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9440" windowHeight="11760" tabRatio="647" activeTab="1"/>
  </bookViews>
  <sheets>
    <sheet name="工资表编制细则" sheetId="1" r:id="rId1"/>
    <sheet name="7月" sheetId="45" r:id="rId2"/>
    <sheet name="6月" sheetId="44" r:id="rId3"/>
    <sheet name="5月" sheetId="42" r:id="rId4"/>
    <sheet name="4月 " sheetId="41" r:id="rId5"/>
    <sheet name="3月" sheetId="40" r:id="rId6"/>
    <sheet name="人事资料" sheetId="26" r:id="rId7"/>
    <sheet name="考勤明细" sheetId="8" r:id="rId8"/>
    <sheet name="社保" sheetId="9" r:id="rId9"/>
    <sheet name="全年业绩明细" sheetId="10" state="hidden" r:id="rId10"/>
    <sheet name="工资分析表" sheetId="12" r:id="rId11"/>
    <sheet name="工资汇总表" sheetId="13" r:id="rId12"/>
    <sheet name="级别对照表" sheetId="14" state="hidden" r:id="rId13"/>
    <sheet name="Sheet1" sheetId="15" state="hidden" r:id="rId14"/>
    <sheet name="Sheet3" sheetId="28" state="hidden"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Fill" localSheetId="5" hidden="1">[1]eqpmad2!#REF!</definedName>
    <definedName name="_Fill" localSheetId="4" hidden="1">[1]eqpmad2!#REF!</definedName>
    <definedName name="_Fill" localSheetId="3" hidden="1">[1]eqpmad2!#REF!</definedName>
    <definedName name="_Fill" localSheetId="2" hidden="1">[1]eqpmad2!#REF!</definedName>
    <definedName name="_Fill" localSheetId="1" hidden="1">[1]eqpmad2!#REF!</definedName>
    <definedName name="_Fill" localSheetId="0" hidden="1">[1]eqpmad2!#REF!</definedName>
    <definedName name="_Fill" localSheetId="11" hidden="1">[1]eqpmad2!#REF!</definedName>
    <definedName name="_Fill" localSheetId="7" hidden="1">[1]eqpmad2!#REF!</definedName>
    <definedName name="_Fill" localSheetId="6" hidden="1">[2]eqpmad2!#REF!</definedName>
    <definedName name="_Fill" hidden="1">[1]eqpmad2!#REF!</definedName>
    <definedName name="HWSheet">1</definedName>
    <definedName name="Module.Prix_SMC" localSheetId="0">工资表编制细则!Module.Prix_SMC</definedName>
    <definedName name="Module.Prix_SMC" localSheetId="11">工资汇总表!Module.Prix_SMC</definedName>
    <definedName name="Module.Prix_SMC" localSheetId="7">考勤明细!Module.Prix_SMC</definedName>
    <definedName name="Module.Prix_SMC" localSheetId="6">人事资料!Module.Prix_SMC</definedName>
    <definedName name="Module.Prix_SMC">#N/A</definedName>
    <definedName name="POS机银行" localSheetId="5">OFFSET([3]基础信息!$A$1,MATCH([3]本月!$B1,分校,0),1,,COUNTA(OFFSET([3]基础信息!$B$1:$H$1,MATCH([3]本月!$B1,分校,0),)))</definedName>
    <definedName name="POS机银行" localSheetId="4">OFFSET([3]基础信息!$A$1,MATCH([3]本月!$B1,分校,0),1,,COUNTA(OFFSET([3]基础信息!$B$1:$H$1,MATCH([3]本月!$B1,分校,0),)))</definedName>
    <definedName name="POS机银行" localSheetId="3">OFFSET([3]基础信息!$A$1,MATCH([3]本月!$B1,分校,0),1,,COUNTA(OFFSET([3]基础信息!$B$1:$H$1,MATCH([3]本月!$B1,分校,0),)))</definedName>
    <definedName name="POS机银行" localSheetId="2">OFFSET([3]基础信息!$A$1,MATCH([3]本月!$B1,'6月'!分校,0),1,,COUNTA(OFFSET([3]基础信息!$B$1:$H$1,MATCH([3]本月!$B1,'6月'!分校,0),)))</definedName>
    <definedName name="POS机银行" localSheetId="1">OFFSET([3]基础信息!$A$1,MATCH([3]本月!$B1,'7月'!分校,0),1,,COUNTA(OFFSET([3]基础信息!$B$1:$H$1,MATCH([3]本月!$B1,'7月'!分校,0),)))</definedName>
    <definedName name="POS机银行" localSheetId="0">OFFSET([3]基础信息!$A$1,MATCH([3]本月!$B1,分校,0),1,,COUNTA(OFFSET([3]基础信息!$B$1:$H$1,MATCH([3]本月!$B1,分校,0),)))</definedName>
    <definedName name="POS机银行" localSheetId="7">OFFSET([3]基础信息!$A$1,MATCH([3]本月!$B1,分校,0),1,,COUNTA(OFFSET([3]基础信息!$B$1:$H$1,MATCH([3]本月!$B1,分校,0),)))</definedName>
    <definedName name="POS机银行" localSheetId="6">OFFSET([4]基础信息!$A$1,MATCH([4]本月!$B1,人事资料!分校,0),1,,COUNTA(OFFSET([4]基础信息!$B$1:$H$1,MATCH([4]本月!$B1,人事资料!分校,0),)))</definedName>
    <definedName name="POS机银行">OFFSET([3]基础信息!$A$1,MATCH([3]本月!$B1,分校,0),1,,COUNTA(OFFSET([3]基础信息!$B$1:$H$1,MATCH([3]本月!$B1,分校,0),)))</definedName>
    <definedName name="班型" localSheetId="2">[5]教务基础信息!$G$1:$G$14</definedName>
    <definedName name="班型" localSheetId="1">[5]教务基础信息!$G$1:$G$14</definedName>
    <definedName name="班型">[6]教务基础信息!$G$1:$G$14</definedName>
    <definedName name="部门" localSheetId="2">[7]基础信息!$E$1:$E$10</definedName>
    <definedName name="部门" localSheetId="1">[7]基础信息!$E$1:$E$10</definedName>
    <definedName name="部门" localSheetId="6">[8]基础信息!$E$1:$E$10</definedName>
    <definedName name="部门">[9]基础信息!$E$1:$E$10</definedName>
    <definedName name="对象" localSheetId="5">[3]基础信息!$K$2:$K$27</definedName>
    <definedName name="对象" localSheetId="4">[3]基础信息!$K$2:$K$27</definedName>
    <definedName name="对象" localSheetId="3">[3]基础信息!$K$2:$K$27</definedName>
    <definedName name="对象" localSheetId="2">[3]基础信息!$K$2:$K$27</definedName>
    <definedName name="对象" localSheetId="1">[3]基础信息!$K$2:$K$27</definedName>
    <definedName name="对象" localSheetId="6">[4]基础信息!$K$2:$K$27</definedName>
    <definedName name="对象">[3]基础信息!$K$2:$K$27</definedName>
    <definedName name="二级部门" localSheetId="5">[1]基础资料!$C$18:$I$18</definedName>
    <definedName name="二级部门" localSheetId="4">[1]基础资料!$C$18:$I$18</definedName>
    <definedName name="二级部门" localSheetId="3">[1]基础资料!$C$18:$I$18</definedName>
    <definedName name="二级部门" localSheetId="2">[1]基础资料!$C$18:$I$18</definedName>
    <definedName name="二级部门" localSheetId="1">[1]基础资料!$C$18:$I$18</definedName>
    <definedName name="二级部门">[1]基础资料!$C$18:$I$18</definedName>
    <definedName name="分校" localSheetId="2">[7]基础信息!$D$2:$D$14</definedName>
    <definedName name="分校" localSheetId="1">[7]基础信息!$D$2:$D$14</definedName>
    <definedName name="分校" localSheetId="6">[8]基础信息!$D$2:$D$14</definedName>
    <definedName name="分校">[9]基础信息!$D$2:$D$14</definedName>
    <definedName name="分校名称" localSheetId="5">[1]基础资料!$C$2:$P$2</definedName>
    <definedName name="分校名称" localSheetId="4">[1]基础资料!$C$2:$P$2</definedName>
    <definedName name="分校名称" localSheetId="3">[1]基础资料!$C$2:$P$2</definedName>
    <definedName name="分校名称" localSheetId="2">[1]基础资料!$C$2:$P$2</definedName>
    <definedName name="分校名称" localSheetId="1">[1]基础资料!$C$2:$P$2</definedName>
    <definedName name="分校名称" localSheetId="0">[10]基础资料!$C$2:$P$2</definedName>
    <definedName name="分校名称" localSheetId="11">[10]基础资料!$C$2:$P$2</definedName>
    <definedName name="分校名称" localSheetId="7">[10]基础资料!$C$2:$P$2</definedName>
    <definedName name="分校名称" localSheetId="6">[11]基础资料!$C$2:$P$2</definedName>
    <definedName name="分校名称">[1]基础资料!$C$2:$P$2</definedName>
    <definedName name="岗位" localSheetId="5">#REF!</definedName>
    <definedName name="岗位" localSheetId="4">#REF!</definedName>
    <definedName name="岗位" localSheetId="3">#REF!</definedName>
    <definedName name="岗位" localSheetId="2">#REF!</definedName>
    <definedName name="岗位" localSheetId="1">#REF!</definedName>
    <definedName name="岗位">#REF!</definedName>
    <definedName name="岗位级别" localSheetId="5">[1]基础资料!$C$20:$V$20</definedName>
    <definedName name="岗位级别" localSheetId="4">[1]基础资料!$C$20:$V$20</definedName>
    <definedName name="岗位级别" localSheetId="3">[1]基础资料!$C$20:$V$20</definedName>
    <definedName name="岗位级别" localSheetId="2">[1]基础资料!$C$20:$V$20</definedName>
    <definedName name="岗位级别" localSheetId="1">[1]基础资料!$C$20:$V$20</definedName>
    <definedName name="岗位级别">[1]基础资料!$C$20:$V$20</definedName>
    <definedName name="岗位类型" localSheetId="5">[1]基础资料!$B$22:$B$23</definedName>
    <definedName name="岗位类型" localSheetId="4">[1]基础资料!$B$22:$B$23</definedName>
    <definedName name="岗位类型" localSheetId="3">[1]基础资料!$B$22:$B$23</definedName>
    <definedName name="岗位类型" localSheetId="2">[1]基础资料!$B$22:$B$23</definedName>
    <definedName name="岗位类型" localSheetId="1">[1]基础资料!$B$22:$B$23</definedName>
    <definedName name="岗位类型">[1]基础资料!$B$22:$B$23</definedName>
    <definedName name="工作地点" localSheetId="2">[7]基础信息!$G$2:$G$6</definedName>
    <definedName name="工作地点" localSheetId="1">[7]基础信息!$G$2:$G$6</definedName>
    <definedName name="工作地点" localSheetId="6">[8]基础信息!$G$2:$G$6</definedName>
    <definedName name="工作地点">[9]基础信息!$G$2:$G$6</definedName>
    <definedName name="工作地方" localSheetId="5">[12]基础信息!$G$2:$G$6</definedName>
    <definedName name="工作地方" localSheetId="4">[12]基础信息!$G$2:$G$6</definedName>
    <definedName name="工作地方" localSheetId="3">[12]基础信息!$G$2:$G$6</definedName>
    <definedName name="工作地方" localSheetId="2">[13]基础信息!$G$2:$G$6</definedName>
    <definedName name="工作地方" localSheetId="1">[13]基础信息!$G$2:$G$6</definedName>
    <definedName name="工作地方">[14]基础信息!$G$2:$G$6</definedName>
    <definedName name="公司名称" localSheetId="5">[15]基础信息!$A$2:$A$13</definedName>
    <definedName name="公司名称" localSheetId="4">[15]基础信息!$A$2:$A$13</definedName>
    <definedName name="公司名称" localSheetId="3">[15]基础信息!$A$2:$A$13</definedName>
    <definedName name="公司名称" localSheetId="2">[16]基础信息!$A$2:$A$13</definedName>
    <definedName name="公司名称" localSheetId="1">[16]基础信息!$A$2:$A$13</definedName>
    <definedName name="公司名称" localSheetId="6">[17]基础信息!$A$2:$A$13</definedName>
    <definedName name="公司名称">[18]基础信息!$A$2:$A$13</definedName>
    <definedName name="教师课时费级别" localSheetId="5">[1]基础资料!$B$27:$B$37</definedName>
    <definedName name="教师课时费级别" localSheetId="4">[1]基础资料!$B$27:$B$37</definedName>
    <definedName name="教师课时费级别" localSheetId="3">[1]基础资料!$B$27:$B$37</definedName>
    <definedName name="教师课时费级别" localSheetId="2">[1]基础资料!$B$27:$B$37</definedName>
    <definedName name="教师课时费级别" localSheetId="1">[1]基础资料!$B$27:$B$37</definedName>
    <definedName name="教师课时费级别">[1]基础资料!$B$27:$B$37</definedName>
    <definedName name="阶段" localSheetId="2">[5]收费基础信息!$S$2:$S$4</definedName>
    <definedName name="阶段" localSheetId="1">[5]收费基础信息!$S$2:$S$4</definedName>
    <definedName name="阶段">[6]收费基础信息!$S$2:$S$4</definedName>
    <definedName name="结算类型" localSheetId="2">[5]收费基础信息!$M$2:$M$12</definedName>
    <definedName name="结算类型" localSheetId="1">[5]收费基础信息!$M$2:$M$12</definedName>
    <definedName name="结算类型">[6]收费基础信息!$M$2:$M$12</definedName>
    <definedName name="就读学校年级" localSheetId="2">[5]教务基础信息!$H$2:$H$18</definedName>
    <definedName name="就读学校年级" localSheetId="1">[5]教务基础信息!$H$2:$H$18</definedName>
    <definedName name="就读学校年级">[6]教务基础信息!$H$2:$H$18</definedName>
    <definedName name="课前后" localSheetId="5">[19]基础信息!$G$2:$G$3</definedName>
    <definedName name="课前后" localSheetId="4">[19]基础信息!$G$2:$G$3</definedName>
    <definedName name="课前后" localSheetId="3">[19]基础信息!$G$2:$G$3</definedName>
    <definedName name="课前后" localSheetId="2">[20]基础信息!$G$2:$G$3</definedName>
    <definedName name="课前后" localSheetId="1">[20]基础信息!$G$2:$G$3</definedName>
    <definedName name="课前后" localSheetId="6">[21]基础信息!$G$2:$G$3</definedName>
    <definedName name="课前后">[22]基础信息!$G$2:$G$3</definedName>
    <definedName name="年级" localSheetId="5">[3]基础信息!$A$77:$A$79</definedName>
    <definedName name="年级" localSheetId="4">[3]基础信息!$A$77:$A$79</definedName>
    <definedName name="年级" localSheetId="3">[3]基础信息!$A$77:$A$79</definedName>
    <definedName name="年级" localSheetId="2">[3]基础信息!$A$77:$A$79</definedName>
    <definedName name="年级" localSheetId="1">[3]基础信息!$A$77:$A$79</definedName>
    <definedName name="年级" localSheetId="6">[4]基础信息!$A$77:$A$79</definedName>
    <definedName name="年级">[3]基础信息!$A$77:$A$79</definedName>
    <definedName name="培训师级别" localSheetId="5">[1]基础资料!$C$19:$F$19</definedName>
    <definedName name="培训师级别" localSheetId="4">[1]基础资料!$C$19:$F$19</definedName>
    <definedName name="培训师级别" localSheetId="3">[1]基础资料!$C$19:$F$19</definedName>
    <definedName name="培训师级别" localSheetId="2">[1]基础资料!$C$19:$F$19</definedName>
    <definedName name="培训师级别" localSheetId="1">[1]基础资料!$C$19:$F$19</definedName>
    <definedName name="培训师级别">[1]基础资料!$C$19:$F$19</definedName>
    <definedName name="期数" localSheetId="2">[5]收费基础信息!$L$1:$L$14</definedName>
    <definedName name="期数" localSheetId="1">[5]收费基础信息!$L$1:$L$14</definedName>
    <definedName name="期数">[6]收费基础信息!$L$1:$L$14</definedName>
    <definedName name="区域" localSheetId="5">[3]基础信息!$A$73:$A$75</definedName>
    <definedName name="区域" localSheetId="4">[3]基础信息!$A$73:$A$75</definedName>
    <definedName name="区域" localSheetId="3">[3]基础信息!$A$73:$A$75</definedName>
    <definedName name="区域" localSheetId="2">[3]基础信息!$A$73:$A$75</definedName>
    <definedName name="区域" localSheetId="1">[3]基础信息!$A$73:$A$75</definedName>
    <definedName name="区域" localSheetId="6">[4]基础信息!$A$73:$A$75</definedName>
    <definedName name="区域">[3]基础信息!$A$73:$A$75</definedName>
    <definedName name="人数减少类型" localSheetId="2">[5]教务基础信息!$N$2:$N$8</definedName>
    <definedName name="人数减少类型" localSheetId="1">[5]教务基础信息!$N$2:$N$8</definedName>
    <definedName name="人数减少类型">[6]教务基础信息!$N$2:$N$8</definedName>
    <definedName name="人数新增类型" localSheetId="2">[5]教务基础信息!$M$2:$M$4</definedName>
    <definedName name="人数新增类型" localSheetId="1">[5]教务基础信息!$M$2:$M$4</definedName>
    <definedName name="人数新增类型">[6]教务基础信息!$M$2:$M$4</definedName>
    <definedName name="上课教室" localSheetId="2">[5]教务基础信息!$B$2:$B$30</definedName>
    <definedName name="上课教室" localSheetId="1">[5]教务基础信息!$B$2:$B$30</definedName>
    <definedName name="上课教室">[6]教务基础信息!$B$2:$B$30</definedName>
    <definedName name="上课时段" localSheetId="5">[3]基础信息!$L$2:$L$51</definedName>
    <definedName name="上课时段" localSheetId="4">[3]基础信息!$L$2:$L$51</definedName>
    <definedName name="上课时段" localSheetId="3">[3]基础信息!$L$2:$L$51</definedName>
    <definedName name="上课时段" localSheetId="2">[3]基础信息!$L$2:$L$51</definedName>
    <definedName name="上课时段" localSheetId="1">[3]基础信息!$L$2:$L$51</definedName>
    <definedName name="上课时段" localSheetId="6">[4]基础信息!$L$2:$L$51</definedName>
    <definedName name="上课时段">[3]基础信息!$L$2:$L$51</definedName>
    <definedName name="上课时段1" localSheetId="2">[5]教务基础信息!$K$2:$K$50</definedName>
    <definedName name="上课时段1" localSheetId="1">[5]教务基础信息!$K$2:$K$50</definedName>
    <definedName name="上课时段1">[6]教务基础信息!$K$2:$K$50</definedName>
    <definedName name="上课时间" localSheetId="2">[5]教务基础信息!$A$2:$A$22</definedName>
    <definedName name="上课时间" localSheetId="1">[5]教务基础信息!$A$2:$A$22</definedName>
    <definedName name="上课时间">[6]教务基础信息!$A$2:$A$22</definedName>
    <definedName name="上课时长" localSheetId="2">[5]教务基础信息!$L$2:$L$7</definedName>
    <definedName name="上课时长" localSheetId="1">[5]教务基础信息!$L$2:$L$7</definedName>
    <definedName name="上课时长">[6]教务基础信息!$L$2:$L$7</definedName>
    <definedName name="上课小时" localSheetId="5">[3]基础信息!$M$2:$M$7</definedName>
    <definedName name="上课小时" localSheetId="4">[3]基础信息!$M$2:$M$7</definedName>
    <definedName name="上课小时" localSheetId="3">[3]基础信息!$M$2:$M$7</definedName>
    <definedName name="上课小时" localSheetId="2">[3]基础信息!$M$2:$M$7</definedName>
    <definedName name="上课小时" localSheetId="1">[3]基础信息!$M$2:$M$7</definedName>
    <definedName name="上课小时" localSheetId="6">[4]基础信息!$M$2:$M$7</definedName>
    <definedName name="上课小时">[3]基础信息!$M$2:$M$7</definedName>
    <definedName name="社保" localSheetId="5">[1]基础信息!$E$1:$E$13</definedName>
    <definedName name="社保" localSheetId="4">[1]基础信息!$E$1:$E$13</definedName>
    <definedName name="社保" localSheetId="3">[1]基础信息!$E$1:$E$13</definedName>
    <definedName name="社保" localSheetId="2">[1]基础信息!$E$1:$E$13</definedName>
    <definedName name="社保" localSheetId="1">[1]基础信息!$E$1:$E$13</definedName>
    <definedName name="社保">[1]基础信息!$E$1:$E$13</definedName>
    <definedName name="是否" localSheetId="2">[7]基础信息!$B$2:$B$3</definedName>
    <definedName name="是否" localSheetId="1">[7]基础信息!$B$2:$B$3</definedName>
    <definedName name="是否" localSheetId="6">[8]基础信息!$B$2:$B$3</definedName>
    <definedName name="是否">[9]基础信息!$B$2:$B$3</definedName>
    <definedName name="收费类别" localSheetId="2">[5]收费基础信息!$P$2:$P$13</definedName>
    <definedName name="收费类别" localSheetId="1">[5]收费基础信息!$P$2:$P$13</definedName>
    <definedName name="收费类别">[6]收费基础信息!$P$2:$P$13</definedName>
    <definedName name="收费项目" localSheetId="2">[5]收费基础信息!$Q$1:$Q$9</definedName>
    <definedName name="收费项目" localSheetId="1">[5]收费基础信息!$Q$1:$Q$9</definedName>
    <definedName name="收费项目">[6]收费基础信息!$Q$1:$Q$9</definedName>
    <definedName name="收款方式" localSheetId="5">[3]基础信息!$A$23:$A$25</definedName>
    <definedName name="收款方式" localSheetId="4">[3]基础信息!$A$23:$A$25</definedName>
    <definedName name="收款方式" localSheetId="3">[3]基础信息!$A$23:$A$25</definedName>
    <definedName name="收款方式" localSheetId="2">[3]基础信息!$A$23:$A$25</definedName>
    <definedName name="收款方式" localSheetId="1">[3]基础信息!$A$23:$A$25</definedName>
    <definedName name="收款方式" localSheetId="6">[4]基础信息!$A$23:$A$25</definedName>
    <definedName name="收款方式">[3]基础信息!$A$23:$A$25</definedName>
    <definedName name="树童年级" localSheetId="2">[5]教务基础信息!$F$2:$F$30</definedName>
    <definedName name="树童年级" localSheetId="1">[5]教务基础信息!$F$2:$F$30</definedName>
    <definedName name="树童年级">[6]教务基础信息!$F$2:$F$30</definedName>
    <definedName name="所在年级" localSheetId="5">[23]基础信息!$A$92:$A$142</definedName>
    <definedName name="所在年级" localSheetId="4">[23]基础信息!$A$92:$A$142</definedName>
    <definedName name="所在年级" localSheetId="3">[23]基础信息!$A$92:$A$142</definedName>
    <definedName name="所在年级" localSheetId="2">[24]基础信息!$A$92:$A$142</definedName>
    <definedName name="所在年级" localSheetId="1">[24]基础信息!$A$92:$A$142</definedName>
    <definedName name="所在年级" localSheetId="6">[25]基础信息!$A$92:$A$142</definedName>
    <definedName name="所在年级">[23]基础信息!$A$92:$A$142</definedName>
    <definedName name="退费类型" localSheetId="2">[5]教务基础信息!$I$1:$I$11</definedName>
    <definedName name="退费类型" localSheetId="1">[5]教务基础信息!$I$1:$I$11</definedName>
    <definedName name="退费类型">[6]教务基础信息!$I$1:$I$11</definedName>
    <definedName name="新生" localSheetId="2">[5]收费基础信息!$O$2:$O$4</definedName>
    <definedName name="新生" localSheetId="1">[5]收费基础信息!$O$2:$O$4</definedName>
    <definedName name="新生">[6]收费基础信息!$O$2:$O$4</definedName>
    <definedName name="性别" localSheetId="5">#REF!</definedName>
    <definedName name="性别" localSheetId="4">#REF!</definedName>
    <definedName name="性别" localSheetId="3">#REF!</definedName>
    <definedName name="性别" localSheetId="2">#REF!</definedName>
    <definedName name="性别" localSheetId="1">#REF!</definedName>
    <definedName name="性别">#REF!</definedName>
    <definedName name="学生类型" localSheetId="5">[3]基础信息!$A$93:$A$94</definedName>
    <definedName name="学生类型" localSheetId="4">[3]基础信息!$A$93:$A$94</definedName>
    <definedName name="学生类型" localSheetId="3">[3]基础信息!$A$93:$A$94</definedName>
    <definedName name="学生类型" localSheetId="2">[3]基础信息!$A$93:$A$94</definedName>
    <definedName name="学生类型" localSheetId="1">[3]基础信息!$A$93:$A$94</definedName>
    <definedName name="学生类型" localSheetId="6">[4]基础信息!$A$93:$A$94</definedName>
    <definedName name="学生类型">[3]基础信息!$A$93:$A$94</definedName>
    <definedName name="业绩部门" localSheetId="5">[3]基础信息!$A$163:$A$164</definedName>
    <definedName name="业绩部门" localSheetId="4">[3]基础信息!$A$163:$A$164</definedName>
    <definedName name="业绩部门" localSheetId="3">[3]基础信息!$A$163:$A$164</definedName>
    <definedName name="业绩部门" localSheetId="2">[3]基础信息!$A$163:$A$164</definedName>
    <definedName name="业绩部门" localSheetId="1">[3]基础信息!$A$163:$A$164</definedName>
    <definedName name="业绩部门" localSheetId="6">[4]基础信息!$A$163:$A$164</definedName>
    <definedName name="业绩部门">[3]基础信息!$A$163:$A$164</definedName>
    <definedName name="一级部门" localSheetId="5">[1]基础资料!$C$3:$L$3</definedName>
    <definedName name="一级部门" localSheetId="4">[1]基础资料!$C$3:$L$3</definedName>
    <definedName name="一级部门" localSheetId="3">[1]基础资料!$C$3:$L$3</definedName>
    <definedName name="一级部门" localSheetId="2">[1]基础资料!$C$3:$L$3</definedName>
    <definedName name="一级部门" localSheetId="1">[1]基础资料!$C$3:$L$3</definedName>
    <definedName name="一级部门" localSheetId="0">[10]基础资料!$C$3:$L$3</definedName>
    <definedName name="一级部门" localSheetId="11">[10]基础资料!$C$3:$L$3</definedName>
    <definedName name="一级部门" localSheetId="7">[10]基础资料!$C$3:$L$3</definedName>
    <definedName name="一级部门" localSheetId="6">[11]基础资料!$C$3:$L$3</definedName>
    <definedName name="一级部门">[1]基础资料!$C$3:$L$3</definedName>
    <definedName name="营业额结算类型" localSheetId="2">[5]收费基础信息!$M$2:$M$12</definedName>
    <definedName name="营业额结算类型" localSheetId="1">[5]收费基础信息!$M$2:$M$12</definedName>
    <definedName name="营业额结算类型">[6]收费基础信息!$M$2:$M$12</definedName>
    <definedName name="优惠类型" localSheetId="5">[3]基础信息!$P$2:$P$13</definedName>
    <definedName name="优惠类型" localSheetId="4">[3]基础信息!$P$2:$P$13</definedName>
    <definedName name="优惠类型" localSheetId="3">[3]基础信息!$P$2:$P$13</definedName>
    <definedName name="优惠类型" localSheetId="2">[3]基础信息!$P$2:$P$13</definedName>
    <definedName name="优惠类型" localSheetId="1">[3]基础信息!$P$2:$P$13</definedName>
    <definedName name="优惠类型" localSheetId="6">[4]基础信息!$P$2:$P$13</definedName>
    <definedName name="优惠类型">[3]基础信息!$P$2:$P$13</definedName>
    <definedName name="月" localSheetId="5">#REF!</definedName>
    <definedName name="月" localSheetId="4">#REF!</definedName>
    <definedName name="月" localSheetId="3">#REF!</definedName>
    <definedName name="月" localSheetId="2">#REF!</definedName>
    <definedName name="月" localSheetId="1">#REF!</definedName>
    <definedName name="月">#REF!</definedName>
    <definedName name="月份" localSheetId="5">[1]基础资料!$C$1:$N$1</definedName>
    <definedName name="月份" localSheetId="4">[1]基础资料!$C$1:$N$1</definedName>
    <definedName name="月份" localSheetId="3">[1]基础资料!$C$1:$N$1</definedName>
    <definedName name="月份" localSheetId="2">[1]基础资料!$C$1:$N$1</definedName>
    <definedName name="月份" localSheetId="1">[1]基础资料!$C$1:$N$1</definedName>
    <definedName name="月份">[1]基础资料!$C$1:$N$1</definedName>
    <definedName name="在职状态" localSheetId="5">[1]基础资料!$C$22:$C$24</definedName>
    <definedName name="在职状态" localSheetId="4">[1]基础资料!$C$22:$C$24</definedName>
    <definedName name="在职状态" localSheetId="3">[1]基础资料!$C$22:$C$24</definedName>
    <definedName name="在职状态" localSheetId="2">[1]基础资料!$C$22:$C$24</definedName>
    <definedName name="在职状态" localSheetId="1">[1]基础资料!$C$22:$C$24</definedName>
    <definedName name="在职状态">[1]基础资料!$C$22:$C$24</definedName>
    <definedName name="赠送类型" localSheetId="5">[3]基础信息!$A$166:$A$175</definedName>
    <definedName name="赠送类型" localSheetId="4">[3]基础信息!$A$166:$A$175</definedName>
    <definedName name="赠送类型" localSheetId="3">[3]基础信息!$A$166:$A$175</definedName>
    <definedName name="赠送类型" localSheetId="2">[3]基础信息!$A$166:$A$175</definedName>
    <definedName name="赠送类型" localSheetId="1">[3]基础信息!$A$166:$A$175</definedName>
    <definedName name="赠送类型" localSheetId="6">[4]基础信息!$A$166:$A$175</definedName>
    <definedName name="赠送类型">[3]基础信息!$A$166:$A$175</definedName>
    <definedName name="招生来源" localSheetId="5">[3]基础信息!$O$2:$O$24</definedName>
    <definedName name="招生来源" localSheetId="4">[3]基础信息!$O$2:$O$24</definedName>
    <definedName name="招生来源" localSheetId="3">[3]基础信息!$O$2:$O$24</definedName>
    <definedName name="招生来源" localSheetId="2">[3]基础信息!$O$2:$O$24</definedName>
    <definedName name="招生来源" localSheetId="1">[3]基础信息!$O$2:$O$24</definedName>
    <definedName name="招生来源" localSheetId="6">[4]基础信息!$O$2:$O$24</definedName>
    <definedName name="招生来源">[3]基础信息!$O$2:$O$24</definedName>
    <definedName name="职位" localSheetId="5">[1]基础资料!$M$28:$M$75</definedName>
    <definedName name="职位" localSheetId="4">[1]基础资料!$M$28:$M$75</definedName>
    <definedName name="职位" localSheetId="3">[1]基础资料!$M$28:$M$75</definedName>
    <definedName name="职位" localSheetId="2">[1]基础资料!$M$28:$M$75</definedName>
    <definedName name="职位" localSheetId="1">[1]基础资料!$M$28:$M$75</definedName>
    <definedName name="职位" localSheetId="0">[10]基础资料!$M$28:$M$75</definedName>
    <definedName name="职位" localSheetId="11">[10]基础资料!$M$28:$M$75</definedName>
    <definedName name="职位" localSheetId="7">[10]基础资料!$M$28:$M$75</definedName>
    <definedName name="职位" localSheetId="6">[11]基础资料!$M$28:$M$75</definedName>
    <definedName name="职位">[1]基础资料!$M$28:$M$75</definedName>
    <definedName name="周次" localSheetId="5">[3]基础信息!$N$2:$N$26</definedName>
    <definedName name="周次" localSheetId="4">[3]基础信息!$N$2:$N$26</definedName>
    <definedName name="周次" localSheetId="3">[3]基础信息!$N$2:$N$26</definedName>
    <definedName name="周次" localSheetId="2">[3]基础信息!$N$2:$N$26</definedName>
    <definedName name="周次" localSheetId="1">[3]基础信息!$N$2:$N$26</definedName>
    <definedName name="周次" localSheetId="6">[4]基础信息!$N$2:$N$26</definedName>
    <definedName name="周次">[3]基础信息!$N$2:$N$26</definedName>
    <definedName name="状态" localSheetId="2">[5]教务基础信息!$E$2:$E$11</definedName>
    <definedName name="状态" localSheetId="1">[5]教务基础信息!$E$2:$E$11</definedName>
    <definedName name="状态">[6]教务基础信息!$E$2:$E$11</definedName>
  </definedNames>
  <calcPr calcId="125725"/>
</workbook>
</file>

<file path=xl/calcChain.xml><?xml version="1.0" encoding="utf-8"?>
<calcChain xmlns="http://schemas.openxmlformats.org/spreadsheetml/2006/main">
  <c r="AD27" i="45"/>
  <c r="AZ9" l="1"/>
  <c r="CH8" l="1"/>
  <c r="CH9"/>
  <c r="CH10"/>
  <c r="CH11"/>
  <c r="CH12"/>
  <c r="CH13"/>
  <c r="CH14"/>
  <c r="CH15"/>
  <c r="CH16"/>
  <c r="CH17"/>
  <c r="CH18"/>
  <c r="CH19"/>
  <c r="CH20"/>
  <c r="CH21"/>
  <c r="CH22"/>
  <c r="CH23"/>
  <c r="CH24"/>
  <c r="CH25"/>
  <c r="CH26"/>
  <c r="CH28"/>
  <c r="CH29"/>
  <c r="CH30"/>
  <c r="CH31"/>
  <c r="CH32"/>
  <c r="CH33"/>
  <c r="CH34"/>
  <c r="CH7"/>
  <c r="CE8"/>
  <c r="CE9"/>
  <c r="CE10"/>
  <c r="CE11"/>
  <c r="CE12"/>
  <c r="CE13"/>
  <c r="CE14"/>
  <c r="CE15"/>
  <c r="CE16"/>
  <c r="CE17"/>
  <c r="CE18"/>
  <c r="CE19"/>
  <c r="CE20"/>
  <c r="CE21"/>
  <c r="CE22"/>
  <c r="CE23"/>
  <c r="CE24"/>
  <c r="CE25"/>
  <c r="CE26"/>
  <c r="CE28"/>
  <c r="CE29"/>
  <c r="CE30"/>
  <c r="CE31"/>
  <c r="CE32"/>
  <c r="CE33"/>
  <c r="CE34"/>
  <c r="CE7"/>
  <c r="CG34" l="1"/>
  <c r="CD34"/>
  <c r="CC34"/>
  <c r="CN34" s="1"/>
  <c r="CG33"/>
  <c r="CD33"/>
  <c r="CC33"/>
  <c r="CL33" s="1"/>
  <c r="CG32"/>
  <c r="CD32"/>
  <c r="CC32"/>
  <c r="CI31"/>
  <c r="CG31"/>
  <c r="CD31"/>
  <c r="CK31" s="1"/>
  <c r="CC31"/>
  <c r="CG30"/>
  <c r="CD30"/>
  <c r="CC30"/>
  <c r="CN30" s="1"/>
  <c r="CG29"/>
  <c r="CD29"/>
  <c r="CC29"/>
  <c r="CL29" s="1"/>
  <c r="CG28"/>
  <c r="CD28"/>
  <c r="CC28"/>
  <c r="BL27"/>
  <c r="BI27"/>
  <c r="BH27"/>
  <c r="BD27"/>
  <c r="BC27"/>
  <c r="BB27"/>
  <c r="BA27"/>
  <c r="AS27"/>
  <c r="AR27"/>
  <c r="AT27" s="1"/>
  <c r="AP27"/>
  <c r="AN27"/>
  <c r="AM27"/>
  <c r="AL27"/>
  <c r="AK27"/>
  <c r="AJ27"/>
  <c r="AE27"/>
  <c r="CH27" s="1"/>
  <c r="AC27"/>
  <c r="CC27" s="1"/>
  <c r="AB27"/>
  <c r="AA27"/>
  <c r="Z27"/>
  <c r="Y27"/>
  <c r="X27"/>
  <c r="W27"/>
  <c r="V27"/>
  <c r="U27"/>
  <c r="T27"/>
  <c r="S27"/>
  <c r="CI26"/>
  <c r="CG26"/>
  <c r="CD26"/>
  <c r="CM26" s="1"/>
  <c r="CC26"/>
  <c r="BP26"/>
  <c r="AV26"/>
  <c r="AU26"/>
  <c r="BE26" s="1"/>
  <c r="AT26"/>
  <c r="AQ26"/>
  <c r="AO26"/>
  <c r="L26"/>
  <c r="C26"/>
  <c r="B26"/>
  <c r="CG25"/>
  <c r="CD25"/>
  <c r="CC25"/>
  <c r="CL25" s="1"/>
  <c r="BP25"/>
  <c r="AV25"/>
  <c r="AU25"/>
  <c r="AT25"/>
  <c r="AQ25"/>
  <c r="AO25"/>
  <c r="L25"/>
  <c r="C25"/>
  <c r="B25"/>
  <c r="CI24"/>
  <c r="CG24"/>
  <c r="CD24"/>
  <c r="CK24" s="1"/>
  <c r="CC24"/>
  <c r="BP24"/>
  <c r="AV24"/>
  <c r="AU24"/>
  <c r="BE24" s="1"/>
  <c r="AT24"/>
  <c r="AQ24"/>
  <c r="AO24"/>
  <c r="L24"/>
  <c r="C24"/>
  <c r="B24"/>
  <c r="CG23"/>
  <c r="CD23"/>
  <c r="CC23"/>
  <c r="CL23" s="1"/>
  <c r="BP23"/>
  <c r="AV23"/>
  <c r="AU23"/>
  <c r="AT23"/>
  <c r="AQ23"/>
  <c r="AO23"/>
  <c r="L23"/>
  <c r="C23"/>
  <c r="B23"/>
  <c r="CG22"/>
  <c r="CD22"/>
  <c r="CK22" s="1"/>
  <c r="CC22"/>
  <c r="BP22"/>
  <c r="AV22"/>
  <c r="AU22"/>
  <c r="BE22" s="1"/>
  <c r="AT22"/>
  <c r="AQ22"/>
  <c r="AO22"/>
  <c r="L22"/>
  <c r="C22"/>
  <c r="B22"/>
  <c r="CG21"/>
  <c r="CD21"/>
  <c r="CC21"/>
  <c r="CL21" s="1"/>
  <c r="BP21"/>
  <c r="AV21"/>
  <c r="AU21"/>
  <c r="AT21"/>
  <c r="AQ21"/>
  <c r="AO21"/>
  <c r="L21"/>
  <c r="C21"/>
  <c r="B21"/>
  <c r="CG20"/>
  <c r="CD20"/>
  <c r="CM20" s="1"/>
  <c r="CC20"/>
  <c r="BP20"/>
  <c r="AV20"/>
  <c r="AU20"/>
  <c r="BE20" s="1"/>
  <c r="AT20"/>
  <c r="AQ20"/>
  <c r="AO20"/>
  <c r="L20"/>
  <c r="C20"/>
  <c r="B20"/>
  <c r="CG19"/>
  <c r="CD19"/>
  <c r="CC19"/>
  <c r="CL19" s="1"/>
  <c r="BP19"/>
  <c r="AV19"/>
  <c r="AU19"/>
  <c r="AT19"/>
  <c r="AQ19"/>
  <c r="AO19"/>
  <c r="L19"/>
  <c r="C19"/>
  <c r="B19"/>
  <c r="CI18"/>
  <c r="CG18"/>
  <c r="CD18"/>
  <c r="CN18" s="1"/>
  <c r="CC18"/>
  <c r="BP18"/>
  <c r="BM18"/>
  <c r="AV18"/>
  <c r="AU18"/>
  <c r="AT18"/>
  <c r="AQ18"/>
  <c r="AO18"/>
  <c r="L18"/>
  <c r="C18"/>
  <c r="B18"/>
  <c r="CG17"/>
  <c r="CD17"/>
  <c r="CC17"/>
  <c r="CL17" s="1"/>
  <c r="BP17"/>
  <c r="AV17"/>
  <c r="AT17"/>
  <c r="AQ17"/>
  <c r="AO17"/>
  <c r="L17"/>
  <c r="CG16"/>
  <c r="CD16"/>
  <c r="CC16"/>
  <c r="BP16"/>
  <c r="AV16"/>
  <c r="AT16"/>
  <c r="AQ16"/>
  <c r="AO16"/>
  <c r="L16"/>
  <c r="CG15"/>
  <c r="CD15"/>
  <c r="CC15"/>
  <c r="CL15" s="1"/>
  <c r="BP15"/>
  <c r="AV15"/>
  <c r="AT15"/>
  <c r="AQ15"/>
  <c r="AO15"/>
  <c r="L15"/>
  <c r="CG14"/>
  <c r="CD14"/>
  <c r="CC14"/>
  <c r="BP14"/>
  <c r="AV14"/>
  <c r="AT14"/>
  <c r="AQ14"/>
  <c r="AO14"/>
  <c r="L14"/>
  <c r="CI13"/>
  <c r="CG13"/>
  <c r="CD13"/>
  <c r="CC13"/>
  <c r="BP13"/>
  <c r="BM13"/>
  <c r="AV13"/>
  <c r="AT13"/>
  <c r="AQ13"/>
  <c r="AO13"/>
  <c r="L13"/>
  <c r="CG12"/>
  <c r="CD12"/>
  <c r="CC12"/>
  <c r="BP12"/>
  <c r="BM12"/>
  <c r="AV12"/>
  <c r="AT12"/>
  <c r="AQ12"/>
  <c r="AO12"/>
  <c r="L12"/>
  <c r="CG11"/>
  <c r="CD11"/>
  <c r="CC11"/>
  <c r="BP11"/>
  <c r="BM11"/>
  <c r="AV11"/>
  <c r="AT11"/>
  <c r="AQ11"/>
  <c r="AO11"/>
  <c r="L11"/>
  <c r="CG10"/>
  <c r="CD10"/>
  <c r="CC10"/>
  <c r="BP10"/>
  <c r="BM10"/>
  <c r="AV10"/>
  <c r="AT10"/>
  <c r="AQ10"/>
  <c r="AO10"/>
  <c r="L10"/>
  <c r="CG9"/>
  <c r="CD9"/>
  <c r="CC9"/>
  <c r="BP9"/>
  <c r="BM9"/>
  <c r="AZ27"/>
  <c r="AV9"/>
  <c r="AT9"/>
  <c r="AQ9"/>
  <c r="AO9"/>
  <c r="L9"/>
  <c r="CG8"/>
  <c r="CD8"/>
  <c r="CC8"/>
  <c r="BM8"/>
  <c r="AY27"/>
  <c r="AX27"/>
  <c r="AV8"/>
  <c r="AU8"/>
  <c r="AT8"/>
  <c r="AQ8"/>
  <c r="AO8"/>
  <c r="L8"/>
  <c r="CG7"/>
  <c r="CD7"/>
  <c r="CC7"/>
  <c r="CJ7" s="1"/>
  <c r="BP7"/>
  <c r="AV7"/>
  <c r="AU7"/>
  <c r="AT7"/>
  <c r="AQ7"/>
  <c r="AO7"/>
  <c r="L7"/>
  <c r="A1"/>
  <c r="CM8" l="1"/>
  <c r="CL11"/>
  <c r="CL18"/>
  <c r="BE19"/>
  <c r="CM19"/>
  <c r="CJ19"/>
  <c r="CL20"/>
  <c r="CK20"/>
  <c r="CI20"/>
  <c r="BE21"/>
  <c r="CM21"/>
  <c r="CJ21"/>
  <c r="CL22"/>
  <c r="CN22"/>
  <c r="CI22"/>
  <c r="BE23"/>
  <c r="CK23"/>
  <c r="CJ23"/>
  <c r="CL24"/>
  <c r="BE25"/>
  <c r="CK25"/>
  <c r="CI25"/>
  <c r="CN26"/>
  <c r="CK26"/>
  <c r="CL28"/>
  <c r="CM29"/>
  <c r="CI29"/>
  <c r="CN31"/>
  <c r="CL32"/>
  <c r="CM33"/>
  <c r="CI33"/>
  <c r="CK7"/>
  <c r="CK19"/>
  <c r="CI19"/>
  <c r="CJ20"/>
  <c r="CK21"/>
  <c r="CI21"/>
  <c r="CJ22"/>
  <c r="CN23"/>
  <c r="CI23"/>
  <c r="BQ18"/>
  <c r="BR18" s="1"/>
  <c r="K18" s="1"/>
  <c r="BQ21"/>
  <c r="BQ22"/>
  <c r="BQ26"/>
  <c r="BR21"/>
  <c r="K21" s="1"/>
  <c r="BQ23"/>
  <c r="BR23" s="1"/>
  <c r="K23" s="1"/>
  <c r="BQ25"/>
  <c r="BQ20"/>
  <c r="BR20" s="1"/>
  <c r="K20" s="1"/>
  <c r="BQ24"/>
  <c r="BR24" s="1"/>
  <c r="K24" s="1"/>
  <c r="CN13"/>
  <c r="AU13" s="1"/>
  <c r="BE13" s="1"/>
  <c r="BF13" s="1"/>
  <c r="CM10"/>
  <c r="CK9"/>
  <c r="CL8"/>
  <c r="CL10"/>
  <c r="CI10"/>
  <c r="CM12"/>
  <c r="CM14"/>
  <c r="CM16"/>
  <c r="CJ17"/>
  <c r="CL9"/>
  <c r="CI8"/>
  <c r="CI9"/>
  <c r="CJ13"/>
  <c r="CK15"/>
  <c r="CJ10"/>
  <c r="CI15"/>
  <c r="CN10"/>
  <c r="AU10" s="1"/>
  <c r="BE10" s="1"/>
  <c r="BF10" s="1"/>
  <c r="CK10"/>
  <c r="CM15"/>
  <c r="CM17"/>
  <c r="CD27"/>
  <c r="CE27"/>
  <c r="CM27" s="1"/>
  <c r="CG27"/>
  <c r="AV27"/>
  <c r="CK17"/>
  <c r="CI17"/>
  <c r="CJ15"/>
  <c r="BE18"/>
  <c r="BF18" s="1"/>
  <c r="AQ27"/>
  <c r="BR22"/>
  <c r="K22" s="1"/>
  <c r="CN7"/>
  <c r="BG18"/>
  <c r="BG19"/>
  <c r="BF19"/>
  <c r="BE8"/>
  <c r="CM7"/>
  <c r="BR26"/>
  <c r="K26" s="1"/>
  <c r="BG26"/>
  <c r="BF26"/>
  <c r="CK27"/>
  <c r="CI27"/>
  <c r="BR25"/>
  <c r="K25" s="1"/>
  <c r="BG25"/>
  <c r="BF25"/>
  <c r="BG20"/>
  <c r="BF20"/>
  <c r="BG21"/>
  <c r="BF21"/>
  <c r="BG22"/>
  <c r="BF22"/>
  <c r="BG24"/>
  <c r="BF24"/>
  <c r="BG23"/>
  <c r="BF23"/>
  <c r="CK8"/>
  <c r="CN8"/>
  <c r="CJ8"/>
  <c r="CL7"/>
  <c r="CI7"/>
  <c r="CI11"/>
  <c r="CM11"/>
  <c r="CJ12"/>
  <c r="CN12"/>
  <c r="AU12" s="1"/>
  <c r="BE12" s="1"/>
  <c r="CK13"/>
  <c r="CJ14"/>
  <c r="CN14"/>
  <c r="AU14" s="1"/>
  <c r="BE14" s="1"/>
  <c r="CJ16"/>
  <c r="CN16"/>
  <c r="AU16" s="1"/>
  <c r="BE16" s="1"/>
  <c r="CK18"/>
  <c r="CL26"/>
  <c r="AO27"/>
  <c r="AW7" s="1"/>
  <c r="CI28"/>
  <c r="CM28"/>
  <c r="CJ29"/>
  <c r="CN29"/>
  <c r="CK30"/>
  <c r="CL31"/>
  <c r="CI32"/>
  <c r="CM32"/>
  <c r="CJ33"/>
  <c r="CN33"/>
  <c r="CK34"/>
  <c r="CM9"/>
  <c r="CJ11"/>
  <c r="CN11"/>
  <c r="AU11" s="1"/>
  <c r="BE11" s="1"/>
  <c r="CK12"/>
  <c r="CL13"/>
  <c r="CK14"/>
  <c r="CK16"/>
  <c r="CM22"/>
  <c r="CM23"/>
  <c r="CM24"/>
  <c r="CM25"/>
  <c r="CJ28"/>
  <c r="CN28"/>
  <c r="CK29"/>
  <c r="CL30"/>
  <c r="CM31"/>
  <c r="CJ32"/>
  <c r="CN32"/>
  <c r="CK33"/>
  <c r="CL34"/>
  <c r="CJ9"/>
  <c r="CN9"/>
  <c r="CK11"/>
  <c r="CL12"/>
  <c r="CM13"/>
  <c r="CL14"/>
  <c r="CN15"/>
  <c r="AU15" s="1"/>
  <c r="BE15" s="1"/>
  <c r="CL16"/>
  <c r="CN17"/>
  <c r="AU17" s="1"/>
  <c r="BE17" s="1"/>
  <c r="CM18"/>
  <c r="BQ19"/>
  <c r="BR19" s="1"/>
  <c r="CN19"/>
  <c r="CN20"/>
  <c r="CN21"/>
  <c r="CJ24"/>
  <c r="CN24"/>
  <c r="CJ25"/>
  <c r="CN25"/>
  <c r="CJ26"/>
  <c r="CK28"/>
  <c r="CI30"/>
  <c r="CM30"/>
  <c r="CJ31"/>
  <c r="CK32"/>
  <c r="CI34"/>
  <c r="CM34"/>
  <c r="CI12"/>
  <c r="CI14"/>
  <c r="CI16"/>
  <c r="CJ18"/>
  <c r="CJ30"/>
  <c r="CJ34"/>
  <c r="AU8" i="44"/>
  <c r="AU18"/>
  <c r="AU19"/>
  <c r="AU20"/>
  <c r="AU21"/>
  <c r="AU22"/>
  <c r="AU23"/>
  <c r="AU24"/>
  <c r="AU25"/>
  <c r="AU26"/>
  <c r="AU7"/>
  <c r="BG13" i="45" l="1"/>
  <c r="CN27"/>
  <c r="BG10"/>
  <c r="BJ10" s="1"/>
  <c r="BK10" s="1"/>
  <c r="CJ27"/>
  <c r="CL27"/>
  <c r="AU9"/>
  <c r="BE9" s="1"/>
  <c r="BG9" s="1"/>
  <c r="BF11"/>
  <c r="BG11"/>
  <c r="BG17"/>
  <c r="BF17"/>
  <c r="AW27"/>
  <c r="BE7"/>
  <c r="BJ24"/>
  <c r="BK24" s="1"/>
  <c r="BJ21"/>
  <c r="BK21" s="1"/>
  <c r="BJ25"/>
  <c r="BK25" s="1"/>
  <c r="BJ13"/>
  <c r="BK13" s="1"/>
  <c r="BJ26"/>
  <c r="BK26" s="1"/>
  <c r="BF8"/>
  <c r="BG8"/>
  <c r="BG15"/>
  <c r="BF15"/>
  <c r="BF14"/>
  <c r="BG14"/>
  <c r="BG12"/>
  <c r="BF12"/>
  <c r="BJ23"/>
  <c r="BK23" s="1"/>
  <c r="BJ22"/>
  <c r="BK22" s="1"/>
  <c r="BJ20"/>
  <c r="BK20" s="1"/>
  <c r="BJ18"/>
  <c r="BK18" s="1"/>
  <c r="BF16"/>
  <c r="BG16"/>
  <c r="BJ19"/>
  <c r="BK19" s="1"/>
  <c r="AO9" i="44"/>
  <c r="AO10"/>
  <c r="AO11"/>
  <c r="AO12"/>
  <c r="AO13"/>
  <c r="AO14"/>
  <c r="AO15"/>
  <c r="AO16"/>
  <c r="AO17"/>
  <c r="AV8"/>
  <c r="AX8"/>
  <c r="AY8"/>
  <c r="AY10"/>
  <c r="AZ9"/>
  <c r="BF9" i="45" l="1"/>
  <c r="AU27"/>
  <c r="BJ9"/>
  <c r="BK9" s="1"/>
  <c r="BJ16"/>
  <c r="BK16" s="1"/>
  <c r="BJ8"/>
  <c r="BK8" s="1"/>
  <c r="BJ17"/>
  <c r="BK17" s="1"/>
  <c r="BJ12"/>
  <c r="BK12" s="1"/>
  <c r="BJ15"/>
  <c r="BK15" s="1"/>
  <c r="BE27"/>
  <c r="BF7"/>
  <c r="BG7"/>
  <c r="BJ11"/>
  <c r="BK11" s="1"/>
  <c r="BJ14"/>
  <c r="BK14" s="1"/>
  <c r="BP26" i="44"/>
  <c r="L26"/>
  <c r="BP25"/>
  <c r="L25"/>
  <c r="BP24"/>
  <c r="L24"/>
  <c r="BP23"/>
  <c r="L23"/>
  <c r="BP22"/>
  <c r="L22"/>
  <c r="BP21"/>
  <c r="L21"/>
  <c r="BP20"/>
  <c r="L20"/>
  <c r="BP19"/>
  <c r="L19"/>
  <c r="BP18"/>
  <c r="L18"/>
  <c r="BP17"/>
  <c r="L17"/>
  <c r="BP16"/>
  <c r="L16"/>
  <c r="BP15"/>
  <c r="L15"/>
  <c r="BP14"/>
  <c r="L14"/>
  <c r="BP13"/>
  <c r="L13"/>
  <c r="BP12"/>
  <c r="L12"/>
  <c r="BP11"/>
  <c r="L11"/>
  <c r="BP10"/>
  <c r="L10"/>
  <c r="BP9"/>
  <c r="L9"/>
  <c r="L8"/>
  <c r="BP7"/>
  <c r="L7"/>
  <c r="CH34"/>
  <c r="CG34"/>
  <c r="CE34"/>
  <c r="CD34"/>
  <c r="CC34"/>
  <c r="CH33"/>
  <c r="CG33"/>
  <c r="CE33"/>
  <c r="CD33"/>
  <c r="CC33"/>
  <c r="CH32"/>
  <c r="CG32"/>
  <c r="CE32"/>
  <c r="CD32"/>
  <c r="CC32"/>
  <c r="CH31"/>
  <c r="CG31"/>
  <c r="CE31"/>
  <c r="CD31"/>
  <c r="CC31"/>
  <c r="CH30"/>
  <c r="CG30"/>
  <c r="CE30"/>
  <c r="CD30"/>
  <c r="CC30"/>
  <c r="CH29"/>
  <c r="CG29"/>
  <c r="CE29"/>
  <c r="CD29"/>
  <c r="CC29"/>
  <c r="CH28"/>
  <c r="CG28"/>
  <c r="CE28"/>
  <c r="CD28"/>
  <c r="CC28"/>
  <c r="CI28" s="1"/>
  <c r="CH27"/>
  <c r="BL27"/>
  <c r="BI27"/>
  <c r="BH27"/>
  <c r="BD27"/>
  <c r="BC27"/>
  <c r="BB27"/>
  <c r="BA27"/>
  <c r="AZ27"/>
  <c r="AY27"/>
  <c r="AX27"/>
  <c r="AS27"/>
  <c r="AR27"/>
  <c r="AP27"/>
  <c r="AN27"/>
  <c r="AM27"/>
  <c r="AL27"/>
  <c r="AK27"/>
  <c r="AJ27"/>
  <c r="AE27"/>
  <c r="AC27"/>
  <c r="CC27" s="1"/>
  <c r="AB27"/>
  <c r="AA27"/>
  <c r="Z27"/>
  <c r="Y27"/>
  <c r="X27"/>
  <c r="W27"/>
  <c r="V27"/>
  <c r="U27"/>
  <c r="T27"/>
  <c r="S27"/>
  <c r="CH26"/>
  <c r="CG26"/>
  <c r="CE26"/>
  <c r="CD26"/>
  <c r="CC26"/>
  <c r="AV26"/>
  <c r="BE26" s="1"/>
  <c r="BG26" s="1"/>
  <c r="AT26"/>
  <c r="AQ26"/>
  <c r="AO26"/>
  <c r="C26"/>
  <c r="B26"/>
  <c r="CH25"/>
  <c r="CG25"/>
  <c r="CE25"/>
  <c r="CD25"/>
  <c r="CC25"/>
  <c r="CI25" s="1"/>
  <c r="AV25"/>
  <c r="BE25" s="1"/>
  <c r="AT25"/>
  <c r="AQ25"/>
  <c r="AO25"/>
  <c r="C25"/>
  <c r="B25"/>
  <c r="CH24"/>
  <c r="CG24"/>
  <c r="CE24"/>
  <c r="CD24"/>
  <c r="CC24"/>
  <c r="AV24"/>
  <c r="AT24"/>
  <c r="AQ24"/>
  <c r="AO24"/>
  <c r="C24"/>
  <c r="B24"/>
  <c r="CH23"/>
  <c r="CG23"/>
  <c r="CE23"/>
  <c r="CD23"/>
  <c r="CC23"/>
  <c r="AV23"/>
  <c r="AT23"/>
  <c r="AQ23"/>
  <c r="AO23"/>
  <c r="C23"/>
  <c r="B23"/>
  <c r="CH22"/>
  <c r="CG22"/>
  <c r="CE22"/>
  <c r="CD22"/>
  <c r="CC22"/>
  <c r="CI22" s="1"/>
  <c r="AV22"/>
  <c r="BE22" s="1"/>
  <c r="BG22" s="1"/>
  <c r="AT22"/>
  <c r="AQ22"/>
  <c r="AO22"/>
  <c r="C22"/>
  <c r="B22"/>
  <c r="CH21"/>
  <c r="CG21"/>
  <c r="CE21"/>
  <c r="CD21"/>
  <c r="CC21"/>
  <c r="CI21" s="1"/>
  <c r="AV21"/>
  <c r="BE21" s="1"/>
  <c r="AT21"/>
  <c r="AQ21"/>
  <c r="AO21"/>
  <c r="C21"/>
  <c r="B21"/>
  <c r="CH20"/>
  <c r="CG20"/>
  <c r="CE20"/>
  <c r="CD20"/>
  <c r="CK20" s="1"/>
  <c r="CC20"/>
  <c r="AV20"/>
  <c r="AT20"/>
  <c r="AQ20"/>
  <c r="AO20"/>
  <c r="C20"/>
  <c r="B20"/>
  <c r="CH19"/>
  <c r="CG19"/>
  <c r="CE19"/>
  <c r="CD19"/>
  <c r="CC19"/>
  <c r="AV19"/>
  <c r="AT19"/>
  <c r="AQ19"/>
  <c r="AO19"/>
  <c r="C19"/>
  <c r="B19"/>
  <c r="CH18"/>
  <c r="CG18"/>
  <c r="CE18"/>
  <c r="CD18"/>
  <c r="CC18"/>
  <c r="BM18"/>
  <c r="AV18"/>
  <c r="BE18" s="1"/>
  <c r="AT18"/>
  <c r="AQ18"/>
  <c r="AO18"/>
  <c r="C18"/>
  <c r="B18"/>
  <c r="CH17"/>
  <c r="CG17"/>
  <c r="CE17"/>
  <c r="CD17"/>
  <c r="CC17"/>
  <c r="AV17"/>
  <c r="AT17"/>
  <c r="AQ17"/>
  <c r="CH16"/>
  <c r="CG16"/>
  <c r="CE16"/>
  <c r="CD16"/>
  <c r="CC16"/>
  <c r="CI16" s="1"/>
  <c r="AV16"/>
  <c r="AT16"/>
  <c r="AQ16"/>
  <c r="CH15"/>
  <c r="CG15"/>
  <c r="CE15"/>
  <c r="CD15"/>
  <c r="CC15"/>
  <c r="AV15"/>
  <c r="AT15"/>
  <c r="AQ15"/>
  <c r="CH14"/>
  <c r="CG14"/>
  <c r="CE14"/>
  <c r="CD14"/>
  <c r="CC14"/>
  <c r="CI14" s="1"/>
  <c r="AV14"/>
  <c r="AT14"/>
  <c r="AQ14"/>
  <c r="CH13"/>
  <c r="CG13"/>
  <c r="CE13"/>
  <c r="CD13"/>
  <c r="CC13"/>
  <c r="CI13" s="1"/>
  <c r="BM13"/>
  <c r="AV13"/>
  <c r="AT13"/>
  <c r="AQ13"/>
  <c r="CH12"/>
  <c r="CG12"/>
  <c r="CE12"/>
  <c r="CD12"/>
  <c r="CC12"/>
  <c r="BM12"/>
  <c r="AV12"/>
  <c r="AT12"/>
  <c r="AQ12"/>
  <c r="CH11"/>
  <c r="CG11"/>
  <c r="CE11"/>
  <c r="CD11"/>
  <c r="CC11"/>
  <c r="CI11" s="1"/>
  <c r="BM11"/>
  <c r="AV11"/>
  <c r="AT11"/>
  <c r="AQ11"/>
  <c r="CH10"/>
  <c r="CG10"/>
  <c r="CE10"/>
  <c r="CD10"/>
  <c r="CC10"/>
  <c r="BM10"/>
  <c r="AV10"/>
  <c r="AT10"/>
  <c r="AQ10"/>
  <c r="CH9"/>
  <c r="CG9"/>
  <c r="CE9"/>
  <c r="CD9"/>
  <c r="CC9"/>
  <c r="CI9" s="1"/>
  <c r="BM9"/>
  <c r="AV9"/>
  <c r="AT9"/>
  <c r="AQ9"/>
  <c r="CH8"/>
  <c r="CG8"/>
  <c r="CE8"/>
  <c r="CD8"/>
  <c r="CC8"/>
  <c r="CI8" s="1"/>
  <c r="BM8"/>
  <c r="AT8"/>
  <c r="AQ8"/>
  <c r="AO8"/>
  <c r="CH7"/>
  <c r="CG7"/>
  <c r="CE7"/>
  <c r="CD7"/>
  <c r="CC7"/>
  <c r="CI7" s="1"/>
  <c r="AV7"/>
  <c r="AT7"/>
  <c r="AQ7"/>
  <c r="AO7"/>
  <c r="A1"/>
  <c r="BQ18" l="1"/>
  <c r="BR18" s="1"/>
  <c r="K18" s="1"/>
  <c r="CJ18"/>
  <c r="CG27"/>
  <c r="AT27"/>
  <c r="CM28"/>
  <c r="CJ32"/>
  <c r="BF27" i="45"/>
  <c r="BG27"/>
  <c r="BJ7"/>
  <c r="BJ27" s="1"/>
  <c r="CI18" i="44"/>
  <c r="CJ24"/>
  <c r="CM25"/>
  <c r="CK26"/>
  <c r="CN29"/>
  <c r="CK31"/>
  <c r="CK21"/>
  <c r="CK29"/>
  <c r="CK32"/>
  <c r="CI32"/>
  <c r="CM33"/>
  <c r="BG21"/>
  <c r="BJ21" s="1"/>
  <c r="BK21" s="1"/>
  <c r="BF21"/>
  <c r="BG25"/>
  <c r="BJ25" s="1"/>
  <c r="BK25" s="1"/>
  <c r="BF25"/>
  <c r="BE8"/>
  <c r="BG8" s="1"/>
  <c r="CN8"/>
  <c r="CJ8"/>
  <c r="CM16"/>
  <c r="CN18"/>
  <c r="CN19"/>
  <c r="CM20"/>
  <c r="CL21"/>
  <c r="CM22"/>
  <c r="CN23"/>
  <c r="CM24"/>
  <c r="CL25"/>
  <c r="CM26"/>
  <c r="CI26"/>
  <c r="CL28"/>
  <c r="CJ29"/>
  <c r="CL31"/>
  <c r="CI31"/>
  <c r="CN32"/>
  <c r="CN34"/>
  <c r="CM14"/>
  <c r="CJ20"/>
  <c r="CM31"/>
  <c r="BE19"/>
  <c r="BF19" s="1"/>
  <c r="BE20"/>
  <c r="BF20" s="1"/>
  <c r="CN20"/>
  <c r="CN21"/>
  <c r="CJ21"/>
  <c r="BE23"/>
  <c r="BF23" s="1"/>
  <c r="BE24"/>
  <c r="BG24" s="1"/>
  <c r="BJ24" s="1"/>
  <c r="BK24" s="1"/>
  <c r="CN24"/>
  <c r="CK24"/>
  <c r="CN25"/>
  <c r="CJ25"/>
  <c r="CN28"/>
  <c r="CJ28"/>
  <c r="CN30"/>
  <c r="CL32"/>
  <c r="CJ33"/>
  <c r="CK22"/>
  <c r="CM29"/>
  <c r="CN33"/>
  <c r="CK33"/>
  <c r="BG18"/>
  <c r="BF18"/>
  <c r="BF24"/>
  <c r="CL19"/>
  <c r="CM7"/>
  <c r="CM8"/>
  <c r="CJ9"/>
  <c r="CN12"/>
  <c r="AU12" s="1"/>
  <c r="CM18"/>
  <c r="CK19"/>
  <c r="CM21"/>
  <c r="CK23"/>
  <c r="CK30"/>
  <c r="CM32"/>
  <c r="CK34"/>
  <c r="CK8"/>
  <c r="CJ11"/>
  <c r="CN17"/>
  <c r="CK18"/>
  <c r="CI19"/>
  <c r="CM19"/>
  <c r="CL20"/>
  <c r="BQ22"/>
  <c r="BR22" s="1"/>
  <c r="K22" s="1"/>
  <c r="BF22"/>
  <c r="CJ22"/>
  <c r="CN22"/>
  <c r="CI23"/>
  <c r="CM23"/>
  <c r="CL24"/>
  <c r="CK25"/>
  <c r="BQ26"/>
  <c r="BR26" s="1"/>
  <c r="K26" s="1"/>
  <c r="BF26"/>
  <c r="CJ26"/>
  <c r="CN26"/>
  <c r="CK28"/>
  <c r="CL29"/>
  <c r="CI30"/>
  <c r="CM30"/>
  <c r="CJ31"/>
  <c r="CN31"/>
  <c r="CL33"/>
  <c r="CI34"/>
  <c r="CM34"/>
  <c r="CL23"/>
  <c r="CL30"/>
  <c r="CL34"/>
  <c r="CL22"/>
  <c r="CL26"/>
  <c r="CL7"/>
  <c r="CL8"/>
  <c r="CK10"/>
  <c r="CN11"/>
  <c r="CN15"/>
  <c r="AU15" s="1"/>
  <c r="BE15" s="1"/>
  <c r="BG15" s="1"/>
  <c r="CL17"/>
  <c r="CI17"/>
  <c r="CL18"/>
  <c r="CJ19"/>
  <c r="CI20"/>
  <c r="CJ23"/>
  <c r="CI24"/>
  <c r="CE27"/>
  <c r="CI29"/>
  <c r="CJ30"/>
  <c r="CI33"/>
  <c r="CJ34"/>
  <c r="CK16"/>
  <c r="BF16"/>
  <c r="CL14"/>
  <c r="CN14"/>
  <c r="AU14" s="1"/>
  <c r="CJ14"/>
  <c r="BE14"/>
  <c r="BG14" s="1"/>
  <c r="CM13"/>
  <c r="CL13"/>
  <c r="CN13"/>
  <c r="CJ13"/>
  <c r="CM11"/>
  <c r="CL11"/>
  <c r="CI10"/>
  <c r="CD27"/>
  <c r="CL27" s="1"/>
  <c r="CL9"/>
  <c r="CN9"/>
  <c r="AU9" s="1"/>
  <c r="CM9"/>
  <c r="CM10"/>
  <c r="BE12"/>
  <c r="BF12" s="1"/>
  <c r="BQ19"/>
  <c r="BR19" s="1"/>
  <c r="BQ23"/>
  <c r="BR23" s="1"/>
  <c r="K23" s="1"/>
  <c r="AV27"/>
  <c r="AQ27"/>
  <c r="CI27"/>
  <c r="CL15"/>
  <c r="CL10"/>
  <c r="CK15"/>
  <c r="CK7"/>
  <c r="CJ7"/>
  <c r="CN7"/>
  <c r="CK9"/>
  <c r="CJ10"/>
  <c r="CN10"/>
  <c r="CK11"/>
  <c r="CI12"/>
  <c r="CM12"/>
  <c r="CK13"/>
  <c r="CK14"/>
  <c r="CI15"/>
  <c r="CM15"/>
  <c r="CJ16"/>
  <c r="CN16"/>
  <c r="AU16" s="1"/>
  <c r="CJ17"/>
  <c r="AO27"/>
  <c r="AW7" s="1"/>
  <c r="AW27" s="1"/>
  <c r="CL12"/>
  <c r="CK12"/>
  <c r="CL16"/>
  <c r="CJ12"/>
  <c r="CJ15"/>
  <c r="BQ20"/>
  <c r="BR20" s="1"/>
  <c r="K20" s="1"/>
  <c r="BQ24"/>
  <c r="BR24" s="1"/>
  <c r="K24" s="1"/>
  <c r="BQ21"/>
  <c r="BR21" s="1"/>
  <c r="K21" s="1"/>
  <c r="BQ25"/>
  <c r="BR25" s="1"/>
  <c r="K25" s="1"/>
  <c r="CK17"/>
  <c r="BJ22"/>
  <c r="BK22" s="1"/>
  <c r="BJ26"/>
  <c r="BK26" s="1"/>
  <c r="CM17"/>
  <c r="T41" i="14"/>
  <c r="T36"/>
  <c r="H84" i="13"/>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2"/>
  <c r="H31"/>
  <c r="H30"/>
  <c r="H29"/>
  <c r="H28"/>
  <c r="H27"/>
  <c r="H26"/>
  <c r="H25"/>
  <c r="H24"/>
  <c r="H23"/>
  <c r="H22"/>
  <c r="H21"/>
  <c r="H20"/>
  <c r="H15"/>
  <c r="H14"/>
  <c r="H13"/>
  <c r="H12"/>
  <c r="H11"/>
  <c r="H10"/>
  <c r="H9"/>
  <c r="H8"/>
  <c r="M6"/>
  <c r="L6"/>
  <c r="K6"/>
  <c r="J6"/>
  <c r="I6"/>
  <c r="M5"/>
  <c r="L5"/>
  <c r="T4"/>
  <c r="S4"/>
  <c r="R4"/>
  <c r="Q4"/>
  <c r="P4"/>
  <c r="O4"/>
  <c r="N4"/>
  <c r="K4"/>
  <c r="J4"/>
  <c r="I4"/>
  <c r="AA17" i="12"/>
  <c r="Z17"/>
  <c r="X17"/>
  <c r="W17"/>
  <c r="V17"/>
  <c r="U17"/>
  <c r="T17"/>
  <c r="S17"/>
  <c r="R17"/>
  <c r="Q17"/>
  <c r="P17"/>
  <c r="O17"/>
  <c r="N17"/>
  <c r="M17"/>
  <c r="L17"/>
  <c r="K17"/>
  <c r="J17"/>
  <c r="I17"/>
  <c r="H17"/>
  <c r="G17"/>
  <c r="E17"/>
  <c r="D17"/>
  <c r="C17"/>
  <c r="A1"/>
  <c r="A1" i="10"/>
  <c r="CF34" i="40"/>
  <c r="CE34"/>
  <c r="CD34"/>
  <c r="CC34"/>
  <c r="CG34" s="1"/>
  <c r="CF33"/>
  <c r="CE33"/>
  <c r="CD33"/>
  <c r="CC33"/>
  <c r="CF32"/>
  <c r="CE32"/>
  <c r="CD32"/>
  <c r="CC32"/>
  <c r="CF31"/>
  <c r="CE31"/>
  <c r="CD31"/>
  <c r="CC31"/>
  <c r="CF30"/>
  <c r="CE30"/>
  <c r="CD30"/>
  <c r="CC30"/>
  <c r="CF29"/>
  <c r="CE29"/>
  <c r="CD29"/>
  <c r="CC29"/>
  <c r="CF28"/>
  <c r="CE28"/>
  <c r="CD28"/>
  <c r="CC28"/>
  <c r="BL27"/>
  <c r="BI27"/>
  <c r="BH27"/>
  <c r="BD27"/>
  <c r="BC27"/>
  <c r="AZ27"/>
  <c r="AY27"/>
  <c r="AX27"/>
  <c r="AW27"/>
  <c r="AR27"/>
  <c r="AQ27"/>
  <c r="AO27"/>
  <c r="AN27"/>
  <c r="AK27"/>
  <c r="AA27"/>
  <c r="Z27"/>
  <c r="Y27"/>
  <c r="X27"/>
  <c r="CF27" s="1"/>
  <c r="W27"/>
  <c r="V27"/>
  <c r="U27"/>
  <c r="T27"/>
  <c r="S27"/>
  <c r="CF26"/>
  <c r="CE26"/>
  <c r="CD26"/>
  <c r="CC26"/>
  <c r="BP26"/>
  <c r="AU26"/>
  <c r="AT26"/>
  <c r="AS26"/>
  <c r="AL26"/>
  <c r="AI26"/>
  <c r="L26"/>
  <c r="D26"/>
  <c r="C26"/>
  <c r="B26"/>
  <c r="CF25"/>
  <c r="CE25"/>
  <c r="CD25"/>
  <c r="CC25"/>
  <c r="CG25" s="1"/>
  <c r="BP25"/>
  <c r="AU25"/>
  <c r="AT25"/>
  <c r="AS25"/>
  <c r="AL25"/>
  <c r="AI25"/>
  <c r="L25"/>
  <c r="D25"/>
  <c r="C25"/>
  <c r="B25"/>
  <c r="CF24"/>
  <c r="CE24"/>
  <c r="CD24"/>
  <c r="CC24"/>
  <c r="BP24"/>
  <c r="AU24"/>
  <c r="AT24"/>
  <c r="BE24" s="1"/>
  <c r="BF24" s="1"/>
  <c r="AS24"/>
  <c r="AL24"/>
  <c r="AI24"/>
  <c r="L24"/>
  <c r="D24"/>
  <c r="C24"/>
  <c r="B24"/>
  <c r="CF23"/>
  <c r="CE23"/>
  <c r="CD23"/>
  <c r="CC23"/>
  <c r="CG23" s="1"/>
  <c r="BP23"/>
  <c r="AU23"/>
  <c r="AT23"/>
  <c r="BE23" s="1"/>
  <c r="AS23"/>
  <c r="AL23"/>
  <c r="AI23"/>
  <c r="L23"/>
  <c r="D23"/>
  <c r="C23"/>
  <c r="B23"/>
  <c r="CF22"/>
  <c r="CE22"/>
  <c r="CD22"/>
  <c r="CC22"/>
  <c r="BP22"/>
  <c r="AU22"/>
  <c r="AT22"/>
  <c r="AS22"/>
  <c r="AL22"/>
  <c r="AI22"/>
  <c r="L22"/>
  <c r="D22"/>
  <c r="C22"/>
  <c r="B22"/>
  <c r="CF21"/>
  <c r="CE21"/>
  <c r="CD21"/>
  <c r="CH21" s="1"/>
  <c r="CC21"/>
  <c r="CG21" s="1"/>
  <c r="BP21"/>
  <c r="AU21"/>
  <c r="AT21"/>
  <c r="AS21"/>
  <c r="AL21"/>
  <c r="AI21"/>
  <c r="L21"/>
  <c r="D21"/>
  <c r="C21"/>
  <c r="B21"/>
  <c r="CF20"/>
  <c r="CE20"/>
  <c r="CD20"/>
  <c r="CC20"/>
  <c r="BP20"/>
  <c r="AU20"/>
  <c r="AT20"/>
  <c r="BE20" s="1"/>
  <c r="BF20" s="1"/>
  <c r="AS20"/>
  <c r="AL20"/>
  <c r="AI20"/>
  <c r="L20"/>
  <c r="D20"/>
  <c r="C20"/>
  <c r="B20"/>
  <c r="CF19"/>
  <c r="CE19"/>
  <c r="CD19"/>
  <c r="CC19"/>
  <c r="CG19" s="1"/>
  <c r="BP19"/>
  <c r="AU19"/>
  <c r="AT19"/>
  <c r="AS19"/>
  <c r="AL19"/>
  <c r="AI19"/>
  <c r="L19"/>
  <c r="D19"/>
  <c r="C19"/>
  <c r="B19"/>
  <c r="CF18"/>
  <c r="CE18"/>
  <c r="CD18"/>
  <c r="CC18"/>
  <c r="BP18"/>
  <c r="BM18"/>
  <c r="AU18"/>
  <c r="AT18"/>
  <c r="AS18"/>
  <c r="AL18"/>
  <c r="AI18"/>
  <c r="L18"/>
  <c r="D18"/>
  <c r="C18"/>
  <c r="B18"/>
  <c r="CF17"/>
  <c r="CE17"/>
  <c r="CD17"/>
  <c r="CC17"/>
  <c r="BP17"/>
  <c r="AU17"/>
  <c r="AT17"/>
  <c r="AS17"/>
  <c r="AL17"/>
  <c r="AI17"/>
  <c r="L17"/>
  <c r="D17"/>
  <c r="C17"/>
  <c r="B17"/>
  <c r="CF16"/>
  <c r="CE16"/>
  <c r="CD16"/>
  <c r="CC16"/>
  <c r="BP16"/>
  <c r="AU16"/>
  <c r="AT16"/>
  <c r="AS16"/>
  <c r="AL16"/>
  <c r="AI16"/>
  <c r="L16"/>
  <c r="D16"/>
  <c r="C16"/>
  <c r="B16"/>
  <c r="CF15"/>
  <c r="CE15"/>
  <c r="CD15"/>
  <c r="CC15"/>
  <c r="BP15"/>
  <c r="AU15"/>
  <c r="AT15"/>
  <c r="BE15" s="1"/>
  <c r="AS15"/>
  <c r="AL15"/>
  <c r="AI15"/>
  <c r="L15"/>
  <c r="D15"/>
  <c r="C15"/>
  <c r="B15"/>
  <c r="CF14"/>
  <c r="CE14"/>
  <c r="CD14"/>
  <c r="CC14"/>
  <c r="BP14"/>
  <c r="AU14"/>
  <c r="AT14"/>
  <c r="AS14"/>
  <c r="AL14"/>
  <c r="AI14"/>
  <c r="L14"/>
  <c r="D14"/>
  <c r="C14"/>
  <c r="B14"/>
  <c r="CF13"/>
  <c r="CE13"/>
  <c r="CD13"/>
  <c r="CC13"/>
  <c r="BP13"/>
  <c r="BM13"/>
  <c r="AU13"/>
  <c r="AT13"/>
  <c r="AS13"/>
  <c r="AL13"/>
  <c r="AI13"/>
  <c r="L13"/>
  <c r="D13"/>
  <c r="C13"/>
  <c r="B13"/>
  <c r="CF12"/>
  <c r="CE12"/>
  <c r="CD12"/>
  <c r="CC12"/>
  <c r="BP12"/>
  <c r="BM12"/>
  <c r="AU12"/>
  <c r="AT12"/>
  <c r="BE12" s="1"/>
  <c r="AS12"/>
  <c r="AL12"/>
  <c r="AI12"/>
  <c r="L12"/>
  <c r="D12"/>
  <c r="C12"/>
  <c r="CF11"/>
  <c r="CE11"/>
  <c r="CD11"/>
  <c r="CC11"/>
  <c r="BP11"/>
  <c r="BM11"/>
  <c r="AU11"/>
  <c r="AT11"/>
  <c r="AS11"/>
  <c r="AL11"/>
  <c r="AI11"/>
  <c r="L11"/>
  <c r="B11"/>
  <c r="CF10"/>
  <c r="CE10"/>
  <c r="CD10"/>
  <c r="CC10"/>
  <c r="BP10"/>
  <c r="BM10"/>
  <c r="AU10"/>
  <c r="AT10"/>
  <c r="AS10"/>
  <c r="AL10"/>
  <c r="AI10"/>
  <c r="L10"/>
  <c r="B10"/>
  <c r="CF9"/>
  <c r="CE9"/>
  <c r="CD9"/>
  <c r="CC9"/>
  <c r="BM9"/>
  <c r="AU9"/>
  <c r="AS9"/>
  <c r="AL9"/>
  <c r="AI9"/>
  <c r="L9"/>
  <c r="D9"/>
  <c r="C9"/>
  <c r="B9"/>
  <c r="CF8"/>
  <c r="CE8"/>
  <c r="CD8"/>
  <c r="CC8"/>
  <c r="BP8"/>
  <c r="BM8"/>
  <c r="AU8"/>
  <c r="AP8"/>
  <c r="AP27" s="1"/>
  <c r="AL8"/>
  <c r="AI8"/>
  <c r="L8"/>
  <c r="D8"/>
  <c r="C8"/>
  <c r="B8"/>
  <c r="CF7"/>
  <c r="CE7"/>
  <c r="CD7"/>
  <c r="CC7"/>
  <c r="BP7"/>
  <c r="BQ26" s="1"/>
  <c r="AU7"/>
  <c r="AT7"/>
  <c r="AS7"/>
  <c r="AM7"/>
  <c r="AM27" s="1"/>
  <c r="AL7"/>
  <c r="AI7"/>
  <c r="L7"/>
  <c r="A1"/>
  <c r="CF34" i="41"/>
  <c r="CE34"/>
  <c r="CD34"/>
  <c r="CC34"/>
  <c r="CG34" s="1"/>
  <c r="CF33"/>
  <c r="CE33"/>
  <c r="CD33"/>
  <c r="CC33"/>
  <c r="CF32"/>
  <c r="CE32"/>
  <c r="CD32"/>
  <c r="CC32"/>
  <c r="CF31"/>
  <c r="CE31"/>
  <c r="CD31"/>
  <c r="CC31"/>
  <c r="CF30"/>
  <c r="CE30"/>
  <c r="CD30"/>
  <c r="CC30"/>
  <c r="CF29"/>
  <c r="CE29"/>
  <c r="CD29"/>
  <c r="CC29"/>
  <c r="CF28"/>
  <c r="CE28"/>
  <c r="CD28"/>
  <c r="CC28"/>
  <c r="BL27"/>
  <c r="BI27"/>
  <c r="BH27"/>
  <c r="BD27"/>
  <c r="BC27"/>
  <c r="BB27"/>
  <c r="BA27"/>
  <c r="AZ27"/>
  <c r="AY27"/>
  <c r="AX27"/>
  <c r="AW27"/>
  <c r="AR27"/>
  <c r="AQ27"/>
  <c r="AO27"/>
  <c r="AN27"/>
  <c r="AI27"/>
  <c r="AH27"/>
  <c r="AG27"/>
  <c r="AF27"/>
  <c r="AE27"/>
  <c r="AD27"/>
  <c r="AC27"/>
  <c r="AB27"/>
  <c r="AA27"/>
  <c r="Z27"/>
  <c r="Y27"/>
  <c r="X27"/>
  <c r="W27"/>
  <c r="CC27" s="1"/>
  <c r="V27"/>
  <c r="U27"/>
  <c r="CE27" s="1"/>
  <c r="T27"/>
  <c r="S27"/>
  <c r="CF26"/>
  <c r="CE26"/>
  <c r="CD26"/>
  <c r="CC26"/>
  <c r="BP26"/>
  <c r="AU26"/>
  <c r="AT26"/>
  <c r="AS26"/>
  <c r="AL26"/>
  <c r="AJ26"/>
  <c r="L26"/>
  <c r="D26"/>
  <c r="C26"/>
  <c r="B26"/>
  <c r="CF25"/>
  <c r="CE25"/>
  <c r="CD25"/>
  <c r="CC25"/>
  <c r="BP25"/>
  <c r="AU25"/>
  <c r="AT25"/>
  <c r="BE25" s="1"/>
  <c r="AS25"/>
  <c r="AL25"/>
  <c r="AJ25"/>
  <c r="L25"/>
  <c r="D25"/>
  <c r="C25"/>
  <c r="B25"/>
  <c r="CF24"/>
  <c r="CE24"/>
  <c r="CD24"/>
  <c r="CC24"/>
  <c r="BP24"/>
  <c r="AU24"/>
  <c r="AT24"/>
  <c r="BE24" s="1"/>
  <c r="AS24"/>
  <c r="AL24"/>
  <c r="AJ24"/>
  <c r="L24"/>
  <c r="D24"/>
  <c r="C24"/>
  <c r="B24"/>
  <c r="CF23"/>
  <c r="CE23"/>
  <c r="CD23"/>
  <c r="CC23"/>
  <c r="BP23"/>
  <c r="AU23"/>
  <c r="AT23"/>
  <c r="BE23" s="1"/>
  <c r="AS23"/>
  <c r="AL23"/>
  <c r="AJ23"/>
  <c r="L23"/>
  <c r="D23"/>
  <c r="C23"/>
  <c r="B23"/>
  <c r="CF22"/>
  <c r="CE22"/>
  <c r="CD22"/>
  <c r="CH22" s="1"/>
  <c r="CC22"/>
  <c r="BP22"/>
  <c r="AU22"/>
  <c r="AT22"/>
  <c r="BE22" s="1"/>
  <c r="AS22"/>
  <c r="AL22"/>
  <c r="AJ22"/>
  <c r="L22"/>
  <c r="D22"/>
  <c r="C22"/>
  <c r="B22"/>
  <c r="CF21"/>
  <c r="CE21"/>
  <c r="CD21"/>
  <c r="CH21" s="1"/>
  <c r="CC21"/>
  <c r="BP21"/>
  <c r="AU21"/>
  <c r="AT21"/>
  <c r="BE21" s="1"/>
  <c r="AS21"/>
  <c r="AL21"/>
  <c r="AJ21"/>
  <c r="L21"/>
  <c r="D21"/>
  <c r="C21"/>
  <c r="B21"/>
  <c r="CF20"/>
  <c r="CE20"/>
  <c r="CD20"/>
  <c r="CC20"/>
  <c r="BP20"/>
  <c r="AU20"/>
  <c r="AT20"/>
  <c r="AS20"/>
  <c r="AL20"/>
  <c r="AJ20"/>
  <c r="L20"/>
  <c r="D20"/>
  <c r="C20"/>
  <c r="B20"/>
  <c r="CF19"/>
  <c r="CE19"/>
  <c r="CD19"/>
  <c r="CC19"/>
  <c r="BP19"/>
  <c r="AU19"/>
  <c r="AT19"/>
  <c r="AS19"/>
  <c r="AL19"/>
  <c r="AJ19"/>
  <c r="L19"/>
  <c r="D19"/>
  <c r="C19"/>
  <c r="B19"/>
  <c r="CF18"/>
  <c r="CE18"/>
  <c r="CD18"/>
  <c r="CC18"/>
  <c r="BP18"/>
  <c r="BM18"/>
  <c r="AU18"/>
  <c r="AT18"/>
  <c r="AS18"/>
  <c r="AL18"/>
  <c r="AJ18"/>
  <c r="L18"/>
  <c r="D18"/>
  <c r="C18"/>
  <c r="B18"/>
  <c r="CF17"/>
  <c r="CE17"/>
  <c r="CD17"/>
  <c r="CC17"/>
  <c r="BP17"/>
  <c r="AU17"/>
  <c r="AT17"/>
  <c r="AS17"/>
  <c r="AL17"/>
  <c r="AJ17"/>
  <c r="L17"/>
  <c r="D17"/>
  <c r="C17"/>
  <c r="B17"/>
  <c r="CF16"/>
  <c r="CE16"/>
  <c r="CD16"/>
  <c r="CC16"/>
  <c r="BP16"/>
  <c r="AU16"/>
  <c r="AT16"/>
  <c r="AS16"/>
  <c r="AL16"/>
  <c r="AJ16"/>
  <c r="L16"/>
  <c r="D16"/>
  <c r="C16"/>
  <c r="B16"/>
  <c r="CF15"/>
  <c r="CE15"/>
  <c r="CD15"/>
  <c r="CC15"/>
  <c r="CH15" s="1"/>
  <c r="BP15"/>
  <c r="AU15"/>
  <c r="BE15" s="1"/>
  <c r="AT15"/>
  <c r="AS15"/>
  <c r="AL15"/>
  <c r="AJ15"/>
  <c r="L15"/>
  <c r="D15"/>
  <c r="C15"/>
  <c r="B15"/>
  <c r="CF14"/>
  <c r="CE14"/>
  <c r="CD14"/>
  <c r="CC14"/>
  <c r="BP14"/>
  <c r="AU14"/>
  <c r="BE14" s="1"/>
  <c r="AT14"/>
  <c r="AS14"/>
  <c r="AL14"/>
  <c r="AJ14"/>
  <c r="L14"/>
  <c r="D14"/>
  <c r="C14"/>
  <c r="B14"/>
  <c r="CF13"/>
  <c r="CE13"/>
  <c r="CD13"/>
  <c r="CC13"/>
  <c r="BP13"/>
  <c r="BM13"/>
  <c r="AU13"/>
  <c r="AT13"/>
  <c r="BE13" s="1"/>
  <c r="AS13"/>
  <c r="AL13"/>
  <c r="AJ13"/>
  <c r="L13"/>
  <c r="D13"/>
  <c r="C13"/>
  <c r="B13"/>
  <c r="CF12"/>
  <c r="CE12"/>
  <c r="CD12"/>
  <c r="CC12"/>
  <c r="BP12"/>
  <c r="BM12"/>
  <c r="AU12"/>
  <c r="AT12"/>
  <c r="AS12"/>
  <c r="AL12"/>
  <c r="AJ12"/>
  <c r="L12"/>
  <c r="D12"/>
  <c r="C12"/>
  <c r="CF11"/>
  <c r="CE11"/>
  <c r="CD11"/>
  <c r="CC11"/>
  <c r="CG11" s="1"/>
  <c r="BP11"/>
  <c r="BM11"/>
  <c r="AU11"/>
  <c r="AT11"/>
  <c r="AP11"/>
  <c r="AP27" s="1"/>
  <c r="AS27" s="1"/>
  <c r="AL11"/>
  <c r="AJ11"/>
  <c r="C11"/>
  <c r="B11"/>
  <c r="CF10"/>
  <c r="CE10"/>
  <c r="CD10"/>
  <c r="CC10"/>
  <c r="BP10"/>
  <c r="BM10"/>
  <c r="AU10"/>
  <c r="BE10" s="1"/>
  <c r="AS10"/>
  <c r="AL10"/>
  <c r="AJ10"/>
  <c r="R10"/>
  <c r="C10"/>
  <c r="B10"/>
  <c r="CF9"/>
  <c r="CE9"/>
  <c r="CD9"/>
  <c r="CC9"/>
  <c r="CG9" s="1"/>
  <c r="BM9"/>
  <c r="AU9"/>
  <c r="AS9"/>
  <c r="AL9"/>
  <c r="AJ9"/>
  <c r="L9"/>
  <c r="D9"/>
  <c r="C9"/>
  <c r="B9"/>
  <c r="CF8"/>
  <c r="CE8"/>
  <c r="CD8"/>
  <c r="CC8"/>
  <c r="BP8"/>
  <c r="BM8"/>
  <c r="AU8"/>
  <c r="AS8"/>
  <c r="AL8"/>
  <c r="AJ8"/>
  <c r="L8"/>
  <c r="D8"/>
  <c r="C8"/>
  <c r="B8"/>
  <c r="CF7"/>
  <c r="CE7"/>
  <c r="CD7"/>
  <c r="CC7"/>
  <c r="BP7"/>
  <c r="AU7"/>
  <c r="AT7"/>
  <c r="AS7"/>
  <c r="AM7"/>
  <c r="AM27" s="1"/>
  <c r="AL7"/>
  <c r="AJ7"/>
  <c r="L7"/>
  <c r="A1"/>
  <c r="CF33" i="42"/>
  <c r="CE33"/>
  <c r="CD33"/>
  <c r="CC33"/>
  <c r="CG33" s="1"/>
  <c r="CF32"/>
  <c r="CE32"/>
  <c r="CD32"/>
  <c r="CC32"/>
  <c r="CF31"/>
  <c r="CE31"/>
  <c r="CD31"/>
  <c r="CC31"/>
  <c r="CG31" s="1"/>
  <c r="CF30"/>
  <c r="CE30"/>
  <c r="CD30"/>
  <c r="CC30"/>
  <c r="CF29"/>
  <c r="CE29"/>
  <c r="CD29"/>
  <c r="CC29"/>
  <c r="CF28"/>
  <c r="CE28"/>
  <c r="CD28"/>
  <c r="CC28"/>
  <c r="CF27"/>
  <c r="CE27"/>
  <c r="CD27"/>
  <c r="CC27"/>
  <c r="BL26"/>
  <c r="BI26"/>
  <c r="BH26"/>
  <c r="BC26"/>
  <c r="BB26"/>
  <c r="BA26"/>
  <c r="AX26"/>
  <c r="AR26"/>
  <c r="AQ26"/>
  <c r="AP26"/>
  <c r="AO26"/>
  <c r="AN26"/>
  <c r="AK26"/>
  <c r="AI26"/>
  <c r="AH26"/>
  <c r="AG26"/>
  <c r="AF26"/>
  <c r="AE26"/>
  <c r="AD26"/>
  <c r="AC26"/>
  <c r="AB26"/>
  <c r="AA26"/>
  <c r="Z26"/>
  <c r="Y26"/>
  <c r="X26"/>
  <c r="W26"/>
  <c r="V26"/>
  <c r="U26"/>
  <c r="T26"/>
  <c r="S26"/>
  <c r="CF25"/>
  <c r="CE25"/>
  <c r="CD25"/>
  <c r="CC25"/>
  <c r="BP25"/>
  <c r="AU25"/>
  <c r="AT25"/>
  <c r="AS25"/>
  <c r="AL25"/>
  <c r="AJ25"/>
  <c r="L25"/>
  <c r="B25"/>
  <c r="CF24"/>
  <c r="CE24"/>
  <c r="CD24"/>
  <c r="CC24"/>
  <c r="BP24"/>
  <c r="AU24"/>
  <c r="AT24"/>
  <c r="AS24"/>
  <c r="AL24"/>
  <c r="AJ24"/>
  <c r="L24"/>
  <c r="B24"/>
  <c r="CF23"/>
  <c r="CE23"/>
  <c r="CD23"/>
  <c r="CC23"/>
  <c r="BP23"/>
  <c r="AU23"/>
  <c r="AT23"/>
  <c r="BE23" s="1"/>
  <c r="AS23"/>
  <c r="AL23"/>
  <c r="AJ23"/>
  <c r="L23"/>
  <c r="B23"/>
  <c r="CF22"/>
  <c r="CE22"/>
  <c r="CD22"/>
  <c r="CC22"/>
  <c r="CG22" s="1"/>
  <c r="BP22"/>
  <c r="AU22"/>
  <c r="AT22"/>
  <c r="AS22"/>
  <c r="AL22"/>
  <c r="AJ22"/>
  <c r="L22"/>
  <c r="B22"/>
  <c r="CF21"/>
  <c r="CE21"/>
  <c r="CD21"/>
  <c r="CC21"/>
  <c r="BP21"/>
  <c r="AU21"/>
  <c r="AT21"/>
  <c r="AS21"/>
  <c r="AL21"/>
  <c r="AJ21"/>
  <c r="L21"/>
  <c r="CF20"/>
  <c r="CE20"/>
  <c r="CD20"/>
  <c r="CC20"/>
  <c r="BP20"/>
  <c r="BD20"/>
  <c r="BD26" s="1"/>
  <c r="AU20"/>
  <c r="AT20"/>
  <c r="AS20"/>
  <c r="AL20"/>
  <c r="AJ20"/>
  <c r="L20"/>
  <c r="B20"/>
  <c r="CF19"/>
  <c r="CE19"/>
  <c r="CD19"/>
  <c r="CC19"/>
  <c r="BP19"/>
  <c r="AU19"/>
  <c r="AS19"/>
  <c r="AL19"/>
  <c r="AJ19"/>
  <c r="L19"/>
  <c r="B19"/>
  <c r="CF18"/>
  <c r="CE18"/>
  <c r="CD18"/>
  <c r="CC18"/>
  <c r="BP18"/>
  <c r="AU18"/>
  <c r="AS18"/>
  <c r="AL18"/>
  <c r="AJ18"/>
  <c r="L18"/>
  <c r="B18"/>
  <c r="CF17"/>
  <c r="CE17"/>
  <c r="CD17"/>
  <c r="CC17"/>
  <c r="CG17" s="1"/>
  <c r="BP17"/>
  <c r="BM17"/>
  <c r="AU17"/>
  <c r="AS17"/>
  <c r="AL17"/>
  <c r="AJ17"/>
  <c r="L17"/>
  <c r="B17"/>
  <c r="CF16"/>
  <c r="CE16"/>
  <c r="CD16"/>
  <c r="CC16"/>
  <c r="BP16"/>
  <c r="AU16"/>
  <c r="AS16"/>
  <c r="AL16"/>
  <c r="AJ16"/>
  <c r="L16"/>
  <c r="B16"/>
  <c r="CF15"/>
  <c r="CE15"/>
  <c r="CD15"/>
  <c r="CC15"/>
  <c r="BP15"/>
  <c r="AU15"/>
  <c r="AS15"/>
  <c r="AL15"/>
  <c r="AJ15"/>
  <c r="L15"/>
  <c r="B15"/>
  <c r="CF14"/>
  <c r="CE14"/>
  <c r="CD14"/>
  <c r="CC14"/>
  <c r="CG14" s="1"/>
  <c r="BP14"/>
  <c r="AU14"/>
  <c r="AS14"/>
  <c r="AL14"/>
  <c r="AJ14"/>
  <c r="L14"/>
  <c r="CF13"/>
  <c r="CE13"/>
  <c r="CD13"/>
  <c r="CC13"/>
  <c r="BP13"/>
  <c r="AU13"/>
  <c r="AS13"/>
  <c r="AL13"/>
  <c r="AJ13"/>
  <c r="L13"/>
  <c r="CF12"/>
  <c r="CE12"/>
  <c r="CD12"/>
  <c r="CC12"/>
  <c r="BP12"/>
  <c r="BM12"/>
  <c r="AU12"/>
  <c r="AS12"/>
  <c r="AL12"/>
  <c r="AJ12"/>
  <c r="L12"/>
  <c r="B12"/>
  <c r="CF11"/>
  <c r="CE11"/>
  <c r="CD11"/>
  <c r="CC11"/>
  <c r="CG11" s="1"/>
  <c r="BP11"/>
  <c r="BM11"/>
  <c r="AU11"/>
  <c r="AS11"/>
  <c r="AL11"/>
  <c r="AJ11"/>
  <c r="L11"/>
  <c r="CF10"/>
  <c r="CE10"/>
  <c r="CD10"/>
  <c r="CC10"/>
  <c r="BP10"/>
  <c r="BM10"/>
  <c r="AU10"/>
  <c r="AS10"/>
  <c r="AL10"/>
  <c r="AJ10"/>
  <c r="L10"/>
  <c r="CF9"/>
  <c r="CE9"/>
  <c r="CD9"/>
  <c r="CC9"/>
  <c r="BP9"/>
  <c r="BM9"/>
  <c r="AZ9"/>
  <c r="AZ26" s="1"/>
  <c r="AU9"/>
  <c r="AS9"/>
  <c r="AL9"/>
  <c r="AJ9"/>
  <c r="L9"/>
  <c r="B9"/>
  <c r="CF8"/>
  <c r="CE8"/>
  <c r="CD8"/>
  <c r="CC8"/>
  <c r="CG8" s="1"/>
  <c r="BP8"/>
  <c r="BM8"/>
  <c r="AU8"/>
  <c r="AS8"/>
  <c r="AL8"/>
  <c r="AJ8"/>
  <c r="L8"/>
  <c r="B8"/>
  <c r="CF7"/>
  <c r="CE7"/>
  <c r="CD7"/>
  <c r="CC7"/>
  <c r="AY7"/>
  <c r="AY26" s="1"/>
  <c r="AW7"/>
  <c r="AW26" s="1"/>
  <c r="AU7"/>
  <c r="AT7"/>
  <c r="AS7"/>
  <c r="AM7"/>
  <c r="AM26" s="1"/>
  <c r="AL7"/>
  <c r="AJ7"/>
  <c r="L7"/>
  <c r="A1"/>
  <c r="BJ14" i="44" l="1"/>
  <c r="BK14" s="1"/>
  <c r="BJ8"/>
  <c r="BK8"/>
  <c r="CI25" i="41"/>
  <c r="CJ10" i="42"/>
  <c r="AT10" s="1"/>
  <c r="BE10" s="1"/>
  <c r="BF10" s="1"/>
  <c r="CI13"/>
  <c r="CH14"/>
  <c r="AS26"/>
  <c r="BE16" i="41"/>
  <c r="BG16" s="1"/>
  <c r="BJ16" s="1"/>
  <c r="BE17"/>
  <c r="BE18"/>
  <c r="CJ19"/>
  <c r="AS27" i="40"/>
  <c r="CH12"/>
  <c r="BE13"/>
  <c r="BP8" i="44"/>
  <c r="BQ7" s="1"/>
  <c r="BR7" s="1"/>
  <c r="K7" s="1"/>
  <c r="BP8" i="45"/>
  <c r="BK7"/>
  <c r="BK27" s="1"/>
  <c r="BG14" i="41"/>
  <c r="BJ14" s="1"/>
  <c r="BF14"/>
  <c r="CH7" i="42"/>
  <c r="CI8"/>
  <c r="CI11"/>
  <c r="CI14"/>
  <c r="BE22"/>
  <c r="CH23"/>
  <c r="CH24"/>
  <c r="CF26"/>
  <c r="CH18" i="41"/>
  <c r="BE20"/>
  <c r="CI21"/>
  <c r="CH25"/>
  <c r="AL27" i="40"/>
  <c r="BE11"/>
  <c r="BE17"/>
  <c r="CJ8" i="42"/>
  <c r="AT8" s="1"/>
  <c r="BE8" s="1"/>
  <c r="AC17" i="12"/>
  <c r="L4" i="13"/>
  <c r="AU11" i="44"/>
  <c r="BE11" s="1"/>
  <c r="CH19" i="42"/>
  <c r="CD26"/>
  <c r="CC26"/>
  <c r="CJ27"/>
  <c r="CJ29"/>
  <c r="CH13" i="41"/>
  <c r="CH14"/>
  <c r="BE19"/>
  <c r="BE26"/>
  <c r="CH26"/>
  <c r="CI7" i="40"/>
  <c r="BE10"/>
  <c r="BF10" s="1"/>
  <c r="BE16"/>
  <c r="CI21"/>
  <c r="CI25"/>
  <c r="CC27"/>
  <c r="BG23" i="44"/>
  <c r="BJ23" s="1"/>
  <c r="BK23" s="1"/>
  <c r="CJ20" i="42"/>
  <c r="CJ25"/>
  <c r="CJ11" i="41"/>
  <c r="CJ23" i="40"/>
  <c r="G6" i="13"/>
  <c r="G4" s="1"/>
  <c r="AU10" i="44"/>
  <c r="BE10" s="1"/>
  <c r="BE13"/>
  <c r="BG13" s="1"/>
  <c r="AU13"/>
  <c r="AU17"/>
  <c r="BG20"/>
  <c r="BJ20" s="1"/>
  <c r="BK20" s="1"/>
  <c r="BF13"/>
  <c r="BF8"/>
  <c r="BG18" i="41"/>
  <c r="BF18"/>
  <c r="BG22" i="42"/>
  <c r="BF22"/>
  <c r="BG20" i="41"/>
  <c r="BF20"/>
  <c r="BG11" i="40"/>
  <c r="BF11"/>
  <c r="BG13" i="41"/>
  <c r="BF13"/>
  <c r="BG22"/>
  <c r="BF22"/>
  <c r="BG24"/>
  <c r="BF24"/>
  <c r="BG26"/>
  <c r="BF26"/>
  <c r="BG10" i="40"/>
  <c r="CH16" i="42"/>
  <c r="CH17"/>
  <c r="CJ17"/>
  <c r="AT17" s="1"/>
  <c r="BE17" s="1"/>
  <c r="CI19"/>
  <c r="CH9" i="41"/>
  <c r="CI11"/>
  <c r="BQ18"/>
  <c r="CI19"/>
  <c r="CJ23"/>
  <c r="CI23"/>
  <c r="CD27"/>
  <c r="CH7" i="40"/>
  <c r="AS8"/>
  <c r="BQ17"/>
  <c r="BR17" s="1"/>
  <c r="K17" s="1"/>
  <c r="CJ19"/>
  <c r="F17" i="12"/>
  <c r="Y17" s="1"/>
  <c r="CH8" i="42"/>
  <c r="CH9"/>
  <c r="CH11"/>
  <c r="CH12"/>
  <c r="CH15"/>
  <c r="CI18"/>
  <c r="BE20"/>
  <c r="BF20" s="1"/>
  <c r="CH22"/>
  <c r="CJ31"/>
  <c r="CJ9" i="41"/>
  <c r="AT9" s="1"/>
  <c r="BE9" s="1"/>
  <c r="CH10"/>
  <c r="AS11"/>
  <c r="CH11"/>
  <c r="CH12"/>
  <c r="BK14"/>
  <c r="CH16"/>
  <c r="CH17"/>
  <c r="CH19"/>
  <c r="BQ20"/>
  <c r="BR20" s="1"/>
  <c r="CI20"/>
  <c r="CH20"/>
  <c r="BQ22"/>
  <c r="BR22" s="1"/>
  <c r="K22" s="1"/>
  <c r="CH23"/>
  <c r="BQ24"/>
  <c r="BR24" s="1"/>
  <c r="CI24"/>
  <c r="CH24"/>
  <c r="BQ26"/>
  <c r="BR26" s="1"/>
  <c r="K26" s="1"/>
  <c r="AU27"/>
  <c r="CI9" i="40"/>
  <c r="CH9"/>
  <c r="BQ11"/>
  <c r="BR11" s="1"/>
  <c r="CI14"/>
  <c r="CH14"/>
  <c r="CH19"/>
  <c r="CJ21"/>
  <c r="BE22"/>
  <c r="BQ23"/>
  <c r="BR23" s="1"/>
  <c r="K23" s="1"/>
  <c r="CH23"/>
  <c r="BG24"/>
  <c r="CJ25"/>
  <c r="BE26"/>
  <c r="BF26" s="1"/>
  <c r="BG19" i="44"/>
  <c r="BJ19" s="1"/>
  <c r="BK19" s="1"/>
  <c r="CJ13" i="42"/>
  <c r="AT13" s="1"/>
  <c r="BE13" s="1"/>
  <c r="CH13"/>
  <c r="BE21"/>
  <c r="BF21" s="1"/>
  <c r="CI22"/>
  <c r="BE25"/>
  <c r="CJ33"/>
  <c r="AL27" i="41"/>
  <c r="CH8"/>
  <c r="BE11"/>
  <c r="BQ14"/>
  <c r="BR14" s="1"/>
  <c r="CI15"/>
  <c r="BQ16"/>
  <c r="BR16" s="1"/>
  <c r="K16" s="1"/>
  <c r="CI17"/>
  <c r="CF27"/>
  <c r="BQ10" i="40"/>
  <c r="BR10" s="1"/>
  <c r="K10" s="1"/>
  <c r="BE14"/>
  <c r="BF14" s="1"/>
  <c r="BQ15"/>
  <c r="BR15" s="1"/>
  <c r="K15" s="1"/>
  <c r="BQ19"/>
  <c r="BR19" s="1"/>
  <c r="AU27"/>
  <c r="CI19"/>
  <c r="BE21"/>
  <c r="CI23"/>
  <c r="M4" i="13"/>
  <c r="CI17" i="42"/>
  <c r="BE12" i="41"/>
  <c r="BF12" s="1"/>
  <c r="BQ13" i="40"/>
  <c r="CI16"/>
  <c r="CH16"/>
  <c r="BQ21"/>
  <c r="BR21" s="1"/>
  <c r="K21" s="1"/>
  <c r="BQ25"/>
  <c r="BR25" s="1"/>
  <c r="K25" s="1"/>
  <c r="CG27"/>
  <c r="BF17" i="42"/>
  <c r="BG17"/>
  <c r="BF8"/>
  <c r="BG8"/>
  <c r="CH26"/>
  <c r="CG26"/>
  <c r="BF15" i="41"/>
  <c r="BG15"/>
  <c r="BF9"/>
  <c r="BG9"/>
  <c r="BK9" s="1"/>
  <c r="BF10"/>
  <c r="BG10"/>
  <c r="BK10" s="1"/>
  <c r="BJ26"/>
  <c r="BK26" s="1"/>
  <c r="CH30"/>
  <c r="CI30"/>
  <c r="CJ30"/>
  <c r="BJ24" i="40"/>
  <c r="BK24" s="1"/>
  <c r="CH30"/>
  <c r="CJ30"/>
  <c r="CI30"/>
  <c r="CI7" i="42"/>
  <c r="CJ7"/>
  <c r="CI12"/>
  <c r="CJ12"/>
  <c r="AT12" s="1"/>
  <c r="BE12" s="1"/>
  <c r="BF23"/>
  <c r="BG23"/>
  <c r="CI24"/>
  <c r="CJ24"/>
  <c r="CH25"/>
  <c r="CI25"/>
  <c r="CH27"/>
  <c r="CI27"/>
  <c r="CH29"/>
  <c r="CI29"/>
  <c r="BF21" i="41"/>
  <c r="BG21"/>
  <c r="CH27"/>
  <c r="CI27"/>
  <c r="CJ27"/>
  <c r="CH33"/>
  <c r="CI33"/>
  <c r="CJ33"/>
  <c r="CH18" i="40"/>
  <c r="CI18"/>
  <c r="CJ18"/>
  <c r="CH21" i="42"/>
  <c r="CI21"/>
  <c r="CH28"/>
  <c r="CI28"/>
  <c r="CH30"/>
  <c r="CI30"/>
  <c r="CH32"/>
  <c r="CI32"/>
  <c r="CI7" i="41"/>
  <c r="CJ7"/>
  <c r="BF19"/>
  <c r="BG19"/>
  <c r="BF23"/>
  <c r="BG23"/>
  <c r="CH31"/>
  <c r="CI31"/>
  <c r="CJ31"/>
  <c r="CH8" i="40"/>
  <c r="CJ8"/>
  <c r="AT8" s="1"/>
  <c r="CI8"/>
  <c r="BJ10"/>
  <c r="BK10" s="1"/>
  <c r="CH10"/>
  <c r="CJ10"/>
  <c r="CI10"/>
  <c r="BJ11"/>
  <c r="BK11" s="1"/>
  <c r="CH11"/>
  <c r="CJ11"/>
  <c r="CI11"/>
  <c r="CH15"/>
  <c r="CJ15"/>
  <c r="CI15"/>
  <c r="BG16"/>
  <c r="BF16"/>
  <c r="CH22"/>
  <c r="CJ22"/>
  <c r="CI22"/>
  <c r="BG23"/>
  <c r="BF23"/>
  <c r="CH31"/>
  <c r="CJ31"/>
  <c r="CI31"/>
  <c r="BJ18" i="44"/>
  <c r="BK18" s="1"/>
  <c r="CI23" i="42"/>
  <c r="CI13" i="41"/>
  <c r="CG30"/>
  <c r="CG7" i="42"/>
  <c r="CI15"/>
  <c r="CJ18"/>
  <c r="AT18" s="1"/>
  <c r="BE18" s="1"/>
  <c r="CH18"/>
  <c r="CJ22"/>
  <c r="CJ23"/>
  <c r="AJ26"/>
  <c r="AV7" s="1"/>
  <c r="BE7" s="1"/>
  <c r="CG29"/>
  <c r="CJ12" i="41"/>
  <c r="CJ13"/>
  <c r="CI18"/>
  <c r="CG18" i="40"/>
  <c r="BE19"/>
  <c r="CJ19" i="42"/>
  <c r="AT19" s="1"/>
  <c r="CG21"/>
  <c r="CG28"/>
  <c r="CG30"/>
  <c r="CG32"/>
  <c r="CG7" i="41"/>
  <c r="CI9"/>
  <c r="CJ15"/>
  <c r="BF16"/>
  <c r="CJ17"/>
  <c r="K20"/>
  <c r="K24"/>
  <c r="AJ27"/>
  <c r="AV7" s="1"/>
  <c r="AV27" s="1"/>
  <c r="CG27"/>
  <c r="CG31"/>
  <c r="CG8" i="40"/>
  <c r="CG10"/>
  <c r="CG11"/>
  <c r="CG15"/>
  <c r="CG22"/>
  <c r="BG26"/>
  <c r="CG31"/>
  <c r="CI8" i="41"/>
  <c r="CJ8"/>
  <c r="AT8" s="1"/>
  <c r="BE8" s="1"/>
  <c r="CI16"/>
  <c r="CG16"/>
  <c r="CJ16"/>
  <c r="BJ22"/>
  <c r="BK22" s="1"/>
  <c r="CH34"/>
  <c r="CI34"/>
  <c r="CJ34"/>
  <c r="BF13" i="40"/>
  <c r="BG13"/>
  <c r="CH13"/>
  <c r="CJ13"/>
  <c r="CI13"/>
  <c r="CH20"/>
  <c r="CJ20"/>
  <c r="CI20"/>
  <c r="BG21"/>
  <c r="BF21"/>
  <c r="CH34"/>
  <c r="CJ34"/>
  <c r="CI34"/>
  <c r="CH31" i="42"/>
  <c r="CI31"/>
  <c r="CH33"/>
  <c r="CI33"/>
  <c r="BJ18" i="41"/>
  <c r="BK18" s="1"/>
  <c r="BF25"/>
  <c r="BG25"/>
  <c r="CH29"/>
  <c r="CI29"/>
  <c r="CJ29"/>
  <c r="BF17" i="40"/>
  <c r="BG17"/>
  <c r="CH26"/>
  <c r="CJ26"/>
  <c r="CI26"/>
  <c r="CH29"/>
  <c r="CJ29"/>
  <c r="CI29"/>
  <c r="CH33"/>
  <c r="CJ33"/>
  <c r="CI33"/>
  <c r="CI9" i="42"/>
  <c r="CJ9"/>
  <c r="AT9" s="1"/>
  <c r="BE9" s="1"/>
  <c r="CH10"/>
  <c r="CI10"/>
  <c r="CI16"/>
  <c r="CJ16"/>
  <c r="AT16" s="1"/>
  <c r="BE16" s="1"/>
  <c r="CH20"/>
  <c r="CI20"/>
  <c r="CI14" i="41"/>
  <c r="CJ14"/>
  <c r="BF17"/>
  <c r="BG17"/>
  <c r="BJ20"/>
  <c r="BK20" s="1"/>
  <c r="BJ24"/>
  <c r="BK24" s="1"/>
  <c r="CH28"/>
  <c r="CI28"/>
  <c r="CJ28"/>
  <c r="CH32"/>
  <c r="CI32"/>
  <c r="CJ32"/>
  <c r="BF12" i="40"/>
  <c r="BG12"/>
  <c r="BF15"/>
  <c r="BG15"/>
  <c r="CH17"/>
  <c r="CJ17"/>
  <c r="CI17"/>
  <c r="CH24"/>
  <c r="CJ24"/>
  <c r="CI24"/>
  <c r="CH28"/>
  <c r="CJ28"/>
  <c r="CI28"/>
  <c r="CH32"/>
  <c r="CJ32"/>
  <c r="CI32"/>
  <c r="BG20" i="42"/>
  <c r="CG8" i="41"/>
  <c r="CI12"/>
  <c r="CG13" i="40"/>
  <c r="CG20"/>
  <c r="CG30"/>
  <c r="CJ11" i="42"/>
  <c r="AT11" s="1"/>
  <c r="BE11" s="1"/>
  <c r="CG12"/>
  <c r="CJ14"/>
  <c r="AT14" s="1"/>
  <c r="BE14" s="1"/>
  <c r="BG21"/>
  <c r="CG24"/>
  <c r="CG25"/>
  <c r="CG27"/>
  <c r="AT27" i="41"/>
  <c r="CI10"/>
  <c r="CI22"/>
  <c r="CI26"/>
  <c r="CG29"/>
  <c r="CG33"/>
  <c r="CG26" i="40"/>
  <c r="CD27"/>
  <c r="CH27" s="1"/>
  <c r="CG29"/>
  <c r="CG33"/>
  <c r="AB17" i="12"/>
  <c r="CG9" i="42"/>
  <c r="BG10"/>
  <c r="CG10"/>
  <c r="CJ15"/>
  <c r="AT15" s="1"/>
  <c r="BE15" s="1"/>
  <c r="CG16"/>
  <c r="CG20"/>
  <c r="CJ21"/>
  <c r="BE24"/>
  <c r="CJ28"/>
  <c r="CJ30"/>
  <c r="CJ32"/>
  <c r="CH7" i="41"/>
  <c r="CJ10"/>
  <c r="BG12"/>
  <c r="CG14"/>
  <c r="BK16"/>
  <c r="CJ21"/>
  <c r="CJ25"/>
  <c r="CG28"/>
  <c r="CG32"/>
  <c r="CI12" i="40"/>
  <c r="CG17"/>
  <c r="BE18"/>
  <c r="BG20"/>
  <c r="CG24"/>
  <c r="BE25"/>
  <c r="AI27"/>
  <c r="AV7" s="1"/>
  <c r="AV27" s="1"/>
  <c r="CG28"/>
  <c r="CG32"/>
  <c r="CG20" i="41"/>
  <c r="CG24"/>
  <c r="CG26"/>
  <c r="CG9" i="40"/>
  <c r="CG14"/>
  <c r="CG16"/>
  <c r="CG13" i="42"/>
  <c r="CG15"/>
  <c r="CG18"/>
  <c r="CG19"/>
  <c r="CG23"/>
  <c r="CE26"/>
  <c r="CJ26" s="1"/>
  <c r="BQ25" i="41"/>
  <c r="BR25" s="1"/>
  <c r="K25" s="1"/>
  <c r="CG10"/>
  <c r="CG12"/>
  <c r="CG13"/>
  <c r="CG15"/>
  <c r="CG17"/>
  <c r="CJ18"/>
  <c r="CG19"/>
  <c r="CJ20"/>
  <c r="CG21"/>
  <c r="CJ22"/>
  <c r="CG23"/>
  <c r="CJ24"/>
  <c r="CG25"/>
  <c r="CJ26"/>
  <c r="BR26" i="40"/>
  <c r="K26" s="1"/>
  <c r="CJ7"/>
  <c r="CJ9"/>
  <c r="AT9" s="1"/>
  <c r="BE9" s="1"/>
  <c r="CJ12"/>
  <c r="BR13"/>
  <c r="K13" s="1"/>
  <c r="CJ14"/>
  <c r="CJ16"/>
  <c r="CH25"/>
  <c r="CE27"/>
  <c r="H6" i="13"/>
  <c r="H4" s="1"/>
  <c r="BF14" i="44"/>
  <c r="CG18" i="41"/>
  <c r="CG22"/>
  <c r="CG7" i="40"/>
  <c r="CG12"/>
  <c r="AL26" i="42"/>
  <c r="AU26"/>
  <c r="BE7" i="41"/>
  <c r="BR18"/>
  <c r="K11" i="40"/>
  <c r="BG9" i="44"/>
  <c r="BK9" s="1"/>
  <c r="BE17"/>
  <c r="BG16"/>
  <c r="BJ16" s="1"/>
  <c r="BK16" s="1"/>
  <c r="BG12"/>
  <c r="CK27"/>
  <c r="CJ27"/>
  <c r="CM27"/>
  <c r="CN27"/>
  <c r="BE7"/>
  <c r="BG7" s="1"/>
  <c r="BF15"/>
  <c r="BK13"/>
  <c r="BK12"/>
  <c r="BK15"/>
  <c r="BP9" i="40"/>
  <c r="BQ8" s="1"/>
  <c r="BR8" s="1"/>
  <c r="K8" s="1"/>
  <c r="BG13" i="42"/>
  <c r="BF13"/>
  <c r="AV26"/>
  <c r="BG7"/>
  <c r="BF7"/>
  <c r="BE19"/>
  <c r="BP9" i="41"/>
  <c r="BQ10" s="1"/>
  <c r="BR10" s="1"/>
  <c r="BP7" i="42"/>
  <c r="BQ13" s="1"/>
  <c r="BR13" s="1"/>
  <c r="K13" s="1"/>
  <c r="K18" i="41"/>
  <c r="BQ13"/>
  <c r="BR13" s="1"/>
  <c r="K13" s="1"/>
  <c r="BQ18" i="40"/>
  <c r="BR18" s="1"/>
  <c r="K18" s="1"/>
  <c r="BQ15" i="41"/>
  <c r="BR15" s="1"/>
  <c r="K15" s="1"/>
  <c r="BQ17"/>
  <c r="BR17" s="1"/>
  <c r="K17" s="1"/>
  <c r="BQ19"/>
  <c r="BR19" s="1"/>
  <c r="BQ21"/>
  <c r="BR21" s="1"/>
  <c r="K21" s="1"/>
  <c r="BQ23"/>
  <c r="BR23" s="1"/>
  <c r="K23" s="1"/>
  <c r="BQ12" i="40"/>
  <c r="BR12" s="1"/>
  <c r="K12" s="1"/>
  <c r="BQ14"/>
  <c r="BR14" s="1"/>
  <c r="BQ16"/>
  <c r="BR16" s="1"/>
  <c r="K16" s="1"/>
  <c r="BQ20"/>
  <c r="BR20" s="1"/>
  <c r="K20" s="1"/>
  <c r="BQ22"/>
  <c r="BR22" s="1"/>
  <c r="K22" s="1"/>
  <c r="BQ24"/>
  <c r="BR24" s="1"/>
  <c r="K24" s="1"/>
  <c r="BQ12" i="41" l="1"/>
  <c r="BR12" s="1"/>
  <c r="K12" s="1"/>
  <c r="BG11" i="44"/>
  <c r="BK11" s="1"/>
  <c r="BF11"/>
  <c r="BQ15"/>
  <c r="BR15" s="1"/>
  <c r="K15" s="1"/>
  <c r="BQ16"/>
  <c r="BR16" s="1"/>
  <c r="K16" s="1"/>
  <c r="BQ10"/>
  <c r="BR10" s="1"/>
  <c r="K10" s="1"/>
  <c r="BQ11"/>
  <c r="BR11" s="1"/>
  <c r="K11" s="1"/>
  <c r="BQ9"/>
  <c r="BR9" s="1"/>
  <c r="K9" s="1"/>
  <c r="BQ13"/>
  <c r="BR13" s="1"/>
  <c r="K13" s="1"/>
  <c r="BQ8"/>
  <c r="BR8" s="1"/>
  <c r="K8" s="1"/>
  <c r="BQ14"/>
  <c r="BR14" s="1"/>
  <c r="BQ17"/>
  <c r="BR17" s="1"/>
  <c r="K17" s="1"/>
  <c r="BQ12"/>
  <c r="BR12" s="1"/>
  <c r="K12" s="1"/>
  <c r="BQ8" i="45"/>
  <c r="BR8" s="1"/>
  <c r="K8" s="1"/>
  <c r="BQ7"/>
  <c r="BR7" s="1"/>
  <c r="K7" s="1"/>
  <c r="BQ15"/>
  <c r="BR15" s="1"/>
  <c r="K15" s="1"/>
  <c r="BQ13"/>
  <c r="BR13" s="1"/>
  <c r="K13" s="1"/>
  <c r="BQ12"/>
  <c r="BR12" s="1"/>
  <c r="K12" s="1"/>
  <c r="BQ14"/>
  <c r="BR14" s="1"/>
  <c r="BQ10"/>
  <c r="BR10" s="1"/>
  <c r="K10" s="1"/>
  <c r="BQ17"/>
  <c r="BR17" s="1"/>
  <c r="K17" s="1"/>
  <c r="BQ11"/>
  <c r="BR11" s="1"/>
  <c r="K11" s="1"/>
  <c r="BQ9"/>
  <c r="BR9" s="1"/>
  <c r="K9" s="1"/>
  <c r="BQ16"/>
  <c r="BR16" s="1"/>
  <c r="K16" s="1"/>
  <c r="BG10" i="44"/>
  <c r="BJ10" s="1"/>
  <c r="BK10" s="1"/>
  <c r="BF10"/>
  <c r="BG14" i="40"/>
  <c r="AU27" i="44"/>
  <c r="BF22" i="40"/>
  <c r="BG22"/>
  <c r="BJ22" s="1"/>
  <c r="BK22" s="1"/>
  <c r="BJ22" i="42"/>
  <c r="BK22" s="1"/>
  <c r="BG11" i="41"/>
  <c r="BJ11" s="1"/>
  <c r="BK11" s="1"/>
  <c r="BF11"/>
  <c r="BG25" i="42"/>
  <c r="BJ25" s="1"/>
  <c r="BK25" s="1"/>
  <c r="BF25"/>
  <c r="BJ13" i="41"/>
  <c r="BK13" s="1"/>
  <c r="BF14" i="42"/>
  <c r="BG14"/>
  <c r="BK14" s="1"/>
  <c r="BJ20"/>
  <c r="BK20" s="1"/>
  <c r="BJ17" i="40"/>
  <c r="BK17" s="1"/>
  <c r="BJ13"/>
  <c r="BK13" s="1"/>
  <c r="BJ15" i="41"/>
  <c r="BK15" s="1"/>
  <c r="BF7"/>
  <c r="BG7"/>
  <c r="BE27"/>
  <c r="BG25" i="40"/>
  <c r="BF25"/>
  <c r="BJ12"/>
  <c r="BK12" s="1"/>
  <c r="BJ17" i="41"/>
  <c r="BK17" s="1"/>
  <c r="BJ23"/>
  <c r="BK23" s="1"/>
  <c r="BJ20" i="40"/>
  <c r="BK20" s="1"/>
  <c r="BF24" i="42"/>
  <c r="BG24"/>
  <c r="BF15"/>
  <c r="BG15"/>
  <c r="BJ15" i="40"/>
  <c r="BK15" s="1"/>
  <c r="BF16" i="42"/>
  <c r="BG16"/>
  <c r="BF9"/>
  <c r="BG9"/>
  <c r="BK9" s="1"/>
  <c r="BJ25" i="41"/>
  <c r="BK25" s="1"/>
  <c r="BJ21" i="40"/>
  <c r="BK21" s="1"/>
  <c r="BJ26"/>
  <c r="BK26" s="1"/>
  <c r="BJ19" i="41"/>
  <c r="BK19" s="1"/>
  <c r="BJ14" i="40"/>
  <c r="BK14" s="1"/>
  <c r="CI26" i="42"/>
  <c r="CJ27" i="40"/>
  <c r="CI27"/>
  <c r="BF9" i="44"/>
  <c r="BE7" i="40"/>
  <c r="BJ21" i="41"/>
  <c r="BK21" s="1"/>
  <c r="BF12" i="42"/>
  <c r="BG12"/>
  <c r="BJ17"/>
  <c r="BK17" s="1"/>
  <c r="BJ12" i="41"/>
  <c r="BK12" s="1"/>
  <c r="BJ10" i="42"/>
  <c r="BK10" s="1"/>
  <c r="BJ21"/>
  <c r="BK21" s="1"/>
  <c r="BG19" i="40"/>
  <c r="BF19"/>
  <c r="BJ16"/>
  <c r="BK16" s="1"/>
  <c r="BF9"/>
  <c r="BG9"/>
  <c r="BF18"/>
  <c r="BG18"/>
  <c r="BF11" i="42"/>
  <c r="BG11"/>
  <c r="BF8" i="41"/>
  <c r="BG8"/>
  <c r="BF18" i="42"/>
  <c r="BG18"/>
  <c r="BJ23" i="40"/>
  <c r="BK23" s="1"/>
  <c r="BE8"/>
  <c r="AT27"/>
  <c r="BJ23" i="42"/>
  <c r="BK23" s="1"/>
  <c r="BJ8"/>
  <c r="BK8" s="1"/>
  <c r="AT26"/>
  <c r="BF17" i="44"/>
  <c r="BG17"/>
  <c r="BJ17" s="1"/>
  <c r="BK17" s="1"/>
  <c r="BF7"/>
  <c r="BE27"/>
  <c r="BJ7"/>
  <c r="BG27"/>
  <c r="BQ9" i="40"/>
  <c r="BR9" s="1"/>
  <c r="K9" s="1"/>
  <c r="BQ7"/>
  <c r="BR7" s="1"/>
  <c r="K7" s="1"/>
  <c r="BJ13" i="42"/>
  <c r="BK13" s="1"/>
  <c r="BQ25"/>
  <c r="BR25" s="1"/>
  <c r="K25" s="1"/>
  <c r="BJ7"/>
  <c r="BK7" s="1"/>
  <c r="BQ8" i="41"/>
  <c r="BR8" s="1"/>
  <c r="K8" s="1"/>
  <c r="BQ9"/>
  <c r="BR9" s="1"/>
  <c r="K9" s="1"/>
  <c r="BQ11"/>
  <c r="BR11" s="1"/>
  <c r="K11" s="1"/>
  <c r="BE26" i="42"/>
  <c r="BG19"/>
  <c r="BF19"/>
  <c r="BQ7" i="41"/>
  <c r="BR7" s="1"/>
  <c r="K7" s="1"/>
  <c r="BQ11" i="42"/>
  <c r="BR11" s="1"/>
  <c r="K11" s="1"/>
  <c r="BQ12"/>
  <c r="BR12" s="1"/>
  <c r="K12" s="1"/>
  <c r="BQ17"/>
  <c r="BR17" s="1"/>
  <c r="K17" s="1"/>
  <c r="BQ15"/>
  <c r="BR15" s="1"/>
  <c r="K15" s="1"/>
  <c r="BQ19"/>
  <c r="BR19" s="1"/>
  <c r="K19" s="1"/>
  <c r="BQ14"/>
  <c r="BR14" s="1"/>
  <c r="K14" s="1"/>
  <c r="BQ21"/>
  <c r="BR21" s="1"/>
  <c r="K21" s="1"/>
  <c r="BQ9"/>
  <c r="BR9" s="1"/>
  <c r="K9" s="1"/>
  <c r="BQ23"/>
  <c r="BR23" s="1"/>
  <c r="K23" s="1"/>
  <c r="BQ10"/>
  <c r="BR10" s="1"/>
  <c r="K10" s="1"/>
  <c r="BQ24"/>
  <c r="BR24" s="1"/>
  <c r="K24" s="1"/>
  <c r="BQ8"/>
  <c r="BR8" s="1"/>
  <c r="K8" s="1"/>
  <c r="BQ7"/>
  <c r="BR7" s="1"/>
  <c r="K7" s="1"/>
  <c r="BQ18"/>
  <c r="BR18" s="1"/>
  <c r="K18" s="1"/>
  <c r="BQ20"/>
  <c r="BR20" s="1"/>
  <c r="K20" s="1"/>
  <c r="BQ16"/>
  <c r="BR16" s="1"/>
  <c r="K16" s="1"/>
  <c r="BQ22"/>
  <c r="BR22" s="1"/>
  <c r="K22" s="1"/>
  <c r="BF27" i="41" l="1"/>
  <c r="BG7" i="40"/>
  <c r="BF7"/>
  <c r="BE27"/>
  <c r="BJ19"/>
  <c r="BK19" s="1"/>
  <c r="BJ25"/>
  <c r="BK25" s="1"/>
  <c r="BJ18" i="42"/>
  <c r="BK18" s="1"/>
  <c r="BJ11"/>
  <c r="BK11" s="1"/>
  <c r="BJ9" i="40"/>
  <c r="BK9" s="1"/>
  <c r="BJ16" i="42"/>
  <c r="BK16" s="1"/>
  <c r="BJ15"/>
  <c r="BK15"/>
  <c r="BF27" i="44"/>
  <c r="BJ8" i="41"/>
  <c r="BK8" s="1"/>
  <c r="BJ18" i="40"/>
  <c r="BK18" s="1"/>
  <c r="BJ12" i="42"/>
  <c r="BK12" s="1"/>
  <c r="BJ24"/>
  <c r="BK24" s="1"/>
  <c r="BF8" i="40"/>
  <c r="BG8"/>
  <c r="BG27" i="41"/>
  <c r="BJ7"/>
  <c r="BF26" i="42"/>
  <c r="BJ27" i="44"/>
  <c r="BK7"/>
  <c r="BK27" s="1"/>
  <c r="BJ19" i="42"/>
  <c r="BK19" s="1"/>
  <c r="BG26"/>
  <c r="BJ27" i="41" l="1"/>
  <c r="BF27" i="40"/>
  <c r="BK26" i="42"/>
  <c r="BG27" i="40"/>
  <c r="BJ7"/>
  <c r="BK7" s="1"/>
  <c r="BK7" i="41"/>
  <c r="BK27" s="1"/>
  <c r="BJ8" i="40"/>
  <c r="BK8" s="1"/>
  <c r="BJ26" i="42"/>
  <c r="BK27" i="40" l="1"/>
  <c r="BJ27"/>
</calcChain>
</file>

<file path=xl/comments1.xml><?xml version="1.0" encoding="utf-8"?>
<comments xmlns="http://schemas.openxmlformats.org/spreadsheetml/2006/main">
  <authors>
    <author>USER</author>
    <author>Windows 用户</author>
    <author>wjm</author>
    <author>Administrator</author>
  </authors>
  <commentList>
    <comment ref="AW7" authorId="0">
      <text>
        <r>
          <rPr>
            <b/>
            <sz val="9"/>
            <color indexed="81"/>
            <rFont val="宋体"/>
            <family val="3"/>
            <charset val="134"/>
          </rPr>
          <t>USER:</t>
        </r>
        <r>
          <rPr>
            <sz val="9"/>
            <color indexed="81"/>
            <rFont val="宋体"/>
            <family val="3"/>
            <charset val="134"/>
          </rPr>
          <t xml:space="preserve">
店长暂时兼任招生校长</t>
        </r>
      </text>
    </comment>
    <comment ref="AZ9" authorId="1">
      <text>
        <r>
          <rPr>
            <sz val="9"/>
            <color indexed="81"/>
            <rFont val="宋体"/>
            <family val="3"/>
            <charset val="134"/>
          </rPr>
          <t>粉丝：</t>
        </r>
        <r>
          <rPr>
            <sz val="9"/>
            <color indexed="81"/>
            <rFont val="Tahoma"/>
            <family val="2"/>
          </rPr>
          <t>189</t>
        </r>
        <r>
          <rPr>
            <sz val="9"/>
            <color indexed="81"/>
            <rFont val="宋体"/>
            <family val="3"/>
            <charset val="134"/>
          </rPr>
          <t>人
原创：</t>
        </r>
        <r>
          <rPr>
            <sz val="9"/>
            <color indexed="81"/>
            <rFont val="Tahoma"/>
            <family val="2"/>
          </rPr>
          <t>1</t>
        </r>
        <r>
          <rPr>
            <sz val="9"/>
            <color indexed="81"/>
            <rFont val="宋体"/>
            <family val="3"/>
            <charset val="134"/>
          </rPr>
          <t>篇
转载</t>
        </r>
        <r>
          <rPr>
            <sz val="9"/>
            <color indexed="81"/>
            <rFont val="Tahoma"/>
            <family val="2"/>
          </rPr>
          <t>8</t>
        </r>
        <r>
          <rPr>
            <sz val="9"/>
            <color indexed="81"/>
            <rFont val="宋体"/>
            <family val="3"/>
            <charset val="134"/>
          </rPr>
          <t xml:space="preserve">篇
</t>
        </r>
        <r>
          <rPr>
            <sz val="9"/>
            <color indexed="81"/>
            <rFont val="Tahoma"/>
            <family val="2"/>
          </rPr>
          <t xml:space="preserve">
</t>
        </r>
      </text>
    </comment>
    <comment ref="BB9" authorId="2">
      <text>
        <r>
          <rPr>
            <b/>
            <sz val="9"/>
            <color indexed="81"/>
            <rFont val="宋体"/>
            <family val="3"/>
            <charset val="134"/>
          </rPr>
          <t>wjm:</t>
        </r>
        <r>
          <rPr>
            <sz val="9"/>
            <color indexed="81"/>
            <rFont val="宋体"/>
            <family val="3"/>
            <charset val="134"/>
          </rPr>
          <t xml:space="preserve">
扣素质基金</t>
        </r>
      </text>
    </comment>
    <comment ref="BD10" authorId="3">
      <text>
        <r>
          <rPr>
            <sz val="9"/>
            <color indexed="81"/>
            <rFont val="宋体"/>
            <family val="3"/>
            <charset val="134"/>
          </rPr>
          <t>扣回</t>
        </r>
        <r>
          <rPr>
            <sz val="9"/>
            <color indexed="81"/>
            <rFont val="Tahoma"/>
            <family val="2"/>
          </rPr>
          <t>6</t>
        </r>
        <r>
          <rPr>
            <sz val="9"/>
            <color indexed="81"/>
            <rFont val="宋体"/>
            <family val="3"/>
            <charset val="134"/>
          </rPr>
          <t>月预发</t>
        </r>
        <r>
          <rPr>
            <sz val="9"/>
            <color indexed="81"/>
            <rFont val="Tahoma"/>
            <family val="2"/>
          </rPr>
          <t>332</t>
        </r>
        <r>
          <rPr>
            <sz val="9"/>
            <color indexed="81"/>
            <rFont val="宋体"/>
            <family val="3"/>
            <charset val="134"/>
          </rPr>
          <t>元</t>
        </r>
        <r>
          <rPr>
            <sz val="9"/>
            <color indexed="81"/>
            <rFont val="Tahoma"/>
            <family val="2"/>
          </rPr>
          <t xml:space="preserve">
</t>
        </r>
      </text>
    </comment>
  </commentList>
</comments>
</file>

<file path=xl/comments2.xml><?xml version="1.0" encoding="utf-8"?>
<comments xmlns="http://schemas.openxmlformats.org/spreadsheetml/2006/main">
  <authors>
    <author>USER</author>
    <author>Administrator</author>
    <author>Windows 用户</author>
    <author>wjm</author>
  </authors>
  <commentList>
    <comment ref="AW7" authorId="0">
      <text>
        <r>
          <rPr>
            <b/>
            <sz val="9"/>
            <color indexed="81"/>
            <rFont val="宋体"/>
            <family val="3"/>
            <charset val="134"/>
          </rPr>
          <t>USER:</t>
        </r>
        <r>
          <rPr>
            <sz val="9"/>
            <color indexed="81"/>
            <rFont val="宋体"/>
            <family val="3"/>
            <charset val="134"/>
          </rPr>
          <t xml:space="preserve">
店长暂时兼任招生校长</t>
        </r>
      </text>
    </comment>
    <comment ref="AX8" authorId="1">
      <text>
        <r>
          <rPr>
            <b/>
            <sz val="9"/>
            <color indexed="81"/>
            <rFont val="Tahoma"/>
            <family val="2"/>
          </rPr>
          <t>Administrator:</t>
        </r>
        <r>
          <rPr>
            <b/>
            <sz val="9"/>
            <color indexed="81"/>
            <rFont val="宋体"/>
            <family val="3"/>
            <charset val="134"/>
          </rPr>
          <t>新校物资采购、制作、分配</t>
        </r>
        <r>
          <rPr>
            <b/>
            <sz val="9"/>
            <color indexed="81"/>
            <rFont val="Tahoma"/>
            <family val="2"/>
          </rPr>
          <t xml:space="preserve"> 1900</t>
        </r>
        <r>
          <rPr>
            <b/>
            <sz val="9"/>
            <color indexed="81"/>
            <rFont val="宋体"/>
            <family val="3"/>
            <charset val="134"/>
          </rPr>
          <t>元</t>
        </r>
        <r>
          <rPr>
            <b/>
            <sz val="9"/>
            <color indexed="81"/>
            <rFont val="Tahoma"/>
            <family val="2"/>
          </rPr>
          <t>,</t>
        </r>
        <r>
          <rPr>
            <b/>
            <sz val="9"/>
            <color indexed="81"/>
            <rFont val="宋体"/>
            <family val="3"/>
            <charset val="134"/>
          </rPr>
          <t>室内装修后期跟进</t>
        </r>
        <r>
          <rPr>
            <b/>
            <sz val="9"/>
            <color indexed="81"/>
            <rFont val="Tahoma"/>
            <family val="2"/>
          </rPr>
          <t>1500</t>
        </r>
        <r>
          <rPr>
            <b/>
            <sz val="9"/>
            <color indexed="81"/>
            <rFont val="宋体"/>
            <family val="3"/>
            <charset val="134"/>
          </rPr>
          <t>元，</t>
        </r>
        <r>
          <rPr>
            <sz val="9"/>
            <color indexed="81"/>
            <rFont val="Tahoma"/>
            <family val="2"/>
          </rPr>
          <t xml:space="preserve">
</t>
        </r>
      </text>
    </comment>
    <comment ref="AY8" authorId="2">
      <text>
        <r>
          <rPr>
            <b/>
            <sz val="9"/>
            <color indexed="81"/>
            <rFont val="宋体"/>
            <family val="3"/>
            <charset val="134"/>
          </rPr>
          <t>结算</t>
        </r>
        <r>
          <rPr>
            <b/>
            <sz val="9"/>
            <color indexed="81"/>
            <rFont val="Tahoma"/>
            <family val="2"/>
          </rPr>
          <t>5.6</t>
        </r>
        <r>
          <rPr>
            <b/>
            <sz val="9"/>
            <color indexed="81"/>
            <rFont val="宋体"/>
            <family val="3"/>
            <charset val="134"/>
          </rPr>
          <t>月新顾问培训，</t>
        </r>
        <r>
          <rPr>
            <b/>
            <sz val="9"/>
            <color indexed="81"/>
            <rFont val="Tahoma"/>
            <family val="2"/>
          </rPr>
          <t>440/</t>
        </r>
        <r>
          <rPr>
            <b/>
            <sz val="9"/>
            <color indexed="81"/>
            <rFont val="宋体"/>
            <family val="3"/>
            <charset val="134"/>
          </rPr>
          <t>次
结算苹果补助</t>
        </r>
        <r>
          <rPr>
            <b/>
            <sz val="9"/>
            <color indexed="81"/>
            <rFont val="Tahoma"/>
            <family val="2"/>
          </rPr>
          <t>120</t>
        </r>
        <r>
          <rPr>
            <b/>
            <sz val="9"/>
            <color indexed="81"/>
            <rFont val="宋体"/>
            <family val="3"/>
            <charset val="134"/>
          </rPr>
          <t>元</t>
        </r>
        <r>
          <rPr>
            <sz val="9"/>
            <color indexed="81"/>
            <rFont val="Tahoma"/>
            <family val="2"/>
          </rPr>
          <t xml:space="preserve">
</t>
        </r>
      </text>
    </comment>
    <comment ref="BB8" authorId="3">
      <text>
        <r>
          <rPr>
            <b/>
            <sz val="9"/>
            <color indexed="81"/>
            <rFont val="宋体"/>
            <family val="3"/>
            <charset val="134"/>
          </rPr>
          <t>wjm:</t>
        </r>
        <r>
          <rPr>
            <sz val="9"/>
            <color indexed="81"/>
            <rFont val="宋体"/>
            <family val="3"/>
            <charset val="134"/>
          </rPr>
          <t xml:space="preserve">
扣素质基金</t>
        </r>
      </text>
    </comment>
    <comment ref="BD8" authorId="1">
      <text>
        <r>
          <rPr>
            <b/>
            <sz val="9"/>
            <color indexed="81"/>
            <rFont val="Tahoma"/>
            <family val="2"/>
          </rPr>
          <t>Administrator:</t>
        </r>
        <r>
          <rPr>
            <sz val="9"/>
            <color indexed="81"/>
            <rFont val="Tahoma"/>
            <family val="2"/>
          </rPr>
          <t xml:space="preserve">
</t>
        </r>
        <r>
          <rPr>
            <sz val="9"/>
            <color indexed="81"/>
            <rFont val="宋体"/>
            <family val="3"/>
            <charset val="134"/>
          </rPr>
          <t>预发店长提成</t>
        </r>
        <r>
          <rPr>
            <sz val="9"/>
            <color indexed="81"/>
            <rFont val="Tahoma"/>
            <family val="2"/>
          </rPr>
          <t>4000</t>
        </r>
        <r>
          <rPr>
            <sz val="9"/>
            <color indexed="81"/>
            <rFont val="宋体"/>
            <family val="3"/>
            <charset val="134"/>
          </rPr>
          <t>元</t>
        </r>
      </text>
    </comment>
    <comment ref="BK8" authorId="3">
      <text>
        <r>
          <rPr>
            <b/>
            <sz val="9"/>
            <color indexed="81"/>
            <rFont val="宋体"/>
            <family val="3"/>
            <charset val="134"/>
          </rPr>
          <t>wjm:</t>
        </r>
        <r>
          <rPr>
            <sz val="9"/>
            <color indexed="81"/>
            <rFont val="宋体"/>
            <family val="3"/>
            <charset val="134"/>
          </rPr>
          <t xml:space="preserve">
补扣5月刘金辉1076.33及6月份的社保</t>
        </r>
      </text>
    </comment>
    <comment ref="AZ9" authorId="2">
      <text>
        <r>
          <rPr>
            <sz val="9"/>
            <color indexed="81"/>
            <rFont val="宋体"/>
            <family val="3"/>
            <charset val="134"/>
          </rPr>
          <t>粉丝：</t>
        </r>
        <r>
          <rPr>
            <sz val="9"/>
            <color indexed="81"/>
            <rFont val="Tahoma"/>
            <family val="2"/>
          </rPr>
          <t>102</t>
        </r>
        <r>
          <rPr>
            <sz val="9"/>
            <color indexed="81"/>
            <rFont val="宋体"/>
            <family val="3"/>
            <charset val="134"/>
          </rPr>
          <t>人
原创：</t>
        </r>
        <r>
          <rPr>
            <sz val="9"/>
            <color indexed="81"/>
            <rFont val="Tahoma"/>
            <family val="2"/>
          </rPr>
          <t>2</t>
        </r>
        <r>
          <rPr>
            <sz val="9"/>
            <color indexed="81"/>
            <rFont val="宋体"/>
            <family val="3"/>
            <charset val="134"/>
          </rPr>
          <t>篇
转载</t>
        </r>
        <r>
          <rPr>
            <sz val="9"/>
            <color indexed="81"/>
            <rFont val="Tahoma"/>
            <family val="2"/>
          </rPr>
          <t>13</t>
        </r>
        <r>
          <rPr>
            <sz val="9"/>
            <color indexed="81"/>
            <rFont val="宋体"/>
            <family val="3"/>
            <charset val="134"/>
          </rPr>
          <t xml:space="preserve">篇
</t>
        </r>
        <r>
          <rPr>
            <sz val="9"/>
            <color indexed="81"/>
            <rFont val="Tahoma"/>
            <family val="2"/>
          </rPr>
          <t xml:space="preserve">
</t>
        </r>
      </text>
    </comment>
    <comment ref="BB9" authorId="3">
      <text>
        <r>
          <rPr>
            <b/>
            <sz val="9"/>
            <color indexed="81"/>
            <rFont val="宋体"/>
            <family val="3"/>
            <charset val="134"/>
          </rPr>
          <t>wjm:</t>
        </r>
        <r>
          <rPr>
            <sz val="9"/>
            <color indexed="81"/>
            <rFont val="宋体"/>
            <family val="3"/>
            <charset val="134"/>
          </rPr>
          <t xml:space="preserve">
扣素质基金</t>
        </r>
      </text>
    </comment>
    <comment ref="BE9" authorId="3">
      <text>
        <r>
          <rPr>
            <b/>
            <sz val="9"/>
            <color indexed="81"/>
            <rFont val="宋体"/>
            <family val="3"/>
            <charset val="134"/>
          </rPr>
          <t>wjm:</t>
        </r>
        <r>
          <rPr>
            <sz val="9"/>
            <color indexed="81"/>
            <rFont val="宋体"/>
            <family val="3"/>
            <charset val="134"/>
          </rPr>
          <t xml:space="preserve">
合并骏景业绩分配</t>
        </r>
      </text>
    </comment>
    <comment ref="BJ9" authorId="3">
      <text>
        <r>
          <rPr>
            <b/>
            <sz val="9"/>
            <color indexed="81"/>
            <rFont val="宋体"/>
            <family val="3"/>
            <charset val="134"/>
          </rPr>
          <t>wjm:</t>
        </r>
        <r>
          <rPr>
            <sz val="9"/>
            <color indexed="81"/>
            <rFont val="宋体"/>
            <family val="3"/>
            <charset val="134"/>
          </rPr>
          <t xml:space="preserve">
合并骏景业绩计算个税</t>
        </r>
      </text>
    </comment>
    <comment ref="AY10" authorId="2">
      <text>
        <r>
          <rPr>
            <b/>
            <sz val="9"/>
            <color indexed="81"/>
            <rFont val="宋体"/>
            <family val="3"/>
            <charset val="134"/>
          </rPr>
          <t>华晖幼儿园地推</t>
        </r>
        <r>
          <rPr>
            <b/>
            <sz val="9"/>
            <color indexed="81"/>
            <rFont val="Tahoma"/>
            <family val="2"/>
          </rPr>
          <t xml:space="preserve"> 100
</t>
        </r>
        <r>
          <rPr>
            <b/>
            <sz val="9"/>
            <color indexed="81"/>
            <rFont val="宋体"/>
            <family val="3"/>
            <charset val="134"/>
          </rPr>
          <t>地推上门报名</t>
        </r>
        <r>
          <rPr>
            <b/>
            <sz val="9"/>
            <color indexed="81"/>
            <rFont val="Tahoma"/>
            <family val="2"/>
          </rPr>
          <t xml:space="preserve"> 1</t>
        </r>
        <r>
          <rPr>
            <b/>
            <sz val="9"/>
            <color indexed="81"/>
            <rFont val="宋体"/>
            <family val="3"/>
            <charset val="134"/>
          </rPr>
          <t>人</t>
        </r>
        <r>
          <rPr>
            <b/>
            <sz val="9"/>
            <color indexed="81"/>
            <rFont val="Tahoma"/>
            <family val="2"/>
          </rPr>
          <t xml:space="preserve">  80
</t>
        </r>
        <r>
          <rPr>
            <sz val="9"/>
            <color indexed="81"/>
            <rFont val="Tahoma"/>
            <family val="2"/>
          </rPr>
          <t xml:space="preserve">
</t>
        </r>
      </text>
    </comment>
    <comment ref="BJ11" authorId="3">
      <text>
        <r>
          <rPr>
            <b/>
            <sz val="9"/>
            <color indexed="81"/>
            <rFont val="宋体"/>
            <family val="3"/>
            <charset val="134"/>
          </rPr>
          <t>wjm:</t>
        </r>
        <r>
          <rPr>
            <sz val="9"/>
            <color indexed="81"/>
            <rFont val="宋体"/>
            <family val="3"/>
            <charset val="134"/>
          </rPr>
          <t xml:space="preserve">
合并教学部工资计算个税</t>
        </r>
      </text>
    </comment>
    <comment ref="BJ12" authorId="3">
      <text>
        <r>
          <rPr>
            <b/>
            <sz val="9"/>
            <color indexed="81"/>
            <rFont val="宋体"/>
            <family val="3"/>
            <charset val="134"/>
          </rPr>
          <t>wjm:</t>
        </r>
        <r>
          <rPr>
            <sz val="9"/>
            <color indexed="81"/>
            <rFont val="宋体"/>
            <family val="3"/>
            <charset val="134"/>
          </rPr>
          <t xml:space="preserve">
合并教学部工资计算个税</t>
        </r>
      </text>
    </comment>
    <comment ref="BJ13" authorId="3">
      <text>
        <r>
          <rPr>
            <b/>
            <sz val="9"/>
            <color indexed="81"/>
            <rFont val="宋体"/>
            <family val="3"/>
            <charset val="134"/>
          </rPr>
          <t>wjm:</t>
        </r>
        <r>
          <rPr>
            <sz val="9"/>
            <color indexed="81"/>
            <rFont val="宋体"/>
            <family val="3"/>
            <charset val="134"/>
          </rPr>
          <t xml:space="preserve">
合并教学部工资计算个税</t>
        </r>
      </text>
    </comment>
    <comment ref="BJ15" authorId="3">
      <text>
        <r>
          <rPr>
            <b/>
            <sz val="9"/>
            <color indexed="81"/>
            <rFont val="宋体"/>
            <family val="3"/>
            <charset val="134"/>
          </rPr>
          <t>wjm:</t>
        </r>
        <r>
          <rPr>
            <sz val="9"/>
            <color indexed="81"/>
            <rFont val="宋体"/>
            <family val="3"/>
            <charset val="134"/>
          </rPr>
          <t xml:space="preserve">
合并计算个税</t>
        </r>
      </text>
    </comment>
    <comment ref="BE16" authorId="3">
      <text>
        <r>
          <rPr>
            <b/>
            <sz val="9"/>
            <color indexed="81"/>
            <rFont val="宋体"/>
            <family val="3"/>
            <charset val="134"/>
          </rPr>
          <t>wjm:</t>
        </r>
        <r>
          <rPr>
            <sz val="9"/>
            <color indexed="81"/>
            <rFont val="宋体"/>
            <family val="3"/>
            <charset val="134"/>
          </rPr>
          <t xml:space="preserve">
合并天府分校业绩分配</t>
        </r>
      </text>
    </comment>
  </commentList>
</comments>
</file>

<file path=xl/comments3.xml><?xml version="1.0" encoding="utf-8"?>
<comments xmlns="http://schemas.openxmlformats.org/spreadsheetml/2006/main">
  <authors>
    <author>Administrator</author>
    <author>admin</author>
    <author>STHJXC</author>
    <author>Lenovo</author>
  </authors>
  <commentList>
    <comment ref="AW7" authorId="0">
      <text>
        <r>
          <rPr>
            <b/>
            <sz val="9"/>
            <rFont val="Tahoma"/>
            <family val="2"/>
          </rPr>
          <t>Administrator:</t>
        </r>
        <r>
          <rPr>
            <sz val="9"/>
            <rFont val="Tahoma"/>
            <family val="2"/>
          </rPr>
          <t xml:space="preserve">
</t>
        </r>
        <r>
          <rPr>
            <sz val="9"/>
            <rFont val="宋体"/>
            <family val="3"/>
            <charset val="134"/>
          </rPr>
          <t>天府路新校：二次消防报建：</t>
        </r>
        <r>
          <rPr>
            <sz val="9"/>
            <rFont val="Tahoma"/>
            <family val="2"/>
          </rPr>
          <t>600</t>
        </r>
        <r>
          <rPr>
            <sz val="9"/>
            <rFont val="宋体"/>
            <family val="3"/>
            <charset val="134"/>
          </rPr>
          <t>元，空调系统：</t>
        </r>
        <r>
          <rPr>
            <sz val="9"/>
            <rFont val="Tahoma"/>
            <family val="2"/>
          </rPr>
          <t>600</t>
        </r>
        <r>
          <rPr>
            <sz val="9"/>
            <rFont val="宋体"/>
            <family val="3"/>
            <charset val="134"/>
          </rPr>
          <t>元，广告制作投放：</t>
        </r>
        <r>
          <rPr>
            <sz val="9"/>
            <rFont val="Tahoma"/>
            <family val="2"/>
          </rPr>
          <t>500</t>
        </r>
        <r>
          <rPr>
            <sz val="9"/>
            <rFont val="宋体"/>
            <family val="3"/>
            <charset val="134"/>
          </rPr>
          <t>元，室内装修领取一半：</t>
        </r>
        <r>
          <rPr>
            <sz val="9"/>
            <rFont val="Tahoma"/>
            <family val="2"/>
          </rPr>
          <t>1500</t>
        </r>
        <r>
          <rPr>
            <sz val="9"/>
            <rFont val="宋体"/>
            <family val="3"/>
            <charset val="134"/>
          </rPr>
          <t>元</t>
        </r>
      </text>
    </comment>
    <comment ref="AY7" authorId="0">
      <text>
        <r>
          <rPr>
            <b/>
            <sz val="9"/>
            <rFont val="Tahoma"/>
            <family val="2"/>
          </rPr>
          <t>Administrator:</t>
        </r>
        <r>
          <rPr>
            <sz val="9"/>
            <rFont val="Tahoma"/>
            <family val="2"/>
          </rPr>
          <t xml:space="preserve">
4</t>
        </r>
        <r>
          <rPr>
            <sz val="9"/>
            <rFont val="宋体"/>
            <family val="3"/>
            <charset val="134"/>
          </rPr>
          <t>月</t>
        </r>
        <r>
          <rPr>
            <sz val="9"/>
            <rFont val="Tahoma"/>
            <family val="2"/>
          </rPr>
          <t>2</t>
        </r>
        <r>
          <rPr>
            <sz val="9"/>
            <rFont val="宋体"/>
            <family val="3"/>
            <charset val="134"/>
          </rPr>
          <t>期顾问培训，按照</t>
        </r>
        <r>
          <rPr>
            <sz val="9"/>
            <rFont val="Tahoma"/>
            <family val="2"/>
          </rPr>
          <t>440/</t>
        </r>
        <r>
          <rPr>
            <sz val="9"/>
            <rFont val="宋体"/>
            <family val="3"/>
            <charset val="134"/>
          </rPr>
          <t xml:space="preserve">次结算
苹果产品补助120元
</t>
        </r>
      </text>
    </comment>
    <comment ref="BD7" authorId="1">
      <text>
        <r>
          <rPr>
            <b/>
            <sz val="9"/>
            <rFont val="Tahoma"/>
            <family val="2"/>
          </rPr>
          <t>admin:</t>
        </r>
        <r>
          <rPr>
            <sz val="9"/>
            <rFont val="Tahoma"/>
            <family val="2"/>
          </rPr>
          <t xml:space="preserve">
</t>
        </r>
        <r>
          <rPr>
            <sz val="9"/>
            <rFont val="宋体"/>
            <family val="3"/>
            <charset val="134"/>
          </rPr>
          <t>扣除素质基金</t>
        </r>
        <r>
          <rPr>
            <sz val="9"/>
            <rFont val="Tahoma"/>
            <family val="2"/>
          </rPr>
          <t>20</t>
        </r>
        <r>
          <rPr>
            <sz val="9"/>
            <rFont val="宋体"/>
            <family val="3"/>
            <charset val="134"/>
          </rPr>
          <t>元</t>
        </r>
      </text>
    </comment>
    <comment ref="BI7" authorId="2">
      <text>
        <r>
          <rPr>
            <b/>
            <sz val="9"/>
            <rFont val="宋体"/>
            <family val="3"/>
            <charset val="134"/>
          </rPr>
          <t>代扣爱人刘金辉社保</t>
        </r>
        <r>
          <rPr>
            <b/>
            <sz val="9"/>
            <rFont val="Tahoma"/>
            <family val="2"/>
          </rPr>
          <t>1073.3</t>
        </r>
        <r>
          <rPr>
            <sz val="9"/>
            <rFont val="Tahoma"/>
            <family val="2"/>
          </rPr>
          <t xml:space="preserve">
</t>
        </r>
      </text>
    </comment>
    <comment ref="BD8" authorId="1">
      <text>
        <r>
          <rPr>
            <b/>
            <sz val="9"/>
            <rFont val="Tahoma"/>
            <family val="2"/>
          </rPr>
          <t>admin:</t>
        </r>
        <r>
          <rPr>
            <sz val="9"/>
            <rFont val="Tahoma"/>
            <family val="2"/>
          </rPr>
          <t xml:space="preserve">
</t>
        </r>
        <r>
          <rPr>
            <sz val="9"/>
            <rFont val="宋体"/>
            <family val="3"/>
            <charset val="134"/>
          </rPr>
          <t>扣除素质基金</t>
        </r>
        <r>
          <rPr>
            <sz val="9"/>
            <rFont val="Tahoma"/>
            <family val="2"/>
          </rPr>
          <t>20</t>
        </r>
        <r>
          <rPr>
            <sz val="9"/>
            <rFont val="宋体"/>
            <family val="3"/>
            <charset val="134"/>
          </rPr>
          <t>元</t>
        </r>
      </text>
    </comment>
    <comment ref="AZ9" authorId="3">
      <text>
        <r>
          <rPr>
            <sz val="9"/>
            <rFont val="宋体"/>
            <family val="3"/>
            <charset val="134"/>
          </rPr>
          <t>天府路粉丝数50人
本月原创2篇</t>
        </r>
      </text>
    </comment>
    <comment ref="BD9" authorId="1">
      <text>
        <r>
          <rPr>
            <b/>
            <sz val="9"/>
            <rFont val="Tahoma"/>
            <family val="2"/>
          </rPr>
          <t>admin:</t>
        </r>
        <r>
          <rPr>
            <sz val="9"/>
            <rFont val="Tahoma"/>
            <family val="2"/>
          </rPr>
          <t xml:space="preserve">
</t>
        </r>
        <r>
          <rPr>
            <sz val="9"/>
            <rFont val="宋体"/>
            <family val="3"/>
            <charset val="134"/>
          </rPr>
          <t>扣除素质基金</t>
        </r>
        <r>
          <rPr>
            <sz val="9"/>
            <rFont val="Tahoma"/>
            <family val="2"/>
          </rPr>
          <t>20</t>
        </r>
        <r>
          <rPr>
            <sz val="9"/>
            <rFont val="宋体"/>
            <family val="3"/>
            <charset val="134"/>
          </rPr>
          <t>元</t>
        </r>
      </text>
    </comment>
    <comment ref="T13" authorId="1">
      <text>
        <r>
          <rPr>
            <b/>
            <sz val="9"/>
            <color indexed="81"/>
            <rFont val="Tahoma"/>
            <family val="2"/>
          </rPr>
          <t>admin:</t>
        </r>
        <r>
          <rPr>
            <sz val="9"/>
            <color indexed="81"/>
            <rFont val="Tahoma"/>
            <family val="2"/>
          </rPr>
          <t xml:space="preserve">
</t>
        </r>
        <r>
          <rPr>
            <sz val="9"/>
            <color indexed="81"/>
            <rFont val="宋体"/>
            <family val="3"/>
            <charset val="134"/>
          </rPr>
          <t>因公式问题，在骏景净人头数已有</t>
        </r>
        <r>
          <rPr>
            <sz val="9"/>
            <color indexed="81"/>
            <rFont val="Tahoma"/>
            <family val="2"/>
          </rPr>
          <t>2</t>
        </r>
        <r>
          <rPr>
            <sz val="9"/>
            <color indexed="81"/>
            <rFont val="宋体"/>
            <family val="3"/>
            <charset val="134"/>
          </rPr>
          <t>个人，在华景有</t>
        </r>
        <r>
          <rPr>
            <sz val="9"/>
            <color indexed="81"/>
            <rFont val="Tahoma"/>
            <family val="2"/>
          </rPr>
          <t>1</t>
        </r>
        <r>
          <rPr>
            <sz val="9"/>
            <color indexed="81"/>
            <rFont val="宋体"/>
            <family val="3"/>
            <charset val="134"/>
          </rPr>
          <t>个净人头数。所以需在这里填够人头数</t>
        </r>
      </text>
    </comment>
    <comment ref="BJ14" authorId="1">
      <text>
        <r>
          <rPr>
            <b/>
            <sz val="9"/>
            <color indexed="81"/>
            <rFont val="Tahoma"/>
            <family val="2"/>
          </rPr>
          <t>admin:</t>
        </r>
        <r>
          <rPr>
            <sz val="9"/>
            <color indexed="81"/>
            <rFont val="Tahoma"/>
            <family val="2"/>
          </rPr>
          <t xml:space="preserve">
</t>
        </r>
        <r>
          <rPr>
            <sz val="9"/>
            <color indexed="81"/>
            <rFont val="宋体"/>
            <family val="3"/>
            <charset val="134"/>
          </rPr>
          <t>合并计算个税</t>
        </r>
      </text>
    </comment>
    <comment ref="BD20" authorId="3">
      <text>
        <r>
          <rPr>
            <b/>
            <sz val="9"/>
            <rFont val="宋体"/>
            <family val="3"/>
            <charset val="134"/>
          </rPr>
          <t>Lenovo:带自然拼读课程5月13日、14日各一次</t>
        </r>
      </text>
    </comment>
  </commentList>
</comments>
</file>

<file path=xl/comments4.xml><?xml version="1.0" encoding="utf-8"?>
<comments xmlns="http://schemas.openxmlformats.org/spreadsheetml/2006/main">
  <authors>
    <author>admin</author>
    <author>STHJXC</author>
    <author>AutoBVT</author>
  </authors>
  <commentList>
    <comment ref="BD8" authorId="0">
      <text>
        <r>
          <rPr>
            <b/>
            <sz val="9"/>
            <rFont val="Tahoma"/>
            <family val="2"/>
          </rPr>
          <t>admin:</t>
        </r>
        <r>
          <rPr>
            <sz val="9"/>
            <rFont val="Tahoma"/>
            <family val="2"/>
          </rPr>
          <t xml:space="preserve">
</t>
        </r>
        <r>
          <rPr>
            <sz val="9"/>
            <rFont val="宋体"/>
            <family val="3"/>
            <charset val="134"/>
          </rPr>
          <t>扣除素质基金</t>
        </r>
        <r>
          <rPr>
            <sz val="9"/>
            <rFont val="Tahoma"/>
            <family val="2"/>
          </rPr>
          <t>20</t>
        </r>
        <r>
          <rPr>
            <sz val="9"/>
            <rFont val="宋体"/>
            <family val="3"/>
            <charset val="134"/>
          </rPr>
          <t>元</t>
        </r>
      </text>
    </comment>
    <comment ref="BD9" authorId="1">
      <text>
        <r>
          <rPr>
            <b/>
            <sz val="9"/>
            <rFont val="Tahoma"/>
            <family val="2"/>
          </rPr>
          <t>STHJXC:</t>
        </r>
        <r>
          <rPr>
            <sz val="9"/>
            <rFont val="Tahoma"/>
            <family val="2"/>
          </rPr>
          <t xml:space="preserve">
</t>
        </r>
        <r>
          <rPr>
            <sz val="9"/>
            <rFont val="宋体"/>
            <family val="3"/>
            <charset val="134"/>
          </rPr>
          <t>预发店长提成</t>
        </r>
        <r>
          <rPr>
            <sz val="9"/>
            <rFont val="Tahoma"/>
            <family val="2"/>
          </rPr>
          <t>4500</t>
        </r>
      </text>
    </comment>
    <comment ref="BJ9" authorId="2">
      <text>
        <r>
          <rPr>
            <b/>
            <sz val="9"/>
            <rFont val="Tahoma"/>
            <family val="2"/>
          </rPr>
          <t>AutoBVT:</t>
        </r>
        <r>
          <rPr>
            <sz val="9"/>
            <rFont val="Tahoma"/>
            <family val="2"/>
          </rPr>
          <t xml:space="preserve">
</t>
        </r>
        <r>
          <rPr>
            <sz val="9"/>
            <rFont val="宋体"/>
            <family val="3"/>
            <charset val="134"/>
          </rPr>
          <t>合并计算个税</t>
        </r>
      </text>
    </comment>
    <comment ref="R10" authorId="0">
      <text>
        <r>
          <rPr>
            <b/>
            <sz val="9"/>
            <rFont val="Tahoma"/>
            <family val="2"/>
          </rPr>
          <t>admin:</t>
        </r>
        <r>
          <rPr>
            <sz val="9"/>
            <rFont val="Tahoma"/>
            <family val="2"/>
          </rPr>
          <t xml:space="preserve">
</t>
        </r>
        <r>
          <rPr>
            <sz val="9"/>
            <rFont val="宋体"/>
            <family val="3"/>
            <charset val="134"/>
          </rPr>
          <t>华景已用额度</t>
        </r>
        <r>
          <rPr>
            <sz val="9"/>
            <rFont val="Tahoma"/>
            <family val="2"/>
          </rPr>
          <t>207942</t>
        </r>
        <r>
          <rPr>
            <sz val="9"/>
            <rFont val="宋体"/>
            <family val="3"/>
            <charset val="134"/>
          </rPr>
          <t>元</t>
        </r>
      </text>
    </comment>
    <comment ref="AT10" authorId="2">
      <text>
        <r>
          <rPr>
            <b/>
            <sz val="9"/>
            <rFont val="Tahoma"/>
            <family val="2"/>
          </rPr>
          <t>AutoBVT:</t>
        </r>
        <r>
          <rPr>
            <sz val="9"/>
            <rFont val="Tahoma"/>
            <family val="2"/>
          </rPr>
          <t xml:space="preserve">
</t>
        </r>
        <r>
          <rPr>
            <sz val="9"/>
            <rFont val="宋体"/>
            <family val="3"/>
            <charset val="134"/>
          </rPr>
          <t>合并学习卡结算</t>
        </r>
      </text>
    </comment>
    <comment ref="AP11" authorId="1">
      <text>
        <r>
          <rPr>
            <b/>
            <sz val="9"/>
            <rFont val="Tahoma"/>
            <family val="2"/>
          </rPr>
          <t>STHJXC:</t>
        </r>
        <r>
          <rPr>
            <sz val="9"/>
            <rFont val="Tahoma"/>
            <family val="2"/>
          </rPr>
          <t xml:space="preserve">
3</t>
        </r>
        <r>
          <rPr>
            <sz val="9"/>
            <rFont val="宋体"/>
            <family val="3"/>
            <charset val="134"/>
          </rPr>
          <t>月</t>
        </r>
        <r>
          <rPr>
            <sz val="9"/>
            <rFont val="Tahoma"/>
            <family val="2"/>
          </rPr>
          <t>31</t>
        </r>
        <r>
          <rPr>
            <sz val="9"/>
            <rFont val="宋体"/>
            <family val="3"/>
            <charset val="134"/>
          </rPr>
          <t>日入职，按照招生主任保底，一个月零</t>
        </r>
        <r>
          <rPr>
            <sz val="9"/>
            <rFont val="Tahoma"/>
            <family val="2"/>
          </rPr>
          <t>1</t>
        </r>
        <r>
          <rPr>
            <sz val="9"/>
            <rFont val="宋体"/>
            <family val="3"/>
            <charset val="134"/>
          </rPr>
          <t>天工资</t>
        </r>
      </text>
    </comment>
    <comment ref="BD11" authorId="0">
      <text>
        <r>
          <rPr>
            <b/>
            <sz val="9"/>
            <rFont val="Tahoma"/>
            <family val="2"/>
          </rPr>
          <t>admin:</t>
        </r>
        <r>
          <rPr>
            <sz val="9"/>
            <rFont val="Tahoma"/>
            <family val="2"/>
          </rPr>
          <t xml:space="preserve">
</t>
        </r>
        <r>
          <rPr>
            <sz val="9"/>
            <rFont val="宋体"/>
            <family val="3"/>
            <charset val="134"/>
          </rPr>
          <t>扣除素质基金</t>
        </r>
        <r>
          <rPr>
            <sz val="9"/>
            <rFont val="Tahoma"/>
            <family val="2"/>
          </rPr>
          <t>20</t>
        </r>
        <r>
          <rPr>
            <sz val="9"/>
            <rFont val="宋体"/>
            <family val="3"/>
            <charset val="134"/>
          </rPr>
          <t>元</t>
        </r>
      </text>
    </comment>
  </commentList>
</comments>
</file>

<file path=xl/comments5.xml><?xml version="1.0" encoding="utf-8"?>
<comments xmlns="http://schemas.openxmlformats.org/spreadsheetml/2006/main">
  <authors>
    <author>Administrator</author>
  </authors>
  <commentList>
    <comment ref="R8" authorId="0">
      <text>
        <r>
          <rPr>
            <sz val="9"/>
            <rFont val="宋体"/>
            <family val="3"/>
            <charset val="134"/>
          </rPr>
          <t>新员工自带</t>
        </r>
        <r>
          <rPr>
            <sz val="9"/>
            <rFont val="Tahoma"/>
            <family val="2"/>
          </rPr>
          <t>3.5</t>
        </r>
        <r>
          <rPr>
            <sz val="9"/>
            <rFont val="宋体"/>
            <family val="3"/>
            <charset val="134"/>
          </rPr>
          <t>万额度</t>
        </r>
        <r>
          <rPr>
            <sz val="9"/>
            <rFont val="Tahoma"/>
            <family val="2"/>
          </rPr>
          <t xml:space="preserve">
</t>
        </r>
      </text>
    </comment>
    <comment ref="AP8" authorId="0">
      <text>
        <r>
          <rPr>
            <b/>
            <sz val="9"/>
            <rFont val="Tahoma"/>
            <family val="2"/>
          </rPr>
          <t>2</t>
        </r>
        <r>
          <rPr>
            <b/>
            <sz val="9"/>
            <rFont val="宋体"/>
            <family val="3"/>
            <charset val="134"/>
          </rPr>
          <t>月</t>
        </r>
        <r>
          <rPr>
            <b/>
            <sz val="9"/>
            <rFont val="Tahoma"/>
            <family val="2"/>
          </rPr>
          <t>25</t>
        </r>
        <r>
          <rPr>
            <b/>
            <sz val="9"/>
            <rFont val="宋体"/>
            <family val="3"/>
            <charset val="134"/>
          </rPr>
          <t>日入职</t>
        </r>
        <r>
          <rPr>
            <b/>
            <sz val="9"/>
            <rFont val="Tahoma"/>
            <family val="2"/>
          </rPr>
          <t xml:space="preserve">  </t>
        </r>
        <r>
          <rPr>
            <b/>
            <sz val="9"/>
            <rFont val="宋体"/>
            <family val="3"/>
            <charset val="134"/>
          </rPr>
          <t>结算</t>
        </r>
        <r>
          <rPr>
            <b/>
            <sz val="9"/>
            <rFont val="Tahoma"/>
            <family val="2"/>
          </rPr>
          <t>4</t>
        </r>
        <r>
          <rPr>
            <b/>
            <sz val="9"/>
            <rFont val="宋体"/>
            <family val="3"/>
            <charset val="134"/>
          </rPr>
          <t>天</t>
        </r>
        <r>
          <rPr>
            <b/>
            <sz val="9"/>
            <rFont val="Tahoma"/>
            <family val="2"/>
          </rPr>
          <t>2</t>
        </r>
        <r>
          <rPr>
            <b/>
            <sz val="9"/>
            <rFont val="宋体"/>
            <family val="3"/>
            <charset val="134"/>
          </rPr>
          <t>月份保底工资</t>
        </r>
      </text>
    </comment>
  </commentList>
</comments>
</file>

<file path=xl/comments6.xml><?xml version="1.0" encoding="utf-8"?>
<comments xmlns="http://schemas.openxmlformats.org/spreadsheetml/2006/main">
  <authors>
    <author>lenovo</author>
    <author>Administrator</author>
  </authors>
  <commentList>
    <comment ref="T7" authorId="0">
      <text>
        <r>
          <rPr>
            <b/>
            <sz val="9"/>
            <rFont val="Tahoma"/>
            <family val="2"/>
          </rPr>
          <t>lenovo:</t>
        </r>
        <r>
          <rPr>
            <sz val="9"/>
            <rFont val="Tahoma"/>
            <family val="2"/>
          </rPr>
          <t xml:space="preserve">
</t>
        </r>
        <r>
          <rPr>
            <sz val="9"/>
            <rFont val="宋体"/>
            <family val="3"/>
            <charset val="134"/>
          </rPr>
          <t>金牌学员</t>
        </r>
        <r>
          <rPr>
            <sz val="9"/>
            <rFont val="Tahoma"/>
            <family val="2"/>
          </rPr>
          <t>3</t>
        </r>
        <r>
          <rPr>
            <sz val="9"/>
            <rFont val="宋体"/>
            <family val="3"/>
            <charset val="134"/>
          </rPr>
          <t>人</t>
        </r>
      </text>
    </comment>
    <comment ref="T8" authorId="1">
      <text>
        <r>
          <rPr>
            <b/>
            <sz val="9"/>
            <rFont val="Tahoma"/>
            <family val="2"/>
          </rPr>
          <t>Administrator:</t>
        </r>
        <r>
          <rPr>
            <sz val="9"/>
            <rFont val="Tahoma"/>
            <family val="2"/>
          </rPr>
          <t xml:space="preserve">
</t>
        </r>
        <r>
          <rPr>
            <sz val="9"/>
            <rFont val="宋体"/>
            <family val="3"/>
            <charset val="134"/>
          </rPr>
          <t>金牌学员</t>
        </r>
        <r>
          <rPr>
            <sz val="9"/>
            <rFont val="Tahoma"/>
            <family val="2"/>
          </rPr>
          <t>7</t>
        </r>
        <r>
          <rPr>
            <sz val="9"/>
            <rFont val="宋体"/>
            <family val="3"/>
            <charset val="134"/>
          </rPr>
          <t>人</t>
        </r>
      </text>
    </comment>
  </commentList>
</comments>
</file>

<file path=xl/sharedStrings.xml><?xml version="1.0" encoding="utf-8"?>
<sst xmlns="http://schemas.openxmlformats.org/spreadsheetml/2006/main" count="4988" uniqueCount="1599">
  <si>
    <t>一、</t>
  </si>
  <si>
    <r>
      <rPr>
        <sz val="7"/>
        <rFont val="Times New Roman"/>
        <family val="1"/>
      </rPr>
      <t xml:space="preserve">    </t>
    </r>
    <r>
      <rPr>
        <sz val="11"/>
        <rFont val="微软雅黑"/>
        <family val="2"/>
        <charset val="134"/>
      </rPr>
      <t>关于工资表提交时间</t>
    </r>
  </si>
  <si>
    <r>
      <rPr>
        <sz val="11"/>
        <rFont val="微软雅黑"/>
        <family val="2"/>
        <charset val="134"/>
      </rPr>
      <t>分校提交总部的工资表时间必须是</t>
    </r>
    <r>
      <rPr>
        <sz val="11"/>
        <rFont val="Tahoma"/>
        <family val="2"/>
      </rPr>
      <t>5</t>
    </r>
    <r>
      <rPr>
        <sz val="11"/>
        <rFont val="微软雅黑"/>
        <family val="2"/>
        <charset val="134"/>
      </rPr>
      <t>日，凡超过</t>
    </r>
    <r>
      <rPr>
        <sz val="11"/>
        <rFont val="Tahoma"/>
        <family val="2"/>
      </rPr>
      <t>5</t>
    </r>
    <r>
      <rPr>
        <sz val="11"/>
        <rFont val="微软雅黑"/>
        <family val="2"/>
        <charset val="134"/>
      </rPr>
      <t>日提交的的分校给于工资编制人及分校审核工资的负责人记予三级行政事故。</t>
    </r>
  </si>
  <si>
    <t>二、</t>
  </si>
  <si>
    <t>工资表填写主要说明</t>
  </si>
  <si>
    <t>首先盘点清楚所有人员变动情况，不得出现当月工资漏制作某一员工的情况</t>
  </si>
  <si>
    <t>此表格应包含1-12月份整年度工资表，不能随意删减或更改月份。例如：本月上交5月份的工资表，此表中必须包含1-4月份正确反馈的工资数据。每月工资表在上月财务返回的工资表基础上制作（在财务返回的上月工资表下方标签处点击右键选择“移动或复制工资表”，在建立副本处打勾，点击“确定”），不得使用上月分校提交总部未审核通过后反馈的工资表制作。</t>
  </si>
  <si>
    <r>
      <rPr>
        <sz val="11"/>
        <rFont val="微软雅黑"/>
        <family val="2"/>
        <charset val="134"/>
      </rPr>
      <t>工资表中的</t>
    </r>
    <r>
      <rPr>
        <b/>
        <sz val="11"/>
        <color indexed="10"/>
        <rFont val="微软雅黑"/>
        <family val="2"/>
        <charset val="134"/>
      </rPr>
      <t>月份、分校、部门（分校教学部必须填写二级部门）、职位、岗位类型、在职状态、工作年限、入职时间、应出勤天数、实际出勤天数</t>
    </r>
    <r>
      <rPr>
        <sz val="11"/>
        <rFont val="微软雅黑"/>
        <family val="2"/>
        <charset val="134"/>
      </rPr>
      <t>必须填写完整且正确无误。</t>
    </r>
    <r>
      <rPr>
        <b/>
        <sz val="11"/>
        <color indexed="10"/>
        <rFont val="微软雅黑"/>
        <family val="2"/>
        <charset val="134"/>
      </rPr>
      <t>姓名必须与银行卡</t>
    </r>
    <r>
      <rPr>
        <sz val="11"/>
        <rFont val="微软雅黑"/>
        <family val="2"/>
        <charset val="134"/>
      </rPr>
      <t>的姓名一致，如不一致，则视为不能正常发放.记予</t>
    </r>
    <r>
      <rPr>
        <b/>
        <sz val="11"/>
        <color indexed="10"/>
        <rFont val="微软雅黑"/>
        <family val="2"/>
        <charset val="134"/>
      </rPr>
      <t>三级行政事故</t>
    </r>
    <r>
      <rPr>
        <sz val="11"/>
        <rFont val="微软雅黑"/>
        <family val="2"/>
        <charset val="134"/>
      </rPr>
      <t>。</t>
    </r>
  </si>
  <si>
    <t>工资表中“应出勤天数”为单月实际天数。例如：11月份总天数为30天，应出勤天数为30天，“实际出勤天数”为应出勤天数减去请假及缺勤天数。出现实际出勤天数&lt;应出勤天数的时候，必须在实际出勤天数插入批注注明原因。</t>
  </si>
  <si>
    <t>个人社保扣费金额必须以人事统计的社保扣费明细表为准进行填写，是必须工资表编制人核对的。</t>
  </si>
  <si>
    <t>产假工资为：基本工资+餐补+房补-个人社保</t>
  </si>
  <si>
    <t>公司的任何福利都不能体现在工资表里，一经发现按三级事故处理。</t>
  </si>
  <si>
    <t>所有的离职补偿都必须由分校负责人提出书面申请，经过李总亲自审批方可以签字发放，书面文件并报财务部备案</t>
  </si>
  <si>
    <t>全职人员的工资只能制作一行。涉及到分校之间分摊人工成本的请在备注栏上填写清楚</t>
  </si>
  <si>
    <t>三、</t>
  </si>
  <si>
    <t>工资表附表</t>
  </si>
  <si>
    <t>人事资料</t>
  </si>
  <si>
    <t>考勤明细</t>
  </si>
  <si>
    <t>社保明细表</t>
  </si>
  <si>
    <t>个人业绩台账</t>
  </si>
  <si>
    <t>工资分析表</t>
  </si>
  <si>
    <t>工资汇总表</t>
  </si>
  <si>
    <t>经营数据表明细</t>
  </si>
  <si>
    <t>四、</t>
  </si>
  <si>
    <t>其他</t>
  </si>
  <si>
    <t>所有的工资表都必须通过总部的审核后，由总部统一发放，工资不可以私自承诺垫付，如要垫付必须报备给总部财务部，若出现未报备总部私自承诺垫付工资的情况，一律由垫付人自行承担相关后果</t>
  </si>
  <si>
    <t>基础信息</t>
  </si>
  <si>
    <t>市场部业绩数据</t>
  </si>
  <si>
    <t>固定工资</t>
  </si>
  <si>
    <t>应发工资合计</t>
  </si>
  <si>
    <t>代扣</t>
  </si>
  <si>
    <t>实发</t>
  </si>
  <si>
    <t>总部</t>
  </si>
  <si>
    <t>教学/市场</t>
  </si>
  <si>
    <t>市场部</t>
  </si>
  <si>
    <t>序号</t>
  </si>
  <si>
    <t>月份</t>
  </si>
  <si>
    <t>分校</t>
  </si>
  <si>
    <t>部门</t>
  </si>
  <si>
    <t>二级部门</t>
  </si>
  <si>
    <t>岗位级别</t>
  </si>
  <si>
    <t>职位</t>
  </si>
  <si>
    <t>岗位类型</t>
  </si>
  <si>
    <t>在职状态</t>
  </si>
  <si>
    <t>姓名</t>
  </si>
  <si>
    <t>工作年限</t>
  </si>
  <si>
    <t>入职时间</t>
  </si>
  <si>
    <t>应出勤天数</t>
  </si>
  <si>
    <t>实际出勤天数</t>
  </si>
  <si>
    <t>月度警戒线</t>
  </si>
  <si>
    <t>月度超人头线</t>
  </si>
  <si>
    <t>月度超超人头线</t>
  </si>
  <si>
    <t>额度</t>
  </si>
  <si>
    <t>人头数</t>
  </si>
  <si>
    <t>净人头</t>
  </si>
  <si>
    <t>国际班(幼儿)</t>
  </si>
  <si>
    <t>国际班(小学)</t>
  </si>
  <si>
    <t>新生游学会员(10%)</t>
  </si>
  <si>
    <t>国际领袖课程（4%）</t>
  </si>
  <si>
    <t>新生爱外教（8%）</t>
  </si>
  <si>
    <t>老生创始游学会员（10%）</t>
  </si>
  <si>
    <t>老生续费(3%）</t>
  </si>
  <si>
    <t>新生营业额</t>
  </si>
  <si>
    <t>新生1年内追补</t>
  </si>
  <si>
    <t>新生平时班</t>
  </si>
  <si>
    <t>平时班1年内追补</t>
  </si>
  <si>
    <t>合计营业额</t>
  </si>
  <si>
    <t>会员老带新营业额</t>
  </si>
  <si>
    <t>新顾问保底人头</t>
  </si>
  <si>
    <t>团队平均会员数</t>
  </si>
  <si>
    <t>参照保底线</t>
  </si>
  <si>
    <t>岗位工资</t>
  </si>
  <si>
    <t>工作量</t>
  </si>
  <si>
    <t>固定合计</t>
  </si>
  <si>
    <t>学习卡结算</t>
  </si>
  <si>
    <t>绩效奖金
（含校长个人绩效奖金）</t>
  </si>
  <si>
    <t>校长团队提成</t>
  </si>
  <si>
    <t>团队稳定</t>
  </si>
  <si>
    <t>地推净人头绩效</t>
  </si>
  <si>
    <t>微信绩效</t>
  </si>
  <si>
    <t>家长会现场报名奖励</t>
  </si>
  <si>
    <t>流失及退费绩效结算</t>
  </si>
  <si>
    <t>未进班考核绩效</t>
  </si>
  <si>
    <t>基地招生课绩效</t>
  </si>
  <si>
    <t>浮动合计</t>
  </si>
  <si>
    <t>本月预发</t>
  </si>
  <si>
    <t>公积金</t>
  </si>
  <si>
    <t>个人社保</t>
  </si>
  <si>
    <t>个人所得税</t>
  </si>
  <si>
    <t>实发工资合计</t>
  </si>
  <si>
    <t>备注</t>
  </si>
  <si>
    <t>1年(9%)</t>
  </si>
  <si>
    <t>3年(10%)</t>
  </si>
  <si>
    <t>5年(12%)</t>
  </si>
  <si>
    <t>1年(8%)</t>
  </si>
  <si>
    <t>2年(10%)</t>
  </si>
  <si>
    <t>3-8月平均应发</t>
  </si>
  <si>
    <t>3-8月平均实发</t>
  </si>
  <si>
    <t>5月</t>
  </si>
  <si>
    <t>天河天府路中心</t>
  </si>
  <si>
    <t>招生副校长</t>
  </si>
  <si>
    <t>全职</t>
  </si>
  <si>
    <t>正式期</t>
  </si>
  <si>
    <t>朱晓佳</t>
  </si>
  <si>
    <t>招生顾问</t>
  </si>
  <si>
    <t>试用期</t>
  </si>
  <si>
    <t>张松煌</t>
  </si>
  <si>
    <t>招生主任</t>
  </si>
  <si>
    <t>王圆圆</t>
  </si>
  <si>
    <t>天河华景中心</t>
  </si>
  <si>
    <t>教学部</t>
  </si>
  <si>
    <t>教师</t>
  </si>
  <si>
    <t>丁惠媚</t>
  </si>
  <si>
    <t>天河骏景中心</t>
  </si>
  <si>
    <t>李建业</t>
  </si>
  <si>
    <t>教务主任</t>
  </si>
  <si>
    <t>彭永红</t>
  </si>
  <si>
    <t>吴逸芬</t>
  </si>
  <si>
    <t>教学组长</t>
  </si>
  <si>
    <t>翟志翔</t>
  </si>
  <si>
    <t>郑清芳</t>
  </si>
  <si>
    <t>郑清荣</t>
  </si>
  <si>
    <t>潘丽雄</t>
  </si>
  <si>
    <t>郑琴</t>
  </si>
  <si>
    <t>傅聪</t>
  </si>
  <si>
    <t>兼职</t>
  </si>
  <si>
    <t>王雨莎</t>
  </si>
  <si>
    <t xml:space="preserve">制表人及联系电话：朱晓佳 </t>
  </si>
  <si>
    <t>分校复核人：韦江娜</t>
  </si>
  <si>
    <t>总部审核人：</t>
  </si>
  <si>
    <t xml:space="preserve"> </t>
  </si>
  <si>
    <t>备注：</t>
  </si>
  <si>
    <t>1、一个人的工资不可以分两行列示计算</t>
  </si>
  <si>
    <t>2、姓名两个字的中间不能有空格</t>
  </si>
  <si>
    <t>3、姓名不能带有岗位等信息</t>
  </si>
  <si>
    <t>4、当月兼职工资表也需要按照此模板制作</t>
  </si>
  <si>
    <t>5、包括试用期工资、兼职工资都需体现在该表上</t>
  </si>
  <si>
    <t>6、工资表第25列个人社保必须和对应月份的社保扣缴明细表核对一致</t>
  </si>
  <si>
    <t>证实期</t>
  </si>
  <si>
    <t>1月</t>
  </si>
  <si>
    <t>越秀五羊中心</t>
  </si>
  <si>
    <t>小初部</t>
  </si>
  <si>
    <t>入职满6个月教师收费课程总计（设立公式）不包括组长级别以上的</t>
  </si>
  <si>
    <t>2月</t>
  </si>
  <si>
    <t>越秀活动中心</t>
  </si>
  <si>
    <t>小高部</t>
  </si>
  <si>
    <t>入职满6个月教师人数</t>
  </si>
  <si>
    <t>入职满6个月教师课时费总计（不包括组长级别以上的）</t>
  </si>
  <si>
    <t>地推主任</t>
  </si>
  <si>
    <t>3月</t>
  </si>
  <si>
    <t>越秀淘金中心</t>
  </si>
  <si>
    <t>行政部</t>
  </si>
  <si>
    <t>初中部</t>
  </si>
  <si>
    <t>离职</t>
  </si>
  <si>
    <t>入职满6个月教师平均值（每周）</t>
  </si>
  <si>
    <t>4月</t>
  </si>
  <si>
    <t>越秀小北中心</t>
  </si>
  <si>
    <t>电话教学</t>
  </si>
  <si>
    <t>产假</t>
  </si>
  <si>
    <t>越秀水荫路中心</t>
  </si>
  <si>
    <t>电话教学组长</t>
  </si>
  <si>
    <t>停薪留职</t>
  </si>
  <si>
    <t>6月</t>
  </si>
  <si>
    <t>天河体育中心</t>
  </si>
  <si>
    <t>外教</t>
  </si>
  <si>
    <t>7月</t>
  </si>
  <si>
    <t>天河南骏中心</t>
  </si>
  <si>
    <t>外教组长</t>
  </si>
  <si>
    <t>8月</t>
  </si>
  <si>
    <t>9月</t>
  </si>
  <si>
    <t>10月</t>
  </si>
  <si>
    <t>11月</t>
  </si>
  <si>
    <t>天河财富广场中心</t>
  </si>
  <si>
    <t>12月</t>
  </si>
  <si>
    <t>天河帝景苑中心</t>
  </si>
  <si>
    <t>地推专员</t>
  </si>
  <si>
    <t>海珠滨江东中心</t>
  </si>
  <si>
    <t>行政经理</t>
  </si>
  <si>
    <t>海珠江南西中心</t>
  </si>
  <si>
    <t>行政人事经理</t>
  </si>
  <si>
    <t>番禺市桥中心</t>
  </si>
  <si>
    <t>行政助理</t>
  </si>
  <si>
    <t>番禺华南中心</t>
  </si>
  <si>
    <t>保安</t>
  </si>
  <si>
    <t>番禺喜盈中心</t>
  </si>
  <si>
    <t>保洁</t>
  </si>
  <si>
    <t>番禺洛溪中心</t>
  </si>
  <si>
    <t>保育员</t>
  </si>
  <si>
    <t>番禺大石中心</t>
  </si>
  <si>
    <t>东莞国泰中心</t>
  </si>
  <si>
    <t>东莞阳光中心</t>
  </si>
  <si>
    <t>东莞文鼎中心</t>
  </si>
  <si>
    <t>惠州滨江中心</t>
  </si>
  <si>
    <t>惠州麦地中心</t>
  </si>
  <si>
    <t>惠州江北中心</t>
  </si>
  <si>
    <t>惠州东平中心</t>
  </si>
  <si>
    <t>惠州金山湖中心</t>
  </si>
  <si>
    <t>信阳东方红中心</t>
  </si>
  <si>
    <t>信阳平桥中心</t>
  </si>
  <si>
    <t>信阳北京路中心</t>
  </si>
  <si>
    <t>天府路</t>
  </si>
  <si>
    <t>陈健霞</t>
  </si>
  <si>
    <t>请于华景分校陈健霞一同核算</t>
  </si>
  <si>
    <t>体育中心</t>
  </si>
  <si>
    <t>南骏</t>
  </si>
  <si>
    <t>华景</t>
  </si>
  <si>
    <t>滨江东</t>
  </si>
  <si>
    <t>五羊</t>
  </si>
  <si>
    <t>活动中心</t>
  </si>
  <si>
    <t>番禺华南</t>
  </si>
  <si>
    <t>番禺市桥</t>
  </si>
  <si>
    <t>惠州滨江</t>
  </si>
  <si>
    <t>惠州麦地</t>
  </si>
  <si>
    <t>东莞国泰</t>
  </si>
  <si>
    <t>东莞阳光</t>
  </si>
  <si>
    <t>信阳</t>
  </si>
  <si>
    <t>招生校长核算数据</t>
  </si>
  <si>
    <t>新生领袖课程（3%）</t>
  </si>
  <si>
    <t>团队人数</t>
  </si>
  <si>
    <t>员工编号</t>
  </si>
  <si>
    <t>类型</t>
  </si>
  <si>
    <t>职务</t>
  </si>
  <si>
    <t>性别</t>
  </si>
  <si>
    <t>出生日期</t>
  </si>
  <si>
    <t>婚否</t>
  </si>
  <si>
    <t>生育状况</t>
  </si>
  <si>
    <t>户口性质</t>
  </si>
  <si>
    <t>身份证号码</t>
  </si>
  <si>
    <t>联系电话</t>
  </si>
  <si>
    <t>通讯地址</t>
  </si>
  <si>
    <t>户口所在地</t>
  </si>
  <si>
    <t>第一学历</t>
  </si>
  <si>
    <t>第一学历院校</t>
  </si>
  <si>
    <t>第一学历专业</t>
  </si>
  <si>
    <t>第一学历毕业时间</t>
  </si>
  <si>
    <t>最高学历</t>
  </si>
  <si>
    <t>最高学历院校</t>
  </si>
  <si>
    <t>最高学历专业</t>
  </si>
  <si>
    <t>最高学历毕业时间</t>
  </si>
  <si>
    <t>联系邮箱</t>
  </si>
  <si>
    <t>资格证名称</t>
  </si>
  <si>
    <t>入职日期</t>
  </si>
  <si>
    <t>树童入职前年限</t>
  </si>
  <si>
    <t>合同开始</t>
  </si>
  <si>
    <t>合同到期期限</t>
  </si>
  <si>
    <t>合同签定公司名称</t>
  </si>
  <si>
    <t>紧急联系人</t>
  </si>
  <si>
    <t>关系</t>
  </si>
  <si>
    <t>紧急联系人电话</t>
  </si>
  <si>
    <t>有无担保人</t>
  </si>
  <si>
    <t>担保人姓名</t>
  </si>
  <si>
    <t>担保人联系电话</t>
  </si>
  <si>
    <t>担保人身份证号码</t>
  </si>
  <si>
    <t>社保号</t>
  </si>
  <si>
    <t>兴业银行（广州区域）</t>
  </si>
  <si>
    <t>工商银行（麦地）</t>
  </si>
  <si>
    <t>建设银行（东莞、惠州滨江）</t>
  </si>
  <si>
    <t>0000702007</t>
  </si>
  <si>
    <t>招生校长</t>
  </si>
  <si>
    <t>已</t>
  </si>
  <si>
    <t>是</t>
  </si>
  <si>
    <t>外地非农业户口</t>
  </si>
  <si>
    <t>230206198210121125</t>
  </si>
  <si>
    <t>广州市天河区红英小区红英街36号502房</t>
  </si>
  <si>
    <t>黑龙江</t>
  </si>
  <si>
    <t>大专</t>
  </si>
  <si>
    <t>黑龙江省商学院</t>
  </si>
  <si>
    <t>旅游管理</t>
  </si>
  <si>
    <t>345743068@qq.com</t>
  </si>
  <si>
    <t>无</t>
  </si>
  <si>
    <t>广东树童教育顾问有限公司</t>
  </si>
  <si>
    <t>陈建华</t>
  </si>
  <si>
    <t>夫妻</t>
  </si>
  <si>
    <t>27443243</t>
  </si>
  <si>
    <t>622908 397783 595816</t>
  </si>
  <si>
    <t>0000702010</t>
  </si>
  <si>
    <t>男</t>
  </si>
  <si>
    <t>1993/08/09</t>
  </si>
  <si>
    <t>未</t>
  </si>
  <si>
    <t>否</t>
  </si>
  <si>
    <t>441422199308090019</t>
  </si>
  <si>
    <t>广州市天河区员村程介村</t>
  </si>
  <si>
    <t>广东梅州</t>
  </si>
  <si>
    <t>本科</t>
  </si>
  <si>
    <t>广东技术师范学院</t>
  </si>
  <si>
    <t>工业设计</t>
  </si>
  <si>
    <t>982671210@qq.com</t>
  </si>
  <si>
    <t>张宜锐</t>
  </si>
  <si>
    <t>父子</t>
  </si>
  <si>
    <t>广州</t>
  </si>
  <si>
    <t>08</t>
  </si>
  <si>
    <t>此处有公式，可直接下拉，不需要输入</t>
  </si>
  <si>
    <t>依据员工户口本中户口性质填写</t>
  </si>
  <si>
    <t>此通讯地址为入职时及劳动合同上员工所填信息</t>
  </si>
  <si>
    <t>此处邮箱为员工入职时所填的个人邮箱</t>
  </si>
  <si>
    <t>广州淘金</t>
  </si>
  <si>
    <t>番禺喜盈</t>
  </si>
  <si>
    <t>惠州江北</t>
  </si>
  <si>
    <t>惠州东平</t>
  </si>
  <si>
    <t>惠州金山湖</t>
  </si>
  <si>
    <t>东莞文鼎</t>
  </si>
  <si>
    <t>信阳平桥</t>
  </si>
  <si>
    <t>迟到（次）</t>
  </si>
  <si>
    <t>公休</t>
  </si>
  <si>
    <t>年假</t>
  </si>
  <si>
    <t>事假</t>
  </si>
  <si>
    <t>病假</t>
  </si>
  <si>
    <t>婚/丧假/产假</t>
  </si>
  <si>
    <t>旷工</t>
  </si>
  <si>
    <t>本月加班（天数）</t>
  </si>
  <si>
    <t>调休（注明调休哪几天的加班）</t>
  </si>
  <si>
    <t>忘记打卡（次）</t>
  </si>
  <si>
    <t>发送分校</t>
  </si>
  <si>
    <t>纳税人名称</t>
  </si>
  <si>
    <t>税费所属时期</t>
  </si>
  <si>
    <t>所属分校</t>
  </si>
  <si>
    <t>工作地点</t>
  </si>
  <si>
    <t>身份证明号码</t>
  </si>
  <si>
    <t>证件名称</t>
  </si>
  <si>
    <t>个人社保号</t>
  </si>
  <si>
    <t>是否在当月月度工资表扣回</t>
  </si>
  <si>
    <t>基本养老保险/外资民营个体经济养老保险</t>
  </si>
  <si>
    <t>基本养老保险(非本市城镇户籍)</t>
  </si>
  <si>
    <t>工伤保险</t>
  </si>
  <si>
    <t>农民工失业保险</t>
  </si>
  <si>
    <t>失业保险</t>
  </si>
  <si>
    <t>综合基本医疗保险</t>
  </si>
  <si>
    <t>补充基本医疗保险</t>
  </si>
  <si>
    <t>生育保险</t>
  </si>
  <si>
    <t>单位合计</t>
  </si>
  <si>
    <t>个人合计</t>
  </si>
  <si>
    <t>应缴金额</t>
  </si>
  <si>
    <t>公司实际扣缴月份</t>
  </si>
  <si>
    <t>计费工资</t>
  </si>
  <si>
    <t>单位</t>
  </si>
  <si>
    <t>个人</t>
  </si>
  <si>
    <t>163</t>
  </si>
  <si>
    <t>身份证</t>
  </si>
  <si>
    <t>2906.00</t>
  </si>
  <si>
    <t>406.84</t>
  </si>
  <si>
    <t>232.48</t>
  </si>
  <si>
    <t>1895.00</t>
  </si>
  <si>
    <t>3.79</t>
  </si>
  <si>
    <t>0.00</t>
  </si>
  <si>
    <t>12.13</t>
  </si>
  <si>
    <t>结算类型1</t>
  </si>
  <si>
    <t>结算类型2</t>
  </si>
  <si>
    <t>收据编号</t>
  </si>
  <si>
    <t>缴费分校</t>
  </si>
  <si>
    <t>缴费时间</t>
  </si>
  <si>
    <t>顾问</t>
  </si>
  <si>
    <t>折扣</t>
  </si>
  <si>
    <t>是否使用优惠卷</t>
  </si>
  <si>
    <t>一期三期</t>
  </si>
  <si>
    <t>定金</t>
  </si>
  <si>
    <t>学费</t>
  </si>
  <si>
    <t>教材费</t>
  </si>
  <si>
    <t>规模人数</t>
  </si>
  <si>
    <t>净人头数</t>
  </si>
  <si>
    <t>结算任务数</t>
  </si>
  <si>
    <t>河马抱枕/摇球/画具</t>
  </si>
  <si>
    <t>单车</t>
  </si>
  <si>
    <t>旅行箱</t>
  </si>
  <si>
    <t>结算营业额</t>
  </si>
  <si>
    <t>新生国际课程</t>
  </si>
  <si>
    <t>029369</t>
  </si>
  <si>
    <t>于惠霖</t>
  </si>
  <si>
    <t>连妙华</t>
  </si>
  <si>
    <t>新生小学16周次试读价：4400+280书费=4680元，陈总特批</t>
  </si>
  <si>
    <r>
      <rPr>
        <sz val="9"/>
        <rFont val="Arial"/>
        <family val="2"/>
      </rPr>
      <t>1</t>
    </r>
    <r>
      <rPr>
        <sz val="9"/>
        <rFont val="宋体"/>
        <family val="3"/>
        <charset val="134"/>
      </rPr>
      <t>月</t>
    </r>
  </si>
  <si>
    <t>029371</t>
  </si>
  <si>
    <t>黄熙檀</t>
  </si>
  <si>
    <t>陈晓洁</t>
  </si>
  <si>
    <t>新生幼儿21周次课试读价：3780+230书费=4010，张校特批</t>
  </si>
  <si>
    <t>029375</t>
  </si>
  <si>
    <t>林璐娜</t>
  </si>
  <si>
    <t>汪婷</t>
  </si>
  <si>
    <t>新生小学16周次课试读价：4400+280书费=4680元，陈总特批</t>
  </si>
  <si>
    <r>
      <rPr>
        <sz val="9"/>
        <rFont val="Arial"/>
        <family val="2"/>
      </rPr>
      <t>1月</t>
    </r>
  </si>
  <si>
    <t>029734</t>
  </si>
  <si>
    <t>刘智恺</t>
  </si>
  <si>
    <t>资韦</t>
  </si>
  <si>
    <t>029856</t>
  </si>
  <si>
    <t>唐王浩然</t>
  </si>
  <si>
    <t>张慧</t>
  </si>
  <si>
    <t>新生报64次课：6325*4*0.8-2000现金券=18240，,18240+1120教材费=19360</t>
  </si>
  <si>
    <t>030084</t>
  </si>
  <si>
    <t>梁睿媛</t>
  </si>
  <si>
    <t>袁彩苹</t>
  </si>
  <si>
    <t>新生报读定金2000元</t>
  </si>
  <si>
    <t>030247-1</t>
  </si>
  <si>
    <t>叶芷荧</t>
  </si>
  <si>
    <t>报小学16周次，学费6380+280元教材费=6660元</t>
  </si>
  <si>
    <t>030549</t>
  </si>
  <si>
    <t>叶泓锐</t>
  </si>
  <si>
    <t>詹雪芳</t>
  </si>
  <si>
    <t>报幼儿班1期和小学7期（96周次课）学费3780+3800*5期=22780元，张慧特批，总课次是141周次，分2期付款，第一批交96周次课学费22780元，第二批45周次课费用7600元。在2月14日前缴清。</t>
  </si>
  <si>
    <t>030626</t>
  </si>
  <si>
    <t>贺子轩1</t>
  </si>
  <si>
    <t>报初中试读16周次课，试读价学费5820+教材费280元=5560元</t>
  </si>
  <si>
    <t>030652</t>
  </si>
  <si>
    <t>苏伟宁</t>
  </si>
  <si>
    <t>报幼儿班周六上午：21周次课，学费4880元</t>
  </si>
  <si>
    <t>030775</t>
  </si>
  <si>
    <t>新生报小学131周次课：学费3800*8期=30400，教材费280*8期=2240,30400-2240-2000定金=30640元</t>
  </si>
  <si>
    <t>030778</t>
  </si>
  <si>
    <t>梁睿华</t>
  </si>
  <si>
    <t>新生试读：小学16周次，学费4400+教材费280=4680元。</t>
  </si>
  <si>
    <t>030854</t>
  </si>
  <si>
    <t>郑宗梁</t>
  </si>
  <si>
    <t>新生报小学16周次课：学费5500+教材费280=5780元</t>
  </si>
  <si>
    <t>030866</t>
  </si>
  <si>
    <t>陈乐梵</t>
  </si>
  <si>
    <t>新生报读小学16周次课：学费5500+教材费280=5780元</t>
  </si>
  <si>
    <t>030868</t>
  </si>
  <si>
    <t>隗政宇</t>
  </si>
  <si>
    <t>030866-1</t>
  </si>
  <si>
    <t>李非</t>
  </si>
  <si>
    <t>新生报幼儿班21周次课：学费试读3780元</t>
  </si>
  <si>
    <t>030871</t>
  </si>
  <si>
    <t>李紫莹</t>
  </si>
  <si>
    <t>报小学144周课次，学费5500*9期*0.65=32175元，教材费280*9期=2520元，总费用：32175+2520=34695元。陈总特批。</t>
  </si>
  <si>
    <t>030894</t>
  </si>
  <si>
    <t>陈厚烨</t>
  </si>
  <si>
    <t>新生报读周三周五班：学费4400元（新生试读价）</t>
  </si>
  <si>
    <t>老生续费1-3期</t>
  </si>
  <si>
    <t>老生续低于48周营业额营业额</t>
  </si>
  <si>
    <t>028954</t>
  </si>
  <si>
    <t>温诗仪</t>
  </si>
  <si>
    <t>续小学16周次课：6325+280书费=6605元</t>
  </si>
  <si>
    <t>老生续48周及以上营业额</t>
  </si>
  <si>
    <t>028959</t>
  </si>
  <si>
    <t>李俞毅</t>
  </si>
  <si>
    <t>补48周次课：4200*6期-12600已交3期=12600元</t>
  </si>
  <si>
    <t>14年1月1日前的新生报读69期</t>
  </si>
  <si>
    <t>028995</t>
  </si>
  <si>
    <t>吴雨桐</t>
  </si>
  <si>
    <t>续小学64周次课：6325*4期*0.8-2000现金券+280书费*4期=19360元，赖校特批</t>
  </si>
  <si>
    <t>029006</t>
  </si>
  <si>
    <t>杜钰宜</t>
  </si>
  <si>
    <t>续初中48周次课：2160*3期+400*2期=7280元，赖校特批</t>
  </si>
  <si>
    <t>029027</t>
  </si>
  <si>
    <t>王睿哲</t>
  </si>
  <si>
    <t>029029</t>
  </si>
  <si>
    <t>续初中16周次课：7392-现金券1300+400书费=6492元</t>
  </si>
  <si>
    <t>029031</t>
  </si>
  <si>
    <t>庄柱淇</t>
  </si>
  <si>
    <t>029035</t>
  </si>
  <si>
    <t>朱子荣</t>
  </si>
  <si>
    <t>续小学101周次课：4200*6期+230书费+280书费*5期=26830元，张慧特批</t>
  </si>
  <si>
    <t>029039</t>
  </si>
  <si>
    <t>钟可欣</t>
  </si>
  <si>
    <t>续幼儿42周次课：8200*0.8+230*2期书费=7020</t>
  </si>
  <si>
    <t>029040</t>
  </si>
  <si>
    <t>续小学140次课：3800*8期+3800/16*12次+280*8期=35490</t>
  </si>
  <si>
    <t>029182</t>
  </si>
  <si>
    <t>石若凡</t>
  </si>
  <si>
    <t>续初中16周次课试读价：5280+400书费=5680元</t>
  </si>
  <si>
    <t>029184</t>
  </si>
  <si>
    <t>杨泽林</t>
  </si>
  <si>
    <t>补32周次课：11370-1000现金券+280书费*2期=10930，张慧特批</t>
  </si>
  <si>
    <t>029190</t>
  </si>
  <si>
    <t>黄仲麟</t>
  </si>
  <si>
    <t>续小学32周次课：11370-1100现金券+280书费*2期=10830元</t>
  </si>
  <si>
    <t>029351</t>
  </si>
  <si>
    <t>谷旌</t>
  </si>
  <si>
    <t>续小学64周次课：3800*4期+280书费*4期=16320元，陈总特批</t>
  </si>
  <si>
    <t>029353</t>
  </si>
  <si>
    <t>续初中32周次课：4000*2期+400*2期=8800元，陈总特批</t>
  </si>
  <si>
    <t>029365</t>
  </si>
  <si>
    <t>黄睿智</t>
  </si>
  <si>
    <t>续小学144周次课：3800*0.9*9期+280书费*9期=33300-10000定金=23300</t>
  </si>
  <si>
    <t>029374</t>
  </si>
  <si>
    <t>廖心悦</t>
  </si>
  <si>
    <t>续幼儿21周次课：4880-500现金券+230书费=4610元</t>
  </si>
  <si>
    <t>029729</t>
  </si>
  <si>
    <t>史家慈</t>
  </si>
  <si>
    <t>续小学80周次课：4200*5期+280书费*5期=22400元</t>
  </si>
  <si>
    <t>029738</t>
  </si>
  <si>
    <t>陆红榆</t>
  </si>
  <si>
    <t>续初中32周次课：13780-1300现金券*0.96+400书费*2期=12780元，陈总特批</t>
  </si>
  <si>
    <t>029739</t>
  </si>
  <si>
    <t>补初中16周次课：16175-11980已交2期=4195元</t>
  </si>
  <si>
    <t>029753</t>
  </si>
  <si>
    <t>刘乃方</t>
  </si>
  <si>
    <t>029811</t>
  </si>
  <si>
    <t>韩璟纯</t>
  </si>
  <si>
    <t>续小学64周次课：6325*4期*0.8-2000劵+840书费=19080，张慧特批</t>
  </si>
  <si>
    <t>029825</t>
  </si>
  <si>
    <t>黎学佳</t>
  </si>
  <si>
    <t>续小学64周次课：6325*4期*0.8-3440现金券+1120书费=17920</t>
  </si>
  <si>
    <t>029845</t>
  </si>
  <si>
    <t>罗涛权</t>
  </si>
  <si>
    <t>续小学64周次课：18240+书费1360-16600定金=3000元</t>
  </si>
  <si>
    <t>029984</t>
  </si>
  <si>
    <t>田畅</t>
  </si>
  <si>
    <t>续小学96周次课：4000*6=24000,24000+教材费280*6套=25680元，另赠8次课共104次。陈总特批。</t>
  </si>
  <si>
    <t>029956</t>
  </si>
  <si>
    <t>孙凯扬</t>
  </si>
  <si>
    <t>补小学64周次课：6325*5*0.6-1800现金券-6325=10850元，10850+教材费280*4=11970元</t>
  </si>
  <si>
    <t>029993</t>
  </si>
  <si>
    <t>侯星而</t>
  </si>
  <si>
    <t>续小学135周次课：3800/16=237.5*135次=32063元，32063+教材费280*8期=34303元。</t>
  </si>
  <si>
    <t>030053</t>
  </si>
  <si>
    <t>李昊阳</t>
  </si>
  <si>
    <t>报初中试读16次课，学费5280+教材费400=5680元</t>
  </si>
  <si>
    <t>030089</t>
  </si>
  <si>
    <t>王国琛</t>
  </si>
  <si>
    <t>续读中学44周次课：16240-1600元现金券=14640元，14640元+800元教材费=15440元</t>
  </si>
  <si>
    <t>030133</t>
  </si>
  <si>
    <t>易中昊</t>
  </si>
  <si>
    <t>030159</t>
  </si>
  <si>
    <t>邓明扬</t>
  </si>
  <si>
    <t>续小学64周次课：6325*4期*0.8-2000（满千减百）=18240，18240+教材费1120=19360元</t>
  </si>
  <si>
    <t>030181</t>
  </si>
  <si>
    <t>杨嘉蔚</t>
  </si>
  <si>
    <t>报小学16周次课：学费6380+教材费280=6660元</t>
  </si>
  <si>
    <t>030178</t>
  </si>
  <si>
    <t>朱妍婷</t>
  </si>
  <si>
    <t>续报小学64周次课：学费6325*4*0.6-1500（现金券）=13680，13680+教材费1120=14800元</t>
  </si>
  <si>
    <t>030179</t>
  </si>
  <si>
    <t>朱妍嵋</t>
  </si>
  <si>
    <t>续报小学64周次课：学费6325*4*0.6-1500（现金券）=13680，13680+教材费1120=14800元，教师子女</t>
  </si>
  <si>
    <t>030187</t>
  </si>
  <si>
    <t>向正域</t>
  </si>
  <si>
    <t>续报小学44周次课：学费13800元-1800元现金券=12000元，陈总特批</t>
  </si>
  <si>
    <t>030189</t>
  </si>
  <si>
    <t>龙以宸</t>
  </si>
  <si>
    <t>续报小学96周次课：学费6325*6*0.6-2200（满千返百）=20570,20570+1680-22250，教师子女</t>
  </si>
  <si>
    <t>030198</t>
  </si>
  <si>
    <t>戴耀中</t>
  </si>
  <si>
    <t>续小学153周次课：学费3800*9期=34200,34200+280元教材费=34480元</t>
  </si>
  <si>
    <t>030230</t>
  </si>
  <si>
    <t>张东明</t>
  </si>
  <si>
    <t>续小学64周次：学费4000*4期=16000元，陈总特批</t>
  </si>
  <si>
    <t>030234</t>
  </si>
  <si>
    <t>肖楚荥</t>
  </si>
  <si>
    <t>续平时（周四晚）小学1.5小时班40周次，学费6325/2*2*0.8-现金券500=4560/32次*40次=5700元</t>
  </si>
  <si>
    <t>030235</t>
  </si>
  <si>
    <t>黎宇聆</t>
  </si>
  <si>
    <t>030236</t>
  </si>
  <si>
    <t>尚锦江</t>
  </si>
  <si>
    <t>030237</t>
  </si>
  <si>
    <t>刘静霖</t>
  </si>
  <si>
    <t>030258</t>
  </si>
  <si>
    <t>陈中铭</t>
  </si>
  <si>
    <t>续报小学48周次课：学费4200*3=12600,12600+教材费280*3=13440元，陈总特批</t>
  </si>
  <si>
    <t>030266</t>
  </si>
  <si>
    <t>莫昊阳</t>
  </si>
  <si>
    <t>续报小学64周次课：学费4400*4=17600,17600+教材费280*4=18720元，陈总特批</t>
  </si>
  <si>
    <t>030287</t>
  </si>
  <si>
    <t>梁逸可</t>
  </si>
  <si>
    <t>续报小学64周次课：学费4000*4期=16000,16000+教材费280*4=17120元，陈总特批</t>
  </si>
  <si>
    <t>030645</t>
  </si>
  <si>
    <t>陈永佳</t>
  </si>
  <si>
    <t>续报小学64周次课：学费6325*4期*0.8=20240,20240-2000现金券=18240元</t>
  </si>
  <si>
    <t>030446</t>
  </si>
  <si>
    <t>唐语桐</t>
  </si>
  <si>
    <t>续报小学64周次课：学费4560*4期=18240,18240+教材费280*4期=19360元</t>
  </si>
  <si>
    <t>030757</t>
  </si>
  <si>
    <t>谢裕强</t>
  </si>
  <si>
    <t>报40周次周四晚短训班：学费4160+教材费180*2=4520，团报特批。</t>
  </si>
  <si>
    <t>030460</t>
  </si>
  <si>
    <t>陈奕玮</t>
  </si>
  <si>
    <t>续报小学44周次：学费13800-1800元现金券=12000元</t>
  </si>
  <si>
    <t>030470</t>
  </si>
  <si>
    <t>汪洋</t>
  </si>
  <si>
    <t>续报小学64周次：学费4000*4期=16000元，16000元+教材费280元=16280元</t>
  </si>
  <si>
    <t>030471</t>
  </si>
  <si>
    <t>卢思颖</t>
  </si>
  <si>
    <t>续报小学64周次：学费4000*4期=16000元，16000元+教材费280元=16280元，陈总特批</t>
  </si>
  <si>
    <t>030491</t>
  </si>
  <si>
    <t>谢博成</t>
  </si>
  <si>
    <t>030495</t>
  </si>
  <si>
    <t>黄思竣</t>
  </si>
  <si>
    <t>续报小学64周次：学费6325*4期*0.8-2000元现金券=18240元，18240元+教材费1120元=19360元</t>
  </si>
  <si>
    <t>030497</t>
  </si>
  <si>
    <t>刘东升</t>
  </si>
  <si>
    <t>续报小学64周次：学费4000*4期=16000元，16000元+280元教材费*4期=17120元，陈总特批</t>
  </si>
  <si>
    <t>030513</t>
  </si>
  <si>
    <t>雷华轩</t>
  </si>
  <si>
    <t>续平时（周四晚）小学1.5小时班40周次，学费6325/2*2*0.8-现金券500=4560/32次*40次=5700元，5700元+教材费2套（180元*2）360=6060元</t>
  </si>
  <si>
    <t>030515</t>
  </si>
  <si>
    <t>骆焱文</t>
  </si>
  <si>
    <t>续报小学64周次：学费4200*4期=16800元，16800+教材费280*4期=17920元</t>
  </si>
  <si>
    <t>030660</t>
  </si>
  <si>
    <t>符清灵</t>
  </si>
  <si>
    <t>续报小学64周次：学费4400*4期=17600元，17600+教材费280*4期=18720元</t>
  </si>
  <si>
    <t>030746</t>
  </si>
  <si>
    <t>潘致成</t>
  </si>
  <si>
    <t>续报小学64周次课：学费6325*4期*0.8=20240,20240-2000现金券=18240元，18240+教材费1120=19360元。</t>
  </si>
  <si>
    <t>030756</t>
  </si>
  <si>
    <t>林家琦</t>
  </si>
  <si>
    <t>续报小学96周次课：学费3800*6期=22800，,2800+教材费280*6期=24480元</t>
  </si>
  <si>
    <t>030760</t>
  </si>
  <si>
    <t>张廷婷</t>
  </si>
  <si>
    <t>续报初中24周次课：学费8120+教材费400=8520元</t>
  </si>
  <si>
    <t>030762</t>
  </si>
  <si>
    <t>张梓琦</t>
  </si>
  <si>
    <t>续报小学16周次：学费4000+教材费280=4280元，赖校特批。</t>
  </si>
  <si>
    <t>030806</t>
  </si>
  <si>
    <t>林剑浩</t>
  </si>
  <si>
    <t>续读幼儿21周次课，学费4880+教材费230=5110元</t>
  </si>
  <si>
    <t>030858</t>
  </si>
  <si>
    <t>韩卓衡</t>
  </si>
  <si>
    <t>续平时（周四晚）小学1.5小时班40周次，学费6325/2*2*0.8-现金券500=4560/32次*40次=5700元，教材费180*2=360,总费用：5700+360=6060元</t>
  </si>
  <si>
    <t>030869</t>
  </si>
  <si>
    <t>李丹</t>
  </si>
  <si>
    <t>续报初中48周次课：学费3800*3=11400元，陈总特批</t>
  </si>
  <si>
    <t>029840</t>
  </si>
  <si>
    <t>定金16600元</t>
  </si>
  <si>
    <t>028511</t>
  </si>
  <si>
    <t>定金10000元</t>
  </si>
  <si>
    <t>030247-2</t>
  </si>
  <si>
    <r>
      <rPr>
        <sz val="9"/>
        <rFont val="Arial"/>
        <family val="2"/>
      </rPr>
      <t>2</t>
    </r>
    <r>
      <rPr>
        <sz val="9"/>
        <rFont val="宋体"/>
        <family val="3"/>
        <charset val="134"/>
      </rPr>
      <t>月</t>
    </r>
  </si>
  <si>
    <t>031885</t>
  </si>
  <si>
    <t>杨丰华</t>
  </si>
  <si>
    <t>新生报读初中：48周次课，学费19280-3440（现金券）=15840元，15840+教材费900元=16740元</t>
  </si>
  <si>
    <t>031886</t>
  </si>
  <si>
    <t>新生报小学137周次：学费32175-5500=26675,26675+教材费280*8期=28915元</t>
  </si>
  <si>
    <r>
      <rPr>
        <sz val="9"/>
        <rFont val="Arial"/>
        <family val="2"/>
      </rPr>
      <t>2月</t>
    </r>
  </si>
  <si>
    <t>032109</t>
  </si>
  <si>
    <t>032221</t>
  </si>
  <si>
    <t>周彦妤</t>
  </si>
  <si>
    <t>续报初中50周次课：学费19280-现金券3440=15840元</t>
  </si>
  <si>
    <t>新生平时晚班</t>
  </si>
  <si>
    <t>032223-1</t>
  </si>
  <si>
    <t>李宇文</t>
  </si>
  <si>
    <t>新生报平时晚上剑桥班16周次：学费1980元（凭PPT单张送100元教材费）</t>
  </si>
  <si>
    <t>032276</t>
  </si>
  <si>
    <t>续初中80周次课：学费3800*5=19000元，19000+教材费3600=22600元，陈总特批</t>
  </si>
  <si>
    <t>033059</t>
  </si>
  <si>
    <t>总课次是141周次，分2期付款，补齐第二批45周次课费用7600元，张慧特批，</t>
  </si>
  <si>
    <t>032223-2</t>
  </si>
  <si>
    <r>
      <rPr>
        <sz val="9"/>
        <rFont val="Arial"/>
        <family val="2"/>
      </rPr>
      <t>3</t>
    </r>
    <r>
      <rPr>
        <sz val="9"/>
        <rFont val="宋体"/>
        <family val="3"/>
        <charset val="134"/>
      </rPr>
      <t>月</t>
    </r>
  </si>
  <si>
    <t>邵泓锦</t>
  </si>
  <si>
    <t>新生报读144周次课：学费3800*9期=34200元，教材费280*9期=2520元，34200+2520-定金6720=30000元，陈总特批。</t>
  </si>
  <si>
    <t>谢铭轩</t>
  </si>
  <si>
    <t>新生报读小学48周次课：学费：16580-2780＝13800元，教材费280*3期=840元，陈总特批优惠2780元。</t>
  </si>
  <si>
    <r>
      <rPr>
        <sz val="9"/>
        <rFont val="Arial"/>
        <family val="2"/>
      </rPr>
      <t>3月</t>
    </r>
  </si>
  <si>
    <t>梁精菁</t>
  </si>
  <si>
    <t>新生报读平时（周四晚）小学1.5小时班40周次：学费7480-现金券300=7180元，教材费180*2期=360元，7180+360=7540元</t>
  </si>
  <si>
    <t>贺炯霖</t>
  </si>
  <si>
    <t>老生续费小学16周次课，体育东小学林蔼瑜教师子女，陈总特批学费：6380*0.6-老生介绍新生券1500=2328，教材费280元，合计2328+280=2608元</t>
  </si>
  <si>
    <t>丁宇轩</t>
  </si>
  <si>
    <t>袁彩苹/詹雪芳</t>
  </si>
  <si>
    <t>新生报读小学16周次课：学费6380元+教材费280元=6660元</t>
  </si>
  <si>
    <t>陈棣华</t>
  </si>
  <si>
    <t>袁彩苹/张慧</t>
  </si>
  <si>
    <t>黄彧琪</t>
  </si>
  <si>
    <t>蔡锐斌</t>
  </si>
  <si>
    <t>新生报读小学16周次课：试读价学费4400+教材费280-定金500=4180元</t>
  </si>
  <si>
    <t>康悦</t>
  </si>
  <si>
    <t>续报初中16周次课：学费试读价5280元</t>
  </si>
  <si>
    <t>刘明昊</t>
  </si>
  <si>
    <t>新生连报小学48周次课，张慧特批优惠2780元，学费：16580-2780＝13800，教材费280*3期=840元</t>
  </si>
  <si>
    <t>梁欣奕</t>
  </si>
  <si>
    <t>新生报读小学16周次课：学费试读价4800+教材费280=5080元</t>
  </si>
  <si>
    <t>陈子萦</t>
  </si>
  <si>
    <t>续报初中16周次课：学费7380+教材费400=7780元</t>
  </si>
  <si>
    <t>李曼宁</t>
  </si>
  <si>
    <t xml:space="preserve">詹雪芳 </t>
  </si>
  <si>
    <t>新生初中16周次课：学费7380-现金券780=6600元，教材费400元，总计6600+400=7000元，陈总特批</t>
  </si>
  <si>
    <t>曹榕容</t>
  </si>
  <si>
    <t>陈晓洁/连妙华</t>
  </si>
  <si>
    <t>新生报读小学16周次课：学费试读价5500+教材费280=5780元，张慧特批</t>
  </si>
  <si>
    <t>黄思淳</t>
  </si>
  <si>
    <t>续报小学32周次课：学费6380*2期*0.6折=7656元，教材费280*2期=560元，合计7656+560=8216元，东山区育才实验教师何颖仪子女6折优惠。</t>
  </si>
  <si>
    <t>万旻玥</t>
  </si>
  <si>
    <t>李得红</t>
  </si>
  <si>
    <t>新生报小学16周次课：学费6380+教材费280=6660元</t>
  </si>
  <si>
    <t>李忻蓥</t>
  </si>
  <si>
    <t>徐浩鹏</t>
  </si>
  <si>
    <t>叶美如</t>
  </si>
  <si>
    <t>续报幼儿21周次课，学费4880+教材费280=5160元（用幼儿课时学小学教材）</t>
  </si>
  <si>
    <t>李俊毅</t>
  </si>
  <si>
    <t>新生报读小学48周次课：学费16560-现金券2760=13800元，教材费3期*280=840元，合计13800+840=14640元</t>
  </si>
  <si>
    <t>吴婉婷</t>
  </si>
  <si>
    <t>新生报读小学48周次课：学费16560-现金券2760=13800元，欠书费。</t>
  </si>
  <si>
    <t>龙映蓉</t>
  </si>
  <si>
    <t>新生报读小学48周次课：学费16580-现金券2780=13800元，教材费3期*280=840，合计：13800+840=14640元</t>
  </si>
  <si>
    <t>杨世楠</t>
  </si>
  <si>
    <t>续报初中48周次课：学费19280-3105=16175元，教材费2期*400=800元，合计16175+800=16975元，陈总特批。</t>
  </si>
  <si>
    <t>张锦宜</t>
  </si>
  <si>
    <t>续报初中30周次课：学费12450-2550=9900元，教材费1期400元，合计9900+400=10300元，张慧特批。</t>
  </si>
  <si>
    <t>冼程曦</t>
  </si>
  <si>
    <t>续报初中16周次课：学费5280元，张慧特批</t>
  </si>
  <si>
    <t>程曦</t>
  </si>
  <si>
    <t>詹雪芳/陈晓洁</t>
  </si>
  <si>
    <t>新生报小学16周次课：学费6380-现金券1580=4800元，教材费1期280元，合计4800+280=5080元，张慧特批</t>
  </si>
  <si>
    <t>曹越</t>
  </si>
  <si>
    <t>新生报读小学16周次课，张慧特批优惠880元，学费：6380-880=5500元，教材费1期280元。合计5500+280=5780元。</t>
  </si>
  <si>
    <t>李佳骏</t>
  </si>
  <si>
    <t>新生报读小学48周次课，张慧特批优惠2780，学费16580-2780=13800元，教材费3期*280=840元，合计13800+840=14640元</t>
  </si>
  <si>
    <t>杨子仪</t>
  </si>
  <si>
    <t>老生续报小学64周次课，陈总特批优惠1800元，学费25800-1800=24000，教材费1期280元。</t>
  </si>
  <si>
    <t>许国桓</t>
  </si>
  <si>
    <t>新生报读小学16周次课，张慧特批优惠1580元，学费：6380-1580=4800元，教材费1期280元。</t>
  </si>
  <si>
    <t>王建瓴</t>
  </si>
  <si>
    <t>续报小学2.5小时短训班，陈总特批优惠3248元，学费：6380*0.7/20次*14=3126元，教材费1期280元。</t>
  </si>
  <si>
    <t>马启轩</t>
  </si>
  <si>
    <t>新生连报3期小学48周次课：陈总特批优惠2760元，学费16560-现金券2760=13800元，教材费3期*280=840元。</t>
  </si>
  <si>
    <t>汪子惠</t>
  </si>
  <si>
    <t>老生续报小学16周次课，张慧特批优惠880元，学费6380-现金券880=5500元，欠教材费</t>
  </si>
  <si>
    <t>林柏汶</t>
  </si>
  <si>
    <t>续报小学6期96周次课，陈总特批优惠8780元，学费31580-现金券8780=22800元，教材费6期*280=1680元</t>
  </si>
  <si>
    <t>徐子敏</t>
  </si>
  <si>
    <t>新生连报3期小学44周次课，陈总特批优惠3930元，学费16580-2780=13800，13800/48*44次课=12650元，教材费3期*280=840元</t>
  </si>
  <si>
    <t>曾家慧</t>
  </si>
  <si>
    <t>陈妮可</t>
  </si>
  <si>
    <t>曾铭深</t>
  </si>
  <si>
    <t>新生报读小学16周次课：张慧特批优惠1580，学费试读价4800元，教材费1期280元</t>
  </si>
  <si>
    <t>李飞飞</t>
  </si>
  <si>
    <t>老生续费补交8周幼儿课，陈总特批优惠419元，学费按试读价3780元/21周*8周=1440元，教材费1期230元</t>
  </si>
  <si>
    <t>甄隽葳</t>
  </si>
  <si>
    <t>新生报读初中16周次课，张慧特批学费优惠2100元，试读价学费5280，教材费1期400元。</t>
  </si>
  <si>
    <t>董彦辰</t>
  </si>
  <si>
    <t>李得红/袁彩苹</t>
  </si>
  <si>
    <t>新生连报3期小学48周次课，张慧特批优惠2780元，学费：16580-现金券2780＝13800元，教材费280*3期=840元</t>
  </si>
  <si>
    <t>老生连报12期小学192周次课，之前交定金20000元。（陈总特批优惠学费按3800元/16周次小学，学费3800*12期=45600元，老生介绍新生优惠券300元，老生谭钧哲介绍新生李飞飞，老生转券给新生）补学费余款45600-定金20000-现金券300=25300元，欠12期小学教材费（280元/期）</t>
  </si>
  <si>
    <t>刘润泽</t>
  </si>
  <si>
    <t>老生续报小学16周次课，张慧特批优惠2552元，棠下小学教师何平子女6折，学费：6380*0.6=3828元，教材费1期280元。</t>
  </si>
  <si>
    <t>赵然</t>
  </si>
  <si>
    <t>老生连报幼儿28周次课，华侨外国语学校教师周智慧子女6折，张慧优惠2603元，学费6507-2603=3904元，书费1期230元。</t>
  </si>
  <si>
    <t>吴昊泽</t>
  </si>
  <si>
    <t>老生续报小学16周次课，陈总特批优惠1980元，学费6380-1980=4400元，教材费1期280元</t>
  </si>
  <si>
    <t>代倬宇</t>
  </si>
  <si>
    <t>新生报读小学一期16周次课，学费6380元，教材费2期*280元=560元</t>
  </si>
  <si>
    <t>黄正旭</t>
  </si>
  <si>
    <t>老生补报小学8次课，学费6380/16*8=3190元，教材费1期280元</t>
  </si>
  <si>
    <t>李思诺</t>
  </si>
  <si>
    <t>连妙华/詹雪芳</t>
  </si>
  <si>
    <t>新生连报小学3期48周次课，张慧特批优惠2780元，学费16580-2780=13800元（欠3期书费）</t>
  </si>
  <si>
    <t>李卓男</t>
  </si>
  <si>
    <t>新生报读小学16周次课，张慧特批优惠1580，老生段一彤带新生李卓男现金券，学费6380-现金券1580=4800元，教材费1期280元。.</t>
  </si>
  <si>
    <t>张菲洋</t>
  </si>
  <si>
    <t>老生连报9期144周次课，陈总特批优惠6280元，老生介绍新生优惠券800元，老生张菲杨介绍新生李思诺，学费42280-5480-现金券800=36000元，教材费9期*280元=2520元。</t>
  </si>
  <si>
    <t>叶晓禹</t>
  </si>
  <si>
    <t>新生转连报48周小学课次，之前2014年12月31日报一期学费4400/16周小学课次，陈总特批转报48周小学课次，优惠学费为13800元/48周，现补32周小学课次，13800-4400=9400元，欠二期书费560元。</t>
  </si>
  <si>
    <t>张栩烽</t>
  </si>
  <si>
    <t>新生报读幼儿1期21周次课，学费4880元，教材费1套230元。</t>
  </si>
  <si>
    <t>陈雨岚</t>
  </si>
  <si>
    <t>新生报读小学16周次课，陈总特批优惠1580元，学费试读价4800，教材费1期280元</t>
  </si>
  <si>
    <r>
      <rPr>
        <sz val="9"/>
        <rFont val="Arial"/>
        <family val="2"/>
      </rPr>
      <t>4</t>
    </r>
    <r>
      <rPr>
        <sz val="9"/>
        <rFont val="宋体"/>
        <family val="3"/>
        <charset val="134"/>
      </rPr>
      <t>月</t>
    </r>
  </si>
  <si>
    <t>035150</t>
  </si>
  <si>
    <t>周筱涵</t>
  </si>
  <si>
    <t>新生报读1期小学16周次课，张慧特批优惠1580元，学费试读价4800元，教材费1期280元</t>
  </si>
  <si>
    <t>035257</t>
  </si>
  <si>
    <t>郑煜荣</t>
  </si>
  <si>
    <t>新生连报小学3期48周次课，陈总特批优惠2780元，老生黄婧妍带新生郑煜荣现金券，老生黄婧妍现金券让给新生郑煜荣，新生学费16580-现金券2780=13800元，教材费3期*280=840元</t>
  </si>
  <si>
    <r>
      <rPr>
        <sz val="9"/>
        <rFont val="Arial"/>
        <family val="2"/>
      </rPr>
      <t>4月</t>
    </r>
  </si>
  <si>
    <t>035602</t>
  </si>
  <si>
    <t>葛美彤</t>
  </si>
  <si>
    <t>新生连报3期小学44周次课，老生陈妮可带新生葛美彤现金券，老生转让现金券给新生，学费16580-现金券2780=13800，13800/48*44次课=12650元，教材费3期*280=840元</t>
  </si>
  <si>
    <t>035692</t>
  </si>
  <si>
    <t>龙又滔</t>
  </si>
  <si>
    <t>新生报读小学1期16周次课，张慧特批优惠1580元，学费试读价4800元，教材费1期280元</t>
  </si>
  <si>
    <t>035724</t>
  </si>
  <si>
    <t>林适可</t>
  </si>
  <si>
    <t>新生连报3期小学48周次课，张慧特批优惠2780元，学费16580-2780=13800元，欠3期教材费</t>
  </si>
  <si>
    <t>035865</t>
  </si>
  <si>
    <t>胡蝶</t>
  </si>
  <si>
    <t>新生报读周日下午小学三年级一对一，学费6380/16/3*1.5=200元/小时，200*32小时=6400元</t>
  </si>
  <si>
    <t>036015</t>
  </si>
  <si>
    <t>李歆宜</t>
  </si>
  <si>
    <t>老生续连报初中3期48周次课，张慧特批优惠3440元，学费19280-3440=15840元。欠3期教材费。</t>
  </si>
  <si>
    <t>新生8次课内补报2-9期</t>
  </si>
  <si>
    <t>036016</t>
  </si>
  <si>
    <t>李佳璐</t>
  </si>
  <si>
    <t>新生八次课内续报3期小学48周次课，该生于2015年3月14日首次进1A32SP2消费。张慧特批优惠2780元，学费16580-2780=13800元，欠3期教材费。</t>
  </si>
  <si>
    <t>036030</t>
  </si>
  <si>
    <t>老生续报小学32周次课，学费6380/16次*32次=12760元，黄船小学教师钟丽萍子女6折，12760*0.6=7656元。欠2期教材费。</t>
  </si>
  <si>
    <t>036032</t>
  </si>
  <si>
    <t>036034</t>
  </si>
  <si>
    <t>刘榆欣</t>
  </si>
  <si>
    <t>老生补幼儿7周次课，张慧特批优惠200元，学费：8480/42次*7次=1413元。</t>
  </si>
  <si>
    <t>036046</t>
  </si>
  <si>
    <t>林炜楠</t>
  </si>
  <si>
    <t>老生续报小学16周次课，广州市华侨外国语学校教师罗海燕子女6折，学费6380*0.6=3828元，教材费1期280元。</t>
  </si>
  <si>
    <t>036050</t>
  </si>
  <si>
    <t>黎伟钊</t>
  </si>
  <si>
    <t>新生连报小学2期32周次课，张慧特批优惠1580元，学费11380-1580=9800元，教材费：280*2=560元</t>
  </si>
  <si>
    <t>036071</t>
  </si>
  <si>
    <t>新生八次课内续报9期小学144周次课，陈总特批优惠8080元，学费42280-8080=34200元。欠9期教材费</t>
  </si>
  <si>
    <t>036072</t>
  </si>
  <si>
    <t>14年1月1日后的新生首次报读69期</t>
  </si>
  <si>
    <t>036075</t>
  </si>
  <si>
    <t>老生连110周小学课次，陈总特批优惠6189元，学费32297-6180=26108元，欠8期书费</t>
  </si>
  <si>
    <t>036083</t>
  </si>
  <si>
    <t>黄沐晨</t>
  </si>
  <si>
    <t>张若芹</t>
  </si>
  <si>
    <t>新生报读幼儿1期21周次课，学费4880元，教材费230元</t>
  </si>
  <si>
    <t>036085</t>
  </si>
  <si>
    <t>黎佳霖</t>
  </si>
  <si>
    <t>036090</t>
  </si>
  <si>
    <t>吴立东</t>
  </si>
  <si>
    <t>036098</t>
  </si>
  <si>
    <t>向泳欣</t>
  </si>
  <si>
    <t>036100</t>
  </si>
  <si>
    <t>王艺霖</t>
  </si>
  <si>
    <t>老生续报3期小学48周次课，张慧特批优惠2780元，学费16580-2780=13800元，教材费3期*280=840</t>
  </si>
  <si>
    <t>036145</t>
  </si>
  <si>
    <t>马乐怡</t>
  </si>
  <si>
    <t>新生报小学1期16周次课，陈总特批优惠1580，学费试读价4800元，教材费1期280元</t>
  </si>
  <si>
    <t>036146</t>
  </si>
  <si>
    <t>马乐天</t>
  </si>
  <si>
    <t>036163</t>
  </si>
  <si>
    <t>陈凯翔</t>
  </si>
  <si>
    <t>新生报读幼儿1期21周次课，张慧特批优惠600元，学费4880-600=4280元，教材费1期230元</t>
  </si>
  <si>
    <t>036172</t>
  </si>
  <si>
    <t>老生续报1期小学18周次课，豪贤路小学教师林竹双子女6折，学费：6380/16次*18次=7177元，7177*0.6=4306元</t>
  </si>
  <si>
    <t>036182</t>
  </si>
  <si>
    <t>王秉宸</t>
  </si>
  <si>
    <t>老生续报小学1期16周次课，华阳小学教师李秀娟子女6折，学费6380*0.6=3828，教材费1期280元</t>
  </si>
  <si>
    <t>036188</t>
  </si>
  <si>
    <t>吴琪宣</t>
  </si>
  <si>
    <t>新生报1期初中16周次课，张慧特批优惠2100元，学费试读价5280元，教材费1期400元</t>
  </si>
  <si>
    <t>036427</t>
  </si>
  <si>
    <t>李缙承</t>
  </si>
  <si>
    <t>新生连报3期小学48周次课，张慧特批优惠2780元，学费16580-2780=13800元，教材费3期*280=840</t>
  </si>
  <si>
    <t>036431</t>
  </si>
  <si>
    <t>杨百齐</t>
  </si>
  <si>
    <t>新生连报小学10期160周次课，陈总特批优惠8978元，学费：42280/144周*160周=46978,46978-8978=38000，教材费10期*280=2800元</t>
  </si>
  <si>
    <t>老生领袖课程</t>
  </si>
  <si>
    <t>领袖课程国内线</t>
  </si>
  <si>
    <t>035807-1</t>
  </si>
  <si>
    <t>035807-2</t>
  </si>
  <si>
    <t>张欢</t>
  </si>
  <si>
    <t>报2015年领袖课程岭南浸泡封闭营5天，日期为8.8-8.12，价格3980元。</t>
  </si>
  <si>
    <t>036062-1</t>
  </si>
  <si>
    <t>报2015年领袖课程北京5天4晚，日期为8.3-8.7，价格6980元。</t>
  </si>
  <si>
    <t>036062-2</t>
  </si>
  <si>
    <t>陈芳</t>
  </si>
  <si>
    <t>036103-1</t>
  </si>
  <si>
    <t>报2015年领袖课程珠海海岛2天1晚，日期为8.5-8.6，价格980元。</t>
  </si>
  <si>
    <t>036103-2</t>
  </si>
  <si>
    <t>李爱珠</t>
  </si>
  <si>
    <t>036189-1</t>
  </si>
  <si>
    <t>王宇扬</t>
  </si>
  <si>
    <t>报2015年领袖课程珠海澳门3天2晚，日期为8.3-8.5，价格2980元。</t>
  </si>
  <si>
    <t>036189-2</t>
  </si>
  <si>
    <t>董伟茜</t>
  </si>
  <si>
    <t>036232-1</t>
  </si>
  <si>
    <t>刘复翰</t>
  </si>
  <si>
    <t>036232-2</t>
  </si>
  <si>
    <t>邢玉葵</t>
  </si>
  <si>
    <t>036444-1</t>
  </si>
  <si>
    <t>张锐</t>
  </si>
  <si>
    <t>036444-2</t>
  </si>
  <si>
    <t>周红玲</t>
  </si>
  <si>
    <t>036445-1</t>
  </si>
  <si>
    <t>黄思峻</t>
  </si>
  <si>
    <t>报2015年领袖课程珠海长隆2天1晚，日期为7.29-7.30，价格1980元。</t>
  </si>
  <si>
    <t>036445-2</t>
  </si>
  <si>
    <t>036456-1</t>
  </si>
  <si>
    <t>梁润生</t>
  </si>
  <si>
    <t>036456-2</t>
  </si>
  <si>
    <t>黄川芷</t>
  </si>
  <si>
    <t>036457-1</t>
  </si>
  <si>
    <t>梁庭基</t>
  </si>
  <si>
    <t>036457-2</t>
  </si>
  <si>
    <t>高雅利</t>
  </si>
  <si>
    <t>036458-1</t>
  </si>
  <si>
    <t>刘思颖</t>
  </si>
  <si>
    <t>036458-2</t>
  </si>
  <si>
    <t/>
  </si>
  <si>
    <r>
      <rPr>
        <sz val="9"/>
        <rFont val="Arial"/>
        <family val="2"/>
      </rPr>
      <t>8</t>
    </r>
    <r>
      <rPr>
        <sz val="9"/>
        <rFont val="宋体"/>
        <family val="3"/>
        <charset val="134"/>
      </rPr>
      <t>月</t>
    </r>
  </si>
  <si>
    <t>042556</t>
  </si>
  <si>
    <t>杨穗婧</t>
  </si>
  <si>
    <t>杨霞</t>
  </si>
  <si>
    <t>新生报读小学16周次课，张慧特批优惠1580元，学费试读价4800元，教材费1期280元</t>
  </si>
  <si>
    <t>042610</t>
  </si>
  <si>
    <t>于诗迪</t>
  </si>
  <si>
    <t>张佳莹</t>
  </si>
  <si>
    <r>
      <rPr>
        <sz val="9"/>
        <rFont val="Arial"/>
        <family val="2"/>
      </rPr>
      <t>8月</t>
    </r>
  </si>
  <si>
    <t>042667</t>
  </si>
  <si>
    <t>佘柏皓</t>
  </si>
  <si>
    <t>新生连报2期小学32周次课，张慧特批优惠1580元，学费11380-1580=9800元，2期教材费*280=560元。</t>
  </si>
  <si>
    <t>042813</t>
  </si>
  <si>
    <t>丁瑜</t>
  </si>
  <si>
    <t>新生连报小学3期48周次课，张慧特批优惠2780元，学费16580-2780=13800元，教材费3期*280=840元。</t>
  </si>
  <si>
    <t>042902</t>
  </si>
  <si>
    <t>胡齐珈</t>
  </si>
  <si>
    <t>042912</t>
  </si>
  <si>
    <t>陆昊</t>
  </si>
  <si>
    <t>042917</t>
  </si>
  <si>
    <t>崔子轩</t>
  </si>
  <si>
    <t>新生连报初中2期32周次课，张慧特批优惠1300元，学费13280-1300=11980元，教材费1期400元。</t>
  </si>
  <si>
    <t>042922</t>
  </si>
  <si>
    <t>彭楚涵</t>
  </si>
  <si>
    <t>新生连报小学3期48周次课，张慧特批优惠2600元，学费16580-2600=13980元，教材费3期*280=840元。</t>
  </si>
  <si>
    <t>老生续低于64周营业额营业额</t>
  </si>
  <si>
    <t>043007</t>
  </si>
  <si>
    <t>老生续报小学16周次课，张慧特批优惠2552元，华阳小学教师李秀娟子女6折，学费6380*0.6=3828元，教材费1期280元</t>
  </si>
  <si>
    <t>043290</t>
  </si>
  <si>
    <t>朱惠霞</t>
  </si>
  <si>
    <t>新生报小学16周次课，张慧特批优惠2552元，白云区景泰小学教师庄巧红子女6折，学费6380*0.6=3828元，教材费1期280元</t>
  </si>
  <si>
    <t>043299</t>
  </si>
  <si>
    <t>王煜芊</t>
  </si>
  <si>
    <t>043306</t>
  </si>
  <si>
    <t>周锦城</t>
  </si>
  <si>
    <t>043359</t>
  </si>
  <si>
    <t>补齐5B剩余5次课，张慧特批优惠274元，学费5500/16次*5=1719元</t>
  </si>
  <si>
    <t>首次交初中学费</t>
  </si>
  <si>
    <t>043360</t>
  </si>
  <si>
    <t>老生续报初中16周次课，张慧特批优惠2100元，学费7380-2100=5280元，教材费1期400元</t>
  </si>
  <si>
    <t>043363</t>
  </si>
  <si>
    <t>唐翰琼</t>
  </si>
  <si>
    <t>043365</t>
  </si>
  <si>
    <t>孙之洲</t>
  </si>
  <si>
    <t>老生连报小学3期48周次课，张慧特批优惠2780元，学费16580-2780=13800元，教材费3期*280=840元。</t>
  </si>
  <si>
    <t>043535</t>
  </si>
  <si>
    <t>郭星</t>
  </si>
  <si>
    <t>新生报读小学16周次课，李总朋友，特批优惠学费4折，学费6380*0.4=2552元，教材费1期280元</t>
  </si>
  <si>
    <r>
      <rPr>
        <sz val="9"/>
        <rFont val="Arial"/>
        <family val="2"/>
      </rPr>
      <t>9</t>
    </r>
    <r>
      <rPr>
        <sz val="9"/>
        <rFont val="宋体"/>
        <family val="3"/>
        <charset val="134"/>
      </rPr>
      <t>月</t>
    </r>
  </si>
  <si>
    <t>043977</t>
  </si>
  <si>
    <t>杨霁芸</t>
  </si>
  <si>
    <t>044096</t>
  </si>
  <si>
    <t>杜岷浚</t>
  </si>
  <si>
    <r>
      <rPr>
        <sz val="9"/>
        <rFont val="Arial"/>
        <family val="2"/>
      </rPr>
      <t>9月</t>
    </r>
  </si>
  <si>
    <t>044107</t>
  </si>
  <si>
    <t>周镘</t>
  </si>
  <si>
    <t>新生连报2期小学32周次课，张慧特批优惠1580元，学费11380-1580=9800元，1期教材费280元。（欠1期教材费）</t>
  </si>
  <si>
    <t>044189</t>
  </si>
  <si>
    <t>王子晗</t>
  </si>
  <si>
    <t>新生8次课内续报3期小学48周次课，该生2015.7.18已交16周次课，广东省外语艺术职业学院教师王迪子女6折，张慧特批优惠7656元，学费6380*3期*0.6=11484元，教材费3期*280=840元</t>
  </si>
  <si>
    <t>044157</t>
  </si>
  <si>
    <t>王弘毅</t>
  </si>
  <si>
    <t>044226</t>
  </si>
  <si>
    <t>刘承熙</t>
  </si>
  <si>
    <t>新生报读小学16周次课，学费6380元，教材费1期280元</t>
  </si>
  <si>
    <t>044324</t>
  </si>
  <si>
    <t>新生8次课内转连报3期小学48周次课，2015.9.5已报2期32次，现补齐剩余16次课，张慧特批优惠1527元，学费13800-9800(2015.9.5已交2期32周次学费）=4000元，2015.9.5已交1期教材费，欠2期教材费</t>
  </si>
  <si>
    <t>044367</t>
  </si>
  <si>
    <t>叶纤纤</t>
  </si>
  <si>
    <t>新生报读小学16周次课，张慧特批优惠880元，学费6380-880=5500元，教材费1期280元</t>
  </si>
  <si>
    <t>044382</t>
  </si>
  <si>
    <t>黄嘉莹</t>
  </si>
  <si>
    <t>044387</t>
  </si>
  <si>
    <t>黄金阳</t>
  </si>
  <si>
    <t>044400</t>
  </si>
  <si>
    <t>陈建宁</t>
  </si>
  <si>
    <t>044410</t>
  </si>
  <si>
    <t>肖语天</t>
  </si>
  <si>
    <t>新生报读初中16周次课，张慧特批优惠2100元，学费7380-2100=5280元，教材费1期400元</t>
  </si>
  <si>
    <t>044411</t>
  </si>
  <si>
    <t>蔡东颖</t>
  </si>
  <si>
    <t>044471</t>
  </si>
  <si>
    <t>温嘉颖</t>
  </si>
  <si>
    <t>新生连报初中3期48周次课，张慧特批优惠3440元，学费19280-3440=15840元，初中教材2套800元。</t>
  </si>
  <si>
    <t>044525</t>
  </si>
  <si>
    <t>夏荣锴</t>
  </si>
  <si>
    <t>新生在2015年7月22日报平时1.5小时班20周学费3190元。现转报平时下午3小时班，张慧特批试读价，补交学费差额4800-3190=1610元，教材费280元</t>
  </si>
  <si>
    <t>044579</t>
  </si>
  <si>
    <t>李馨悦</t>
  </si>
  <si>
    <t>044631</t>
  </si>
  <si>
    <t>黄伟欣</t>
  </si>
  <si>
    <t>新生连报小学3期48周次课，张慧特批优惠2780元，学费16580-2780=13800元，教材费1期280元（欠2期教材费）</t>
  </si>
  <si>
    <t>044660</t>
  </si>
  <si>
    <t>娄兰</t>
  </si>
  <si>
    <t>新生8次课内续报3期小学48周次课，该生2015.5.31已交16周次课，仲恺农业工程学院教师王俊红子女6折，张慧特批优惠7656元，学费6380*3期*0.6=11484元，欠3期教材费3期</t>
  </si>
  <si>
    <t>044673</t>
  </si>
  <si>
    <t>宋陈好</t>
  </si>
  <si>
    <t>044694</t>
  </si>
  <si>
    <t>闵子杰</t>
  </si>
  <si>
    <t>044763</t>
  </si>
  <si>
    <t>潘志杰</t>
  </si>
  <si>
    <t>044777</t>
  </si>
  <si>
    <t>肖屿</t>
  </si>
  <si>
    <t>新生连报小学45周次课，张慧特批优惠2606元，学费试读价13800/48次*45次=12938元，教材费3期*280=840元</t>
  </si>
  <si>
    <t>044780</t>
  </si>
  <si>
    <t>郑斯俊</t>
  </si>
  <si>
    <t>新生连报小学3期48周次课，张慧特批优惠2780元，学费16580-2780=13800元，教材费3期*280=840元</t>
  </si>
  <si>
    <t>044773</t>
  </si>
  <si>
    <t>段雨馨</t>
  </si>
  <si>
    <t>老生续报小学16周次课，张慧特批优惠1580元，学费试读价4800元，教材费1期280元</t>
  </si>
  <si>
    <t>045209</t>
  </si>
  <si>
    <t>卢琬烨</t>
  </si>
  <si>
    <t>045278</t>
  </si>
  <si>
    <t>阙子凊</t>
  </si>
  <si>
    <t>老生续初中16周次课，张慧特批优惠2100元，学费试读价5280元，初中教材一套400元</t>
  </si>
  <si>
    <t>045397</t>
  </si>
  <si>
    <t>邹雅盈</t>
  </si>
  <si>
    <t>新生报读小学16周次课，张慧特批优惠1580元，学费试读价4800元，</t>
  </si>
  <si>
    <t>045411</t>
  </si>
  <si>
    <t>老生续报小学16周次课，广州市天河区同仁实验学校教师李秀萍子女6折，张慧特批优惠2552元，学费6380*0.6=3828元</t>
  </si>
  <si>
    <t>045417</t>
  </si>
  <si>
    <t>陈潘洁</t>
  </si>
  <si>
    <t>新生报初中24周次课，张慧特批优惠3150元，学费试读价5280/16次*24次=7920元，初中教材一套400元</t>
  </si>
  <si>
    <t>045487</t>
  </si>
  <si>
    <t>林卓龙</t>
  </si>
  <si>
    <t>老生续幼儿21周次课，张慧特批优惠1000元，学费试读价3880元，欠1期教材费</t>
  </si>
  <si>
    <r>
      <rPr>
        <sz val="9"/>
        <rFont val="Arial"/>
        <family val="2"/>
      </rPr>
      <t>10</t>
    </r>
    <r>
      <rPr>
        <sz val="9"/>
        <rFont val="宋体"/>
        <family val="3"/>
        <charset val="134"/>
      </rPr>
      <t>月</t>
    </r>
  </si>
  <si>
    <t>047058-1</t>
  </si>
  <si>
    <t>高粲钬</t>
  </si>
  <si>
    <t>新生报小学1期周日下午2.5小时班16周次课，张慧特批优惠1580元，学费试读价4800-定金500=4300元，教材费1期280元</t>
  </si>
  <si>
    <t>047058-2</t>
  </si>
  <si>
    <r>
      <rPr>
        <sz val="9"/>
        <rFont val="Arial"/>
        <family val="2"/>
      </rPr>
      <t>10月</t>
    </r>
  </si>
  <si>
    <t>045811</t>
  </si>
  <si>
    <t>老生续报3期，其中续报小学16周次课，张慧特批优惠1580元，学费试读价4800元</t>
  </si>
  <si>
    <t>045812</t>
  </si>
  <si>
    <t>老生续报3期，其中续报初中24周次课，张慧特批优惠3150元，学费5280元/16周*24周=7920元，初中教材费1套400元。</t>
  </si>
  <si>
    <t>老生首次69期</t>
  </si>
  <si>
    <t>045809</t>
  </si>
  <si>
    <t>温葆桦</t>
  </si>
  <si>
    <t>老生续连报6期，其中续报小学3期48周次课，张慧特批优惠3680元，学费25800元/6期*3期=12900元，小学教材费3期*280元=840元。</t>
  </si>
  <si>
    <t>045820</t>
  </si>
  <si>
    <t>李少邦</t>
  </si>
  <si>
    <t>老生续报小学1期16周次课，张慧特批优惠2552元，广州市天河区渔沙坦小学教师张洁宾子女6折，学费6380*0.6=3828元，教材费1期280元</t>
  </si>
  <si>
    <t>045840</t>
  </si>
  <si>
    <t>马伟轩</t>
  </si>
  <si>
    <t>新生报读小学16周次课，张慧特批优惠1580元，学费试读价4800元，教材费280元。</t>
  </si>
  <si>
    <t>045907</t>
  </si>
  <si>
    <t>黄翰</t>
  </si>
  <si>
    <t>罗思燕</t>
  </si>
  <si>
    <t>老生续报小学42周次课，张慧特批优惠2432元，学费13800/48次*42次=12075元，教材费3期*280元=840元</t>
  </si>
  <si>
    <t>045913</t>
  </si>
  <si>
    <t>阳思珺</t>
  </si>
  <si>
    <t>新生报读幼儿21周次课，张慧特批优惠600元，学费试读价4280，教材费1期230元</t>
  </si>
  <si>
    <t>046123</t>
  </si>
  <si>
    <t>苏颖</t>
  </si>
  <si>
    <t>老生续报初中16周次课，张慧特批优惠780元，学费7380-780=6600元，教材费400元</t>
  </si>
  <si>
    <t>046125</t>
  </si>
  <si>
    <t>洪泽桦</t>
  </si>
  <si>
    <t>046164</t>
  </si>
  <si>
    <t>麦浩轩</t>
  </si>
  <si>
    <t>新生连报小学45周次课，张慧特批优惠2606元，学费13800/48周*45周=12938元，教材费3套*280=840元</t>
  </si>
  <si>
    <t>046172</t>
  </si>
  <si>
    <t>黄婧妍</t>
  </si>
  <si>
    <t xml:space="preserve">老生连报小学46周次课，张慧特批优惠2664元，学费13800/48周*46周=13225元，5A/5B教材费2套*280=560元
</t>
  </si>
  <si>
    <t>046173</t>
  </si>
  <si>
    <t>老生续报初中16周次课，张慧特批优惠2100元，学费试读价5280元，教材费1期400元</t>
  </si>
  <si>
    <t>046179</t>
  </si>
  <si>
    <t>薛欣彤</t>
  </si>
  <si>
    <t>新生报读小学16周次课，张慧特批优惠1580元，学费试读价4800元，小学教材费1套280元</t>
  </si>
  <si>
    <t>046343</t>
  </si>
  <si>
    <t>唐圣杰</t>
  </si>
  <si>
    <t>新生报读小学48周次课，张慧特批优惠2780元，学费16580-2780=13800元，教材费280*3期=840元</t>
  </si>
  <si>
    <t>046346</t>
  </si>
  <si>
    <t>胡松杰</t>
  </si>
  <si>
    <t>老生续报小学3期48周次课，张慧特批优惠7656元，广州市天河区员村小学教师原冰子女6折，学费6380*3*0.6=11484元，教材费3期*280=840元</t>
  </si>
  <si>
    <t>046380</t>
  </si>
  <si>
    <t>邹松霖</t>
  </si>
  <si>
    <t>老生续报小学3期48周次课，张慧特批优惠7656元，广州市天河区员村小学教师官映红子女6折，学费6380*3*0.6=11484元，教材费3期*280=840元</t>
  </si>
  <si>
    <t>046389</t>
  </si>
  <si>
    <t>老生续报小学13周次课，张慧特批优惠1284元，学费试读价4800/16次*13次=3900元</t>
  </si>
  <si>
    <t>046410</t>
  </si>
  <si>
    <t>黄小旭</t>
  </si>
  <si>
    <t>新生报初中16周次课，张慧特批优惠3150元，学费试读价5280/16次*24次=7920，教材费1套400元</t>
  </si>
  <si>
    <t>046431</t>
  </si>
  <si>
    <t>老生续报6期，2015年10月7日已续小学3期，现补报初中3期48周次课，张慧特批优惠4430元，学费29700元/6期*3期=14850元，初中教材费2套*400元=800元。</t>
  </si>
  <si>
    <t>046472</t>
  </si>
  <si>
    <t>李惠雯</t>
  </si>
  <si>
    <t>新生连报小学3期周四下午2.5小时班60周次课（20周/期），张慧特批优惠4145元，学费16580*0.75=12435元，教材费3期*280元=840元</t>
  </si>
  <si>
    <t>046484</t>
  </si>
  <si>
    <t>姚沈薇</t>
  </si>
  <si>
    <t>新生报幼儿21周次课，张慧特批优惠600元，学费试读价4280元，教材费1期230元</t>
  </si>
  <si>
    <t>046488</t>
  </si>
  <si>
    <t>林景熙</t>
  </si>
  <si>
    <t>黄泽娜</t>
  </si>
  <si>
    <t xml:space="preserve">老生连报小学2期32周次课，张慧特批优惠1580元，11380-1580=9800元，教材费2期*280元=560元
</t>
  </si>
  <si>
    <t>046492</t>
  </si>
  <si>
    <t>万子昂</t>
  </si>
  <si>
    <t>046503</t>
  </si>
  <si>
    <t>许月晴</t>
  </si>
  <si>
    <t>老生续读小学16周次课，张慧特批优惠1580元，学费试读价4800元，教材费1期280元</t>
  </si>
  <si>
    <t>046561</t>
  </si>
  <si>
    <t>黄敏薇</t>
  </si>
  <si>
    <t>新生报读小学48周次课，张慧特批优惠2780元，学费16580-2780=13800元，教材费280元（欠2期教材费）</t>
  </si>
  <si>
    <t>046591</t>
  </si>
  <si>
    <t>傅韵嘉</t>
  </si>
  <si>
    <t>新生报小学1期16周次课，张慧特批优惠2552元，员村小学教师费香子女6折，学费6380*0.6=3828元，教材费1期280元</t>
  </si>
  <si>
    <t>046585</t>
  </si>
  <si>
    <t>朱赫</t>
  </si>
  <si>
    <t>新生报小学1期16周次课，张慧特批优惠2552元，广州市91中学教师黄淑萍子女6折，学费6380*0.6=3828元，教材费1期280元</t>
  </si>
  <si>
    <t>046841</t>
  </si>
  <si>
    <t>陈思韵</t>
  </si>
  <si>
    <t xml:space="preserve">新生报小学1期周四下午2.5小时班20周次课（20周/期），张慧特批优惠1580元，学费试读价4800元，教材费1期280元
</t>
  </si>
  <si>
    <t>047074</t>
  </si>
  <si>
    <t>老生续报幼儿21周次课，张慧特批优惠1952元，广州市天河区员村小学教师高胜前子女6折，学费4880*0.6=2928元</t>
  </si>
  <si>
    <t>047077</t>
  </si>
  <si>
    <t>李思琪</t>
  </si>
  <si>
    <t>老生续报初中16周次课，张慧特批优惠2100元，学费试读价5280元，教材费400元</t>
  </si>
  <si>
    <t>047092</t>
  </si>
  <si>
    <t>舒驿程</t>
  </si>
  <si>
    <t>老生续报小学3期48周次课，张慧特批优惠2780元，老生介绍新生优惠券1000元，（老生舒驿程介绍7月新生叶芷均现金券，老生舒驿程介绍8月新生丁瑜现金券，老生舒驿程介绍10月新生洪泽桦现金券）学费16580-2780-现金券1000元=12800元，教材费3期*280元=840元。</t>
  </si>
  <si>
    <t>047096</t>
  </si>
  <si>
    <t>周骐</t>
  </si>
  <si>
    <t>老生续报小学6期96周次课，张慧特批优惠5780元，学费31580-5780=25800元，教材费6期*280元=1680元。</t>
  </si>
  <si>
    <t>047116</t>
  </si>
  <si>
    <t>新生8次课内续报2期小学32周次课，该生2015.9.19已交16周次课4800元，张慧特批优惠2053元，学费16580-2780-4800=9000元，欠2期教材费</t>
  </si>
  <si>
    <t>047163</t>
  </si>
  <si>
    <t>邹翘镁</t>
  </si>
  <si>
    <t>047168</t>
  </si>
  <si>
    <t>叶景饶</t>
  </si>
  <si>
    <t>老生续报初中24周次课，张慧特批优惠3150元，学费试读价5280/16周*24周=7920元，教材费1期400元</t>
  </si>
  <si>
    <t>047172</t>
  </si>
  <si>
    <t>黄铭铖</t>
  </si>
  <si>
    <t>046514-1</t>
  </si>
  <si>
    <t>新生报名定金500元</t>
  </si>
  <si>
    <t>046514-2</t>
  </si>
  <si>
    <r>
      <rPr>
        <sz val="9"/>
        <rFont val="Arial"/>
        <family val="2"/>
      </rPr>
      <t>11</t>
    </r>
    <r>
      <rPr>
        <sz val="9"/>
        <rFont val="宋体"/>
        <family val="3"/>
        <charset val="134"/>
      </rPr>
      <t>月</t>
    </r>
  </si>
  <si>
    <t>047765-2</t>
  </si>
  <si>
    <t>马毓莹</t>
  </si>
  <si>
    <t>杜维</t>
  </si>
  <si>
    <t>新生报48周，学费14980元，教材280*3=840元。</t>
  </si>
  <si>
    <t>047292</t>
  </si>
  <si>
    <t>陈冠凯</t>
  </si>
  <si>
    <t>新生连报小学3期周日下午2.5小时班60周次课（20周/期），张慧特批优惠4145元，学费16580*0.75=12435元，教材费1期280元（欠2期教材费）</t>
  </si>
  <si>
    <r>
      <rPr>
        <sz val="9"/>
        <rFont val="Arial"/>
        <family val="2"/>
      </rPr>
      <t>11月</t>
    </r>
  </si>
  <si>
    <t>047316</t>
  </si>
  <si>
    <t>梁思颖</t>
  </si>
  <si>
    <t>新生连报小学3期周日下午2.5小时班60周次课（20周/期），张慧特批优惠4145元，学费16580*0.75=12435元，教材费3期*280=840元</t>
  </si>
  <si>
    <t>047675-1</t>
  </si>
  <si>
    <t>林梓睿</t>
  </si>
  <si>
    <t>047675-2</t>
  </si>
  <si>
    <t>047763</t>
  </si>
  <si>
    <t>孙誉心</t>
  </si>
  <si>
    <t>新生报小学1期周日下午2.5小时班20周次课（20周/期），张慧特批优惠880元，学费试读价5500元，教材费1期280元</t>
  </si>
  <si>
    <t>047780</t>
  </si>
  <si>
    <t>罗晓琪</t>
  </si>
  <si>
    <t>047786</t>
  </si>
  <si>
    <t>陈妍萱</t>
  </si>
  <si>
    <t>新生报名定金1000元</t>
  </si>
  <si>
    <t>047790</t>
  </si>
  <si>
    <t>王思涵</t>
  </si>
  <si>
    <t>新生连报幼儿2期42周次课，张慧特批优惠800元，学费8480-逢千减800=7680元，教材费2期*230=460元</t>
  </si>
  <si>
    <t>047864</t>
  </si>
  <si>
    <t>谢佑秦</t>
  </si>
  <si>
    <t>047863</t>
  </si>
  <si>
    <t xml:space="preserve">冯睿妍 </t>
  </si>
  <si>
    <t>047865</t>
  </si>
  <si>
    <t xml:space="preserve">胡文珺 </t>
  </si>
  <si>
    <t>048000</t>
  </si>
  <si>
    <t>新生报小学16周次课，张慧特批优惠1580元，2015年11月7日已交1000元定金，学费试读价4800-1000=3800元，教材费1期280元</t>
  </si>
  <si>
    <t>048105</t>
  </si>
  <si>
    <t>新生连报小学3期周三下午2.5小时班60周次课（20周/期），张慧特批优惠4145元，已于2015.11.8交定金500元，学费16580*0.75-定金500=11935元，教材费3期*280=840元</t>
  </si>
  <si>
    <t>048106</t>
  </si>
  <si>
    <t>048107</t>
  </si>
  <si>
    <t>048110</t>
  </si>
  <si>
    <t>徐郁霈</t>
  </si>
  <si>
    <t>新生连报小学3期周三下午2.5小时班60周次课（20周/期），张慧特批优惠4145元，学费16580*0.75=12435元，教材费3期*280=840元</t>
  </si>
  <si>
    <t>048139</t>
  </si>
  <si>
    <t>李天义</t>
  </si>
  <si>
    <t>048140</t>
  </si>
  <si>
    <t>陈泓江</t>
  </si>
  <si>
    <t>048474</t>
  </si>
  <si>
    <t>郑霁航</t>
  </si>
  <si>
    <t>新生报小学1期周日下午2.5小时班20周次课（20周/期），张慧特批优惠1580元，学费试读价4800元，教材费1期280元</t>
  </si>
  <si>
    <t>048882</t>
  </si>
  <si>
    <t>李梓俊</t>
  </si>
  <si>
    <t>048968</t>
  </si>
  <si>
    <t>梁灏</t>
  </si>
  <si>
    <t>新生连报3期小学48周次课，张慧特批优惠2780元，学费16580-2780=13800元，教材费4*280=1120元</t>
  </si>
  <si>
    <t>049206</t>
  </si>
  <si>
    <t>张晨希</t>
  </si>
  <si>
    <t>047219</t>
  </si>
  <si>
    <t>新生8次课内续报2期小学32周次课，该生2015.9.12已交16周次课5500元，张慧特批优惠2753元，学费16580-2780-5500=8300元，教材费2期*280元=560元。</t>
  </si>
  <si>
    <t>047222</t>
  </si>
  <si>
    <t>047306</t>
  </si>
  <si>
    <t>支紫玥</t>
  </si>
  <si>
    <t xml:space="preserve">老生续报小学周日下午2.5小时班40周次课，张慧特批优惠4157元，学费13800*0.7=9660元，教材费2期*280元=560元  </t>
  </si>
  <si>
    <t>047311</t>
  </si>
  <si>
    <t>赵叔扬</t>
  </si>
  <si>
    <t>老生续报初中16周次课，张慧特批优惠2100元，学费试读价5280元，初中教材费1期400元</t>
  </si>
  <si>
    <t>047703</t>
  </si>
  <si>
    <t>王琛儒</t>
  </si>
  <si>
    <t>老生续初中8次课，张慧特批1050元，学费试读价5280/16次*8次=2640元。</t>
  </si>
  <si>
    <t>047743</t>
  </si>
  <si>
    <t>新生转连报32周小学课次，之前2015年10月31日报一期学费5500元/16周课次，张慧特批转报32周小学课次，优惠学费为11380元/32周，现补16周小学课次，11380-5500-逢千减百1100=4780元，一套小学教材费280元。</t>
  </si>
  <si>
    <t>047744</t>
  </si>
  <si>
    <t>冯彦博</t>
  </si>
  <si>
    <t>老生续报小学48周次课，张慧特批优惠2780元，学费16580-2780=13800元，教材费3期*280=840元</t>
  </si>
  <si>
    <t>047776</t>
  </si>
  <si>
    <t>谢子熙</t>
  </si>
  <si>
    <t>老生续报小学16周次课，张慧特批优惠880元，学费6380-880=5500元，教材费1期280元</t>
  </si>
  <si>
    <t>047794</t>
  </si>
  <si>
    <t>陈定旺</t>
  </si>
  <si>
    <t>老生续报初中48周次课，张慧特批优惠3440元，学费19280-3440=15840元</t>
  </si>
  <si>
    <t>047815</t>
  </si>
  <si>
    <t>王衍涵</t>
  </si>
  <si>
    <t>老生续报80周次课，其中连报2期小学32周次课，该生为2013年12月1日之前入读的学生，杜总特批按2015年11/12月老生回馈促销活动，优惠为3880元/16次课，学费：3880/16次*2期=7760元，小学教材费2期*280=560元</t>
  </si>
  <si>
    <t>047816</t>
  </si>
  <si>
    <t>老生续报80周次课，连报3期初中48周次课，该生为2013年12月1日之前入读的学生，杜总特批按2015年11/12月老生回馈促销活动，优惠为4650元/16次课，学费：4650/16次*3期=13950元，初中教材费2期*400=800元</t>
  </si>
  <si>
    <t>047846</t>
  </si>
  <si>
    <t>新生8次课内转连报48周小学课次，之前2015年9月20日报一期学费5500元/16周课次，张慧特批转报32周小学课次，优惠学费为13800元/48周，现补32周小学课次，13800-5500=8300元，小学教材费2期*280=560元。</t>
  </si>
  <si>
    <t>047949</t>
  </si>
  <si>
    <t>苏楚涵</t>
  </si>
  <si>
    <t>老生续连报小学6期96周次课，张慧特批优惠5780元，学费31580-5780=25800元（欠6期教材费）</t>
  </si>
  <si>
    <t>老生续64周及以上营业额</t>
  </si>
  <si>
    <t>047969</t>
  </si>
  <si>
    <t>刘琳</t>
  </si>
  <si>
    <t>老生连报初中96周次课，该生为2013年12月1日之前入读的学生，杜总特批按2015年11/12月老生回馈促销活动，优惠为4650元/16次课，学费：4650/16次*6期=27900元，两年初中教材费1800元</t>
  </si>
  <si>
    <t>047978</t>
  </si>
  <si>
    <t>老生续报小学1期16周次课，张慧特批优惠2552元，广州市第三中学教师梁翠丽子女6折，学费6380*0.6=3828元，教材费1期280元</t>
  </si>
  <si>
    <t>047979</t>
  </si>
  <si>
    <t>陈子瑶</t>
  </si>
  <si>
    <t>老生连报小学6期96周次课，该生为2013年12月1日-2014年11月30日入读的学生，杜总特批按2015年11/12月老生回馈促销活动，优惠为3880元/16次课，学费：3880/16次*6期=23280元（欠6期教材费）</t>
  </si>
  <si>
    <t>047986</t>
  </si>
  <si>
    <t>梁嘉桐</t>
  </si>
  <si>
    <t>老生连报小学6期96周次课，该生为2013年12月1日-2014年11月30日入读的学生，杜总特批按2015年11/12月老生回馈促销活动，优惠为3880元/16次课，学费：3880/16次*6期=23280元，1期小学教材280元（欠5期教材费）</t>
  </si>
  <si>
    <t>047999</t>
  </si>
  <si>
    <t>048030</t>
  </si>
  <si>
    <t xml:space="preserve">新生8次课内转连报3期小学48周课次，之前2015年9月19日报一期学费4800元/16周课次，张慧特批转报32周小学课次，优惠学费为13800元/48周，现补32周小学课次，13800-4800=9000元，小学教材费2期*280=560元。
</t>
  </si>
  <si>
    <t>048064</t>
  </si>
  <si>
    <t>许可欣</t>
  </si>
  <si>
    <t>老生续报小学1期16周次课，张慧特批优惠2552元，广州市绿翠现代实验学校教师江巧冰子女6折，学费6380*0.6=3828元</t>
  </si>
  <si>
    <t>048157</t>
  </si>
  <si>
    <t>张子瞳</t>
  </si>
  <si>
    <t xml:space="preserve">老生连报80周次课，其中32周小学，该生为2013年12月1日之前入读的学生，杜总特批按2015年11/12月老生回馈促销活动，优惠为3880元/16次课，学费：3880/16次*2期=7760元，小学教材费2期*280=560元
</t>
  </si>
  <si>
    <t>048237</t>
  </si>
  <si>
    <t>老生续报小学22周次课，该生为2013年12月1日之前入读的学生，杜总特批按2015年11/12月老生回馈促销活动，优惠为3880元/16次课，学费：3880/16次*22次=5335元，小学教材费2期*280=560元</t>
  </si>
  <si>
    <t>048238</t>
  </si>
  <si>
    <t>老生续报初中48周次课，张慧特批优惠3440元，学费19280-3440=15840元，欠初中教材费</t>
  </si>
  <si>
    <t>048246</t>
  </si>
  <si>
    <t>新生8次课内转连报48周小学课次，之前2015年9月25日报一期学费4800元/16周课次，张慧特批转报32周小学课次，优惠学费为13800元/48周，现补32周小学课次，13800-4800=9000元，小学教材费2期*280=560元。</t>
  </si>
  <si>
    <t>048444</t>
  </si>
  <si>
    <t>李文杰</t>
  </si>
  <si>
    <t>老生连报小学6期96周次课，该生为2013年12月1日-2014年11月30日入读的学生，杜总特批按2015年11/12月老生回馈促销活动，优惠为3880元/16次课，学费：3880/16次*6期=23280元，小学教材费6期*280元=1680元</t>
  </si>
  <si>
    <t>048488</t>
  </si>
  <si>
    <t>宋卓文</t>
  </si>
  <si>
    <t>老生续报初中3期48周次课，张慧特批优惠3440元，学费19280-3440=15840元，1年初中教材费900元</t>
  </si>
  <si>
    <t>048497</t>
  </si>
  <si>
    <t>梁宝琪</t>
  </si>
  <si>
    <t>老生续小学周日2.5小时班44周次课，杜总特批优惠5538元，学费13800*0.7=9660元，教材费1期280元</t>
  </si>
  <si>
    <t>048498</t>
  </si>
  <si>
    <t>梁美诗</t>
  </si>
  <si>
    <t>领袖课程国外线</t>
  </si>
  <si>
    <t>048508</t>
  </si>
  <si>
    <t>杨珈琪</t>
  </si>
  <si>
    <t>报2015年领袖课程新西兰14天浸泡体验冬令营29800元</t>
  </si>
  <si>
    <t>048695</t>
  </si>
  <si>
    <t>老生连报80周次课，其中48周初中，该生为2013年12月1日之前入读的学生，杜总特批按2015年11/12月老生回馈促销活动，优惠为4650元/16次课，学费：4650/16次*3期=13950元，壹年初中教材费900元</t>
  </si>
  <si>
    <t>048747</t>
  </si>
  <si>
    <t>老生续初中16周次课，体育东路小学教师林蔼瑜子女6折，杜总特批优惠2952元，学费7380*0.6=4428元，教材费1期400元</t>
  </si>
  <si>
    <t>048988</t>
  </si>
  <si>
    <t>蔡晓纯</t>
  </si>
  <si>
    <t>049019</t>
  </si>
  <si>
    <t>报广州领袖课程清远温泉亲子营（3天2晚）暂定1月23日--1月25日两大一小，价格3980元。</t>
  </si>
  <si>
    <r>
      <rPr>
        <sz val="9"/>
        <rFont val="Arial"/>
        <family val="2"/>
      </rPr>
      <t>12</t>
    </r>
    <r>
      <rPr>
        <sz val="9"/>
        <rFont val="宋体"/>
        <family val="3"/>
        <charset val="134"/>
      </rPr>
      <t>月</t>
    </r>
  </si>
  <si>
    <t>049679-21</t>
  </si>
  <si>
    <t>高梓恒</t>
  </si>
  <si>
    <t>报树童金牌学员</t>
  </si>
  <si>
    <t>049688</t>
  </si>
  <si>
    <t>钟雨桐</t>
  </si>
  <si>
    <t>老生续报小学16周次课，张慧特批优惠1580元，学费试读价4800元，5A教材费一套280元</t>
  </si>
  <si>
    <r>
      <rPr>
        <sz val="9"/>
        <rFont val="Arial"/>
        <family val="2"/>
      </rPr>
      <t>12月</t>
    </r>
  </si>
  <si>
    <t>049706</t>
  </si>
  <si>
    <t>许澎博</t>
  </si>
  <si>
    <t xml:space="preserve">老生续读小学16周次课，张慧特批优惠880元，学费：6380-880=5500元
</t>
  </si>
  <si>
    <t>049808</t>
  </si>
  <si>
    <t>任子怡</t>
  </si>
  <si>
    <t>新生连报3期小学48周次课，张慧特批优惠2780元，学费16580-2780=13800元，教材费3*280=840元</t>
  </si>
  <si>
    <t>049806</t>
  </si>
  <si>
    <t>任子杰</t>
  </si>
  <si>
    <t>新生连报3期小学48周次课，张慧特批优惠2780元，学费16580-2780=13800元，教材费1套280元，欠2套教材费</t>
  </si>
  <si>
    <t>049812</t>
  </si>
  <si>
    <t>老生续报小学16周次课，张慧特批优惠880元，学费：6380-880=5500元</t>
  </si>
  <si>
    <t>049813</t>
  </si>
  <si>
    <t>老生续报小学1期16周次课，张慧特批优惠2552元，广州市华阳小学教师李秀娟子女6折，学费6380*0.6=3828元，教材费1期280元</t>
  </si>
  <si>
    <t>049849</t>
  </si>
  <si>
    <t>陈霏霏</t>
  </si>
  <si>
    <t>049943</t>
  </si>
  <si>
    <t>李鸿柳</t>
  </si>
  <si>
    <t>049950</t>
  </si>
  <si>
    <t>易新羽</t>
  </si>
  <si>
    <t>049953</t>
  </si>
  <si>
    <t>马悠楠</t>
  </si>
  <si>
    <t>程玉兰</t>
  </si>
  <si>
    <t>老生续报小学32周次课，张慧特批优惠1680元，学费4800+4900=9700元，小学教材费2期*280元=560元</t>
  </si>
  <si>
    <t>049978</t>
  </si>
  <si>
    <t>边之蕴</t>
  </si>
  <si>
    <t>新生连报小学6期96周次课，广东水利电力职业技术学院教师子女童曼6折，杜总特批优惠8612元，学费6380*0.6*6期=22968元，教材费6期*280=1680元</t>
  </si>
  <si>
    <t>049979</t>
  </si>
  <si>
    <t>边之涵</t>
  </si>
  <si>
    <t>049998</t>
  </si>
  <si>
    <t>庄于嘉</t>
  </si>
  <si>
    <t>新生报小学16周次课，张慧特批优惠1580元，学费试读价4800元，小学教材费一套280元</t>
  </si>
  <si>
    <t>050002</t>
  </si>
  <si>
    <t>050009</t>
  </si>
  <si>
    <t>黄麒润</t>
  </si>
  <si>
    <t>050056</t>
  </si>
  <si>
    <t>范梓毅</t>
  </si>
  <si>
    <t>老生续报小学18周次课，张慧特批优惠2871元，广州市天河区家乐幼儿园园长陈思玮子女6折，学费6380/16次*0.6*18次=4306元</t>
  </si>
  <si>
    <t>050061</t>
  </si>
  <si>
    <t>江杰霖</t>
  </si>
  <si>
    <t>团队</t>
  </si>
  <si>
    <t>新生连报小学35周次课，杜总特批优惠5582元，广州市天河区华景小学校长李校子女6折，学费6380/16次*0.6*35次=8374元，小学教材费2*280=560元</t>
  </si>
  <si>
    <t>050066</t>
  </si>
  <si>
    <t>张跃严</t>
  </si>
  <si>
    <t>老生续报幼儿21周次课，张慧特批优惠1952元，广州市天河区员村小学教师张倪子女6折，学费4880*0.6=2928元（教材费暂时不交）</t>
  </si>
  <si>
    <t>050067</t>
  </si>
  <si>
    <t>老生续报小学16周次课，张慧特批优惠2552元，广州市天河区员村小学教师张倪子女6折，学费6380*0.6=3828元（教材费暂时不交）</t>
  </si>
  <si>
    <t>050086</t>
  </si>
  <si>
    <t>老生连报小学6期96周次课，该生为2014年12月1日以后入读的学生，杜总特批按2015年11/12月老生回馈促销活动，优惠为4300元/16次课，学费：4300/16次*6期=25800元，小学教材费6期*280=1680元</t>
  </si>
  <si>
    <t>050143-1</t>
  </si>
  <si>
    <t>老生连报小学3期周日下午2.5小时班60周次课（20周/期），张慧特批优惠4145元，学费16580*0.75=12435元，教材费3期*280=840元</t>
  </si>
  <si>
    <t>050264-1</t>
  </si>
  <si>
    <t>老生续报小学32周次课，张慧特批优惠1580元，学费11380-1580=9800元，小学教材费2期*280元=560元</t>
  </si>
  <si>
    <t>050323</t>
  </si>
  <si>
    <t>杨海东</t>
  </si>
  <si>
    <t>050271</t>
  </si>
  <si>
    <t>林一璇</t>
  </si>
  <si>
    <t>新生连报3期小学48周次课，张慧特批优惠2780元，学费16580-2780=13800元，教材费3期*280=840元</t>
  </si>
  <si>
    <t>050284</t>
  </si>
  <si>
    <t>张嘉琳</t>
  </si>
  <si>
    <t>新生连报小学3期48周次课，华南师范大学附属小学教师高青莲子女6折，杜总特批优惠5096元，学费6380*0.6*3期=11484元，教材费3期*280=840元</t>
  </si>
  <si>
    <t>050305</t>
  </si>
  <si>
    <t>徐家怿</t>
  </si>
  <si>
    <t>老生续报初中一对一70周次课，每次课上1小时，赖总特批初二一对一200元/次，70次*200元/次=14000元</t>
  </si>
  <si>
    <t>050422</t>
  </si>
  <si>
    <t>韦竣曦</t>
  </si>
  <si>
    <t>050428</t>
  </si>
  <si>
    <t>汤腾宇</t>
  </si>
  <si>
    <t>050429</t>
  </si>
  <si>
    <t>老生续费定金1000元</t>
  </si>
  <si>
    <t>050457</t>
  </si>
  <si>
    <t>050539</t>
  </si>
  <si>
    <t>050541</t>
  </si>
  <si>
    <t>刘雅婕</t>
  </si>
  <si>
    <t>老生续报小学33周次课，张慧特批优惠1630元，学费(11380-1580)/32次*33次=10106元，小学教材费1套280元（12月6日已交1期280元的教材费）</t>
  </si>
  <si>
    <t>050546</t>
  </si>
  <si>
    <t>郑永钧</t>
  </si>
  <si>
    <t>新生连报小学3期54周次课，张慧特批优惠3127元，学费13800*48周*54周=15525元，教材费3期*280=840元</t>
  </si>
  <si>
    <t>050597</t>
  </si>
  <si>
    <t>冯子轩</t>
  </si>
  <si>
    <t>新生连报小学6期100周次课，该生为2014年12月1日以后入读的学生，杜总特批按2015年11/12月老生回馈促销活动，优惠为4300元/16次课，学费：4300/16次*100次=26875元，小学教材费1期280元（欠5期教材费）</t>
  </si>
  <si>
    <t>050766</t>
  </si>
  <si>
    <t>老生连报小学3期48周次课，张慧特批优惠2780元，学费16580-2780=13800元，教材费1期280元。欠2期教材费</t>
  </si>
  <si>
    <t>050775</t>
  </si>
  <si>
    <t>周振宇</t>
  </si>
  <si>
    <t>新生报小学1期16周次课，张慧特批优惠1580元，学费试读价4800元，教材费1期280元</t>
  </si>
  <si>
    <t>050838</t>
  </si>
  <si>
    <t>钟咏君</t>
  </si>
  <si>
    <t>老生续连报小学3期54周次课，张慧特批优惠3127元，学费13800/48周*54次=15525元，欠3期小学教材费</t>
  </si>
  <si>
    <t>050852</t>
  </si>
  <si>
    <t>卢智朗</t>
  </si>
  <si>
    <t>050870</t>
  </si>
  <si>
    <t>050892</t>
  </si>
  <si>
    <t>梁德仁</t>
  </si>
  <si>
    <t>老生连报小学6期96周次课，该生为2013年12月1日--2014年11月30日入读的学生，杜总特批按2015年11/12月老生回馈促销活动，优惠为3880元/16次课，学费：3880/16次*6期=23280元，小学教材费6期*280=1680元</t>
  </si>
  <si>
    <t>050902</t>
  </si>
  <si>
    <t>李传彬</t>
  </si>
  <si>
    <t>新生连报小学3期周日下午2.5小时班60周次课（20周/期），张慧特批优惠4145元，学费16580*0.75=12435元，教材费2期*280=560元（2015.12.19已交一套小学教材）</t>
  </si>
  <si>
    <t>050904</t>
  </si>
  <si>
    <t>黄语晴</t>
  </si>
  <si>
    <t>老生连报小学6期96周次课，该生为2013年12月1日--2014年11月30日入读的学生，杜总特批按2015年11/12月老生回馈促销活动，优惠为3880元/16次课，学费：3880/16次*6期=23280元，6期教材费暂时不交</t>
  </si>
  <si>
    <t>050905</t>
  </si>
  <si>
    <t>老生续报小学16周次课，李总朋友，特批优惠学费4折，学费6380*0.4=2552元，</t>
  </si>
  <si>
    <t>050921</t>
  </si>
  <si>
    <t>邹翘鸿</t>
  </si>
  <si>
    <t>新生报小学1期16周次课，张慧特批优惠1580元，学费试读价4800元，教材费暂时不交</t>
  </si>
  <si>
    <t>050922</t>
  </si>
  <si>
    <t>蔡雅洁</t>
  </si>
  <si>
    <t>老生连报小学3期48周次课，张慧特批优惠2780元，学费16580-2780=13800元，教材费3期*280=840元</t>
  </si>
  <si>
    <t>050923</t>
  </si>
  <si>
    <t>蔡锦城</t>
  </si>
  <si>
    <t>050926</t>
  </si>
  <si>
    <t xml:space="preserve">老生连报小学6期108周次课，该生为2014年12月1日以后入读的学生，杜总特批按2015年11/12月老生回馈促销活动，优惠为4300元/16次课，学费：4300/16次*108次=29025元，6期教材费*280=1680元
</t>
  </si>
  <si>
    <t>050990</t>
  </si>
  <si>
    <t>侯楚昊</t>
  </si>
  <si>
    <t>051002</t>
  </si>
  <si>
    <t>老生续报6期小学96周次课，豪贤路小学教师林竹双子女6折，学费：6380/16次*6期*0.6=22968元，教材费暂时不交</t>
  </si>
  <si>
    <t>051007</t>
  </si>
  <si>
    <t>林恪</t>
  </si>
  <si>
    <t>新生连报1年幼儿42周次课，张慧特批800元，学费8480-800=7680元，幼儿教材费2期*230=460元</t>
  </si>
  <si>
    <t>051012</t>
  </si>
  <si>
    <t>尹梓溢</t>
  </si>
  <si>
    <t>051020</t>
  </si>
  <si>
    <t>谢濡谦</t>
  </si>
  <si>
    <t>新生连报幼儿1年42周次课，张慧特批优惠2624元，广州市旧部前小学教师李昕子女6折，学费4880*2期*0.6=5856元，幼儿教材费2期*230=460元</t>
  </si>
  <si>
    <t>051039</t>
  </si>
  <si>
    <t>凌正哲</t>
  </si>
  <si>
    <t>老生续连报4期64周次课，张慧特批优惠3088元，骏景小学教师黄纯子女6折，学费6380/16次*4期*0.6=15312元，教材费暂时不交</t>
  </si>
  <si>
    <t>051092</t>
  </si>
  <si>
    <t>老生续报小学2期36周次课，张慧特批优惠4190元，广州市天河区渔沙坦小学教师张洁宾子女6折，学费6380/16次*36次*0.6=8613元，教材费2期*280=560元</t>
  </si>
  <si>
    <t>051096</t>
  </si>
  <si>
    <t>老生续报初中1期18周次课，张慧特批优惠3321元，广州市天河区渔沙坦小学教师张洁宾子女6折，学费7380/16次*18次*0.6=4982元，欠一套初中教材费未交</t>
  </si>
  <si>
    <t>051049</t>
  </si>
  <si>
    <t>老生续报小学32周次课，张慧特批优惠1580元，2015.12.20已交1000元定金，学费11380-1580-1000=8800元，小学教材费2期*280元=560元</t>
  </si>
  <si>
    <t>051052</t>
  </si>
  <si>
    <t>叶祉均</t>
  </si>
  <si>
    <t>老生续连报1年幼儿42周次课，张慧特批800元，学费8480-800=7680元（幼儿教材费暂不交）</t>
  </si>
  <si>
    <t>051062</t>
  </si>
  <si>
    <t>刘桐桐</t>
  </si>
  <si>
    <t>新生连报3期小学48周次课，张慧特批优惠2780元，学费16580-2780=13800元，教材费一套280元。（欠2期小学教材费）</t>
  </si>
  <si>
    <t>051069</t>
  </si>
  <si>
    <t>新生8次课内转连报9期小学144周次课，2015.10.23已交三期48周学费13800元，现补齐剩余96次课，该生为2014年12月1日以后入读的学生，杜总特批按2015年11/12月老生回馈促销活动，优惠为3880元/16次课，学费3880*9期-13800=21120元，6期教材费暂时不交。</t>
  </si>
  <si>
    <t>051075</t>
  </si>
  <si>
    <t>老生转连报3期小学48周次课，2015.8.4已交一期16周学费4800元，现补齐剩余32次课，张慧特批优惠2380元，学费13800-4800=9000元，教材费2期*280元=560元</t>
  </si>
  <si>
    <t>051103</t>
  </si>
  <si>
    <t>韦子悠</t>
  </si>
  <si>
    <t>老生续连报小学2期周日下午2.5小时班50周次课（20周/期），张慧特批优惠3454元，学费16580*0.75=12435元，12435/60周*50周=10363元，教材费3期*280=840元</t>
  </si>
  <si>
    <t>051115</t>
  </si>
  <si>
    <t>叶文涛</t>
  </si>
  <si>
    <t>老生续连报初中6期96周次课，该生为2013年12月1日之前入读的学生，杜总特批按2015年11/12月老生回馈促销活动，优惠为4650元/16次课，学费：4650/16次*6期=27900元，初中教材费暂时不交。</t>
  </si>
  <si>
    <t>051136</t>
  </si>
  <si>
    <t>何嘉瑜</t>
  </si>
  <si>
    <t>老生续连报小学3期48周次课，张慧特批优惠2780元，学费16580-2780=13800元，教材费2期*280=560元（2015.12.20已交一套小学教材）</t>
  </si>
  <si>
    <t>051168</t>
  </si>
  <si>
    <t>于子钦</t>
  </si>
  <si>
    <t>新生连报小学3期54周次课，张慧特批优惠3127元，学费13800/48次*54次=15525元，小学教材费3期*280=840元</t>
  </si>
  <si>
    <t>051393</t>
  </si>
  <si>
    <t>冯子晴</t>
  </si>
  <si>
    <t>新生报小学1期周日下午2.5小时班20周次课（20周/期），张慧特批优惠1580元，学费试读价4800元，教材费暂时不交。</t>
  </si>
  <si>
    <t>051394</t>
  </si>
  <si>
    <t>陈俊桦</t>
  </si>
  <si>
    <t>老生连报80周次课，其中小学10周次课，该生为2013年12月1日之前入读的学生，杜总特批按2015年11/12月老生回馈促销活动，优惠为3880元/16次课，学费：3880/16次*10=2425元</t>
  </si>
  <si>
    <t>051395</t>
  </si>
  <si>
    <t>老生连报80周次课，其中4期初中70周次课，该生为2013年12月1日之前入读的学生，杜总特批按2015年11/12月老生回馈促销活动，优惠为4650元/16次课，学费：4650/16次*70次=20344元，一年初中教材费900元以及一套初中教材费400元共1300元</t>
  </si>
  <si>
    <t>051404</t>
  </si>
  <si>
    <t>老生续费小学平时周三五班48周次课，张慧特批优惠5096元，75中学教师张志乒子女6折，学费6380/1期*0.6*3期=11484元</t>
  </si>
  <si>
    <t>051413</t>
  </si>
  <si>
    <t>郑语昕</t>
  </si>
  <si>
    <t>051435</t>
  </si>
  <si>
    <t>051437</t>
  </si>
  <si>
    <t>老生续连报小学3期48周次课，张慧特批优惠2780元，学费16580-2780=13800元，教材费3期*280=840元</t>
  </si>
  <si>
    <t>051442</t>
  </si>
  <si>
    <t>老生续报小学16周次课，张慧特批优惠2552元，白云区景泰小学教师庄巧红子女6折，学费6380*0.6=3828元，教材费1期280元</t>
  </si>
  <si>
    <t>051490</t>
  </si>
  <si>
    <t>051502</t>
  </si>
  <si>
    <t>王展鹏</t>
  </si>
  <si>
    <t>老生续报小学16周次课，张慧特批优惠1580元，学费试读价4800元，教材费先不交。</t>
  </si>
  <si>
    <t>051515</t>
  </si>
  <si>
    <t>陈冠霖</t>
  </si>
  <si>
    <t>新生报小学16周次课，张慧特批优惠1580元，学费试读价4800元，教材费1期280元。</t>
  </si>
  <si>
    <t>051531</t>
  </si>
  <si>
    <t>邝家璐</t>
  </si>
  <si>
    <t>老生续报小学3期54周次课，张慧特批优惠3127元，学费13800/48次*54次=15525元，教材费先不交</t>
  </si>
  <si>
    <t>051554</t>
  </si>
  <si>
    <t>许悦</t>
  </si>
  <si>
    <t>老生续报初中16周次课，张慧特批优惠2100元，学费试读价5280元。</t>
  </si>
  <si>
    <t>050143-2</t>
  </si>
  <si>
    <t>050264-2</t>
  </si>
  <si>
    <t>本月全职人员</t>
  </si>
  <si>
    <t>业绩统计</t>
  </si>
  <si>
    <t>本月工资应发工资额小计</t>
  </si>
  <si>
    <t>本月实发工资额</t>
  </si>
  <si>
    <t>市场部计算新生营业额</t>
  </si>
  <si>
    <t>续费营业额</t>
  </si>
  <si>
    <t>校长人数</t>
  </si>
  <si>
    <t>主任人数</t>
  </si>
  <si>
    <t>顾问人数</t>
  </si>
  <si>
    <t>合计人数(含校长)</t>
  </si>
  <si>
    <t>本月新生净人头</t>
  </si>
  <si>
    <t>试用期应保底人数</t>
  </si>
  <si>
    <t>当月校长个人净人头</t>
  </si>
  <si>
    <t>小计</t>
  </si>
  <si>
    <t>其中：首次69期</t>
  </si>
  <si>
    <t>14年1月1日前的新生报读69期(老生续48周及以上营业额)</t>
  </si>
  <si>
    <t>老生续费1-3期（老生续低于48周营业额营业额）</t>
  </si>
  <si>
    <t>考核校长平均净人头</t>
  </si>
  <si>
    <t>人均产值</t>
  </si>
  <si>
    <t>工资与营业额占比</t>
  </si>
  <si>
    <t>下月改进措施</t>
  </si>
  <si>
    <t>合计</t>
  </si>
  <si>
    <t>制表人：招生校长</t>
  </si>
  <si>
    <t>复核人：区域总监</t>
  </si>
  <si>
    <t>总部审核人</t>
  </si>
  <si>
    <t>2017年度工资汇总表</t>
  </si>
  <si>
    <t>备注：金额填写市场部应发工资总额，含兼职。</t>
  </si>
  <si>
    <t>全/兼职</t>
  </si>
  <si>
    <t>年度</t>
  </si>
  <si>
    <t>月均</t>
  </si>
  <si>
    <t>市场部工资占比</t>
  </si>
  <si>
    <t>全部收费</t>
  </si>
  <si>
    <t>市场部工资合计</t>
  </si>
  <si>
    <t>2013年度实发工资汇总表</t>
  </si>
  <si>
    <t>校区</t>
  </si>
  <si>
    <t>入职年限</t>
  </si>
  <si>
    <t>2013年度在职月份</t>
  </si>
  <si>
    <t>2013年度平均工资</t>
  </si>
  <si>
    <t>实发工资</t>
  </si>
  <si>
    <t>教学小初部</t>
  </si>
  <si>
    <t>曹嘉仪</t>
  </si>
  <si>
    <t>2011.07.19</t>
  </si>
  <si>
    <t>1年10个月</t>
  </si>
  <si>
    <t>教学小高部</t>
  </si>
  <si>
    <t>2009.08.12</t>
  </si>
  <si>
    <t>4年5个月</t>
  </si>
  <si>
    <t>新生领袖课程</t>
  </si>
  <si>
    <t>新生学科课程</t>
  </si>
  <si>
    <t>老生学科课程</t>
  </si>
  <si>
    <t>市场部业绩数据</t>
    <phoneticPr fontId="7" type="noConversion"/>
  </si>
  <si>
    <t>职位</t>
    <phoneticPr fontId="7" type="noConversion"/>
  </si>
  <si>
    <t>在职状态</t>
    <phoneticPr fontId="7" type="noConversion"/>
  </si>
  <si>
    <t>月度警戒线</t>
    <phoneticPr fontId="7" type="noConversion"/>
  </si>
  <si>
    <t>月度超人头线</t>
    <phoneticPr fontId="7" type="noConversion"/>
  </si>
  <si>
    <t>月度超超人头线</t>
    <phoneticPr fontId="7" type="noConversion"/>
  </si>
  <si>
    <t>额度</t>
    <phoneticPr fontId="7" type="noConversion"/>
  </si>
  <si>
    <t>国际领袖课程（4%）</t>
    <phoneticPr fontId="7" type="noConversion"/>
  </si>
  <si>
    <t>新生1期秒杀(20%)</t>
  </si>
  <si>
    <t>新生买三送二(8%)</t>
  </si>
  <si>
    <t>老生创始游学会员（10%）</t>
    <phoneticPr fontId="7" type="noConversion"/>
  </si>
  <si>
    <t>新生游学免费读(5%)</t>
  </si>
  <si>
    <t>老生国际班(3%)</t>
  </si>
  <si>
    <t>国内领袖课程(3%)</t>
  </si>
  <si>
    <t>老生游学会员(3%)</t>
  </si>
  <si>
    <t>会员老带新营业额</t>
    <phoneticPr fontId="83" type="noConversion"/>
  </si>
  <si>
    <t>参照保底线</t>
    <phoneticPr fontId="7" type="noConversion"/>
  </si>
  <si>
    <t>学习卡结算</t>
    <phoneticPr fontId="7" type="noConversion"/>
  </si>
  <si>
    <t>绩效奖金
（含校长个人绩效奖金）</t>
    <phoneticPr fontId="84" type="noConversion"/>
  </si>
  <si>
    <t>校长团队提成</t>
    <phoneticPr fontId="84" type="noConversion"/>
  </si>
  <si>
    <t>团队稳定</t>
    <phoneticPr fontId="7" type="noConversion"/>
  </si>
  <si>
    <t>家长会现场报名奖励</t>
    <phoneticPr fontId="7" type="noConversion"/>
  </si>
  <si>
    <t>本月预发</t>
    <phoneticPr fontId="7" type="noConversion"/>
  </si>
  <si>
    <t>1年(8%)</t>
    <phoneticPr fontId="7" type="noConversion"/>
  </si>
  <si>
    <t>3-8月平均应发</t>
    <phoneticPr fontId="7" type="noConversion"/>
  </si>
  <si>
    <t>3-8月平均实发</t>
    <phoneticPr fontId="7" type="noConversion"/>
  </si>
  <si>
    <t>1月</t>
    <phoneticPr fontId="7" type="noConversion"/>
  </si>
  <si>
    <t>教学部</t>
    <phoneticPr fontId="7" type="noConversion"/>
  </si>
  <si>
    <t>小初部</t>
    <phoneticPr fontId="7" type="noConversion"/>
  </si>
  <si>
    <t>教务主任</t>
    <phoneticPr fontId="7" type="noConversion"/>
  </si>
  <si>
    <t>全职</t>
    <phoneticPr fontId="7" type="noConversion"/>
  </si>
  <si>
    <t>正式期</t>
    <phoneticPr fontId="7" type="noConversion"/>
  </si>
  <si>
    <t>2月</t>
    <phoneticPr fontId="7" type="noConversion"/>
  </si>
  <si>
    <t>市场部</t>
    <phoneticPr fontId="7" type="noConversion"/>
  </si>
  <si>
    <t>小高部</t>
    <phoneticPr fontId="7" type="noConversion"/>
  </si>
  <si>
    <t>教学组长</t>
    <phoneticPr fontId="7" type="noConversion"/>
  </si>
  <si>
    <t>兼职</t>
    <phoneticPr fontId="7" type="noConversion"/>
  </si>
  <si>
    <t>试用期</t>
    <phoneticPr fontId="7" type="noConversion"/>
  </si>
  <si>
    <t>行政部</t>
    <phoneticPr fontId="7" type="noConversion"/>
  </si>
  <si>
    <t>初中部</t>
    <phoneticPr fontId="7" type="noConversion"/>
  </si>
  <si>
    <t>教师</t>
    <phoneticPr fontId="7" type="noConversion"/>
  </si>
  <si>
    <t>离职</t>
    <phoneticPr fontId="7" type="noConversion"/>
  </si>
  <si>
    <t>电话教学</t>
    <phoneticPr fontId="7" type="noConversion"/>
  </si>
  <si>
    <t>产假</t>
    <phoneticPr fontId="7" type="noConversion"/>
  </si>
  <si>
    <t>电话教学组长</t>
    <phoneticPr fontId="7" type="noConversion"/>
  </si>
  <si>
    <t>外教</t>
    <phoneticPr fontId="7" type="noConversion"/>
  </si>
  <si>
    <t>外教组长</t>
    <phoneticPr fontId="7" type="noConversion"/>
  </si>
  <si>
    <t>招生副校长</t>
    <phoneticPr fontId="7" type="noConversion"/>
  </si>
  <si>
    <t>招生主任</t>
    <phoneticPr fontId="7" type="noConversion"/>
  </si>
  <si>
    <t>招生顾问</t>
    <phoneticPr fontId="7" type="noConversion"/>
  </si>
  <si>
    <t>地推主任</t>
    <phoneticPr fontId="7" type="noConversion"/>
  </si>
  <si>
    <t>地推专员</t>
    <phoneticPr fontId="7" type="noConversion"/>
  </si>
  <si>
    <t>1月</t>
    <phoneticPr fontId="7" type="noConversion"/>
  </si>
  <si>
    <t>行政经理</t>
    <phoneticPr fontId="7" type="noConversion"/>
  </si>
  <si>
    <t>行政人事经理</t>
    <phoneticPr fontId="7" type="noConversion"/>
  </si>
  <si>
    <t>行政助理</t>
    <phoneticPr fontId="7" type="noConversion"/>
  </si>
  <si>
    <t>保安</t>
    <phoneticPr fontId="7" type="noConversion"/>
  </si>
  <si>
    <t>保洁</t>
    <phoneticPr fontId="7" type="noConversion"/>
  </si>
  <si>
    <t>保育员</t>
    <phoneticPr fontId="7" type="noConversion"/>
  </si>
  <si>
    <t>朱晓佳</t>
    <phoneticPr fontId="7" type="noConversion"/>
  </si>
  <si>
    <t>王圆圆</t>
    <phoneticPr fontId="7" type="noConversion"/>
  </si>
  <si>
    <t>张松煌</t>
    <phoneticPr fontId="7" type="noConversion"/>
  </si>
  <si>
    <t>翟志翔</t>
    <phoneticPr fontId="7" type="noConversion"/>
  </si>
  <si>
    <t>吴彩红</t>
    <phoneticPr fontId="7" type="noConversion"/>
  </si>
  <si>
    <t>彭永红</t>
    <phoneticPr fontId="7" type="noConversion"/>
  </si>
  <si>
    <t>陈美全</t>
    <phoneticPr fontId="7" type="noConversion"/>
  </si>
  <si>
    <t>天河骏景中心</t>
    <phoneticPr fontId="7" type="noConversion"/>
  </si>
  <si>
    <t>郑清芳</t>
    <phoneticPr fontId="7" type="noConversion"/>
  </si>
  <si>
    <t>公积金社保扣在教学部工资里</t>
    <phoneticPr fontId="7" type="noConversion"/>
  </si>
  <si>
    <t>与华景分校市场部工资一起结算</t>
    <phoneticPr fontId="7" type="noConversion"/>
  </si>
  <si>
    <t>与骏景分校市场部工资一起结算</t>
    <phoneticPr fontId="7" type="noConversion"/>
  </si>
  <si>
    <t>天河华景中心</t>
    <phoneticPr fontId="7" type="noConversion"/>
  </si>
  <si>
    <t>与华景分校教学部工资一起计算</t>
    <phoneticPr fontId="7" type="noConversion"/>
  </si>
  <si>
    <t>张松煌</t>
    <phoneticPr fontId="77" type="noConversion"/>
  </si>
  <si>
    <t>市场部</t>
    <phoneticPr fontId="77" type="noConversion"/>
  </si>
  <si>
    <t>王圆圆</t>
    <phoneticPr fontId="77" type="noConversion"/>
  </si>
  <si>
    <t>制表人及联系电话：朱晓佳</t>
    <phoneticPr fontId="7" type="noConversion"/>
  </si>
  <si>
    <t>分校复核人：韦江娜</t>
    <phoneticPr fontId="7" type="noConversion"/>
  </si>
  <si>
    <t>陈健霞</t>
    <phoneticPr fontId="7" type="noConversion"/>
  </si>
  <si>
    <t>丁惠媚</t>
    <phoneticPr fontId="7" type="noConversion"/>
  </si>
  <si>
    <t>老生创始游学会员（5%）</t>
    <phoneticPr fontId="7" type="noConversion"/>
  </si>
  <si>
    <t>4455.00</t>
  </si>
  <si>
    <t>311.85</t>
  </si>
  <si>
    <t>89.10</t>
  </si>
  <si>
    <t>7425.00</t>
  </si>
  <si>
    <t>19.31</t>
  </si>
  <si>
    <t>37.87</t>
  </si>
  <si>
    <t>791.79</t>
  </si>
  <si>
    <t>325.37</t>
  </si>
  <si>
    <t>1117.16</t>
  </si>
  <si>
    <t>3003084872</t>
  </si>
  <si>
    <t>445221198708041023</t>
  </si>
  <si>
    <t>23785412</t>
  </si>
  <si>
    <t>初级区域总监</t>
  </si>
  <si>
    <t>女</t>
  </si>
  <si>
    <t>1982/10/12</t>
  </si>
  <si>
    <t>黑龙江省齐齐哈尔市富拉尔基区电力街道新电四委14号楼2单元402室</t>
  </si>
  <si>
    <t>XXXXL</t>
  </si>
  <si>
    <t>10</t>
  </si>
  <si>
    <t>4年4月</t>
  </si>
  <si>
    <t>622908 393044 666116</t>
  </si>
  <si>
    <t>6214 8320 1978 3849</t>
  </si>
  <si>
    <t>广东省大埔县湖寮镇福坪社区居委移民新村</t>
  </si>
  <si>
    <t>0年5月</t>
  </si>
  <si>
    <t>0000702014</t>
  </si>
  <si>
    <t>1987/08/04</t>
  </si>
  <si>
    <t>外地农业户口</t>
  </si>
  <si>
    <t>广州市天河区员村</t>
  </si>
  <si>
    <t>广东揭阳</t>
  </si>
  <si>
    <t>广东商学院</t>
  </si>
  <si>
    <t>公共事业管理</t>
  </si>
  <si>
    <t>yuan20091201@163.com</t>
  </si>
  <si>
    <t>622908 393057 454418</t>
  </si>
  <si>
    <t>6214 8320 1861 6305</t>
  </si>
  <si>
    <t>广东省揭阳市揭东区</t>
  </si>
  <si>
    <t>0年4月</t>
  </si>
</sst>
</file>

<file path=xl/styles.xml><?xml version="1.0" encoding="utf-8"?>
<styleSheet xmlns="http://schemas.openxmlformats.org/spreadsheetml/2006/main">
  <numFmts count="30">
    <numFmt numFmtId="41" formatCode="_ * #,##0_ ;_ * \-#,##0_ ;_ * &quot;-&quot;_ ;_ @_ "/>
    <numFmt numFmtId="43" formatCode="_ * #,##0.00_ ;_ * \-#,##0.00_ ;_ * &quot;-&quot;??_ ;_ @_ "/>
    <numFmt numFmtId="176" formatCode="yy\.mm\.dd"/>
    <numFmt numFmtId="177" formatCode="yyyy/mm/dd"/>
    <numFmt numFmtId="178" formatCode="&quot;$&quot;\ #,##0.00_-;[Red]&quot;$&quot;\ #,##0.00\-"/>
    <numFmt numFmtId="179" formatCode="[$-409]mmm/yy;@"/>
    <numFmt numFmtId="180" formatCode="\$#,##0.00;\(\$#,##0.00\)"/>
    <numFmt numFmtId="181" formatCode="#,##0;\(#,##0\)"/>
    <numFmt numFmtId="182" formatCode="_ &quot;￥&quot;* #,##0.00_ ;_ &quot;￥&quot;* \-#,##0.00_ ;_ &quot;￥&quot;* &quot;-&quot;??_ ;_ @_ "/>
    <numFmt numFmtId="183" formatCode="0.00_);[Red]\(0.00\)"/>
    <numFmt numFmtId="184" formatCode="0.00_ "/>
    <numFmt numFmtId="185" formatCode="_(&quot;$&quot;* #,##0_);_(&quot;$&quot;* \(#,##0\);_(&quot;$&quot;* &quot;-&quot;_);_(@_)"/>
    <numFmt numFmtId="186" formatCode="\$#,##0;\(\$#,##0\)"/>
    <numFmt numFmtId="187" formatCode="0_ "/>
    <numFmt numFmtId="188" formatCode="&quot;$&quot;#,##0.00_);[Red]\(&quot;$&quot;#,##0.00\)"/>
    <numFmt numFmtId="189" formatCode="#,##0.0_);\(#,##0.0\)"/>
    <numFmt numFmtId="190" formatCode="_ * #,##0.0_ ;_ * \-#,##0.0_ ;_ * &quot;-&quot;??_ ;_ @_ "/>
    <numFmt numFmtId="191" formatCode="_ * #,##0_ ;_ * \-#,##0_ ;_ * &quot;-&quot;??_ ;_ @_ "/>
    <numFmt numFmtId="192" formatCode="&quot;$&quot;\ #,##0_-;[Red]&quot;$&quot;\ #,##0\-"/>
    <numFmt numFmtId="193" formatCode="&quot;$&quot;#,##0_);[Red]\(&quot;$&quot;#,##0\)"/>
    <numFmt numFmtId="194" formatCode="_(&quot;$&quot;* #,##0.00_);_(&quot;$&quot;* \(#,##0.00\);_(&quot;$&quot;* &quot;-&quot;??_);_(@_)"/>
    <numFmt numFmtId="195" formatCode="_-&quot;$&quot;\ * #,##0_-;_-&quot;$&quot;\ * #,##0\-;_-&quot;$&quot;\ * &quot;-&quot;_-;_-@_-"/>
    <numFmt numFmtId="196" formatCode="0_);[Red]\(0\)"/>
    <numFmt numFmtId="197" formatCode="0.0_ "/>
    <numFmt numFmtId="198" formatCode="_-&quot;$&quot;\ * #,##0.00_-;_-&quot;$&quot;\ * #,##0.00\-;_-&quot;$&quot;\ * &quot;-&quot;??_-;_-@_-"/>
    <numFmt numFmtId="199" formatCode="_-* #,##0_-;\-* #,##0_-;_-* &quot;-&quot;_-;_-@_-"/>
    <numFmt numFmtId="200" formatCode="0.0%"/>
    <numFmt numFmtId="201" formatCode="_ * #,##0.0_ ;_ * \-#,##0.0_ ;_ * &quot;-&quot;_ ;_ @_ "/>
    <numFmt numFmtId="202" formatCode="_ * #,##0.00_ ;_ * \-#,##0.00_ ;_ * &quot;-&quot;_ ;_ @_ "/>
    <numFmt numFmtId="203" formatCode="0.0_);[Red]\(0.0\)"/>
  </numFmts>
  <fonts count="86">
    <font>
      <sz val="12"/>
      <name val="宋体"/>
      <charset val="134"/>
    </font>
    <font>
      <b/>
      <sz val="20"/>
      <name val="黑体"/>
      <family val="3"/>
      <charset val="134"/>
    </font>
    <font>
      <sz val="12"/>
      <name val="黑体"/>
      <family val="3"/>
      <charset val="134"/>
    </font>
    <font>
      <b/>
      <sz val="12"/>
      <name val="黑体"/>
      <family val="3"/>
      <charset val="134"/>
    </font>
    <font>
      <b/>
      <sz val="9"/>
      <name val="黑体"/>
      <family val="3"/>
      <charset val="134"/>
    </font>
    <font>
      <sz val="10"/>
      <name val="Arial"/>
      <family val="2"/>
    </font>
    <font>
      <b/>
      <sz val="16"/>
      <name val="宋体"/>
      <family val="3"/>
      <charset val="134"/>
    </font>
    <font>
      <sz val="9"/>
      <name val="宋体"/>
      <family val="3"/>
      <charset val="134"/>
    </font>
    <font>
      <sz val="9"/>
      <color indexed="8"/>
      <name val="宋体"/>
      <family val="3"/>
      <charset val="134"/>
    </font>
    <font>
      <sz val="9"/>
      <name val="Arial"/>
      <family val="2"/>
    </font>
    <font>
      <sz val="16"/>
      <name val="Arial"/>
      <family val="2"/>
    </font>
    <font>
      <sz val="9"/>
      <color indexed="63"/>
      <name val="宋体"/>
      <family val="3"/>
      <charset val="134"/>
    </font>
    <font>
      <sz val="9"/>
      <name val="宋体"/>
      <family val="3"/>
      <charset val="134"/>
      <scheme val="minor"/>
    </font>
    <font>
      <sz val="9"/>
      <color theme="1"/>
      <name val="宋体"/>
      <family val="3"/>
      <charset val="134"/>
      <scheme val="minor"/>
    </font>
    <font>
      <sz val="12"/>
      <name val="宋体"/>
      <family val="3"/>
      <charset val="134"/>
    </font>
    <font>
      <b/>
      <sz val="9"/>
      <color indexed="8"/>
      <name val="宋体"/>
      <family val="3"/>
      <charset val="134"/>
    </font>
    <font>
      <b/>
      <sz val="11"/>
      <name val="宋体"/>
      <family val="3"/>
      <charset val="134"/>
    </font>
    <font>
      <sz val="10"/>
      <name val="宋体"/>
      <family val="3"/>
      <charset val="134"/>
    </font>
    <font>
      <b/>
      <sz val="9"/>
      <name val="Arial"/>
      <family val="2"/>
    </font>
    <font>
      <b/>
      <sz val="9"/>
      <name val="宋体"/>
      <family val="3"/>
      <charset val="134"/>
    </font>
    <font>
      <sz val="10"/>
      <color indexed="8"/>
      <name val="宋体"/>
      <family val="3"/>
      <charset val="134"/>
    </font>
    <font>
      <b/>
      <sz val="10"/>
      <name val="宋体"/>
      <family val="3"/>
      <charset val="134"/>
    </font>
    <font>
      <b/>
      <sz val="11"/>
      <name val="Arial"/>
      <family val="2"/>
    </font>
    <font>
      <sz val="18"/>
      <color indexed="8"/>
      <name val="宋体"/>
      <family val="3"/>
      <charset val="134"/>
    </font>
    <font>
      <b/>
      <sz val="20"/>
      <color indexed="8"/>
      <name val="宋体"/>
      <family val="3"/>
      <charset val="134"/>
    </font>
    <font>
      <b/>
      <sz val="18"/>
      <color indexed="8"/>
      <name val="宋体"/>
      <family val="3"/>
      <charset val="134"/>
    </font>
    <font>
      <sz val="12"/>
      <color rgb="FF333333"/>
      <name val="微软雅黑"/>
      <family val="2"/>
      <charset val="134"/>
    </font>
    <font>
      <sz val="11"/>
      <color theme="1"/>
      <name val="Arial"/>
      <family val="2"/>
    </font>
    <font>
      <sz val="11"/>
      <name val="微软雅黑"/>
      <family val="2"/>
      <charset val="134"/>
    </font>
    <font>
      <sz val="11"/>
      <name val="Tahoma"/>
      <family val="2"/>
    </font>
    <font>
      <sz val="11"/>
      <color indexed="17"/>
      <name val="宋体"/>
      <family val="3"/>
      <charset val="134"/>
    </font>
    <font>
      <sz val="11"/>
      <color indexed="8"/>
      <name val="宋体"/>
      <family val="3"/>
      <charset val="134"/>
    </font>
    <font>
      <b/>
      <sz val="11"/>
      <color indexed="52"/>
      <name val="宋体"/>
      <family val="3"/>
      <charset val="134"/>
    </font>
    <font>
      <sz val="12"/>
      <color indexed="16"/>
      <name val="宋体"/>
      <family val="3"/>
      <charset val="134"/>
    </font>
    <font>
      <sz val="12"/>
      <color indexed="9"/>
      <name val="宋体"/>
      <family val="3"/>
      <charset val="134"/>
    </font>
    <font>
      <sz val="12"/>
      <color indexed="8"/>
      <name val="宋体"/>
      <family val="3"/>
      <charset val="134"/>
    </font>
    <font>
      <sz val="12"/>
      <name val="Times New Roman"/>
      <family val="1"/>
    </font>
    <font>
      <sz val="10"/>
      <name val="Geneva"/>
      <family val="1"/>
    </font>
    <font>
      <sz val="11"/>
      <color indexed="20"/>
      <name val="宋体"/>
      <family val="3"/>
      <charset val="134"/>
    </font>
    <font>
      <sz val="10"/>
      <name val="楷体"/>
      <family val="3"/>
      <charset val="134"/>
    </font>
    <font>
      <b/>
      <sz val="11"/>
      <color indexed="56"/>
      <name val="宋体"/>
      <family val="3"/>
      <charset val="134"/>
    </font>
    <font>
      <sz val="8"/>
      <name val="Times New Roman"/>
      <family val="1"/>
    </font>
    <font>
      <b/>
      <sz val="10"/>
      <name val="Tms Rmn"/>
      <family val="1"/>
    </font>
    <font>
      <sz val="12"/>
      <color indexed="17"/>
      <name val="宋体"/>
      <family val="3"/>
      <charset val="134"/>
    </font>
    <font>
      <sz val="10"/>
      <name val="Helv"/>
      <family val="2"/>
    </font>
    <font>
      <sz val="10"/>
      <name val="Times New Roman"/>
      <family val="1"/>
    </font>
    <font>
      <sz val="11"/>
      <color indexed="9"/>
      <name val="宋体"/>
      <family val="3"/>
      <charset val="134"/>
    </font>
    <font>
      <sz val="11"/>
      <color indexed="52"/>
      <name val="宋体"/>
      <family val="3"/>
      <charset val="134"/>
    </font>
    <font>
      <b/>
      <sz val="15"/>
      <color indexed="56"/>
      <name val="宋体"/>
      <family val="3"/>
      <charset val="134"/>
    </font>
    <font>
      <b/>
      <sz val="11"/>
      <color indexed="8"/>
      <name val="宋体"/>
      <family val="3"/>
      <charset val="134"/>
    </font>
    <font>
      <b/>
      <sz val="13"/>
      <color indexed="56"/>
      <name val="宋体"/>
      <family val="3"/>
      <charset val="134"/>
    </font>
    <font>
      <sz val="10"/>
      <color indexed="8"/>
      <name val="MS Sans Serif"/>
      <family val="1"/>
    </font>
    <font>
      <b/>
      <sz val="10"/>
      <name val="MS Sans Serif"/>
      <family val="2"/>
    </font>
    <font>
      <sz val="11"/>
      <color theme="1"/>
      <name val="宋体"/>
      <family val="3"/>
      <charset val="134"/>
      <scheme val="minor"/>
    </font>
    <font>
      <sz val="11"/>
      <color indexed="10"/>
      <name val="宋体"/>
      <family val="3"/>
      <charset val="134"/>
    </font>
    <font>
      <b/>
      <sz val="11"/>
      <color indexed="63"/>
      <name val="宋体"/>
      <family val="3"/>
      <charset val="134"/>
    </font>
    <font>
      <sz val="11"/>
      <color indexed="60"/>
      <name val="宋体"/>
      <family val="3"/>
      <charset val="134"/>
    </font>
    <font>
      <b/>
      <sz val="14"/>
      <name val="楷体"/>
      <family val="3"/>
      <charset val="134"/>
    </font>
    <font>
      <sz val="11"/>
      <color indexed="20"/>
      <name val="Calibri"/>
      <family val="2"/>
    </font>
    <font>
      <sz val="12"/>
      <name val="Helv"/>
      <family val="2"/>
    </font>
    <font>
      <sz val="11"/>
      <color indexed="17"/>
      <name val="Calibri"/>
      <family val="2"/>
    </font>
    <font>
      <b/>
      <sz val="12"/>
      <color indexed="8"/>
      <name val="宋体"/>
      <family val="3"/>
      <charset val="134"/>
    </font>
    <font>
      <b/>
      <sz val="18"/>
      <color indexed="56"/>
      <name val="宋体"/>
      <family val="3"/>
      <charset val="134"/>
    </font>
    <font>
      <sz val="8"/>
      <name val="Arial"/>
      <family val="2"/>
    </font>
    <font>
      <sz val="12"/>
      <color indexed="9"/>
      <name val="Helv"/>
      <family val="2"/>
    </font>
    <font>
      <sz val="11"/>
      <color indexed="8"/>
      <name val="Tahoma"/>
      <family val="2"/>
    </font>
    <font>
      <sz val="11"/>
      <color indexed="62"/>
      <name val="宋体"/>
      <family val="3"/>
      <charset val="134"/>
    </font>
    <font>
      <b/>
      <sz val="12"/>
      <name val="Arial"/>
      <family val="2"/>
    </font>
    <font>
      <sz val="10"/>
      <name val="MS Sans Serif"/>
      <family val="2"/>
    </font>
    <font>
      <u/>
      <sz val="12"/>
      <color indexed="12"/>
      <name val="宋体"/>
      <family val="3"/>
      <charset val="134"/>
    </font>
    <font>
      <sz val="7"/>
      <name val="Small Fonts"/>
      <family val="2"/>
    </font>
    <font>
      <b/>
      <sz val="10"/>
      <name val="Arial"/>
      <family val="2"/>
    </font>
    <font>
      <b/>
      <sz val="11"/>
      <color indexed="9"/>
      <name val="宋体"/>
      <family val="3"/>
      <charset val="134"/>
    </font>
    <font>
      <b/>
      <sz val="18"/>
      <color indexed="62"/>
      <name val="宋体"/>
      <family val="3"/>
      <charset val="134"/>
    </font>
    <font>
      <i/>
      <sz val="11"/>
      <color indexed="23"/>
      <name val="宋体"/>
      <family val="3"/>
      <charset val="134"/>
    </font>
    <font>
      <sz val="7"/>
      <name val="Times New Roman"/>
      <family val="1"/>
    </font>
    <font>
      <b/>
      <sz val="11"/>
      <color indexed="10"/>
      <name val="微软雅黑"/>
      <family val="2"/>
      <charset val="134"/>
    </font>
    <font>
      <sz val="9"/>
      <name val="宋体"/>
      <family val="3"/>
      <charset val="134"/>
    </font>
    <font>
      <b/>
      <sz val="9"/>
      <name val="Tahoma"/>
      <family val="2"/>
    </font>
    <font>
      <sz val="9"/>
      <name val="Tahoma"/>
      <family val="2"/>
    </font>
    <font>
      <sz val="9"/>
      <color indexed="81"/>
      <name val="Tahoma"/>
      <family val="2"/>
    </font>
    <font>
      <b/>
      <sz val="9"/>
      <color indexed="81"/>
      <name val="Tahoma"/>
      <family val="2"/>
    </font>
    <font>
      <sz val="9"/>
      <color indexed="81"/>
      <name val="宋体"/>
      <family val="3"/>
      <charset val="134"/>
    </font>
    <font>
      <sz val="9"/>
      <name val="Tahoma"/>
      <family val="2"/>
      <charset val="134"/>
    </font>
    <font>
      <sz val="9"/>
      <name val="宋体"/>
      <family val="2"/>
      <charset val="134"/>
      <scheme val="minor"/>
    </font>
    <font>
      <b/>
      <sz val="9"/>
      <color indexed="81"/>
      <name val="宋体"/>
      <family val="3"/>
      <charset val="134"/>
    </font>
  </fonts>
  <fills count="4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theme="9" tint="0.59999389629810485"/>
        <bgColor indexed="64"/>
      </patternFill>
    </fill>
    <fill>
      <patternFill patternType="solid">
        <fgColor indexed="50"/>
        <bgColor indexed="64"/>
      </patternFill>
    </fill>
    <fill>
      <patternFill patternType="solid">
        <fgColor indexed="5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rgb="FFFFFF00"/>
        <bgColor indexed="64"/>
      </patternFill>
    </fill>
    <fill>
      <patternFill patternType="solid">
        <fgColor indexed="52"/>
        <bgColor indexed="64"/>
      </patternFill>
    </fill>
    <fill>
      <patternFill patternType="solid">
        <fgColor rgb="FF99CC00"/>
        <bgColor indexed="64"/>
      </patternFill>
    </fill>
    <fill>
      <patternFill patternType="solid">
        <fgColor indexed="13"/>
        <bgColor indexed="64"/>
      </patternFill>
    </fill>
    <fill>
      <patternFill patternType="solid">
        <fgColor rgb="FF00B0F0"/>
        <bgColor indexed="64"/>
      </patternFill>
    </fill>
    <fill>
      <patternFill patternType="solid">
        <fgColor rgb="FF00B050"/>
        <bgColor indexed="64"/>
      </patternFill>
    </fill>
    <fill>
      <patternFill patternType="solid">
        <fgColor rgb="FF669900"/>
        <bgColor indexed="64"/>
      </patternFill>
    </fill>
    <fill>
      <patternFill patternType="solid">
        <fgColor indexed="42"/>
        <bgColor indexed="64"/>
      </patternFill>
    </fill>
    <fill>
      <patternFill patternType="solid">
        <fgColor indexed="31"/>
        <bgColor indexed="64"/>
      </patternFill>
    </fill>
    <fill>
      <patternFill patternType="solid">
        <fgColor indexed="45"/>
        <bgColor indexed="64"/>
      </patternFill>
    </fill>
    <fill>
      <patternFill patternType="solid">
        <fgColor indexed="55"/>
        <bgColor indexed="64"/>
      </patternFill>
    </fill>
    <fill>
      <patternFill patternType="solid">
        <fgColor indexed="44"/>
        <bgColor indexed="64"/>
      </patternFill>
    </fill>
    <fill>
      <patternFill patternType="solid">
        <fgColor indexed="46"/>
        <bgColor indexed="64"/>
      </patternFill>
    </fill>
    <fill>
      <patternFill patternType="gray0625"/>
    </fill>
    <fill>
      <patternFill patternType="solid">
        <fgColor indexed="54"/>
        <bgColor indexed="64"/>
      </patternFill>
    </fill>
    <fill>
      <patternFill patternType="solid">
        <fgColor indexed="26"/>
        <bgColor indexed="64"/>
      </patternFill>
    </fill>
    <fill>
      <patternFill patternType="solid">
        <fgColor indexed="49"/>
        <bgColor indexed="64"/>
      </patternFill>
    </fill>
    <fill>
      <patternFill patternType="solid">
        <fgColor indexed="30"/>
        <bgColor indexed="64"/>
      </patternFill>
    </fill>
    <fill>
      <patternFill patternType="solid">
        <fgColor indexed="29"/>
        <bgColor indexed="64"/>
      </patternFill>
    </fill>
    <fill>
      <patternFill patternType="solid">
        <fgColor indexed="27"/>
        <bgColor indexed="64"/>
      </patternFill>
    </fill>
    <fill>
      <patternFill patternType="solid">
        <fgColor indexed="11"/>
        <bgColor indexed="64"/>
      </patternFill>
    </fill>
    <fill>
      <patternFill patternType="solid">
        <fgColor indexed="53"/>
        <bgColor indexed="64"/>
      </patternFill>
    </fill>
    <fill>
      <patternFill patternType="solid">
        <fgColor indexed="43"/>
        <bgColor indexed="64"/>
      </patternFill>
    </fill>
    <fill>
      <patternFill patternType="solid">
        <fgColor indexed="25"/>
        <bgColor indexed="64"/>
      </patternFill>
    </fill>
    <fill>
      <patternFill patternType="solid">
        <fgColor indexed="15"/>
        <bgColor indexed="64"/>
      </patternFill>
    </fill>
    <fill>
      <patternFill patternType="solid">
        <fgColor indexed="62"/>
        <bgColor indexed="64"/>
      </patternFill>
    </fill>
    <fill>
      <patternFill patternType="solid">
        <fgColor indexed="10"/>
        <bgColor indexed="64"/>
      </patternFill>
    </fill>
    <fill>
      <patternFill patternType="solid">
        <fgColor indexed="20"/>
        <bgColor indexed="64"/>
      </patternFill>
    </fill>
    <fill>
      <patternFill patternType="mediumGray">
        <fgColor indexed="22"/>
      </patternFill>
    </fill>
    <fill>
      <patternFill patternType="lightUp">
        <fgColor indexed="9"/>
        <bgColor indexed="55"/>
      </patternFill>
    </fill>
    <fill>
      <patternFill patternType="lightUp">
        <fgColor indexed="9"/>
        <bgColor indexed="22"/>
      </patternFill>
    </fill>
    <fill>
      <patternFill patternType="solid">
        <fgColor indexed="57"/>
        <bgColor indexed="64"/>
      </patternFill>
    </fill>
    <fill>
      <patternFill patternType="lightUp">
        <fgColor indexed="9"/>
        <bgColor indexed="29"/>
      </patternFill>
    </fill>
    <fill>
      <patternFill patternType="solid">
        <fgColor indexed="12"/>
        <bgColor indexed="64"/>
      </patternFill>
    </fill>
    <fill>
      <patternFill patternType="solid">
        <fgColor indexed="36"/>
        <bgColor indexed="64"/>
      </patternFill>
    </fill>
    <fill>
      <patternFill patternType="solid">
        <fgColor rgb="FFFF0000"/>
        <bgColor indexed="64"/>
      </patternFill>
    </fill>
  </fills>
  <borders count="4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auto="1"/>
      </left>
      <right style="thin">
        <color auto="1"/>
      </right>
      <top/>
      <bottom/>
      <diagonal/>
    </border>
    <border>
      <left/>
      <right/>
      <top/>
      <bottom style="double">
        <color indexed="52"/>
      </bottom>
      <diagonal/>
    </border>
    <border>
      <left/>
      <right/>
      <top/>
      <bottom style="thick">
        <color indexed="62"/>
      </bottom>
      <diagonal/>
    </border>
    <border>
      <left/>
      <right/>
      <top style="thin">
        <color indexed="62"/>
      </top>
      <bottom style="double">
        <color indexed="62"/>
      </bottom>
      <diagonal/>
    </border>
    <border>
      <left/>
      <right/>
      <top/>
      <bottom style="thick">
        <color indexed="22"/>
      </bottom>
      <diagonal/>
    </border>
    <border>
      <left/>
      <right/>
      <top/>
      <bottom style="medium">
        <color auto="1"/>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495">
    <xf numFmtId="0" fontId="0" fillId="0" borderId="0">
      <alignment vertical="center"/>
    </xf>
    <xf numFmtId="0" fontId="31" fillId="21" borderId="0" applyNumberFormat="0" applyBorder="0" applyAlignment="0" applyProtection="0">
      <alignment vertical="center"/>
    </xf>
    <xf numFmtId="0" fontId="39" fillId="0" borderId="17" applyProtection="0">
      <alignment horizontal="center" vertical="center"/>
    </xf>
    <xf numFmtId="0" fontId="36" fillId="0" borderId="0" applyProtection="0">
      <alignment vertical="center"/>
    </xf>
    <xf numFmtId="0" fontId="14" fillId="0" borderId="0">
      <alignment vertical="center"/>
    </xf>
    <xf numFmtId="0" fontId="41" fillId="0" borderId="0">
      <alignment horizontal="center" vertical="center" wrapText="1"/>
      <protection locked="0"/>
    </xf>
    <xf numFmtId="0" fontId="44" fillId="0" borderId="0">
      <alignment vertical="center"/>
    </xf>
    <xf numFmtId="0" fontId="43" fillId="17" borderId="0" applyNumberFormat="0" applyBorder="0" applyAlignment="0" applyProtection="0">
      <alignment vertical="center"/>
    </xf>
    <xf numFmtId="0" fontId="35" fillId="9" borderId="0" applyProtection="0">
      <alignment vertical="center"/>
    </xf>
    <xf numFmtId="41" fontId="14" fillId="0" borderId="0" applyProtection="0">
      <alignment vertical="center"/>
    </xf>
    <xf numFmtId="179" fontId="14" fillId="0" borderId="0">
      <alignment vertical="center"/>
    </xf>
    <xf numFmtId="0" fontId="14" fillId="0" borderId="0">
      <alignment vertical="center"/>
    </xf>
    <xf numFmtId="15" fontId="14" fillId="0" borderId="0" applyProtection="0">
      <alignment vertical="center"/>
    </xf>
    <xf numFmtId="0" fontId="44" fillId="0" borderId="0" applyProtection="0">
      <alignment vertical="center"/>
    </xf>
    <xf numFmtId="0" fontId="38" fillId="19" borderId="0" applyNumberFormat="0" applyBorder="0" applyAlignment="0" applyProtection="0">
      <alignment vertical="center"/>
    </xf>
    <xf numFmtId="43" fontId="14" fillId="0" borderId="0" applyProtection="0">
      <alignment vertical="center"/>
    </xf>
    <xf numFmtId="0" fontId="34" fillId="21" borderId="0" applyProtection="0">
      <alignment vertical="center"/>
    </xf>
    <xf numFmtId="0" fontId="44" fillId="0" borderId="0" applyProtection="0">
      <alignment vertical="center"/>
    </xf>
    <xf numFmtId="0" fontId="34" fillId="24" borderId="0" applyProtection="0">
      <alignment vertical="center"/>
    </xf>
    <xf numFmtId="0" fontId="42" fillId="23" borderId="19">
      <alignment vertical="center"/>
      <protection locked="0"/>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3" fillId="19" borderId="0" applyProtection="0">
      <alignment vertical="center"/>
    </xf>
    <xf numFmtId="0" fontId="36" fillId="0" borderId="0">
      <alignment vertical="center"/>
      <protection locked="0"/>
    </xf>
    <xf numFmtId="0" fontId="38" fillId="19" borderId="0" applyNumberFormat="0" applyBorder="0" applyAlignment="0" applyProtection="0">
      <alignment vertical="center"/>
    </xf>
    <xf numFmtId="0" fontId="44" fillId="0" borderId="0" applyProtection="0">
      <alignment vertical="center"/>
    </xf>
    <xf numFmtId="0" fontId="31" fillId="22" borderId="0" applyNumberFormat="0" applyBorder="0" applyAlignment="0" applyProtection="0">
      <alignment vertical="center"/>
    </xf>
    <xf numFmtId="0" fontId="30" fillId="17" borderId="0" applyNumberFormat="0" applyBorder="0" applyAlignment="0" applyProtection="0">
      <alignment vertical="center"/>
    </xf>
    <xf numFmtId="0" fontId="33" fillId="19" borderId="0" applyNumberFormat="0" applyBorder="0" applyAlignment="0" applyProtection="0">
      <alignment vertical="center"/>
    </xf>
    <xf numFmtId="0" fontId="34" fillId="2" borderId="0" applyProtection="0">
      <alignment vertical="center"/>
    </xf>
    <xf numFmtId="0" fontId="36" fillId="0" borderId="0" applyProtection="0">
      <alignment vertical="center"/>
    </xf>
    <xf numFmtId="0" fontId="46" fillId="28" borderId="0" applyProtection="0">
      <alignment vertical="center"/>
    </xf>
    <xf numFmtId="15" fontId="14" fillId="0" borderId="0" applyFont="0" applyFill="0" applyBorder="0" applyAlignment="0" applyProtection="0">
      <alignment vertical="center"/>
    </xf>
    <xf numFmtId="0" fontId="36" fillId="0" borderId="0" applyProtection="0">
      <alignment vertical="center"/>
    </xf>
    <xf numFmtId="0" fontId="34" fillId="24" borderId="0" applyProtection="0">
      <alignment vertical="center"/>
    </xf>
    <xf numFmtId="0" fontId="38" fillId="19" borderId="0" applyNumberFormat="0" applyBorder="0" applyAlignment="0" applyProtection="0">
      <alignment vertical="center"/>
    </xf>
    <xf numFmtId="0" fontId="37" fillId="0" borderId="0">
      <alignment vertical="center"/>
    </xf>
    <xf numFmtId="0" fontId="5" fillId="0" borderId="0" applyProtection="0">
      <alignment vertical="center"/>
    </xf>
    <xf numFmtId="0" fontId="37" fillId="0" borderId="0" applyProtection="0">
      <alignment vertical="center"/>
    </xf>
    <xf numFmtId="0" fontId="14" fillId="0" borderId="0">
      <alignment vertical="center"/>
    </xf>
    <xf numFmtId="0" fontId="14" fillId="0" borderId="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0" fillId="17" borderId="0" applyNumberFormat="0" applyBorder="0" applyAlignment="0" applyProtection="0">
      <alignment vertical="center"/>
    </xf>
    <xf numFmtId="0" fontId="36" fillId="0" borderId="0" applyProtection="0">
      <alignment vertical="center"/>
    </xf>
    <xf numFmtId="0" fontId="37" fillId="0" borderId="0" applyProtection="0">
      <alignment vertical="center"/>
    </xf>
    <xf numFmtId="49" fontId="14" fillId="0" borderId="0" applyProtection="0">
      <alignment vertical="center"/>
    </xf>
    <xf numFmtId="0" fontId="44" fillId="0" borderId="0" applyProtection="0">
      <alignment vertical="center"/>
    </xf>
    <xf numFmtId="15" fontId="14" fillId="0" borderId="0" applyProtection="0">
      <alignment vertical="center"/>
    </xf>
    <xf numFmtId="0" fontId="36" fillId="0" borderId="0" applyProtection="0">
      <alignment vertical="center"/>
    </xf>
    <xf numFmtId="0" fontId="38" fillId="19" borderId="0" applyNumberFormat="0" applyBorder="0" applyAlignment="0" applyProtection="0">
      <alignment vertical="center"/>
    </xf>
    <xf numFmtId="0" fontId="46" fillId="28" borderId="0" applyProtection="0">
      <alignment vertical="center"/>
    </xf>
    <xf numFmtId="0" fontId="36" fillId="0" borderId="0">
      <alignment vertical="center"/>
    </xf>
    <xf numFmtId="0" fontId="44" fillId="0" borderId="0" applyProtection="0">
      <alignment vertical="center"/>
    </xf>
    <xf numFmtId="15" fontId="14" fillId="0" borderId="0" applyFont="0" applyFill="0" applyBorder="0" applyAlignment="0" applyProtection="0">
      <alignment vertical="center"/>
    </xf>
    <xf numFmtId="0" fontId="36" fillId="0" borderId="0" applyProtection="0">
      <alignment vertical="center"/>
    </xf>
    <xf numFmtId="0" fontId="34" fillId="24" borderId="0" applyProtection="0">
      <alignment vertical="center"/>
    </xf>
    <xf numFmtId="0" fontId="44" fillId="0" borderId="0" applyProtection="0">
      <alignment vertical="center"/>
    </xf>
    <xf numFmtId="0" fontId="30" fillId="17" borderId="0" applyNumberFormat="0" applyBorder="0" applyAlignment="0" applyProtection="0">
      <alignment vertical="center"/>
    </xf>
    <xf numFmtId="0" fontId="14" fillId="0" borderId="0">
      <alignment vertical="center"/>
    </xf>
    <xf numFmtId="0" fontId="31" fillId="17" borderId="0" applyProtection="0">
      <alignment vertical="center"/>
    </xf>
    <xf numFmtId="0" fontId="36" fillId="0" borderId="0" applyProtection="0">
      <alignment vertical="center"/>
    </xf>
    <xf numFmtId="0" fontId="5" fillId="0" borderId="0" applyProtection="0">
      <alignment vertical="center"/>
    </xf>
    <xf numFmtId="0" fontId="34" fillId="21" borderId="0" applyProtection="0">
      <alignment vertical="center"/>
    </xf>
    <xf numFmtId="0" fontId="44" fillId="0" borderId="0" applyProtection="0">
      <alignment vertical="center"/>
    </xf>
    <xf numFmtId="0" fontId="37" fillId="0" borderId="0" applyProtection="0">
      <alignment vertical="center"/>
    </xf>
    <xf numFmtId="0" fontId="30" fillId="1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Protection="0">
      <alignment vertical="center"/>
    </xf>
    <xf numFmtId="0" fontId="38"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6" fillId="0" borderId="0" applyProtection="0">
      <alignment vertical="center"/>
    </xf>
    <xf numFmtId="0" fontId="36" fillId="0" borderId="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14" fillId="0" borderId="0">
      <alignment vertical="center"/>
    </xf>
    <xf numFmtId="0" fontId="14" fillId="0" borderId="0">
      <alignment vertical="center"/>
    </xf>
    <xf numFmtId="0" fontId="44" fillId="0" borderId="0" applyProtection="0">
      <alignment vertical="center"/>
    </xf>
    <xf numFmtId="0" fontId="14" fillId="0" borderId="0">
      <alignment vertical="center"/>
    </xf>
    <xf numFmtId="0" fontId="44" fillId="0" borderId="0">
      <alignment vertical="center"/>
      <protection locked="0"/>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48" fillId="0" borderId="21" applyProtection="0">
      <alignment vertical="center"/>
    </xf>
    <xf numFmtId="0" fontId="37" fillId="0" borderId="0" applyProtection="0">
      <alignment vertical="center"/>
    </xf>
    <xf numFmtId="0" fontId="34" fillId="26" borderId="0" applyProtection="0">
      <alignment vertical="center"/>
    </xf>
    <xf numFmtId="0" fontId="36" fillId="0" borderId="0" applyProtection="0">
      <alignment vertical="center"/>
    </xf>
    <xf numFmtId="0" fontId="44" fillId="0" borderId="0" applyProtection="0">
      <alignment vertical="center"/>
    </xf>
    <xf numFmtId="0" fontId="30" fillId="17" borderId="0" applyProtection="0">
      <alignment vertical="center"/>
    </xf>
    <xf numFmtId="0" fontId="44" fillId="0" borderId="0" applyProtection="0">
      <alignment vertical="center"/>
    </xf>
    <xf numFmtId="0" fontId="14" fillId="0" borderId="0">
      <alignment vertical="center"/>
    </xf>
    <xf numFmtId="0" fontId="36" fillId="0" borderId="0" applyProtection="0">
      <alignment vertical="center"/>
    </xf>
    <xf numFmtId="0" fontId="44" fillId="0" borderId="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8" borderId="0" applyNumberFormat="0" applyBorder="0" applyAlignment="0" applyProtection="0">
      <alignment vertical="center"/>
    </xf>
    <xf numFmtId="0" fontId="37" fillId="0" borderId="0" applyProtection="0">
      <alignment vertical="center"/>
    </xf>
    <xf numFmtId="0" fontId="34" fillId="26" borderId="0" applyProtection="0">
      <alignment vertical="center"/>
    </xf>
    <xf numFmtId="0" fontId="36" fillId="0" borderId="0" applyProtection="0">
      <alignment vertical="center"/>
    </xf>
    <xf numFmtId="0" fontId="36" fillId="0" borderId="0" applyProtection="0">
      <alignment vertical="center"/>
    </xf>
    <xf numFmtId="186" fontId="45" fillId="0" borderId="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1" fillId="17" borderId="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Protection="0">
      <alignment vertical="center"/>
    </xf>
    <xf numFmtId="0" fontId="36" fillId="0" borderId="0" applyProtection="0">
      <alignment vertical="center"/>
    </xf>
    <xf numFmtId="0" fontId="38" fillId="19" borderId="0" applyNumberFormat="0" applyBorder="0" applyAlignment="0" applyProtection="0">
      <alignment vertical="center"/>
    </xf>
    <xf numFmtId="0" fontId="39" fillId="0" borderId="17" applyProtection="0">
      <alignment horizontal="center" vertical="center"/>
    </xf>
    <xf numFmtId="0" fontId="44" fillId="0" borderId="0" applyProtection="0">
      <alignment vertical="center"/>
    </xf>
    <xf numFmtId="0" fontId="14" fillId="0" borderId="0">
      <alignment vertical="center"/>
    </xf>
    <xf numFmtId="15" fontId="14" fillId="0" borderId="0" applyProtection="0">
      <alignment vertical="center"/>
    </xf>
    <xf numFmtId="0" fontId="14" fillId="0" borderId="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180" fontId="45" fillId="0" borderId="0" applyProtection="0">
      <alignment vertical="center"/>
    </xf>
    <xf numFmtId="0" fontId="36" fillId="0" borderId="0" applyProtection="0">
      <alignment vertical="center"/>
    </xf>
    <xf numFmtId="0" fontId="48" fillId="0" borderId="21" applyProtection="0">
      <alignment vertical="center"/>
    </xf>
    <xf numFmtId="0" fontId="37" fillId="0" borderId="0" applyProtection="0">
      <alignment vertical="center"/>
    </xf>
    <xf numFmtId="0" fontId="44" fillId="0" borderId="0" applyProtection="0">
      <alignment vertical="center"/>
    </xf>
    <xf numFmtId="0" fontId="44" fillId="0" borderId="0" applyProtection="0">
      <alignment vertical="center"/>
    </xf>
    <xf numFmtId="0" fontId="14" fillId="0" borderId="0">
      <alignment vertical="center"/>
    </xf>
    <xf numFmtId="0" fontId="35" fillId="18" borderId="0" applyProtection="0">
      <alignment vertical="center"/>
    </xf>
    <xf numFmtId="0" fontId="36" fillId="0" borderId="0" applyProtection="0">
      <alignment vertical="center"/>
    </xf>
    <xf numFmtId="0" fontId="14" fillId="0" borderId="0">
      <alignment vertical="center"/>
    </xf>
    <xf numFmtId="0" fontId="55" fillId="9" borderId="26" applyProtection="0">
      <alignment vertical="center"/>
    </xf>
    <xf numFmtId="0" fontId="37" fillId="0" borderId="0" applyProtection="0">
      <alignment vertical="center"/>
    </xf>
    <xf numFmtId="15" fontId="14" fillId="0" borderId="0" applyProtection="0">
      <alignment vertical="center"/>
    </xf>
    <xf numFmtId="0" fontId="44" fillId="0" borderId="0" applyProtection="0">
      <alignment vertical="center"/>
    </xf>
    <xf numFmtId="0" fontId="14" fillId="0" borderId="0">
      <alignment vertical="center"/>
    </xf>
    <xf numFmtId="0" fontId="32" fillId="9" borderId="18" applyProtection="0">
      <alignment vertical="center"/>
    </xf>
    <xf numFmtId="0" fontId="36" fillId="0" borderId="0" applyProtection="0">
      <alignment vertical="center"/>
    </xf>
    <xf numFmtId="0" fontId="38" fillId="19" borderId="0" applyProtection="0">
      <alignment vertical="center"/>
    </xf>
    <xf numFmtId="0" fontId="44" fillId="0" borderId="0" applyProtection="0">
      <alignment vertical="center"/>
    </xf>
    <xf numFmtId="180" fontId="45" fillId="0" borderId="0" applyProtection="0">
      <alignment vertical="center"/>
    </xf>
    <xf numFmtId="0" fontId="44" fillId="0" borderId="0" applyProtection="0">
      <alignment vertical="center"/>
    </xf>
    <xf numFmtId="0" fontId="36" fillId="0" borderId="0" applyProtection="0">
      <alignment vertical="center"/>
    </xf>
    <xf numFmtId="0" fontId="43" fillId="17" borderId="0" applyNumberFormat="0" applyBorder="0" applyAlignment="0" applyProtection="0">
      <alignment vertical="center"/>
    </xf>
    <xf numFmtId="0" fontId="14" fillId="0" borderId="0">
      <alignment vertical="center"/>
    </xf>
    <xf numFmtId="0" fontId="42" fillId="23" borderId="19">
      <alignment vertical="center"/>
      <protection locked="0"/>
    </xf>
    <xf numFmtId="0" fontId="44" fillId="0" borderId="0" applyProtection="0">
      <alignment vertical="center"/>
    </xf>
    <xf numFmtId="0" fontId="36" fillId="0" borderId="0" applyProtection="0">
      <alignment vertical="center"/>
    </xf>
    <xf numFmtId="0" fontId="5" fillId="0" borderId="0" applyProtection="0">
      <alignment vertical="center"/>
    </xf>
    <xf numFmtId="0" fontId="36" fillId="0" borderId="0" applyProtection="0">
      <alignment vertical="center"/>
    </xf>
    <xf numFmtId="0" fontId="37" fillId="0" borderId="0" applyProtection="0">
      <alignment vertical="center"/>
    </xf>
    <xf numFmtId="41" fontId="14" fillId="0" borderId="0" applyFont="0" applyFill="0" applyBorder="0" applyAlignment="0" applyProtection="0">
      <alignment vertical="center"/>
    </xf>
    <xf numFmtId="0" fontId="34" fillId="9" borderId="0" applyProtection="0">
      <alignment vertical="center"/>
    </xf>
    <xf numFmtId="0" fontId="36" fillId="0" borderId="0" applyProtection="0">
      <alignment vertical="center"/>
    </xf>
    <xf numFmtId="9" fontId="31" fillId="0" borderId="0">
      <alignment vertical="center"/>
    </xf>
    <xf numFmtId="0" fontId="44" fillId="0" borderId="0" applyProtection="0">
      <alignment vertical="center"/>
    </xf>
    <xf numFmtId="0" fontId="30" fillId="17" borderId="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Protection="0">
      <alignment vertical="center"/>
    </xf>
    <xf numFmtId="43"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4" fillId="0" borderId="0" applyProtection="0">
      <alignment vertical="center"/>
    </xf>
    <xf numFmtId="0" fontId="36" fillId="0" borderId="0" applyProtection="0">
      <alignment vertical="center"/>
    </xf>
    <xf numFmtId="0" fontId="36" fillId="0" borderId="0" applyProtection="0">
      <alignment vertical="center"/>
    </xf>
    <xf numFmtId="0" fontId="55" fillId="9" borderId="26" applyNumberFormat="0" applyAlignment="0" applyProtection="0">
      <alignment vertical="center"/>
    </xf>
    <xf numFmtId="0" fontId="5" fillId="0" borderId="0" applyProtection="0">
      <alignment vertical="center"/>
    </xf>
    <xf numFmtId="0" fontId="36" fillId="0" borderId="0" applyProtection="0">
      <alignment vertical="center"/>
    </xf>
    <xf numFmtId="0" fontId="36" fillId="0" borderId="0" applyProtection="0">
      <alignment vertical="center"/>
    </xf>
    <xf numFmtId="0" fontId="36" fillId="0" borderId="0" applyProtection="0">
      <alignment vertical="center"/>
    </xf>
    <xf numFmtId="0" fontId="42" fillId="23" borderId="19">
      <alignment vertical="center"/>
      <protection locked="0"/>
    </xf>
    <xf numFmtId="0" fontId="36" fillId="0" borderId="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6" fillId="0" borderId="0" applyProtection="0">
      <alignment vertical="center"/>
    </xf>
    <xf numFmtId="0" fontId="36" fillId="0" borderId="0" applyProtection="0">
      <alignment vertical="center"/>
    </xf>
    <xf numFmtId="0" fontId="5" fillId="0" borderId="0" applyProtection="0">
      <alignment vertical="center"/>
    </xf>
    <xf numFmtId="0" fontId="36" fillId="0" borderId="0" applyProtection="0">
      <alignment vertical="center"/>
    </xf>
    <xf numFmtId="0" fontId="36" fillId="0" borderId="0" applyProtection="0">
      <alignment vertical="center"/>
    </xf>
    <xf numFmtId="0" fontId="31" fillId="0" borderId="0">
      <alignment vertical="center"/>
    </xf>
    <xf numFmtId="0" fontId="36" fillId="0" borderId="0" applyProtection="0">
      <alignment vertical="center"/>
    </xf>
    <xf numFmtId="0" fontId="36" fillId="0" borderId="0" applyProtection="0">
      <alignment vertical="center"/>
    </xf>
    <xf numFmtId="182" fontId="14" fillId="0" borderId="0" applyFont="0" applyFill="0" applyBorder="0" applyAlignment="0" applyProtection="0">
      <alignment vertical="center"/>
    </xf>
    <xf numFmtId="0" fontId="31" fillId="29" borderId="0" applyProtection="0">
      <alignment vertical="center"/>
    </xf>
    <xf numFmtId="182" fontId="14" fillId="0" borderId="0" applyFont="0" applyFill="0" applyBorder="0" applyAlignment="0" applyProtection="0">
      <alignment vertical="center"/>
    </xf>
    <xf numFmtId="0" fontId="36" fillId="0" borderId="0" applyProtection="0">
      <alignment vertical="center"/>
    </xf>
    <xf numFmtId="0" fontId="31" fillId="0" borderId="0">
      <alignment vertical="center"/>
    </xf>
    <xf numFmtId="0" fontId="36" fillId="0" borderId="0" applyProtection="0">
      <alignment vertical="center"/>
    </xf>
    <xf numFmtId="0" fontId="14" fillId="0" borderId="0" applyProtection="0">
      <alignment vertical="center"/>
    </xf>
    <xf numFmtId="0" fontId="36" fillId="0" borderId="0" applyProtection="0">
      <alignment vertical="center"/>
    </xf>
    <xf numFmtId="0" fontId="42" fillId="23" borderId="19">
      <alignment vertical="center"/>
      <protection locked="0"/>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3" fillId="19" borderId="0" applyProtection="0">
      <alignment vertical="center"/>
    </xf>
    <xf numFmtId="0" fontId="36" fillId="0" borderId="0">
      <alignment vertical="center"/>
      <protection locked="0"/>
    </xf>
    <xf numFmtId="9" fontId="31" fillId="0" borderId="0">
      <alignment vertical="center"/>
    </xf>
    <xf numFmtId="0" fontId="36" fillId="0" borderId="0" applyProtection="0">
      <alignment vertical="center"/>
    </xf>
    <xf numFmtId="0" fontId="34" fillId="26" borderId="0" applyProtection="0">
      <alignment vertical="center"/>
    </xf>
    <xf numFmtId="0" fontId="36" fillId="0" borderId="0" applyProtection="0">
      <alignment vertical="center"/>
    </xf>
    <xf numFmtId="0" fontId="34" fillId="11" borderId="0" applyProtection="0">
      <alignment vertical="center"/>
    </xf>
    <xf numFmtId="0" fontId="36" fillId="0" borderId="0" applyProtection="0">
      <alignment vertical="center"/>
    </xf>
    <xf numFmtId="0" fontId="35" fillId="18" borderId="0" applyProtection="0">
      <alignment vertical="center"/>
    </xf>
    <xf numFmtId="0" fontId="36" fillId="0" borderId="0" applyProtection="0">
      <alignment vertical="center"/>
    </xf>
    <xf numFmtId="182" fontId="14" fillId="0" borderId="0" applyFont="0" applyFill="0" applyBorder="0" applyAlignment="0" applyProtection="0">
      <alignment vertical="center"/>
    </xf>
    <xf numFmtId="0" fontId="31" fillId="29" borderId="0" applyProtection="0">
      <alignment vertical="center"/>
    </xf>
    <xf numFmtId="182" fontId="14" fillId="0" borderId="0" applyFont="0" applyFill="0" applyBorder="0" applyAlignment="0" applyProtection="0">
      <alignment vertical="center"/>
    </xf>
    <xf numFmtId="0" fontId="36" fillId="0" borderId="0" applyProtection="0">
      <alignment vertical="center"/>
    </xf>
    <xf numFmtId="0" fontId="31" fillId="0" borderId="0">
      <alignment vertical="center"/>
    </xf>
    <xf numFmtId="0" fontId="36" fillId="0" borderId="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7" fillId="0" borderId="0" applyProtection="0">
      <alignment vertical="center"/>
    </xf>
    <xf numFmtId="0" fontId="31" fillId="22" borderId="0" applyProtection="0">
      <alignment vertical="center"/>
    </xf>
    <xf numFmtId="0" fontId="35" fillId="25" borderId="0" applyNumberFormat="0" applyBorder="0" applyAlignment="0" applyProtection="0">
      <alignment vertical="center"/>
    </xf>
    <xf numFmtId="0" fontId="37" fillId="0" borderId="0" applyProtection="0">
      <alignment vertical="center"/>
    </xf>
    <xf numFmtId="0" fontId="31" fillId="22" borderId="0" applyProtection="0">
      <alignment vertical="center"/>
    </xf>
    <xf numFmtId="0" fontId="54" fillId="0" borderId="0" applyNumberFormat="0" applyFill="0" applyBorder="0" applyAlignment="0" applyProtection="0">
      <alignment vertical="center"/>
    </xf>
    <xf numFmtId="0" fontId="37" fillId="0" borderId="0" applyProtection="0">
      <alignment vertical="center"/>
    </xf>
    <xf numFmtId="0" fontId="54" fillId="0" borderId="0" applyNumberFormat="0" applyFill="0" applyBorder="0" applyAlignment="0" applyProtection="0">
      <alignment vertical="center"/>
    </xf>
    <xf numFmtId="0" fontId="39" fillId="0" borderId="17" applyProtection="0">
      <alignment horizontal="center" vertical="center"/>
    </xf>
    <xf numFmtId="0" fontId="57" fillId="0" borderId="4" applyProtection="0">
      <alignment horizontal="center" vertical="center"/>
    </xf>
    <xf numFmtId="0" fontId="37" fillId="0" borderId="0" applyProtection="0">
      <alignment vertical="center"/>
    </xf>
    <xf numFmtId="0" fontId="35" fillId="25" borderId="0" applyNumberFormat="0" applyBorder="0" applyAlignment="0" applyProtection="0">
      <alignment vertical="center"/>
    </xf>
    <xf numFmtId="0" fontId="37" fillId="0" borderId="0" applyProtection="0">
      <alignment vertical="center"/>
    </xf>
    <xf numFmtId="0" fontId="42" fillId="23" borderId="19">
      <alignment vertical="center"/>
      <protection locked="0"/>
    </xf>
    <xf numFmtId="0" fontId="37" fillId="0" borderId="0" applyProtection="0">
      <alignment vertical="center"/>
    </xf>
    <xf numFmtId="0" fontId="36" fillId="0" borderId="0" applyProtection="0">
      <alignment vertical="center"/>
    </xf>
    <xf numFmtId="0" fontId="36" fillId="0" borderId="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Protection="0">
      <alignment vertical="center"/>
    </xf>
    <xf numFmtId="0" fontId="36" fillId="0" borderId="0" applyProtection="0">
      <alignment vertical="center"/>
    </xf>
    <xf numFmtId="0" fontId="31" fillId="21" borderId="0" applyProtection="0">
      <alignment vertical="center"/>
    </xf>
    <xf numFmtId="0" fontId="35" fillId="25" borderId="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6" fillId="0" borderId="0" applyProtection="0">
      <alignment vertical="center"/>
    </xf>
    <xf numFmtId="0" fontId="37" fillId="0" borderId="0" applyProtection="0">
      <alignment vertical="center"/>
    </xf>
    <xf numFmtId="0" fontId="36" fillId="0" borderId="0" applyProtection="0">
      <alignment vertical="center"/>
    </xf>
    <xf numFmtId="0" fontId="36" fillId="0" borderId="0" applyProtection="0">
      <alignment vertical="center"/>
    </xf>
    <xf numFmtId="0" fontId="14" fillId="0" borderId="0">
      <alignment vertical="center"/>
    </xf>
    <xf numFmtId="0" fontId="31" fillId="30" borderId="0" applyProtection="0">
      <alignment vertical="center"/>
    </xf>
    <xf numFmtId="0" fontId="44" fillId="0" borderId="0" applyProtection="0">
      <alignment vertical="center"/>
    </xf>
    <xf numFmtId="0" fontId="37" fillId="0" borderId="0" applyProtection="0">
      <alignment vertical="center"/>
    </xf>
    <xf numFmtId="0" fontId="31" fillId="6" borderId="0" applyNumberFormat="0" applyBorder="0" applyAlignment="0" applyProtection="0">
      <alignment vertical="center"/>
    </xf>
    <xf numFmtId="0" fontId="31" fillId="30" borderId="0" applyProtection="0">
      <alignment vertical="center"/>
    </xf>
    <xf numFmtId="0" fontId="44" fillId="0" borderId="0" applyProtection="0">
      <alignment vertical="center"/>
    </xf>
    <xf numFmtId="0" fontId="37" fillId="0" borderId="0" applyProtection="0">
      <alignment vertical="center"/>
    </xf>
    <xf numFmtId="0" fontId="31" fillId="30" borderId="0" applyProtection="0">
      <alignment vertical="center"/>
    </xf>
    <xf numFmtId="0" fontId="37" fillId="0" borderId="0" applyProtection="0">
      <alignment vertical="center"/>
    </xf>
    <xf numFmtId="0" fontId="31" fillId="30" borderId="0" applyProtection="0">
      <alignment vertical="center"/>
    </xf>
    <xf numFmtId="0" fontId="44" fillId="0" borderId="0" applyProtection="0">
      <alignment vertical="center"/>
    </xf>
    <xf numFmtId="0" fontId="37" fillId="0" borderId="0" applyProtection="0">
      <alignment vertical="center"/>
    </xf>
    <xf numFmtId="0" fontId="5" fillId="0" borderId="0" applyProtection="0">
      <alignment vertical="center"/>
    </xf>
    <xf numFmtId="0" fontId="14" fillId="0" borderId="0">
      <alignment vertical="center"/>
    </xf>
    <xf numFmtId="0" fontId="31" fillId="30" borderId="0" applyProtection="0">
      <alignment vertical="center"/>
    </xf>
    <xf numFmtId="0" fontId="44" fillId="0" borderId="0" applyProtection="0">
      <alignment vertical="center"/>
    </xf>
    <xf numFmtId="0" fontId="14" fillId="0" borderId="0">
      <alignment vertical="center"/>
    </xf>
    <xf numFmtId="0" fontId="31" fillId="30" borderId="0" applyProtection="0">
      <alignment vertical="center"/>
    </xf>
    <xf numFmtId="0" fontId="44" fillId="0" borderId="0" applyProtection="0">
      <alignment vertical="center"/>
    </xf>
    <xf numFmtId="0" fontId="36" fillId="0" borderId="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49" fontId="14" fillId="0" borderId="0" applyProtection="0">
      <alignment vertical="center"/>
    </xf>
    <xf numFmtId="49" fontId="14" fillId="0" borderId="0" applyProtection="0">
      <alignment vertical="center"/>
    </xf>
    <xf numFmtId="0" fontId="31" fillId="18" borderId="0" applyNumberFormat="0" applyBorder="0" applyAlignment="0" applyProtection="0">
      <alignment vertical="center"/>
    </xf>
    <xf numFmtId="49" fontId="14" fillId="0" borderId="0" applyProtection="0">
      <alignment vertical="center"/>
    </xf>
    <xf numFmtId="49" fontId="14" fillId="0" borderId="0" applyProtection="0">
      <alignment vertical="center"/>
    </xf>
    <xf numFmtId="0" fontId="36" fillId="0" borderId="0">
      <alignment vertical="center"/>
      <protection locked="0"/>
    </xf>
    <xf numFmtId="49" fontId="14" fillId="0" borderId="0" applyProtection="0">
      <alignment vertical="center"/>
    </xf>
    <xf numFmtId="49" fontId="14" fillId="0" borderId="0" applyProtection="0">
      <alignment vertical="center"/>
    </xf>
    <xf numFmtId="49" fontId="14" fillId="0" borderId="0" applyProtection="0">
      <alignment vertical="center"/>
    </xf>
    <xf numFmtId="49" fontId="14" fillId="0" borderId="0" applyProtection="0">
      <alignment vertical="center"/>
    </xf>
    <xf numFmtId="49" fontId="14" fillId="0" borderId="0" applyProtection="0">
      <alignment vertical="center"/>
    </xf>
    <xf numFmtId="0" fontId="5" fillId="0" borderId="0">
      <alignment vertical="center"/>
    </xf>
    <xf numFmtId="49" fontId="14" fillId="0" borderId="0" applyFont="0" applyFill="0" applyBorder="0" applyAlignment="0" applyProtection="0">
      <alignment vertical="center"/>
    </xf>
    <xf numFmtId="49" fontId="14" fillId="0" borderId="0" applyFont="0" applyFill="0" applyBorder="0" applyAlignment="0" applyProtection="0">
      <alignment vertical="center"/>
    </xf>
    <xf numFmtId="0" fontId="47" fillId="0" borderId="20" applyProtection="0">
      <alignment vertical="center"/>
    </xf>
    <xf numFmtId="49" fontId="14" fillId="0" borderId="0" applyFont="0" applyFill="0" applyBorder="0" applyAlignment="0" applyProtection="0">
      <alignment vertical="center"/>
    </xf>
    <xf numFmtId="0" fontId="35" fillId="25" borderId="0" applyNumberFormat="0" applyBorder="0" applyAlignment="0" applyProtection="0">
      <alignment vertical="center"/>
    </xf>
    <xf numFmtId="0" fontId="31" fillId="17" borderId="0" applyProtection="0">
      <alignment vertical="center"/>
    </xf>
    <xf numFmtId="0" fontId="47" fillId="0" borderId="20" applyProtection="0">
      <alignment vertical="center"/>
    </xf>
    <xf numFmtId="49" fontId="14" fillId="0" borderId="0" applyFont="0" applyFill="0" applyBorder="0" applyAlignment="0" applyProtection="0">
      <alignment vertical="center"/>
    </xf>
    <xf numFmtId="0" fontId="47" fillId="0" borderId="20" applyProtection="0">
      <alignment vertical="center"/>
    </xf>
    <xf numFmtId="49"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31" fillId="22" borderId="0" applyProtection="0">
      <alignment vertical="center"/>
    </xf>
    <xf numFmtId="0" fontId="37" fillId="0" borderId="0" applyProtection="0">
      <alignment vertical="center"/>
    </xf>
    <xf numFmtId="0" fontId="44" fillId="0" borderId="0" applyProtection="0">
      <alignment vertical="center"/>
    </xf>
    <xf numFmtId="0" fontId="31" fillId="22" borderId="0" applyProtection="0">
      <alignment vertical="center"/>
    </xf>
    <xf numFmtId="0" fontId="37" fillId="0" borderId="0" applyProtection="0">
      <alignment vertical="center"/>
    </xf>
    <xf numFmtId="0" fontId="30" fillId="17" borderId="0" applyProtection="0">
      <alignment vertical="center"/>
    </xf>
    <xf numFmtId="0" fontId="31" fillId="0" borderId="0">
      <alignment vertical="center"/>
    </xf>
    <xf numFmtId="189" fontId="59" fillId="34" borderId="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4" fontId="14" fillId="0" borderId="0" applyProtection="0">
      <alignment vertical="center"/>
    </xf>
    <xf numFmtId="0" fontId="31" fillId="22" borderId="0" applyProtection="0">
      <alignment vertical="center"/>
    </xf>
    <xf numFmtId="0" fontId="37" fillId="0" borderId="0" applyProtection="0">
      <alignment vertical="center"/>
    </xf>
    <xf numFmtId="0" fontId="36" fillId="0" borderId="0">
      <alignment vertical="center"/>
      <protection locked="0"/>
    </xf>
    <xf numFmtId="0" fontId="14" fillId="0" borderId="0" applyProtection="0">
      <alignment vertical="center"/>
    </xf>
    <xf numFmtId="4" fontId="14" fillId="0" borderId="0" applyProtection="0">
      <alignment vertical="center"/>
    </xf>
    <xf numFmtId="0" fontId="37" fillId="0" borderId="0" applyProtection="0">
      <alignment vertical="center"/>
    </xf>
    <xf numFmtId="0" fontId="36" fillId="0" borderId="0">
      <alignment vertical="center"/>
      <protection locked="0"/>
    </xf>
    <xf numFmtId="0" fontId="14" fillId="0" borderId="0" applyProtection="0">
      <alignment vertical="center"/>
    </xf>
    <xf numFmtId="4" fontId="14" fillId="0" borderId="0" applyProtection="0">
      <alignment vertical="center"/>
    </xf>
    <xf numFmtId="0" fontId="37" fillId="0" borderId="0" applyProtection="0">
      <alignment vertical="center"/>
    </xf>
    <xf numFmtId="0" fontId="30" fillId="17" borderId="0" applyProtection="0">
      <alignment vertical="center"/>
    </xf>
    <xf numFmtId="0" fontId="30" fillId="17" borderId="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7" fillId="0" borderId="0" applyProtection="0">
      <alignment vertical="center"/>
    </xf>
    <xf numFmtId="0" fontId="30" fillId="17" borderId="0" applyProtection="0">
      <alignment vertical="center"/>
    </xf>
    <xf numFmtId="0" fontId="30" fillId="17" borderId="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1" fontId="5" fillId="0" borderId="17" applyProtection="0">
      <alignment horizontal="center" vertical="center"/>
    </xf>
    <xf numFmtId="0" fontId="37" fillId="0" borderId="0" applyProtection="0">
      <alignment vertical="center"/>
    </xf>
    <xf numFmtId="0" fontId="37" fillId="0" borderId="0" applyProtection="0">
      <alignment vertical="center"/>
    </xf>
    <xf numFmtId="0" fontId="37" fillId="0" borderId="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5" fillId="25" borderId="0" applyProtection="0">
      <alignment vertical="center"/>
    </xf>
    <xf numFmtId="0" fontId="44" fillId="0" borderId="0" applyProtection="0">
      <alignment vertical="center"/>
    </xf>
    <xf numFmtId="0" fontId="37" fillId="0" borderId="0" applyProtection="0">
      <alignment vertical="center"/>
    </xf>
    <xf numFmtId="0" fontId="46" fillId="35" borderId="0" applyNumberFormat="0" applyBorder="0" applyAlignment="0" applyProtection="0">
      <alignment vertical="center"/>
    </xf>
    <xf numFmtId="0" fontId="37" fillId="0" borderId="0" applyProtection="0">
      <alignment vertical="center"/>
    </xf>
    <xf numFmtId="0" fontId="31" fillId="17" borderId="0" applyNumberFormat="0" applyBorder="0" applyAlignment="0" applyProtection="0">
      <alignment vertical="center"/>
    </xf>
    <xf numFmtId="0" fontId="37" fillId="0" borderId="0" applyProtection="0">
      <alignment vertical="center"/>
    </xf>
    <xf numFmtId="0" fontId="37" fillId="0" borderId="0" applyProtection="0">
      <alignment vertical="center"/>
    </xf>
    <xf numFmtId="0" fontId="14" fillId="0" borderId="0" applyProtection="0">
      <alignment vertical="center"/>
    </xf>
    <xf numFmtId="0" fontId="31" fillId="21" borderId="0" applyNumberFormat="0" applyBorder="0" applyAlignment="0" applyProtection="0">
      <alignment vertical="center"/>
    </xf>
    <xf numFmtId="0" fontId="30" fillId="17" borderId="0" applyNumberFormat="0" applyBorder="0" applyAlignment="0" applyProtection="0">
      <alignment vertical="center"/>
    </xf>
    <xf numFmtId="0" fontId="48" fillId="0" borderId="21" applyNumberFormat="0" applyFill="0" applyAlignment="0" applyProtection="0">
      <alignment vertical="center"/>
    </xf>
    <xf numFmtId="0" fontId="37" fillId="0" borderId="0" applyProtection="0">
      <alignment vertical="center"/>
    </xf>
    <xf numFmtId="0" fontId="37" fillId="0" borderId="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8" fillId="19" borderId="0" applyNumberFormat="0" applyBorder="0" applyAlignment="0" applyProtection="0">
      <alignment vertical="center"/>
    </xf>
    <xf numFmtId="0" fontId="5" fillId="0" borderId="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49" fontId="14" fillId="0" borderId="0" applyProtection="0">
      <alignment vertical="center"/>
    </xf>
    <xf numFmtId="9" fontId="31" fillId="0" borderId="0">
      <alignment vertical="center"/>
    </xf>
    <xf numFmtId="0" fontId="44" fillId="0" borderId="0" applyProtection="0">
      <alignment vertical="center"/>
    </xf>
    <xf numFmtId="0" fontId="33" fillId="19" borderId="0" applyProtection="0">
      <alignment vertical="center"/>
    </xf>
    <xf numFmtId="0" fontId="34" fillId="33" borderId="0" applyProtection="0">
      <alignment vertical="center"/>
    </xf>
    <xf numFmtId="49" fontId="14" fillId="0" borderId="0" applyFont="0" applyFill="0" applyBorder="0" applyAlignment="0" applyProtection="0">
      <alignment vertical="center"/>
    </xf>
    <xf numFmtId="0" fontId="14" fillId="0" borderId="0">
      <alignment vertical="center"/>
    </xf>
    <xf numFmtId="0" fontId="14" fillId="0" borderId="0" applyProtection="0">
      <alignment vertical="center"/>
    </xf>
    <xf numFmtId="49" fontId="14" fillId="0" borderId="0" applyProtection="0">
      <alignment vertical="center"/>
    </xf>
    <xf numFmtId="0" fontId="31" fillId="2" borderId="0" applyNumberFormat="0" applyBorder="0" applyAlignment="0" applyProtection="0">
      <alignment vertical="center"/>
    </xf>
    <xf numFmtId="0" fontId="5" fillId="0" borderId="0">
      <alignment vertical="center"/>
    </xf>
    <xf numFmtId="49" fontId="14" fillId="0" borderId="0" applyProtection="0">
      <alignment vertical="center"/>
    </xf>
    <xf numFmtId="49" fontId="14" fillId="0" borderId="0" applyProtection="0">
      <alignment vertical="center"/>
    </xf>
    <xf numFmtId="0" fontId="31" fillId="0" borderId="0">
      <alignment vertical="center"/>
    </xf>
    <xf numFmtId="49" fontId="14" fillId="0" borderId="0" applyProtection="0">
      <alignment vertical="center"/>
    </xf>
    <xf numFmtId="0" fontId="5" fillId="0" borderId="0">
      <alignment vertical="center"/>
    </xf>
    <xf numFmtId="49" fontId="14" fillId="0" borderId="0" applyProtection="0">
      <alignment vertical="center"/>
    </xf>
    <xf numFmtId="0" fontId="44" fillId="0" borderId="0" applyProtection="0">
      <alignment vertical="center"/>
    </xf>
    <xf numFmtId="49" fontId="14" fillId="0" borderId="0" applyProtection="0">
      <alignment vertical="center"/>
    </xf>
    <xf numFmtId="49" fontId="14" fillId="0" borderId="0" applyProtection="0">
      <alignment vertical="center"/>
    </xf>
    <xf numFmtId="0" fontId="36" fillId="0" borderId="0" applyProtection="0">
      <alignment vertical="center"/>
    </xf>
    <xf numFmtId="49" fontId="14" fillId="0" borderId="0" applyFont="0" applyFill="0" applyBorder="0" applyAlignment="0" applyProtection="0">
      <alignment vertical="center"/>
    </xf>
    <xf numFmtId="0" fontId="36" fillId="0" borderId="0" applyProtection="0">
      <alignment vertical="center"/>
    </xf>
    <xf numFmtId="49" fontId="14" fillId="0" borderId="0" applyFont="0" applyFill="0" applyBorder="0" applyAlignment="0" applyProtection="0">
      <alignment vertical="center"/>
    </xf>
    <xf numFmtId="0" fontId="36" fillId="0" borderId="0" applyProtection="0">
      <alignment vertical="center"/>
    </xf>
    <xf numFmtId="0" fontId="31" fillId="18" borderId="0" applyProtection="0">
      <alignment vertical="center"/>
    </xf>
    <xf numFmtId="49" fontId="14" fillId="0" borderId="0" applyFont="0" applyFill="0" applyBorder="0" applyAlignment="0" applyProtection="0">
      <alignment vertical="center"/>
    </xf>
    <xf numFmtId="0" fontId="46" fillId="36" borderId="0" applyProtection="0">
      <alignment vertical="center"/>
    </xf>
    <xf numFmtId="0" fontId="35" fillId="18" borderId="0" applyProtection="0">
      <alignment vertical="center"/>
    </xf>
    <xf numFmtId="0" fontId="31" fillId="18" borderId="0" applyProtection="0">
      <alignment vertical="center"/>
    </xf>
    <xf numFmtId="0" fontId="38" fillId="19" borderId="0" applyNumberFormat="0" applyBorder="0" applyAlignment="0" applyProtection="0">
      <alignment vertical="center"/>
    </xf>
    <xf numFmtId="49" fontId="14" fillId="0" borderId="0" applyFont="0" applyFill="0" applyBorder="0" applyAlignment="0" applyProtection="0">
      <alignment vertical="center"/>
    </xf>
    <xf numFmtId="0" fontId="35" fillId="18" borderId="0" applyProtection="0">
      <alignment vertical="center"/>
    </xf>
    <xf numFmtId="0" fontId="31" fillId="18" borderId="0" applyProtection="0">
      <alignment vertical="center"/>
    </xf>
    <xf numFmtId="0" fontId="44" fillId="0" borderId="0">
      <alignment vertical="center"/>
      <protection locked="0"/>
    </xf>
    <xf numFmtId="49" fontId="14" fillId="0" borderId="0" applyFont="0" applyFill="0" applyBorder="0" applyAlignment="0" applyProtection="0">
      <alignment vertical="center"/>
    </xf>
    <xf numFmtId="0" fontId="44" fillId="0" borderId="0" applyProtection="0">
      <alignment vertical="center"/>
    </xf>
    <xf numFmtId="0" fontId="31" fillId="29" borderId="0" applyProtection="0">
      <alignment vertical="center"/>
    </xf>
    <xf numFmtId="0" fontId="38" fillId="19" borderId="0" applyNumberFormat="0" applyBorder="0" applyAlignment="0" applyProtection="0">
      <alignment vertical="center"/>
    </xf>
    <xf numFmtId="0" fontId="36" fillId="0" borderId="0" applyProtection="0">
      <alignment vertical="center"/>
    </xf>
    <xf numFmtId="0" fontId="44" fillId="0" borderId="0" applyProtection="0">
      <alignment vertical="center"/>
    </xf>
    <xf numFmtId="0" fontId="44" fillId="0" borderId="0" applyProtection="0">
      <alignment vertical="center"/>
    </xf>
    <xf numFmtId="0" fontId="31" fillId="19" borderId="0" applyProtection="0">
      <alignment vertical="center"/>
    </xf>
    <xf numFmtId="0" fontId="55" fillId="9" borderId="26" applyProtection="0">
      <alignment vertical="center"/>
    </xf>
    <xf numFmtId="0" fontId="44" fillId="0" borderId="0" applyProtection="0">
      <alignment vertical="center"/>
    </xf>
    <xf numFmtId="0" fontId="31" fillId="29" borderId="0" applyNumberFormat="0" applyBorder="0" applyAlignment="0" applyProtection="0">
      <alignment vertical="center"/>
    </xf>
    <xf numFmtId="0" fontId="42" fillId="23" borderId="19">
      <alignment vertical="center"/>
      <protection locked="0"/>
    </xf>
    <xf numFmtId="0" fontId="44" fillId="0" borderId="0" applyProtection="0">
      <alignment vertical="center"/>
    </xf>
    <xf numFmtId="176" fontId="5" fillId="0" borderId="17" applyProtection="0">
      <alignment horizontal="right" vertical="center"/>
    </xf>
    <xf numFmtId="0" fontId="31" fillId="29" borderId="0" applyNumberFormat="0" applyBorder="0" applyAlignment="0" applyProtection="0">
      <alignment vertical="center"/>
    </xf>
    <xf numFmtId="0" fontId="42" fillId="23" borderId="19">
      <alignment vertical="center"/>
      <protection locked="0"/>
    </xf>
    <xf numFmtId="0" fontId="44" fillId="0" borderId="0" applyProtection="0">
      <alignment vertical="center"/>
    </xf>
    <xf numFmtId="180" fontId="45" fillId="0" borderId="0" applyProtection="0">
      <alignment vertical="center"/>
    </xf>
    <xf numFmtId="0" fontId="36" fillId="0" borderId="0" applyProtection="0">
      <alignment vertical="center"/>
    </xf>
    <xf numFmtId="0" fontId="30" fillId="17" borderId="0" applyNumberFormat="0" applyBorder="0" applyAlignment="0" applyProtection="0">
      <alignment vertical="center"/>
    </xf>
    <xf numFmtId="0" fontId="36" fillId="0" borderId="0" applyProtection="0">
      <alignment vertical="center"/>
    </xf>
    <xf numFmtId="0" fontId="36" fillId="0" borderId="0" applyProtection="0">
      <alignment vertical="center"/>
    </xf>
    <xf numFmtId="0" fontId="36" fillId="0" borderId="0" applyProtection="0">
      <alignment vertical="center"/>
    </xf>
    <xf numFmtId="0" fontId="43" fillId="17" borderId="0" applyNumberFormat="0" applyBorder="0" applyAlignment="0" applyProtection="0">
      <alignment vertical="center"/>
    </xf>
    <xf numFmtId="0" fontId="36" fillId="0" borderId="0" applyProtection="0">
      <alignment vertical="center"/>
    </xf>
    <xf numFmtId="182" fontId="14" fillId="0" borderId="0" applyFont="0" applyFill="0" applyBorder="0" applyAlignment="0" applyProtection="0">
      <alignment vertical="center"/>
    </xf>
    <xf numFmtId="0" fontId="31" fillId="29" borderId="0" applyProtection="0">
      <alignment vertical="center"/>
    </xf>
    <xf numFmtId="182" fontId="14" fillId="0" borderId="0" applyFont="0" applyFill="0" applyBorder="0" applyAlignment="0" applyProtection="0">
      <alignment vertical="center"/>
    </xf>
    <xf numFmtId="0" fontId="36" fillId="0" borderId="0" applyProtection="0">
      <alignment vertical="center"/>
    </xf>
    <xf numFmtId="0" fontId="51" fillId="0" borderId="0" applyProtection="0">
      <alignment vertical="center"/>
    </xf>
    <xf numFmtId="0" fontId="44" fillId="0" borderId="0">
      <alignment vertical="center"/>
    </xf>
    <xf numFmtId="0" fontId="14" fillId="38" borderId="0" applyNumberFormat="0" applyFont="0" applyBorder="0" applyAlignment="0" applyProtection="0">
      <alignment vertical="center"/>
    </xf>
    <xf numFmtId="0" fontId="5" fillId="0" borderId="0" applyProtection="0">
      <alignment vertical="center"/>
    </xf>
    <xf numFmtId="0" fontId="31" fillId="22" borderId="0" applyNumberFormat="0" applyBorder="0" applyAlignment="0" applyProtection="0">
      <alignment vertical="center"/>
    </xf>
    <xf numFmtId="0" fontId="46" fillId="28" borderId="0" applyNumberFormat="0" applyBorder="0" applyAlignment="0" applyProtection="0">
      <alignment vertical="center"/>
    </xf>
    <xf numFmtId="0" fontId="44" fillId="0" borderId="0">
      <alignment vertical="center"/>
    </xf>
    <xf numFmtId="0" fontId="31" fillId="22" borderId="0" applyNumberFormat="0" applyBorder="0" applyAlignment="0" applyProtection="0">
      <alignment vertical="center"/>
    </xf>
    <xf numFmtId="0" fontId="46" fillId="28" borderId="0" applyNumberFormat="0" applyBorder="0" applyAlignment="0" applyProtection="0">
      <alignment vertical="center"/>
    </xf>
    <xf numFmtId="0" fontId="44" fillId="0" borderId="0">
      <alignment vertical="center"/>
    </xf>
    <xf numFmtId="0" fontId="31" fillId="22" borderId="0" applyNumberFormat="0" applyBorder="0" applyAlignment="0" applyProtection="0">
      <alignment vertical="center"/>
    </xf>
    <xf numFmtId="0" fontId="46" fillId="28" borderId="0" applyNumberFormat="0" applyBorder="0" applyAlignment="0" applyProtection="0">
      <alignment vertical="center"/>
    </xf>
    <xf numFmtId="0" fontId="44" fillId="0" borderId="0">
      <alignment vertical="center"/>
    </xf>
    <xf numFmtId="0" fontId="30" fillId="17" borderId="0" applyProtection="0">
      <alignment vertical="center"/>
    </xf>
    <xf numFmtId="0" fontId="36" fillId="0" borderId="0" applyProtection="0">
      <alignment vertical="center"/>
    </xf>
    <xf numFmtId="0" fontId="5" fillId="0" borderId="0" applyProtection="0">
      <alignment vertical="center"/>
    </xf>
    <xf numFmtId="0" fontId="5" fillId="0" borderId="0" applyProtection="0">
      <alignment vertical="center"/>
    </xf>
    <xf numFmtId="0" fontId="30" fillId="17" borderId="0" applyProtection="0">
      <alignment vertical="center"/>
    </xf>
    <xf numFmtId="0" fontId="42" fillId="23" borderId="19">
      <alignment vertical="center"/>
      <protection locked="0"/>
    </xf>
    <xf numFmtId="0" fontId="31" fillId="2" borderId="0" applyProtection="0">
      <alignment vertical="center"/>
    </xf>
    <xf numFmtId="0" fontId="5" fillId="0" borderId="0" applyProtection="0">
      <alignment vertical="center"/>
    </xf>
    <xf numFmtId="0" fontId="5" fillId="0" borderId="0" applyProtection="0">
      <alignment vertical="center"/>
    </xf>
    <xf numFmtId="0" fontId="5" fillId="0" borderId="0" applyProtection="0">
      <alignment vertical="center"/>
    </xf>
    <xf numFmtId="0" fontId="30" fillId="17" borderId="0" applyProtection="0">
      <alignment vertical="center"/>
    </xf>
    <xf numFmtId="0" fontId="30" fillId="17" borderId="0" applyProtection="0">
      <alignment vertical="center"/>
    </xf>
    <xf numFmtId="0" fontId="36" fillId="0" borderId="0" applyProtection="0">
      <alignment vertical="center"/>
    </xf>
    <xf numFmtId="0" fontId="5" fillId="0" borderId="0" applyProtection="0">
      <alignment vertical="center"/>
    </xf>
    <xf numFmtId="0" fontId="44" fillId="0" borderId="0">
      <alignment vertical="center"/>
    </xf>
    <xf numFmtId="0" fontId="44" fillId="0" borderId="0">
      <alignment vertical="center"/>
    </xf>
    <xf numFmtId="0" fontId="44" fillId="0" borderId="0">
      <alignment vertical="center"/>
    </xf>
    <xf numFmtId="0" fontId="44" fillId="0" borderId="0">
      <alignment vertical="center"/>
    </xf>
    <xf numFmtId="0" fontId="42" fillId="23" borderId="19">
      <alignment vertical="center"/>
      <protection locked="0"/>
    </xf>
    <xf numFmtId="0" fontId="31" fillId="21" borderId="0" applyProtection="0">
      <alignment vertical="center"/>
    </xf>
    <xf numFmtId="0" fontId="61" fillId="39" borderId="0" applyProtection="0">
      <alignment vertical="center"/>
    </xf>
    <xf numFmtId="0" fontId="44" fillId="0" borderId="0" applyProtection="0">
      <alignment vertical="center"/>
    </xf>
    <xf numFmtId="0" fontId="49" fillId="0" borderId="22" applyProtection="0">
      <alignment vertical="center"/>
    </xf>
    <xf numFmtId="0" fontId="30" fillId="17" borderId="0" applyNumberFormat="0" applyBorder="0" applyAlignment="0" applyProtection="0">
      <alignment vertical="center"/>
    </xf>
    <xf numFmtId="0" fontId="31" fillId="21" borderId="0" applyProtection="0">
      <alignment vertical="center"/>
    </xf>
    <xf numFmtId="43"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4" fillId="0" borderId="0" applyProtection="0">
      <alignment vertical="center"/>
    </xf>
    <xf numFmtId="0" fontId="44" fillId="0" borderId="0" applyProtection="0">
      <alignment vertical="center"/>
    </xf>
    <xf numFmtId="43"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4" fillId="0" borderId="0" applyProtection="0">
      <alignment vertical="center"/>
    </xf>
    <xf numFmtId="0" fontId="36" fillId="0" borderId="0" applyProtection="0">
      <alignment vertical="center"/>
    </xf>
    <xf numFmtId="0" fontId="31" fillId="22" borderId="0" applyNumberFormat="0" applyBorder="0" applyAlignment="0" applyProtection="0">
      <alignment vertical="center"/>
    </xf>
    <xf numFmtId="0" fontId="36" fillId="0" borderId="0" applyProtection="0">
      <alignment vertical="center"/>
    </xf>
    <xf numFmtId="0" fontId="31" fillId="21" borderId="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6" fillId="0" borderId="0" applyProtection="0">
      <alignment vertical="center"/>
    </xf>
    <xf numFmtId="0" fontId="44" fillId="0" borderId="0" applyProtection="0">
      <alignment vertical="center"/>
    </xf>
    <xf numFmtId="0" fontId="31" fillId="0" borderId="0">
      <alignment vertical="center"/>
    </xf>
    <xf numFmtId="0" fontId="36" fillId="0" borderId="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50" fillId="0" borderId="23" applyProtection="0">
      <alignment vertical="center"/>
    </xf>
    <xf numFmtId="0" fontId="36" fillId="0" borderId="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61" fillId="40" borderId="0" applyProtection="0">
      <alignment vertical="center"/>
    </xf>
    <xf numFmtId="0" fontId="38" fillId="19" borderId="0" applyNumberFormat="0" applyBorder="0" applyAlignment="0" applyProtection="0">
      <alignment vertical="center"/>
    </xf>
    <xf numFmtId="0" fontId="36" fillId="0" borderId="0" applyProtection="0">
      <alignment vertical="center"/>
    </xf>
    <xf numFmtId="0" fontId="36" fillId="0" borderId="0" applyProtection="0">
      <alignment vertical="center"/>
    </xf>
    <xf numFmtId="0" fontId="36" fillId="0" borderId="0" applyProtection="0">
      <alignment vertical="center"/>
    </xf>
    <xf numFmtId="0" fontId="31" fillId="0" borderId="0" applyProtection="0">
      <alignment vertical="center"/>
    </xf>
    <xf numFmtId="0" fontId="14" fillId="0" borderId="0" applyProtection="0">
      <alignment vertical="center"/>
    </xf>
    <xf numFmtId="9" fontId="31" fillId="0" borderId="0">
      <alignment vertical="center"/>
    </xf>
    <xf numFmtId="0" fontId="36" fillId="0" borderId="0" applyProtection="0">
      <alignment vertical="center"/>
    </xf>
    <xf numFmtId="0" fontId="30" fillId="17" borderId="0" applyNumberFormat="0" applyBorder="0" applyAlignment="0" applyProtection="0">
      <alignment vertical="center"/>
    </xf>
    <xf numFmtId="0" fontId="31" fillId="2" borderId="0" applyNumberFormat="0" applyBorder="0" applyAlignment="0" applyProtection="0">
      <alignment vertical="center"/>
    </xf>
    <xf numFmtId="0" fontId="36" fillId="0" borderId="0" applyProtection="0">
      <alignment vertical="center"/>
    </xf>
    <xf numFmtId="0" fontId="36" fillId="0" borderId="0" applyProtection="0">
      <alignment vertical="center"/>
    </xf>
    <xf numFmtId="0" fontId="31" fillId="21" borderId="0" applyNumberFormat="0" applyBorder="0" applyAlignment="0" applyProtection="0">
      <alignment vertical="center"/>
    </xf>
    <xf numFmtId="0" fontId="36" fillId="0" borderId="0" applyProtection="0">
      <alignment vertical="center"/>
    </xf>
    <xf numFmtId="0" fontId="30" fillId="17" borderId="0" applyNumberFormat="0" applyBorder="0" applyAlignment="0" applyProtection="0">
      <alignment vertical="center"/>
    </xf>
    <xf numFmtId="0" fontId="34" fillId="33" borderId="0" applyProtection="0">
      <alignment vertical="center"/>
    </xf>
    <xf numFmtId="0" fontId="31" fillId="2" borderId="0" applyNumberFormat="0" applyBorder="0" applyAlignment="0" applyProtection="0">
      <alignment vertical="center"/>
    </xf>
    <xf numFmtId="0" fontId="38" fillId="19" borderId="0" applyProtection="0">
      <alignment vertical="center"/>
    </xf>
    <xf numFmtId="0" fontId="36" fillId="0" borderId="0" applyProtection="0">
      <alignment vertical="center"/>
    </xf>
    <xf numFmtId="0" fontId="31" fillId="22" borderId="0" applyProtection="0">
      <alignment vertical="center"/>
    </xf>
    <xf numFmtId="0" fontId="38" fillId="19" borderId="0" applyProtection="0">
      <alignment vertical="center"/>
    </xf>
    <xf numFmtId="0" fontId="36" fillId="0" borderId="0" applyProtection="0">
      <alignment vertical="center"/>
    </xf>
    <xf numFmtId="0" fontId="44" fillId="0" borderId="0" applyProtection="0">
      <alignment vertical="center"/>
    </xf>
    <xf numFmtId="0" fontId="31" fillId="21" borderId="0" applyNumberFormat="0" applyBorder="0" applyAlignment="0" applyProtection="0">
      <alignment vertical="center"/>
    </xf>
    <xf numFmtId="0" fontId="44" fillId="0" borderId="0" applyProtection="0">
      <alignment vertical="center"/>
    </xf>
    <xf numFmtId="0" fontId="5" fillId="0" borderId="0" applyProtection="0">
      <alignment vertical="center"/>
    </xf>
    <xf numFmtId="0" fontId="44" fillId="0" borderId="0" applyProtection="0">
      <alignment vertical="center"/>
    </xf>
    <xf numFmtId="0" fontId="5" fillId="0" borderId="0" applyProtection="0">
      <alignment vertical="center"/>
    </xf>
    <xf numFmtId="0" fontId="44" fillId="0" borderId="0" applyProtection="0">
      <alignment vertical="center"/>
    </xf>
    <xf numFmtId="0" fontId="5" fillId="0" borderId="0" applyProtection="0">
      <alignment vertical="center"/>
    </xf>
    <xf numFmtId="0" fontId="55" fillId="9" borderId="26" applyNumberFormat="0" applyAlignment="0" applyProtection="0">
      <alignment vertical="center"/>
    </xf>
    <xf numFmtId="0" fontId="58" fillId="19" borderId="0" applyProtection="0">
      <alignment vertical="center"/>
    </xf>
    <xf numFmtId="0" fontId="5" fillId="0" borderId="0" applyProtection="0">
      <alignment vertical="center"/>
    </xf>
    <xf numFmtId="9" fontId="31" fillId="0" borderId="0">
      <alignment vertical="center"/>
    </xf>
    <xf numFmtId="0" fontId="44" fillId="0" borderId="0" applyProtection="0">
      <alignment vertical="center"/>
    </xf>
    <xf numFmtId="0" fontId="36" fillId="0" borderId="0" applyProtection="0">
      <alignment vertical="center"/>
    </xf>
    <xf numFmtId="0" fontId="44" fillId="0" borderId="0" applyProtection="0">
      <alignment vertical="center"/>
    </xf>
    <xf numFmtId="0" fontId="44" fillId="0" borderId="0" applyProtection="0">
      <alignment vertical="center"/>
    </xf>
    <xf numFmtId="0" fontId="37" fillId="0" borderId="0"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37" fillId="0" borderId="0" applyProtection="0">
      <alignment vertical="center"/>
    </xf>
    <xf numFmtId="0" fontId="37" fillId="0" borderId="0" applyProtection="0">
      <alignment vertical="center"/>
    </xf>
    <xf numFmtId="0" fontId="30" fillId="17" borderId="0" applyProtection="0">
      <alignment vertical="center"/>
    </xf>
    <xf numFmtId="0" fontId="37" fillId="0" borderId="0" applyProtection="0">
      <alignment vertical="center"/>
    </xf>
    <xf numFmtId="0" fontId="30" fillId="17" borderId="0" applyProtection="0">
      <alignment vertical="center"/>
    </xf>
    <xf numFmtId="0" fontId="33" fillId="19" borderId="0" applyNumberFormat="0" applyBorder="0" applyAlignment="0" applyProtection="0">
      <alignment vertical="center"/>
    </xf>
    <xf numFmtId="0" fontId="37" fillId="0" borderId="0" applyProtection="0">
      <alignment vertical="center"/>
    </xf>
    <xf numFmtId="0" fontId="37" fillId="0" borderId="0" applyProtection="0">
      <alignment vertical="center"/>
    </xf>
    <xf numFmtId="0" fontId="37" fillId="0" borderId="0" applyProtection="0">
      <alignment vertical="center"/>
    </xf>
    <xf numFmtId="0" fontId="43" fillId="17" borderId="0" applyNumberFormat="0" applyBorder="0" applyAlignment="0" applyProtection="0">
      <alignment vertical="center"/>
    </xf>
    <xf numFmtId="0" fontId="31" fillId="29" borderId="0" applyProtection="0">
      <alignment vertical="center"/>
    </xf>
    <xf numFmtId="0" fontId="38" fillId="19" borderId="0" applyNumberFormat="0" applyBorder="0" applyAlignment="0" applyProtection="0">
      <alignment vertical="center"/>
    </xf>
    <xf numFmtId="0" fontId="36" fillId="0" borderId="0" applyProtection="0">
      <alignment vertical="center"/>
    </xf>
    <xf numFmtId="0" fontId="35" fillId="18" borderId="0" applyNumberFormat="0" applyBorder="0" applyAlignment="0" applyProtection="0">
      <alignment vertical="center"/>
    </xf>
    <xf numFmtId="0" fontId="31" fillId="29" borderId="0" applyProtection="0">
      <alignment vertical="center"/>
    </xf>
    <xf numFmtId="0" fontId="38" fillId="19" borderId="0" applyNumberFormat="0" applyBorder="0" applyAlignment="0" applyProtection="0">
      <alignment vertical="center"/>
    </xf>
    <xf numFmtId="0" fontId="36" fillId="0" borderId="0" applyProtection="0">
      <alignment vertical="center"/>
    </xf>
    <xf numFmtId="0" fontId="43" fillId="17" borderId="0" applyNumberFormat="0" applyBorder="0" applyAlignment="0" applyProtection="0">
      <alignment vertical="center"/>
    </xf>
    <xf numFmtId="0" fontId="31" fillId="29" borderId="0" applyProtection="0">
      <alignment vertical="center"/>
    </xf>
    <xf numFmtId="0" fontId="38" fillId="19" borderId="0" applyNumberFormat="0" applyBorder="0" applyAlignment="0" applyProtection="0">
      <alignment vertical="center"/>
    </xf>
    <xf numFmtId="0" fontId="36" fillId="0" borderId="0" applyProtection="0">
      <alignment vertical="center"/>
    </xf>
    <xf numFmtId="0" fontId="31" fillId="30" borderId="0" applyProtection="0">
      <alignment vertical="center"/>
    </xf>
    <xf numFmtId="0" fontId="37" fillId="0" borderId="0" applyProtection="0">
      <alignment vertical="center"/>
    </xf>
    <xf numFmtId="0" fontId="31" fillId="2" borderId="0" applyNumberFormat="0" applyBorder="0" applyAlignment="0" applyProtection="0">
      <alignment vertical="center"/>
    </xf>
    <xf numFmtId="0" fontId="5" fillId="0" borderId="0">
      <alignment vertical="center"/>
    </xf>
    <xf numFmtId="0" fontId="37" fillId="0" borderId="0" applyProtection="0">
      <alignment vertical="center"/>
    </xf>
    <xf numFmtId="0" fontId="37" fillId="0" borderId="0" applyProtection="0">
      <alignment vertical="center"/>
    </xf>
    <xf numFmtId="0" fontId="37" fillId="0" borderId="0" applyProtection="0">
      <alignment vertical="center"/>
    </xf>
    <xf numFmtId="0" fontId="33" fillId="19" borderId="0" applyNumberFormat="0" applyBorder="0" applyAlignment="0" applyProtection="0">
      <alignment vertical="center"/>
    </xf>
    <xf numFmtId="0" fontId="31" fillId="30" borderId="0" applyProtection="0">
      <alignment vertical="center"/>
    </xf>
    <xf numFmtId="0" fontId="37" fillId="0" borderId="0" applyProtection="0">
      <alignment vertical="center"/>
    </xf>
    <xf numFmtId="0" fontId="46" fillId="41" borderId="0" applyNumberFormat="0" applyBorder="0" applyAlignment="0" applyProtection="0">
      <alignment vertical="center"/>
    </xf>
    <xf numFmtId="0" fontId="31" fillId="0" borderId="0">
      <alignment vertical="center"/>
    </xf>
    <xf numFmtId="0" fontId="31" fillId="0" borderId="0">
      <alignment vertical="center"/>
    </xf>
    <xf numFmtId="0" fontId="44" fillId="0" borderId="0" applyProtection="0">
      <alignment vertical="center"/>
    </xf>
    <xf numFmtId="0" fontId="44" fillId="0" borderId="0" applyProtection="0">
      <alignment vertical="center"/>
    </xf>
    <xf numFmtId="9" fontId="31" fillId="0" borderId="0">
      <alignment vertical="center"/>
    </xf>
    <xf numFmtId="0" fontId="44" fillId="0" borderId="0" applyProtection="0">
      <alignment vertical="center"/>
    </xf>
    <xf numFmtId="0" fontId="61" fillId="42" borderId="0" applyProtection="0">
      <alignment vertical="center"/>
    </xf>
    <xf numFmtId="0" fontId="33" fillId="19" borderId="0" applyProtection="0">
      <alignment vertical="center"/>
    </xf>
    <xf numFmtId="0" fontId="31" fillId="29" borderId="0" applyNumberFormat="0" applyBorder="0" applyAlignment="0" applyProtection="0">
      <alignment vertical="center"/>
    </xf>
    <xf numFmtId="0" fontId="44" fillId="0" borderId="0" applyProtection="0">
      <alignment vertical="center"/>
    </xf>
    <xf numFmtId="0" fontId="31" fillId="19" borderId="0" applyProtection="0">
      <alignment vertical="center"/>
    </xf>
    <xf numFmtId="0" fontId="44" fillId="0" borderId="0" applyProtection="0">
      <alignment vertical="center"/>
    </xf>
    <xf numFmtId="9" fontId="31" fillId="0" borderId="0">
      <alignment vertical="center"/>
    </xf>
    <xf numFmtId="0" fontId="44" fillId="0" borderId="0" applyProtection="0">
      <alignment vertical="center"/>
    </xf>
    <xf numFmtId="0" fontId="44" fillId="0" borderId="0" applyProtection="0">
      <alignment vertical="center"/>
    </xf>
    <xf numFmtId="0" fontId="44" fillId="0" borderId="0" applyProtection="0">
      <alignment vertical="center"/>
    </xf>
    <xf numFmtId="0" fontId="5" fillId="0" borderId="0" applyProtection="0">
      <alignment vertical="center"/>
    </xf>
    <xf numFmtId="0" fontId="30" fillId="17" borderId="0" applyNumberFormat="0" applyBorder="0" applyAlignment="0" applyProtection="0">
      <alignment vertical="center"/>
    </xf>
    <xf numFmtId="0" fontId="52" fillId="0" borderId="0" applyProtection="0">
      <alignment vertical="center"/>
    </xf>
    <xf numFmtId="0" fontId="5" fillId="0" borderId="0" applyProtection="0">
      <alignment vertical="center"/>
    </xf>
    <xf numFmtId="0" fontId="53" fillId="0" borderId="0">
      <alignment vertical="center"/>
    </xf>
    <xf numFmtId="0" fontId="31" fillId="2" borderId="0" applyNumberFormat="0" applyBorder="0" applyAlignment="0" applyProtection="0">
      <alignment vertical="center"/>
    </xf>
    <xf numFmtId="0" fontId="5" fillId="0" borderId="0" applyProtection="0">
      <alignment vertical="center"/>
    </xf>
    <xf numFmtId="0" fontId="38" fillId="19" borderId="0" applyNumberFormat="0" applyBorder="0" applyAlignment="0" applyProtection="0">
      <alignment vertical="center"/>
    </xf>
    <xf numFmtId="0" fontId="5" fillId="0" borderId="0" applyProtection="0">
      <alignment vertical="center"/>
    </xf>
    <xf numFmtId="0" fontId="5" fillId="0" borderId="0" applyProtection="0">
      <alignment vertical="center"/>
    </xf>
    <xf numFmtId="0" fontId="36" fillId="0" borderId="0">
      <alignment vertical="center"/>
    </xf>
    <xf numFmtId="0" fontId="36" fillId="0" borderId="0" applyProtection="0">
      <alignment vertical="center"/>
    </xf>
    <xf numFmtId="0" fontId="30" fillId="17" borderId="0" applyProtection="0">
      <alignment vertical="center"/>
    </xf>
    <xf numFmtId="0" fontId="30" fillId="17" borderId="0" applyProtection="0">
      <alignment vertical="center"/>
    </xf>
    <xf numFmtId="0" fontId="36" fillId="0" borderId="0" applyProtection="0">
      <alignment vertical="center"/>
    </xf>
    <xf numFmtId="0" fontId="63" fillId="25" borderId="0" applyProtection="0">
      <alignment vertical="center"/>
    </xf>
    <xf numFmtId="0" fontId="36" fillId="0" borderId="0" applyProtection="0">
      <alignment vertical="center"/>
    </xf>
    <xf numFmtId="0" fontId="30" fillId="17" borderId="0" applyNumberFormat="0" applyBorder="0" applyAlignment="0" applyProtection="0">
      <alignment vertical="center"/>
    </xf>
    <xf numFmtId="0" fontId="36" fillId="0" borderId="0" applyProtection="0">
      <alignment vertical="center"/>
    </xf>
    <xf numFmtId="0" fontId="14" fillId="0" borderId="0" applyProtection="0">
      <alignment vertical="center"/>
    </xf>
    <xf numFmtId="0" fontId="34" fillId="20" borderId="0" applyProtection="0">
      <alignment vertical="center"/>
    </xf>
    <xf numFmtId="0" fontId="44" fillId="0" borderId="0">
      <alignment vertical="center"/>
      <protection locked="0"/>
    </xf>
    <xf numFmtId="0" fontId="44" fillId="0" borderId="0">
      <alignment vertical="center"/>
    </xf>
    <xf numFmtId="0" fontId="33" fillId="19" borderId="0" applyProtection="0">
      <alignment vertical="center"/>
    </xf>
    <xf numFmtId="0" fontId="36" fillId="0" borderId="0">
      <alignment vertical="center"/>
      <protection locked="0"/>
    </xf>
    <xf numFmtId="0" fontId="36" fillId="0" borderId="0">
      <alignment vertical="center"/>
      <protection locked="0"/>
    </xf>
    <xf numFmtId="0" fontId="36" fillId="0" borderId="0">
      <alignment vertical="center"/>
      <protection locked="0"/>
    </xf>
    <xf numFmtId="0" fontId="36" fillId="0" borderId="0">
      <alignment vertical="center"/>
      <protection locked="0"/>
    </xf>
    <xf numFmtId="0" fontId="44" fillId="0" borderId="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4" fillId="0" borderId="0" applyProtection="0">
      <alignment vertical="center"/>
    </xf>
    <xf numFmtId="3" fontId="14" fillId="0" borderId="0" applyFont="0" applyFill="0" applyBorder="0" applyAlignment="0" applyProtection="0">
      <alignment vertical="center"/>
    </xf>
    <xf numFmtId="0" fontId="44" fillId="0" borderId="0" applyProtection="0">
      <alignment vertical="center"/>
    </xf>
    <xf numFmtId="0" fontId="44" fillId="0" borderId="0" applyProtection="0">
      <alignment vertical="center"/>
    </xf>
    <xf numFmtId="0" fontId="43" fillId="17"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Protection="0">
      <alignment vertical="center"/>
    </xf>
    <xf numFmtId="0" fontId="31" fillId="17" borderId="0" applyNumberFormat="0" applyBorder="0" applyAlignment="0" applyProtection="0">
      <alignment vertical="center"/>
    </xf>
    <xf numFmtId="0" fontId="44" fillId="0" borderId="0" applyProtection="0">
      <alignment vertical="center"/>
    </xf>
    <xf numFmtId="3" fontId="14" fillId="0" borderId="0" applyFont="0" applyFill="0" applyBorder="0" applyAlignment="0" applyProtection="0">
      <alignment vertical="center"/>
    </xf>
    <xf numFmtId="189" fontId="64" fillId="43" borderId="0" applyProtection="0">
      <alignment vertical="center"/>
    </xf>
    <xf numFmtId="0" fontId="44" fillId="0" borderId="0" applyProtection="0">
      <alignment vertical="center"/>
    </xf>
    <xf numFmtId="3" fontId="14" fillId="0" borderId="0" applyFont="0" applyFill="0" applyBorder="0" applyAlignment="0" applyProtection="0">
      <alignment vertical="center"/>
    </xf>
    <xf numFmtId="0" fontId="44" fillId="0" borderId="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44" fillId="0" borderId="0" applyProtection="0">
      <alignment vertical="center"/>
    </xf>
    <xf numFmtId="0" fontId="50" fillId="0" borderId="23" applyProtection="0">
      <alignment vertical="center"/>
    </xf>
    <xf numFmtId="0" fontId="44" fillId="0" borderId="0" applyProtection="0">
      <alignment vertical="center"/>
    </xf>
    <xf numFmtId="0" fontId="44" fillId="0" borderId="0" applyProtection="0">
      <alignment vertical="center"/>
    </xf>
    <xf numFmtId="0" fontId="43" fillId="17" borderId="0" applyNumberFormat="0" applyBorder="0" applyAlignment="0" applyProtection="0">
      <alignment vertical="center"/>
    </xf>
    <xf numFmtId="0" fontId="44" fillId="0" borderId="0" applyProtection="0">
      <alignment vertical="center"/>
    </xf>
    <xf numFmtId="0" fontId="44" fillId="0" borderId="0" applyProtection="0">
      <alignment vertical="center"/>
    </xf>
    <xf numFmtId="0" fontId="44" fillId="0" borderId="0" applyProtection="0">
      <alignment vertical="center"/>
    </xf>
    <xf numFmtId="0" fontId="44" fillId="0" borderId="0" applyProtection="0">
      <alignment vertical="center"/>
    </xf>
    <xf numFmtId="176" fontId="5" fillId="0" borderId="17" applyProtection="0">
      <alignment horizontal="right" vertical="center"/>
    </xf>
    <xf numFmtId="0" fontId="5" fillId="0" borderId="0">
      <alignment vertical="center"/>
    </xf>
    <xf numFmtId="176" fontId="5" fillId="0" borderId="17" applyProtection="0">
      <alignment horizontal="right" vertical="center"/>
    </xf>
    <xf numFmtId="0" fontId="5" fillId="0" borderId="0">
      <alignment vertical="center"/>
    </xf>
    <xf numFmtId="176" fontId="5" fillId="0" borderId="17" applyProtection="0">
      <alignment horizontal="right" vertical="center"/>
    </xf>
    <xf numFmtId="0" fontId="5" fillId="0" borderId="0">
      <alignment vertical="center"/>
    </xf>
    <xf numFmtId="0" fontId="14" fillId="0" borderId="0">
      <alignment vertical="center"/>
    </xf>
    <xf numFmtId="0" fontId="5" fillId="0" borderId="0" applyProtection="0">
      <alignment vertical="center"/>
    </xf>
    <xf numFmtId="0" fontId="5" fillId="0" borderId="0" applyProtection="0">
      <alignment vertical="center"/>
    </xf>
    <xf numFmtId="0" fontId="38" fillId="19" borderId="0" applyNumberFormat="0" applyBorder="0" applyAlignment="0" applyProtection="0">
      <alignment vertical="center"/>
    </xf>
    <xf numFmtId="0" fontId="41" fillId="0" borderId="0">
      <alignment horizontal="center" vertical="center" wrapText="1"/>
      <protection locked="0"/>
    </xf>
    <xf numFmtId="0" fontId="31" fillId="22" borderId="0" applyProtection="0">
      <alignment vertical="center"/>
    </xf>
    <xf numFmtId="0" fontId="5" fillId="0" borderId="0" applyProtection="0">
      <alignment vertical="center"/>
    </xf>
    <xf numFmtId="0" fontId="31" fillId="2" borderId="0" applyNumberFormat="0" applyBorder="0" applyAlignment="0" applyProtection="0">
      <alignment vertical="center"/>
    </xf>
    <xf numFmtId="0" fontId="5" fillId="0" borderId="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5" fillId="0" borderId="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65" fillId="0" borderId="0">
      <alignment vertical="center"/>
    </xf>
    <xf numFmtId="0" fontId="5" fillId="0" borderId="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8" fillId="19"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0" fillId="17" borderId="0" applyProtection="0">
      <alignment vertical="center"/>
    </xf>
    <xf numFmtId="0" fontId="38" fillId="19"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 borderId="0" applyProtection="0">
      <alignment vertical="center"/>
    </xf>
    <xf numFmtId="0" fontId="30" fillId="17" borderId="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Protection="0">
      <alignment vertical="center"/>
    </xf>
    <xf numFmtId="0" fontId="33" fillId="19" borderId="0" applyNumberFormat="0" applyBorder="0" applyAlignment="0" applyProtection="0">
      <alignment vertical="center"/>
    </xf>
    <xf numFmtId="0" fontId="31" fillId="18" borderId="0" applyProtection="0">
      <alignment vertical="center"/>
    </xf>
    <xf numFmtId="0" fontId="31" fillId="18" borderId="0" applyProtection="0">
      <alignment vertical="center"/>
    </xf>
    <xf numFmtId="0" fontId="31" fillId="18" borderId="0" applyProtection="0">
      <alignment vertical="center"/>
    </xf>
    <xf numFmtId="0" fontId="31" fillId="22" borderId="0" applyNumberFormat="0" applyBorder="0" applyAlignment="0" applyProtection="0">
      <alignment vertical="center"/>
    </xf>
    <xf numFmtId="0" fontId="31" fillId="18" borderId="0" applyProtection="0">
      <alignment vertical="center"/>
    </xf>
    <xf numFmtId="0" fontId="35" fillId="18" borderId="0" applyProtection="0">
      <alignment vertical="center"/>
    </xf>
    <xf numFmtId="0" fontId="31" fillId="18" borderId="0" applyNumberFormat="0" applyBorder="0" applyAlignment="0" applyProtection="0">
      <alignment vertical="center"/>
    </xf>
    <xf numFmtId="14" fontId="41" fillId="0" borderId="0">
      <alignment horizontal="center" vertical="center" wrapText="1"/>
      <protection locked="0"/>
    </xf>
    <xf numFmtId="0" fontId="35" fillId="18" borderId="0" applyNumberFormat="0" applyBorder="0" applyAlignment="0" applyProtection="0">
      <alignment vertical="center"/>
    </xf>
    <xf numFmtId="0" fontId="31" fillId="18" borderId="0" applyNumberFormat="0" applyBorder="0" applyAlignment="0" applyProtection="0">
      <alignment vertical="center"/>
    </xf>
    <xf numFmtId="0" fontId="35" fillId="18" borderId="0" applyNumberFormat="0" applyBorder="0" applyAlignment="0" applyProtection="0">
      <alignment vertical="center"/>
    </xf>
    <xf numFmtId="0" fontId="31" fillId="18" borderId="0" applyNumberFormat="0" applyBorder="0" applyAlignment="0" applyProtection="0">
      <alignment vertical="center"/>
    </xf>
    <xf numFmtId="0" fontId="35" fillId="18" borderId="0" applyNumberFormat="0" applyBorder="0" applyAlignment="0" applyProtection="0">
      <alignment vertical="center"/>
    </xf>
    <xf numFmtId="0" fontId="31" fillId="18" borderId="0" applyNumberFormat="0" applyBorder="0" applyAlignment="0" applyProtection="0">
      <alignment vertical="center"/>
    </xf>
    <xf numFmtId="0" fontId="35"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Protection="0">
      <alignment vertical="center"/>
    </xf>
    <xf numFmtId="0" fontId="46" fillId="35" borderId="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Protection="0">
      <alignment vertical="center"/>
    </xf>
    <xf numFmtId="0" fontId="31" fillId="0" borderId="0">
      <alignment vertical="center"/>
    </xf>
    <xf numFmtId="0" fontId="31" fillId="19" borderId="0" applyProtection="0">
      <alignment vertical="center"/>
    </xf>
    <xf numFmtId="0" fontId="31" fillId="19" borderId="0" applyNumberFormat="0" applyBorder="0" applyAlignment="0" applyProtection="0">
      <alignment vertical="center"/>
    </xf>
    <xf numFmtId="0" fontId="31" fillId="19" borderId="0" applyProtection="0">
      <alignment vertical="center"/>
    </xf>
    <xf numFmtId="0" fontId="31" fillId="19" borderId="0" applyProtection="0">
      <alignment vertical="center"/>
    </xf>
    <xf numFmtId="0" fontId="31" fillId="19" borderId="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1" fillId="17" borderId="0" applyProtection="0">
      <alignment vertical="center"/>
    </xf>
    <xf numFmtId="0" fontId="31" fillId="0" borderId="0" applyProtection="0">
      <alignment vertical="center"/>
    </xf>
    <xf numFmtId="0" fontId="31" fillId="17" borderId="0" applyProtection="0">
      <alignment vertical="center"/>
    </xf>
    <xf numFmtId="0" fontId="38" fillId="19" borderId="0" applyNumberFormat="0" applyBorder="0" applyAlignment="0" applyProtection="0">
      <alignment vertical="center"/>
    </xf>
    <xf numFmtId="9" fontId="31" fillId="0" borderId="0" applyProtection="0">
      <alignment vertical="center"/>
    </xf>
    <xf numFmtId="0" fontId="34" fillId="24" borderId="0" applyNumberFormat="0" applyBorder="0" applyAlignment="0" applyProtection="0">
      <alignment vertical="center"/>
    </xf>
    <xf numFmtId="0" fontId="31" fillId="17" borderId="0" applyProtection="0">
      <alignment vertical="center"/>
    </xf>
    <xf numFmtId="41" fontId="14" fillId="0" borderId="0" applyFont="0" applyFill="0" applyBorder="0" applyAlignment="0" applyProtection="0">
      <alignment vertical="center"/>
    </xf>
    <xf numFmtId="0" fontId="31" fillId="17" borderId="0" applyProtection="0">
      <alignment vertical="center"/>
    </xf>
    <xf numFmtId="186" fontId="45" fillId="0" borderId="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31" fillId="17" borderId="0" applyProtection="0">
      <alignment vertical="center"/>
    </xf>
    <xf numFmtId="186" fontId="45" fillId="0" borderId="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189" fontId="59" fillId="34" borderId="0" applyProtection="0">
      <alignment vertical="center"/>
    </xf>
    <xf numFmtId="0" fontId="31" fillId="17" borderId="0" applyNumberFormat="0" applyBorder="0" applyAlignment="0" applyProtection="0">
      <alignment vertical="center"/>
    </xf>
    <xf numFmtId="0" fontId="30" fillId="17"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31" fillId="29" borderId="0" applyNumberFormat="0" applyBorder="0" applyAlignment="0" applyProtection="0">
      <alignment vertical="center"/>
    </xf>
    <xf numFmtId="0" fontId="42" fillId="23" borderId="19">
      <alignment vertical="center"/>
      <protection locked="0"/>
    </xf>
    <xf numFmtId="0" fontId="31" fillId="17" borderId="0" applyNumberFormat="0" applyBorder="0" applyAlignment="0" applyProtection="0">
      <alignment vertical="center"/>
    </xf>
    <xf numFmtId="0" fontId="31" fillId="6" borderId="0" applyNumberFormat="0" applyBorder="0" applyAlignment="0" applyProtection="0">
      <alignment vertical="center"/>
    </xf>
    <xf numFmtId="0" fontId="31" fillId="29" borderId="0" applyNumberFormat="0" applyBorder="0" applyAlignment="0" applyProtection="0">
      <alignment vertical="center"/>
    </xf>
    <xf numFmtId="0" fontId="42" fillId="23" borderId="19">
      <alignment vertical="center"/>
      <protection locked="0"/>
    </xf>
    <xf numFmtId="0" fontId="31" fillId="17" borderId="0" applyNumberFormat="0" applyBorder="0" applyAlignment="0" applyProtection="0">
      <alignment vertical="center"/>
    </xf>
    <xf numFmtId="0" fontId="31" fillId="29" borderId="0" applyNumberFormat="0" applyBorder="0" applyAlignment="0" applyProtection="0">
      <alignment vertical="center"/>
    </xf>
    <xf numFmtId="0" fontId="42" fillId="23" borderId="19">
      <alignment vertical="center"/>
      <protection locked="0"/>
    </xf>
    <xf numFmtId="0" fontId="31" fillId="17" borderId="0" applyNumberFormat="0" applyBorder="0" applyAlignment="0" applyProtection="0">
      <alignment vertical="center"/>
    </xf>
    <xf numFmtId="0" fontId="31" fillId="0" borderId="0">
      <alignment vertical="center"/>
    </xf>
    <xf numFmtId="189" fontId="59" fillId="34" borderId="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Protection="0">
      <alignment vertical="center"/>
    </xf>
    <xf numFmtId="0" fontId="31" fillId="22" borderId="0" applyProtection="0">
      <alignment vertical="center"/>
    </xf>
    <xf numFmtId="0" fontId="41" fillId="0" borderId="0">
      <alignment horizontal="center" vertical="center" wrapText="1"/>
      <protection locked="0"/>
    </xf>
    <xf numFmtId="0" fontId="31" fillId="22" borderId="0" applyProtection="0">
      <alignment vertical="center"/>
    </xf>
    <xf numFmtId="0" fontId="31" fillId="22" borderId="0" applyProtection="0">
      <alignment vertical="center"/>
    </xf>
    <xf numFmtId="0" fontId="31" fillId="22" borderId="0" applyNumberFormat="0" applyBorder="0" applyAlignment="0" applyProtection="0">
      <alignment vertical="center"/>
    </xf>
    <xf numFmtId="176" fontId="5" fillId="0" borderId="17" applyProtection="0">
      <alignment horizontal="right" vertical="center"/>
    </xf>
    <xf numFmtId="0" fontId="31" fillId="29" borderId="0" applyNumberFormat="0" applyBorder="0" applyAlignment="0" applyProtection="0">
      <alignment vertical="center"/>
    </xf>
    <xf numFmtId="176" fontId="5" fillId="0" borderId="17" applyProtection="0">
      <alignment horizontal="right" vertical="center"/>
    </xf>
    <xf numFmtId="0" fontId="61" fillId="39" borderId="0" applyProtection="0">
      <alignment vertical="center"/>
    </xf>
    <xf numFmtId="0" fontId="31" fillId="29" borderId="0" applyNumberFormat="0" applyBorder="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1" fillId="2" borderId="0" applyProtection="0">
      <alignment vertical="center"/>
    </xf>
    <xf numFmtId="0" fontId="30" fillId="17" borderId="0" applyProtection="0">
      <alignment vertical="center"/>
    </xf>
    <xf numFmtId="0" fontId="14" fillId="0" borderId="0">
      <alignment vertical="center"/>
    </xf>
    <xf numFmtId="0" fontId="35" fillId="25" borderId="0" applyProtection="0">
      <alignment vertical="center"/>
    </xf>
    <xf numFmtId="0" fontId="31" fillId="2" borderId="0" applyProtection="0">
      <alignment vertical="center"/>
    </xf>
    <xf numFmtId="0" fontId="35" fillId="29" borderId="0" applyNumberFormat="0" applyBorder="0" applyAlignment="0" applyProtection="0">
      <alignment vertical="center"/>
    </xf>
    <xf numFmtId="0" fontId="31" fillId="2" borderId="0" applyProtection="0">
      <alignment vertical="center"/>
    </xf>
    <xf numFmtId="0" fontId="30" fillId="17" borderId="0" applyProtection="0">
      <alignment vertical="center"/>
    </xf>
    <xf numFmtId="0" fontId="14" fillId="0" borderId="0">
      <alignment vertical="center"/>
    </xf>
    <xf numFmtId="0" fontId="35" fillId="25" borderId="0" applyProtection="0">
      <alignment vertical="center"/>
    </xf>
    <xf numFmtId="0" fontId="31" fillId="2" borderId="0" applyProtection="0">
      <alignment vertical="center"/>
    </xf>
    <xf numFmtId="0" fontId="30" fillId="17" borderId="0" applyProtection="0">
      <alignment vertical="center"/>
    </xf>
    <xf numFmtId="0" fontId="14" fillId="0" borderId="0">
      <alignment vertical="center"/>
    </xf>
    <xf numFmtId="0" fontId="35" fillId="25" borderId="0" applyNumberFormat="0" applyBorder="0" applyAlignment="0" applyProtection="0">
      <alignment vertical="center"/>
    </xf>
    <xf numFmtId="0" fontId="31" fillId="2" borderId="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1" fillId="2" borderId="0" applyProtection="0">
      <alignment vertical="center"/>
    </xf>
    <xf numFmtId="0" fontId="30" fillId="17" borderId="0" applyNumberFormat="0" applyBorder="0" applyAlignment="0" applyProtection="0">
      <alignment vertical="center"/>
    </xf>
    <xf numFmtId="0" fontId="31" fillId="2" borderId="0" applyNumberFormat="0" applyBorder="0" applyAlignment="0" applyProtection="0">
      <alignment vertical="center"/>
    </xf>
    <xf numFmtId="0" fontId="30" fillId="17" borderId="0" applyNumberFormat="0" applyBorder="0" applyAlignment="0" applyProtection="0">
      <alignment vertical="center"/>
    </xf>
    <xf numFmtId="0" fontId="31" fillId="2" borderId="0" applyNumberFormat="0" applyBorder="0" applyAlignment="0" applyProtection="0">
      <alignment vertical="center"/>
    </xf>
    <xf numFmtId="0" fontId="30" fillId="17" borderId="0" applyNumberFormat="0" applyBorder="0" applyAlignment="0" applyProtection="0">
      <alignment vertical="center"/>
    </xf>
    <xf numFmtId="0" fontId="31" fillId="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14" fillId="0" borderId="0"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Protection="0">
      <alignment vertical="center"/>
    </xf>
    <xf numFmtId="0" fontId="14" fillId="0" borderId="0" applyProtection="0">
      <alignment vertical="center"/>
    </xf>
    <xf numFmtId="0" fontId="31" fillId="21" borderId="0" applyProtection="0">
      <alignment vertical="center"/>
    </xf>
    <xf numFmtId="0" fontId="14" fillId="0" borderId="0" applyProtection="0">
      <alignment vertical="center"/>
    </xf>
    <xf numFmtId="0" fontId="31" fillId="21" borderId="0" applyProtection="0">
      <alignment vertical="center"/>
    </xf>
    <xf numFmtId="0" fontId="14" fillId="0" borderId="0" applyProtection="0">
      <alignment vertical="center"/>
    </xf>
    <xf numFmtId="0" fontId="31" fillId="21" borderId="0" applyNumberFormat="0" applyBorder="0" applyAlignment="0" applyProtection="0">
      <alignment vertical="center"/>
    </xf>
    <xf numFmtId="0" fontId="14" fillId="0" borderId="0">
      <alignment vertical="center"/>
    </xf>
    <xf numFmtId="0" fontId="31" fillId="21" borderId="0" applyNumberFormat="0" applyBorder="0" applyAlignment="0" applyProtection="0">
      <alignment vertical="center"/>
    </xf>
    <xf numFmtId="0" fontId="14" fillId="0" borderId="0">
      <alignment vertical="center"/>
    </xf>
    <xf numFmtId="0" fontId="31" fillId="21" borderId="0" applyNumberFormat="0" applyBorder="0" applyAlignment="0" applyProtection="0">
      <alignment vertical="center"/>
    </xf>
    <xf numFmtId="0" fontId="14" fillId="0" borderId="0">
      <alignment vertical="center"/>
    </xf>
    <xf numFmtId="0" fontId="31" fillId="21" borderId="0" applyNumberFormat="0" applyBorder="0" applyAlignment="0" applyProtection="0">
      <alignment vertical="center"/>
    </xf>
    <xf numFmtId="0" fontId="14" fillId="0" borderId="0">
      <alignment vertical="center"/>
    </xf>
    <xf numFmtId="0" fontId="31" fillId="21" borderId="0" applyNumberFormat="0" applyBorder="0" applyAlignment="0" applyProtection="0">
      <alignment vertical="center"/>
    </xf>
    <xf numFmtId="0" fontId="42" fillId="23" borderId="19">
      <alignment vertical="center"/>
      <protection locked="0"/>
    </xf>
    <xf numFmtId="0" fontId="31" fillId="28" borderId="0" applyNumberFormat="0" applyBorder="0" applyAlignment="0" applyProtection="0">
      <alignment vertical="center"/>
    </xf>
    <xf numFmtId="15" fontId="14" fillId="0" borderId="0" applyProtection="0">
      <alignment vertical="center"/>
    </xf>
    <xf numFmtId="0" fontId="31" fillId="28" borderId="0" applyProtection="0">
      <alignment vertical="center"/>
    </xf>
    <xf numFmtId="15" fontId="14" fillId="0" borderId="0" applyProtection="0">
      <alignment vertical="center"/>
    </xf>
    <xf numFmtId="181" fontId="45" fillId="0" borderId="0" applyProtection="0">
      <alignment vertical="center"/>
    </xf>
    <xf numFmtId="0" fontId="31" fillId="28" borderId="0" applyProtection="0">
      <alignment vertical="center"/>
    </xf>
    <xf numFmtId="0" fontId="31" fillId="28" borderId="0" applyProtection="0">
      <alignment vertical="center"/>
    </xf>
    <xf numFmtId="9" fontId="31" fillId="0" borderId="0">
      <alignment vertical="center"/>
    </xf>
    <xf numFmtId="0" fontId="31" fillId="28" borderId="0" applyProtection="0">
      <alignment vertical="center"/>
    </xf>
    <xf numFmtId="0" fontId="38" fillId="19" borderId="0" applyNumberFormat="0" applyBorder="0" applyAlignment="0" applyProtection="0">
      <alignment vertical="center"/>
    </xf>
    <xf numFmtId="0" fontId="31" fillId="28" borderId="0" applyProtection="0">
      <alignment vertical="center"/>
    </xf>
    <xf numFmtId="0" fontId="31" fillId="28" borderId="0" applyProtection="0">
      <alignment vertical="center"/>
    </xf>
    <xf numFmtId="0" fontId="30" fillId="17" borderId="0" applyNumberFormat="0" applyBorder="0" applyAlignment="0" applyProtection="0">
      <alignment vertical="center"/>
    </xf>
    <xf numFmtId="0" fontId="31" fillId="28" borderId="0" applyProtection="0">
      <alignment vertical="center"/>
    </xf>
    <xf numFmtId="0" fontId="31" fillId="28" borderId="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31" fillId="28" borderId="0" applyNumberFormat="0" applyBorder="0" applyAlignment="0" applyProtection="0">
      <alignment vertical="center"/>
    </xf>
    <xf numFmtId="0" fontId="46" fillId="35" borderId="0" applyProtection="0">
      <alignment vertical="center"/>
    </xf>
    <xf numFmtId="0" fontId="31" fillId="30" borderId="0" applyNumberFormat="0" applyBorder="0" applyAlignment="0" applyProtection="0">
      <alignment vertical="center"/>
    </xf>
    <xf numFmtId="0" fontId="14" fillId="0" borderId="0">
      <alignment vertical="center"/>
    </xf>
    <xf numFmtId="0" fontId="31" fillId="30" borderId="0" applyNumberFormat="0" applyBorder="0" applyAlignment="0" applyProtection="0">
      <alignment vertical="center"/>
    </xf>
    <xf numFmtId="0" fontId="14" fillId="0" borderId="0">
      <alignment vertical="center"/>
    </xf>
    <xf numFmtId="0" fontId="31" fillId="30" borderId="0" applyNumberFormat="0" applyBorder="0" applyAlignment="0" applyProtection="0">
      <alignment vertical="center"/>
    </xf>
    <xf numFmtId="0" fontId="14" fillId="0" borderId="0">
      <alignment vertical="center"/>
    </xf>
    <xf numFmtId="0" fontId="31" fillId="30" borderId="0" applyNumberFormat="0" applyBorder="0" applyAlignment="0" applyProtection="0">
      <alignment vertical="center"/>
    </xf>
    <xf numFmtId="0" fontId="14" fillId="0" borderId="0">
      <alignment vertical="center"/>
    </xf>
    <xf numFmtId="0" fontId="34" fillId="24" borderId="0" applyProtection="0">
      <alignment vertical="center"/>
    </xf>
    <xf numFmtId="0" fontId="31" fillId="30" borderId="0" applyNumberFormat="0" applyBorder="0" applyAlignment="0" applyProtection="0">
      <alignment vertical="center"/>
    </xf>
    <xf numFmtId="0" fontId="14" fillId="0" borderId="0">
      <alignment vertical="center"/>
    </xf>
    <xf numFmtId="0" fontId="31" fillId="30" borderId="0" applyNumberFormat="0" applyBorder="0" applyAlignment="0" applyProtection="0">
      <alignment vertical="center"/>
    </xf>
    <xf numFmtId="0" fontId="31" fillId="22" borderId="0" applyProtection="0">
      <alignment vertical="center"/>
    </xf>
    <xf numFmtId="0" fontId="31" fillId="22" borderId="0" applyProtection="0">
      <alignment vertical="center"/>
    </xf>
    <xf numFmtId="0" fontId="30" fillId="17" borderId="0" applyProtection="0">
      <alignment vertical="center"/>
    </xf>
    <xf numFmtId="0" fontId="31" fillId="22" borderId="0" applyProtection="0">
      <alignment vertical="center"/>
    </xf>
    <xf numFmtId="0" fontId="31" fillId="22" borderId="0" applyProtection="0">
      <alignment vertical="center"/>
    </xf>
    <xf numFmtId="0" fontId="31" fillId="22" borderId="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178" fontId="14" fillId="0" borderId="0" applyProtection="0">
      <alignment vertical="center"/>
    </xf>
    <xf numFmtId="0" fontId="31" fillId="22" borderId="0" applyNumberFormat="0" applyBorder="0" applyAlignment="0" applyProtection="0">
      <alignment vertical="center"/>
    </xf>
    <xf numFmtId="0" fontId="31" fillId="0" borderId="0">
      <alignment vertical="center"/>
    </xf>
    <xf numFmtId="189" fontId="59" fillId="34" borderId="0" applyProtection="0">
      <alignment vertical="center"/>
    </xf>
    <xf numFmtId="0" fontId="31" fillId="21" borderId="0" applyNumberFormat="0" applyBorder="0" applyAlignment="0" applyProtection="0">
      <alignment vertical="center"/>
    </xf>
    <xf numFmtId="0" fontId="30" fillId="17" borderId="0" applyProtection="0">
      <alignment vertical="center"/>
    </xf>
    <xf numFmtId="0" fontId="38" fillId="19" borderId="0" applyProtection="0">
      <alignment vertical="center"/>
    </xf>
    <xf numFmtId="0" fontId="31" fillId="21" borderId="0" applyProtection="0">
      <alignment vertical="center"/>
    </xf>
    <xf numFmtId="0" fontId="38" fillId="19" borderId="0" applyProtection="0">
      <alignment vertical="center"/>
    </xf>
    <xf numFmtId="0" fontId="31" fillId="21" borderId="0" applyProtection="0">
      <alignment vertical="center"/>
    </xf>
    <xf numFmtId="0" fontId="38" fillId="19" borderId="0" applyProtection="0">
      <alignment vertical="center"/>
    </xf>
    <xf numFmtId="0" fontId="31" fillId="21" borderId="0" applyProtection="0">
      <alignment vertical="center"/>
    </xf>
    <xf numFmtId="0" fontId="31" fillId="21" borderId="0" applyProtection="0">
      <alignment vertical="center"/>
    </xf>
    <xf numFmtId="0" fontId="38" fillId="19" borderId="0" applyProtection="0">
      <alignment vertical="center"/>
    </xf>
    <xf numFmtId="0" fontId="38" fillId="19" borderId="0" applyProtection="0">
      <alignment vertical="center"/>
    </xf>
    <xf numFmtId="0" fontId="31" fillId="21" borderId="0" applyProtection="0">
      <alignment vertical="center"/>
    </xf>
    <xf numFmtId="0" fontId="38" fillId="19" borderId="0" applyProtection="0">
      <alignment vertical="center"/>
    </xf>
    <xf numFmtId="0" fontId="38" fillId="19" borderId="0" applyProtection="0">
      <alignment vertical="center"/>
    </xf>
    <xf numFmtId="0" fontId="31" fillId="21" borderId="0" applyProtection="0">
      <alignment vertical="center"/>
    </xf>
    <xf numFmtId="0" fontId="30" fillId="17" borderId="0" applyProtection="0">
      <alignment vertical="center"/>
    </xf>
    <xf numFmtId="0" fontId="38" fillId="19" borderId="0" applyProtection="0">
      <alignment vertical="center"/>
    </xf>
    <xf numFmtId="0" fontId="31" fillId="21" borderId="0" applyProtection="0">
      <alignment vertical="center"/>
    </xf>
    <xf numFmtId="0" fontId="38" fillId="19" borderId="0" applyProtection="0">
      <alignment vertical="center"/>
    </xf>
    <xf numFmtId="0" fontId="31" fillId="21" borderId="0"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14" fillId="25" borderId="27"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14" fillId="25" borderId="27"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14" fillId="25" borderId="27" applyProtection="0">
      <alignment vertical="center"/>
    </xf>
    <xf numFmtId="0" fontId="38" fillId="19" borderId="0" applyNumberFormat="0" applyBorder="0" applyAlignment="0" applyProtection="0">
      <alignment vertical="center"/>
    </xf>
    <xf numFmtId="0" fontId="31" fillId="21"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Protection="0">
      <alignment vertical="center"/>
    </xf>
    <xf numFmtId="0" fontId="31" fillId="6" borderId="0" applyProtection="0">
      <alignment vertical="center"/>
    </xf>
    <xf numFmtId="0" fontId="14" fillId="0" borderId="0">
      <alignment vertical="center"/>
    </xf>
    <xf numFmtId="0" fontId="31" fillId="6" borderId="0" applyProtection="0">
      <alignment vertical="center"/>
    </xf>
    <xf numFmtId="0" fontId="43" fillId="17" borderId="0" applyNumberFormat="0" applyBorder="0" applyAlignment="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31" fillId="6" borderId="0" applyProtection="0">
      <alignment vertical="center"/>
    </xf>
    <xf numFmtId="0" fontId="46" fillId="37" borderId="0" applyProtection="0">
      <alignment vertical="center"/>
    </xf>
    <xf numFmtId="0" fontId="31" fillId="6" borderId="0" applyProtection="0">
      <alignment vertical="center"/>
    </xf>
    <xf numFmtId="0" fontId="46" fillId="37" borderId="0" applyProtection="0">
      <alignment vertical="center"/>
    </xf>
    <xf numFmtId="0" fontId="31" fillId="6" borderId="0" applyNumberFormat="0" applyBorder="0" applyAlignment="0" applyProtection="0">
      <alignment vertical="center"/>
    </xf>
    <xf numFmtId="0" fontId="46" fillId="37" borderId="0" applyProtection="0">
      <alignment vertical="center"/>
    </xf>
    <xf numFmtId="0" fontId="31" fillId="6" borderId="0" applyNumberFormat="0" applyBorder="0" applyAlignment="0" applyProtection="0">
      <alignment vertical="center"/>
    </xf>
    <xf numFmtId="0" fontId="38" fillId="19" borderId="0" applyNumberFormat="0" applyBorder="0" applyAlignment="0" applyProtection="0">
      <alignment vertical="center"/>
    </xf>
    <xf numFmtId="0" fontId="31" fillId="6" borderId="0" applyNumberFormat="0" applyBorder="0" applyAlignment="0" applyProtection="0">
      <alignment vertical="center"/>
    </xf>
    <xf numFmtId="0" fontId="31" fillId="6" borderId="0" applyNumberFormat="0" applyBorder="0" applyAlignment="0" applyProtection="0">
      <alignment vertical="center"/>
    </xf>
    <xf numFmtId="0" fontId="43" fillId="17" borderId="0" applyNumberFormat="0" applyBorder="0" applyAlignment="0" applyProtection="0">
      <alignment vertical="center"/>
    </xf>
    <xf numFmtId="0" fontId="34" fillId="24" borderId="0" applyProtection="0">
      <alignment vertical="center"/>
    </xf>
    <xf numFmtId="0" fontId="46" fillId="27" borderId="0" applyProtection="0">
      <alignment vertical="center"/>
    </xf>
    <xf numFmtId="0" fontId="42" fillId="23" borderId="19">
      <alignment vertical="center"/>
      <protection locked="0"/>
    </xf>
    <xf numFmtId="0" fontId="34" fillId="24" borderId="0" applyProtection="0">
      <alignment vertical="center"/>
    </xf>
    <xf numFmtId="0" fontId="46" fillId="27" borderId="0" applyProtection="0">
      <alignment vertical="center"/>
    </xf>
    <xf numFmtId="0" fontId="46" fillId="27" borderId="0" applyProtection="0">
      <alignment vertical="center"/>
    </xf>
    <xf numFmtId="0" fontId="46" fillId="27" borderId="0" applyProtection="0">
      <alignment vertical="center"/>
    </xf>
    <xf numFmtId="0" fontId="46" fillId="27" borderId="0" applyProtection="0">
      <alignment vertical="center"/>
    </xf>
    <xf numFmtId="0" fontId="46" fillId="27" borderId="0" applyProtection="0">
      <alignment vertical="center"/>
    </xf>
    <xf numFmtId="0" fontId="46" fillId="27" borderId="0" applyProtection="0">
      <alignment vertical="center"/>
    </xf>
    <xf numFmtId="0" fontId="46" fillId="27" borderId="0" applyProtection="0">
      <alignment vertical="center"/>
    </xf>
    <xf numFmtId="0" fontId="46" fillId="27" borderId="0" applyNumberFormat="0" applyBorder="0" applyAlignment="0" applyProtection="0">
      <alignment vertical="center"/>
    </xf>
    <xf numFmtId="0" fontId="46" fillId="27" borderId="0" applyNumberFormat="0" applyBorder="0" applyAlignment="0" applyProtection="0">
      <alignment vertical="center"/>
    </xf>
    <xf numFmtId="0" fontId="46" fillId="27" borderId="0" applyNumberFormat="0" applyBorder="0" applyAlignment="0" applyProtection="0">
      <alignment vertical="center"/>
    </xf>
    <xf numFmtId="0" fontId="46" fillId="27"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Protection="0">
      <alignment vertical="center"/>
    </xf>
    <xf numFmtId="0" fontId="46" fillId="28" borderId="0" applyProtection="0">
      <alignment vertical="center"/>
    </xf>
    <xf numFmtId="0" fontId="46" fillId="28" borderId="0" applyProtection="0">
      <alignment vertical="center"/>
    </xf>
    <xf numFmtId="0" fontId="46" fillId="28" borderId="0" applyProtection="0">
      <alignment vertical="center"/>
    </xf>
    <xf numFmtId="0" fontId="33" fillId="19" borderId="0" applyNumberFormat="0" applyBorder="0" applyAlignment="0" applyProtection="0">
      <alignment vertical="center"/>
    </xf>
    <xf numFmtId="0" fontId="46" fillId="28" borderId="0" applyProtection="0">
      <alignment vertical="center"/>
    </xf>
    <xf numFmtId="0" fontId="38" fillId="19" borderId="0" applyNumberFormat="0" applyBorder="0" applyAlignment="0" applyProtection="0">
      <alignment vertical="center"/>
    </xf>
    <xf numFmtId="0" fontId="46" fillId="28" borderId="0" applyProtection="0">
      <alignment vertical="center"/>
    </xf>
    <xf numFmtId="0" fontId="46" fillId="28" borderId="0" applyNumberFormat="0" applyBorder="0" applyAlignment="0" applyProtection="0">
      <alignment vertical="center"/>
    </xf>
    <xf numFmtId="0" fontId="46" fillId="28" borderId="0" applyNumberFormat="0" applyBorder="0" applyAlignment="0" applyProtection="0">
      <alignment vertical="center"/>
    </xf>
    <xf numFmtId="0" fontId="14" fillId="0" borderId="0" applyNumberFormat="0" applyFont="0" applyFill="0" applyBorder="0" applyAlignment="0" applyProtection="0">
      <alignment horizontal="left" vertical="center"/>
    </xf>
    <xf numFmtId="0" fontId="46" fillId="30" borderId="0" applyProtection="0">
      <alignment vertical="center"/>
    </xf>
    <xf numFmtId="0" fontId="46" fillId="30" borderId="0" applyProtection="0">
      <alignment vertical="center"/>
    </xf>
    <xf numFmtId="0" fontId="46" fillId="30" borderId="0" applyProtection="0">
      <alignment vertical="center"/>
    </xf>
    <xf numFmtId="0" fontId="46" fillId="30" borderId="0" applyProtection="0">
      <alignment vertical="center"/>
    </xf>
    <xf numFmtId="0" fontId="46" fillId="30" borderId="0" applyProtection="0">
      <alignment vertical="center"/>
    </xf>
    <xf numFmtId="0" fontId="46" fillId="30" borderId="0" applyProtection="0">
      <alignment vertical="center"/>
    </xf>
    <xf numFmtId="0" fontId="38" fillId="19" borderId="0" applyProtection="0">
      <alignment vertical="center"/>
    </xf>
    <xf numFmtId="0" fontId="46" fillId="30" borderId="0" applyProtection="0">
      <alignment vertical="center"/>
    </xf>
    <xf numFmtId="0" fontId="46" fillId="30" borderId="0" applyProtection="0">
      <alignment vertical="center"/>
    </xf>
    <xf numFmtId="0" fontId="46" fillId="30" borderId="0" applyNumberFormat="0" applyBorder="0" applyAlignment="0" applyProtection="0">
      <alignment vertical="center"/>
    </xf>
    <xf numFmtId="0" fontId="42" fillId="23" borderId="19">
      <alignment vertical="center"/>
      <protection locked="0"/>
    </xf>
    <xf numFmtId="0" fontId="46" fillId="30" borderId="0" applyNumberFormat="0" applyBorder="0" applyAlignment="0" applyProtection="0">
      <alignment vertical="center"/>
    </xf>
    <xf numFmtId="0" fontId="42" fillId="23" borderId="19">
      <alignment vertical="center"/>
      <protection locked="0"/>
    </xf>
    <xf numFmtId="0" fontId="46" fillId="30" borderId="0" applyNumberFormat="0" applyBorder="0" applyAlignment="0" applyProtection="0">
      <alignment vertical="center"/>
    </xf>
    <xf numFmtId="0" fontId="42" fillId="23" borderId="19">
      <alignment vertical="center"/>
      <protection locked="0"/>
    </xf>
    <xf numFmtId="0" fontId="46" fillId="30" borderId="0" applyNumberFormat="0" applyBorder="0" applyAlignment="0" applyProtection="0">
      <alignment vertical="center"/>
    </xf>
    <xf numFmtId="0" fontId="46" fillId="30" borderId="0" applyNumberFormat="0" applyBorder="0" applyAlignment="0" applyProtection="0">
      <alignment vertical="center"/>
    </xf>
    <xf numFmtId="0" fontId="46" fillId="37" borderId="0" applyProtection="0">
      <alignment vertical="center"/>
    </xf>
    <xf numFmtId="0" fontId="46" fillId="37" borderId="0" applyProtection="0">
      <alignment vertical="center"/>
    </xf>
    <xf numFmtId="0" fontId="14" fillId="0" borderId="0">
      <alignment vertical="center"/>
    </xf>
    <xf numFmtId="0" fontId="46" fillId="37" borderId="0" applyProtection="0">
      <alignment vertical="center"/>
    </xf>
    <xf numFmtId="0" fontId="46" fillId="37" borderId="0" applyProtection="0">
      <alignment vertical="center"/>
    </xf>
    <xf numFmtId="0" fontId="46" fillId="37" borderId="0" applyProtection="0">
      <alignment vertical="center"/>
    </xf>
    <xf numFmtId="0" fontId="46" fillId="44" borderId="0" applyNumberFormat="0" applyBorder="0" applyAlignment="0" applyProtection="0">
      <alignment vertical="center"/>
    </xf>
    <xf numFmtId="0" fontId="46" fillId="44" borderId="0" applyNumberFormat="0" applyBorder="0" applyAlignment="0" applyProtection="0">
      <alignment vertical="center"/>
    </xf>
    <xf numFmtId="0" fontId="38" fillId="19" borderId="0" applyProtection="0">
      <alignment vertical="center"/>
    </xf>
    <xf numFmtId="0" fontId="46" fillId="44" borderId="0" applyNumberFormat="0" applyBorder="0" applyAlignment="0" applyProtection="0">
      <alignment vertical="center"/>
    </xf>
    <xf numFmtId="0" fontId="38" fillId="19" borderId="0" applyProtection="0">
      <alignment vertical="center"/>
    </xf>
    <xf numFmtId="0" fontId="46" fillId="44" borderId="0" applyNumberFormat="0" applyBorder="0" applyAlignment="0" applyProtection="0">
      <alignment vertical="center"/>
    </xf>
    <xf numFmtId="0" fontId="38" fillId="19" borderId="0" applyProtection="0">
      <alignment vertical="center"/>
    </xf>
    <xf numFmtId="0" fontId="35" fillId="9" borderId="0" applyProtection="0">
      <alignment vertical="center"/>
    </xf>
    <xf numFmtId="0" fontId="46" fillId="44" borderId="0" applyNumberFormat="0" applyBorder="0" applyAlignment="0" applyProtection="0">
      <alignment vertical="center"/>
    </xf>
    <xf numFmtId="0" fontId="46" fillId="26" borderId="0" applyProtection="0">
      <alignment vertical="center"/>
    </xf>
    <xf numFmtId="9" fontId="31" fillId="0" borderId="0">
      <alignment vertical="center"/>
    </xf>
    <xf numFmtId="0" fontId="46" fillId="26" borderId="0" applyProtection="0">
      <alignment vertical="center"/>
    </xf>
    <xf numFmtId="0" fontId="46" fillId="26" borderId="0" applyProtection="0">
      <alignment vertical="center"/>
    </xf>
    <xf numFmtId="0" fontId="31" fillId="0" borderId="0">
      <alignment vertical="center"/>
    </xf>
    <xf numFmtId="0" fontId="42" fillId="23" borderId="19">
      <alignment vertical="center"/>
      <protection locked="0"/>
    </xf>
    <xf numFmtId="0" fontId="46" fillId="26" borderId="0" applyProtection="0">
      <alignment vertical="center"/>
    </xf>
    <xf numFmtId="9" fontId="31" fillId="0" borderId="0">
      <alignment vertical="center"/>
    </xf>
    <xf numFmtId="0" fontId="46" fillId="26" borderId="0" applyProtection="0">
      <alignment vertical="center"/>
    </xf>
    <xf numFmtId="0" fontId="43" fillId="17" borderId="0" applyNumberFormat="0" applyBorder="0" applyAlignment="0" applyProtection="0">
      <alignment vertical="center"/>
    </xf>
    <xf numFmtId="9" fontId="31" fillId="0" borderId="0">
      <alignment vertical="center"/>
    </xf>
    <xf numFmtId="0" fontId="46" fillId="26" borderId="0" applyProtection="0">
      <alignment vertical="center"/>
    </xf>
    <xf numFmtId="0" fontId="46" fillId="26" borderId="0" applyProtection="0">
      <alignment vertical="center"/>
    </xf>
    <xf numFmtId="0" fontId="46" fillId="26" borderId="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3" fillId="17"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30" fillId="17" borderId="0" applyNumberFormat="0" applyBorder="0" applyAlignment="0" applyProtection="0">
      <alignment vertical="center"/>
    </xf>
    <xf numFmtId="0" fontId="44" fillId="0" borderId="0">
      <alignment vertical="center"/>
      <protection locked="0"/>
    </xf>
    <xf numFmtId="0" fontId="44" fillId="0" borderId="0">
      <alignment vertical="center"/>
      <protection locked="0"/>
    </xf>
    <xf numFmtId="0" fontId="44" fillId="0" borderId="0">
      <alignment vertical="center"/>
      <protection locked="0"/>
    </xf>
    <xf numFmtId="0" fontId="14" fillId="0" borderId="0">
      <alignment vertical="center"/>
    </xf>
    <xf numFmtId="0" fontId="35" fillId="25" borderId="0" applyProtection="0">
      <alignment vertical="center"/>
    </xf>
    <xf numFmtId="0" fontId="44" fillId="0" borderId="0">
      <alignment vertical="center"/>
      <protection locked="0"/>
    </xf>
    <xf numFmtId="0" fontId="42" fillId="23" borderId="19">
      <alignment vertical="center"/>
      <protection locked="0"/>
    </xf>
    <xf numFmtId="0" fontId="67" fillId="0" borderId="6" applyProtection="0">
      <alignment horizontal="left" vertical="center"/>
    </xf>
    <xf numFmtId="0" fontId="44" fillId="0" borderId="0">
      <alignment vertical="center"/>
      <protection locked="0"/>
    </xf>
    <xf numFmtId="0" fontId="42" fillId="23" borderId="19">
      <alignment vertical="center"/>
      <protection locked="0"/>
    </xf>
    <xf numFmtId="0" fontId="44" fillId="0" borderId="0">
      <alignment vertical="center"/>
      <protection locked="0"/>
    </xf>
    <xf numFmtId="0" fontId="14" fillId="0" borderId="0">
      <alignment vertical="center"/>
    </xf>
    <xf numFmtId="0" fontId="34" fillId="24" borderId="0" applyProtection="0">
      <alignment vertical="center"/>
    </xf>
    <xf numFmtId="0" fontId="46" fillId="36" borderId="0" applyProtection="0">
      <alignment vertical="center"/>
    </xf>
    <xf numFmtId="0" fontId="35" fillId="18" borderId="0" applyProtection="0">
      <alignment vertical="center"/>
    </xf>
    <xf numFmtId="0" fontId="46" fillId="36" borderId="0" applyProtection="0">
      <alignment vertical="center"/>
    </xf>
    <xf numFmtId="0" fontId="34" fillId="21" borderId="0" applyProtection="0">
      <alignment vertical="center"/>
    </xf>
    <xf numFmtId="0" fontId="35" fillId="18" borderId="0" applyProtection="0">
      <alignment vertical="center"/>
    </xf>
    <xf numFmtId="0" fontId="35" fillId="18" borderId="0" applyProtection="0">
      <alignment vertical="center"/>
    </xf>
    <xf numFmtId="0" fontId="34" fillId="2" borderId="0" applyNumberFormat="0" applyBorder="0" applyAlignment="0" applyProtection="0">
      <alignment vertical="center"/>
    </xf>
    <xf numFmtId="0" fontId="35" fillId="18" borderId="0" applyProtection="0">
      <alignment vertical="center"/>
    </xf>
    <xf numFmtId="0" fontId="34" fillId="21" borderId="0" applyNumberFormat="0" applyBorder="0" applyAlignment="0" applyProtection="0">
      <alignment vertical="center"/>
    </xf>
    <xf numFmtId="0" fontId="35" fillId="18" borderId="0" applyProtection="0">
      <alignment vertical="center"/>
    </xf>
    <xf numFmtId="0" fontId="34" fillId="21" borderId="0" applyNumberFormat="0" applyBorder="0" applyAlignment="0" applyProtection="0">
      <alignment vertical="center"/>
    </xf>
    <xf numFmtId="0" fontId="35" fillId="18" borderId="0" applyProtection="0">
      <alignment vertical="center"/>
    </xf>
    <xf numFmtId="0" fontId="35" fillId="18" borderId="0" applyNumberFormat="0" applyBorder="0" applyAlignment="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0" fillId="17" borderId="0" applyNumberFormat="0" applyBorder="0" applyAlignment="0" applyProtection="0">
      <alignment vertical="center"/>
    </xf>
    <xf numFmtId="0" fontId="35" fillId="18" borderId="0" applyProtection="0">
      <alignment vertical="center"/>
    </xf>
    <xf numFmtId="0" fontId="38" fillId="19" borderId="0" applyProtection="0">
      <alignment vertical="center"/>
    </xf>
    <xf numFmtId="0" fontId="35" fillId="18" borderId="0" applyProtection="0">
      <alignment vertical="center"/>
    </xf>
    <xf numFmtId="0" fontId="38" fillId="19"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0" fillId="17" borderId="0" applyNumberFormat="0" applyBorder="0" applyAlignment="0" applyProtection="0">
      <alignment vertical="center"/>
    </xf>
    <xf numFmtId="0" fontId="57" fillId="0" borderId="4" applyProtection="0">
      <alignment horizontal="center" vertical="center"/>
    </xf>
    <xf numFmtId="0" fontId="35" fillId="18" borderId="0" applyNumberFormat="0" applyBorder="0" applyAlignment="0" applyProtection="0">
      <alignment vertical="center"/>
    </xf>
    <xf numFmtId="0" fontId="57" fillId="0" borderId="4" applyProtection="0">
      <alignment horizontal="center" vertical="center"/>
    </xf>
    <xf numFmtId="0" fontId="35" fillId="18" borderId="0" applyNumberFormat="0" applyBorder="0" applyAlignment="0" applyProtection="0">
      <alignment vertical="center"/>
    </xf>
    <xf numFmtId="0" fontId="57" fillId="0" borderId="4" applyProtection="0">
      <alignment horizontal="center"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4" fillId="21" borderId="0" applyProtection="0">
      <alignment vertical="center"/>
    </xf>
    <xf numFmtId="0" fontId="34" fillId="21" borderId="0" applyProtection="0">
      <alignment vertical="center"/>
    </xf>
    <xf numFmtId="0" fontId="30" fillId="17" borderId="0" applyNumberFormat="0" applyBorder="0" applyAlignment="0" applyProtection="0">
      <alignment vertical="center"/>
    </xf>
    <xf numFmtId="0" fontId="34" fillId="21" borderId="0" applyProtection="0">
      <alignment vertical="center"/>
    </xf>
    <xf numFmtId="0" fontId="34" fillId="20" borderId="0" applyProtection="0">
      <alignment vertical="center"/>
    </xf>
    <xf numFmtId="0" fontId="34" fillId="21" borderId="0" applyProtection="0">
      <alignment vertical="center"/>
    </xf>
    <xf numFmtId="9" fontId="14" fillId="0" borderId="0" applyFont="0" applyFill="0" applyBorder="0" applyAlignment="0" applyProtection="0">
      <alignment vertical="center"/>
    </xf>
    <xf numFmtId="0" fontId="34" fillId="21" borderId="0" applyProtection="0">
      <alignment vertical="center"/>
    </xf>
    <xf numFmtId="0" fontId="34" fillId="21" borderId="0" applyProtection="0">
      <alignment vertical="center"/>
    </xf>
    <xf numFmtId="0" fontId="34" fillId="21" borderId="0" applyProtection="0">
      <alignment vertical="center"/>
    </xf>
    <xf numFmtId="0" fontId="34" fillId="21" borderId="0" applyProtection="0">
      <alignment vertical="center"/>
    </xf>
    <xf numFmtId="0" fontId="34" fillId="21" borderId="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15" fontId="68" fillId="0" borderId="0" applyProtection="0">
      <alignment vertical="center"/>
    </xf>
    <xf numFmtId="0" fontId="34" fillId="24" borderId="0" applyProtection="0">
      <alignment vertical="center"/>
    </xf>
    <xf numFmtId="0" fontId="14" fillId="0" borderId="0">
      <alignment vertical="center"/>
    </xf>
    <xf numFmtId="0" fontId="14" fillId="0" borderId="0">
      <alignment vertical="center"/>
    </xf>
    <xf numFmtId="195" fontId="14" fillId="0" borderId="0" applyFont="0" applyFill="0" applyBorder="0" applyAlignment="0" applyProtection="0">
      <alignment vertical="center"/>
    </xf>
    <xf numFmtId="0" fontId="34" fillId="24" borderId="0" applyProtection="0">
      <alignment vertical="center"/>
    </xf>
    <xf numFmtId="0" fontId="34" fillId="24" borderId="0" applyProtection="0">
      <alignment vertical="center"/>
    </xf>
    <xf numFmtId="0" fontId="34" fillId="24" borderId="0" applyProtection="0">
      <alignment vertical="center"/>
    </xf>
    <xf numFmtId="0" fontId="34" fillId="24" borderId="0" applyProtection="0">
      <alignment vertical="center"/>
    </xf>
    <xf numFmtId="0" fontId="34" fillId="24" borderId="0" applyProtection="0">
      <alignment vertical="center"/>
    </xf>
    <xf numFmtId="0" fontId="33" fillId="19" borderId="0" applyNumberFormat="0" applyBorder="0" applyAlignment="0" applyProtection="0">
      <alignment vertical="center"/>
    </xf>
    <xf numFmtId="15" fontId="68" fillId="0" borderId="0" applyProtection="0">
      <alignment vertical="center"/>
    </xf>
    <xf numFmtId="0" fontId="34" fillId="24" borderId="0" applyProtection="0">
      <alignment vertical="center"/>
    </xf>
    <xf numFmtId="0" fontId="34" fillId="24" borderId="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4" fillId="0" borderId="0">
      <alignment vertical="center"/>
    </xf>
    <xf numFmtId="0" fontId="34" fillId="33" borderId="0" applyProtection="0">
      <alignment vertical="center"/>
    </xf>
    <xf numFmtId="0" fontId="14" fillId="0" borderId="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0" fillId="17" borderId="0" applyNumberFormat="0" applyBorder="0" applyAlignment="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NumberFormat="0" applyBorder="0" applyAlignment="0" applyProtection="0">
      <alignment vertical="center"/>
    </xf>
    <xf numFmtId="0" fontId="35" fillId="25" borderId="0" applyNumberFormat="0" applyBorder="0" applyAlignment="0" applyProtection="0">
      <alignment vertical="center"/>
    </xf>
    <xf numFmtId="0" fontId="35" fillId="25" borderId="0" applyNumberFormat="0" applyBorder="0" applyAlignment="0" applyProtection="0">
      <alignment vertical="center"/>
    </xf>
    <xf numFmtId="0" fontId="35" fillId="25" borderId="0" applyNumberFormat="0" applyBorder="0" applyAlignment="0" applyProtection="0">
      <alignment vertical="center"/>
    </xf>
    <xf numFmtId="0" fontId="44" fillId="0" borderId="0" applyProtection="0">
      <alignment vertical="center"/>
    </xf>
    <xf numFmtId="41" fontId="14" fillId="0" borderId="0" applyProtection="0">
      <alignment vertical="center"/>
    </xf>
    <xf numFmtId="0" fontId="35" fillId="9" borderId="0" applyProtection="0">
      <alignment vertical="center"/>
    </xf>
    <xf numFmtId="0" fontId="66" fillId="2" borderId="18" applyProtection="0">
      <alignment vertical="center"/>
    </xf>
    <xf numFmtId="41" fontId="14" fillId="0" borderId="0" applyProtection="0">
      <alignment vertical="center"/>
    </xf>
    <xf numFmtId="0" fontId="35" fillId="9" borderId="0" applyProtection="0">
      <alignment vertical="center"/>
    </xf>
    <xf numFmtId="41" fontId="14" fillId="0" borderId="0" applyProtection="0">
      <alignment vertical="center"/>
    </xf>
    <xf numFmtId="0" fontId="35" fillId="9" borderId="0" applyProtection="0">
      <alignment vertical="center"/>
    </xf>
    <xf numFmtId="41" fontId="14" fillId="0" borderId="0" applyProtection="0">
      <alignment vertical="center"/>
    </xf>
    <xf numFmtId="0" fontId="35" fillId="9" borderId="0" applyProtection="0">
      <alignment vertical="center"/>
    </xf>
    <xf numFmtId="41" fontId="14" fillId="0" borderId="0" applyProtection="0">
      <alignment vertical="center"/>
    </xf>
    <xf numFmtId="0" fontId="35" fillId="9" borderId="0" applyProtection="0">
      <alignment vertical="center"/>
    </xf>
    <xf numFmtId="41" fontId="14" fillId="0" borderId="0" applyProtection="0">
      <alignment vertical="center"/>
    </xf>
    <xf numFmtId="0" fontId="39" fillId="0" borderId="17" applyProtection="0">
      <alignment horizontal="left" vertical="center"/>
    </xf>
    <xf numFmtId="0" fontId="35" fillId="9" borderId="0" applyProtection="0">
      <alignment vertical="center"/>
    </xf>
    <xf numFmtId="0" fontId="44" fillId="0" borderId="0" applyProtection="0">
      <alignment vertical="center"/>
    </xf>
    <xf numFmtId="199" fontId="14" fillId="0" borderId="0" applyProtection="0">
      <alignment vertical="center"/>
    </xf>
    <xf numFmtId="0" fontId="35" fillId="9" borderId="0" applyProtection="0">
      <alignment vertical="center"/>
    </xf>
    <xf numFmtId="41" fontId="14" fillId="0" borderId="0" applyFont="0" applyFill="0" applyBorder="0" applyAlignment="0" applyProtection="0">
      <alignment vertical="center"/>
    </xf>
    <xf numFmtId="0" fontId="35" fillId="9" borderId="0" applyProtection="0">
      <alignment vertical="center"/>
    </xf>
    <xf numFmtId="41" fontId="14" fillId="0" borderId="0" applyFont="0" applyFill="0" applyBorder="0" applyAlignment="0" applyProtection="0">
      <alignment vertical="center"/>
    </xf>
    <xf numFmtId="0" fontId="35" fillId="9" borderId="0" applyNumberFormat="0" applyBorder="0" applyAlignment="0" applyProtection="0">
      <alignment vertical="center"/>
    </xf>
    <xf numFmtId="41" fontId="14" fillId="0" borderId="0" applyFont="0" applyFill="0" applyBorder="0" applyAlignment="0" applyProtection="0">
      <alignment vertical="center"/>
    </xf>
    <xf numFmtId="0" fontId="35" fillId="9" borderId="0" applyNumberFormat="0" applyBorder="0" applyAlignment="0" applyProtection="0">
      <alignment vertical="center"/>
    </xf>
    <xf numFmtId="41" fontId="14" fillId="0" borderId="0" applyFont="0" applyFill="0" applyBorder="0" applyAlignment="0" applyProtection="0">
      <alignment vertical="center"/>
    </xf>
    <xf numFmtId="0" fontId="35" fillId="29" borderId="0" applyProtection="0">
      <alignment vertical="center"/>
    </xf>
    <xf numFmtId="0" fontId="35" fillId="9" borderId="0" applyNumberFormat="0" applyBorder="0" applyAlignment="0" applyProtection="0">
      <alignment vertical="center"/>
    </xf>
    <xf numFmtId="41" fontId="14" fillId="0" borderId="0" applyFont="0" applyFill="0" applyBorder="0" applyAlignment="0" applyProtection="0">
      <alignment vertical="center"/>
    </xf>
    <xf numFmtId="0" fontId="35" fillId="9" borderId="0" applyNumberFormat="0" applyBorder="0" applyAlignment="0" applyProtection="0">
      <alignment vertical="center"/>
    </xf>
    <xf numFmtId="41" fontId="14" fillId="0" borderId="0" applyFont="0" applyFill="0" applyBorder="0" applyAlignment="0" applyProtection="0">
      <alignment vertical="center"/>
    </xf>
    <xf numFmtId="0" fontId="52" fillId="0" borderId="24" applyProtection="0">
      <alignment horizontal="center" vertical="center"/>
    </xf>
    <xf numFmtId="0" fontId="35" fillId="9" borderId="0" applyNumberFormat="0" applyBorder="0" applyAlignment="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8" fillId="19" borderId="0" applyProtection="0">
      <alignment vertical="center"/>
    </xf>
    <xf numFmtId="0" fontId="34" fillId="20" borderId="0" applyProtection="0">
      <alignment vertical="center"/>
    </xf>
    <xf numFmtId="0" fontId="38" fillId="19" borderId="0" applyProtection="0">
      <alignment vertical="center"/>
    </xf>
    <xf numFmtId="0" fontId="34" fillId="20" borderId="0" applyProtection="0">
      <alignment vertical="center"/>
    </xf>
    <xf numFmtId="0" fontId="38" fillId="19" borderId="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33" borderId="0" applyProtection="0">
      <alignment vertical="center"/>
    </xf>
    <xf numFmtId="0" fontId="34" fillId="33" borderId="0" applyProtection="0">
      <alignment vertical="center"/>
    </xf>
    <xf numFmtId="0" fontId="34" fillId="33" borderId="0" applyProtection="0">
      <alignment vertical="center"/>
    </xf>
    <xf numFmtId="0" fontId="34" fillId="33" borderId="0" applyProtection="0">
      <alignment vertical="center"/>
    </xf>
    <xf numFmtId="0" fontId="34" fillId="33" borderId="0" applyProtection="0">
      <alignment vertical="center"/>
    </xf>
    <xf numFmtId="0" fontId="34" fillId="33" borderId="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3" fillId="19" borderId="0" applyProtection="0">
      <alignment vertical="center"/>
    </xf>
    <xf numFmtId="0" fontId="34" fillId="33" borderId="0" applyNumberFormat="0" applyBorder="0" applyAlignment="0" applyProtection="0">
      <alignment vertical="center"/>
    </xf>
    <xf numFmtId="0" fontId="34" fillId="33" borderId="0" applyProtection="0">
      <alignment vertical="center"/>
    </xf>
    <xf numFmtId="0" fontId="43" fillId="17" borderId="0" applyProtection="0">
      <alignment vertical="center"/>
    </xf>
    <xf numFmtId="0" fontId="14" fillId="0" borderId="0">
      <alignment vertical="center"/>
    </xf>
    <xf numFmtId="0" fontId="34" fillId="20" borderId="0" applyProtection="0">
      <alignment vertical="center"/>
    </xf>
    <xf numFmtId="0" fontId="38" fillId="19" borderId="0" applyNumberFormat="0" applyBorder="0" applyAlignment="0" applyProtection="0">
      <alignment vertical="center"/>
    </xf>
    <xf numFmtId="0" fontId="33" fillId="19" borderId="0" applyProtection="0">
      <alignment vertical="center"/>
    </xf>
    <xf numFmtId="0" fontId="35" fillId="25" borderId="0" applyProtection="0">
      <alignment vertical="center"/>
    </xf>
    <xf numFmtId="0" fontId="61" fillId="40" borderId="0" applyNumberFormat="0" applyBorder="0" applyAlignment="0" applyProtection="0">
      <alignment vertical="center"/>
    </xf>
    <xf numFmtId="0" fontId="35" fillId="25" borderId="0" applyProtection="0">
      <alignment vertical="center"/>
    </xf>
    <xf numFmtId="0" fontId="30" fillId="17" borderId="0" applyNumberFormat="0" applyBorder="0" applyAlignment="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61" fillId="40" borderId="0" applyNumberFormat="0" applyBorder="0" applyAlignment="0" applyProtection="0">
      <alignment vertical="center"/>
    </xf>
    <xf numFmtId="0" fontId="35" fillId="25" borderId="0" applyProtection="0">
      <alignment vertical="center"/>
    </xf>
    <xf numFmtId="0" fontId="61" fillId="40" borderId="0" applyNumberFormat="0" applyBorder="0" applyAlignment="0" applyProtection="0">
      <alignment vertical="center"/>
    </xf>
    <xf numFmtId="0" fontId="35" fillId="25" borderId="0" applyProtection="0">
      <alignment vertical="center"/>
    </xf>
    <xf numFmtId="0" fontId="43" fillId="17" borderId="0" applyNumberFormat="0" applyBorder="0" applyAlignment="0" applyProtection="0">
      <alignment vertical="center"/>
    </xf>
    <xf numFmtId="0" fontId="30" fillId="17" borderId="0" applyProtection="0">
      <alignment vertical="center"/>
    </xf>
    <xf numFmtId="0" fontId="35" fillId="25" borderId="0" applyNumberFormat="0" applyBorder="0" applyAlignment="0" applyProtection="0">
      <alignment vertical="center"/>
    </xf>
    <xf numFmtId="0" fontId="30" fillId="17" borderId="0" applyProtection="0">
      <alignment vertical="center"/>
    </xf>
    <xf numFmtId="0" fontId="42" fillId="23" borderId="19">
      <alignment vertical="center"/>
      <protection locked="0"/>
    </xf>
    <xf numFmtId="0" fontId="35" fillId="25" borderId="0" applyNumberFormat="0" applyBorder="0" applyAlignment="0" applyProtection="0">
      <alignment vertical="center"/>
    </xf>
    <xf numFmtId="0" fontId="42" fillId="23" borderId="19">
      <alignment vertical="center"/>
      <protection locked="0"/>
    </xf>
    <xf numFmtId="0" fontId="35" fillId="25" borderId="0" applyNumberFormat="0" applyBorder="0" applyAlignment="0" applyProtection="0">
      <alignment vertical="center"/>
    </xf>
    <xf numFmtId="0" fontId="45" fillId="0" borderId="0" applyProtection="0">
      <alignment vertical="center"/>
    </xf>
    <xf numFmtId="0" fontId="35" fillId="25" borderId="0" applyNumberFormat="0" applyBorder="0" applyAlignment="0" applyProtection="0">
      <alignment vertical="center"/>
    </xf>
    <xf numFmtId="0" fontId="35" fillId="17" borderId="0" applyProtection="0">
      <alignment vertical="center"/>
    </xf>
    <xf numFmtId="0" fontId="45" fillId="0" borderId="0" applyProtection="0">
      <alignment vertical="center"/>
    </xf>
    <xf numFmtId="0" fontId="35" fillId="17" borderId="0" applyProtection="0">
      <alignment vertical="center"/>
    </xf>
    <xf numFmtId="0" fontId="45" fillId="0" borderId="0" applyProtection="0">
      <alignment vertical="center"/>
    </xf>
    <xf numFmtId="0" fontId="34" fillId="21" borderId="0" applyNumberFormat="0" applyBorder="0" applyAlignment="0" applyProtection="0">
      <alignment vertical="center"/>
    </xf>
    <xf numFmtId="0" fontId="35" fillId="17" borderId="0" applyProtection="0">
      <alignment vertical="center"/>
    </xf>
    <xf numFmtId="0" fontId="45" fillId="0" borderId="0" applyProtection="0">
      <alignment vertical="center"/>
    </xf>
    <xf numFmtId="0" fontId="35" fillId="17" borderId="0" applyProtection="0">
      <alignment vertical="center"/>
    </xf>
    <xf numFmtId="0" fontId="35" fillId="17" borderId="0" applyProtection="0">
      <alignment vertical="center"/>
    </xf>
    <xf numFmtId="189" fontId="64" fillId="43" borderId="0" applyProtection="0">
      <alignment vertical="center"/>
    </xf>
    <xf numFmtId="0" fontId="34" fillId="21" borderId="0" applyNumberFormat="0" applyBorder="0" applyAlignment="0" applyProtection="0">
      <alignment vertical="center"/>
    </xf>
    <xf numFmtId="0" fontId="35" fillId="17" borderId="0" applyProtection="0">
      <alignment vertical="center"/>
    </xf>
    <xf numFmtId="189" fontId="64" fillId="43" borderId="0" applyProtection="0">
      <alignment vertical="center"/>
    </xf>
    <xf numFmtId="0" fontId="35" fillId="17" borderId="0" applyProtection="0">
      <alignment vertical="center"/>
    </xf>
    <xf numFmtId="0" fontId="45" fillId="0" borderId="0" applyProtection="0">
      <alignment vertical="center"/>
    </xf>
    <xf numFmtId="0" fontId="35" fillId="17" borderId="0" applyProtection="0">
      <alignment vertical="center"/>
    </xf>
    <xf numFmtId="0" fontId="35" fillId="17" borderId="0" applyNumberFormat="0" applyBorder="0" applyAlignment="0" applyProtection="0">
      <alignment vertical="center"/>
    </xf>
    <xf numFmtId="0" fontId="45" fillId="0" borderId="0" applyProtection="0">
      <alignment vertical="center"/>
    </xf>
    <xf numFmtId="0" fontId="35" fillId="17" borderId="0" applyProtection="0">
      <alignment vertical="center"/>
    </xf>
    <xf numFmtId="0" fontId="35" fillId="17" borderId="0" applyNumberFormat="0" applyBorder="0" applyAlignment="0" applyProtection="0">
      <alignment vertical="center"/>
    </xf>
    <xf numFmtId="0" fontId="30" fillId="17" borderId="0" applyProtection="0">
      <alignment vertical="center"/>
    </xf>
    <xf numFmtId="0" fontId="35" fillId="17" borderId="0" applyNumberFormat="0" applyBorder="0" applyAlignment="0" applyProtection="0">
      <alignment vertical="center"/>
    </xf>
    <xf numFmtId="0" fontId="30" fillId="17" borderId="0" applyProtection="0">
      <alignment vertical="center"/>
    </xf>
    <xf numFmtId="0" fontId="35" fillId="17" borderId="0" applyNumberFormat="0" applyBorder="0" applyAlignment="0" applyProtection="0">
      <alignment vertical="center"/>
    </xf>
    <xf numFmtId="0" fontId="30" fillId="17" borderId="0" applyProtection="0">
      <alignment vertical="center"/>
    </xf>
    <xf numFmtId="0" fontId="35" fillId="17" borderId="0" applyNumberFormat="0" applyBorder="0" applyAlignment="0" applyProtection="0">
      <alignment vertical="center"/>
    </xf>
    <xf numFmtId="0" fontId="30" fillId="17" borderId="0" applyNumberFormat="0" applyBorder="0" applyAlignment="0" applyProtection="0">
      <alignment vertical="center"/>
    </xf>
    <xf numFmtId="0" fontId="35" fillId="17" borderId="0" applyNumberFormat="0" applyBorder="0" applyAlignment="0" applyProtection="0">
      <alignment vertical="center"/>
    </xf>
    <xf numFmtId="0" fontId="34" fillId="9" borderId="0" applyProtection="0">
      <alignment vertical="center"/>
    </xf>
    <xf numFmtId="0" fontId="34" fillId="9" borderId="0" applyProtection="0">
      <alignment vertical="center"/>
    </xf>
    <xf numFmtId="0" fontId="34" fillId="9" borderId="0" applyProtection="0">
      <alignment vertical="center"/>
    </xf>
    <xf numFmtId="0" fontId="34" fillId="9" borderId="0" applyProtection="0">
      <alignment vertical="center"/>
    </xf>
    <xf numFmtId="0" fontId="30" fillId="17" borderId="0" applyProtection="0">
      <alignment vertical="center"/>
    </xf>
    <xf numFmtId="0" fontId="34" fillId="9" borderId="0" applyProtection="0">
      <alignment vertical="center"/>
    </xf>
    <xf numFmtId="0" fontId="34" fillId="9" borderId="0" applyProtection="0">
      <alignment vertical="center"/>
    </xf>
    <xf numFmtId="0" fontId="38" fillId="19" borderId="0" applyNumberFormat="0" applyBorder="0" applyAlignment="0" applyProtection="0">
      <alignment vertical="center"/>
    </xf>
    <xf numFmtId="0" fontId="42" fillId="23" borderId="19">
      <alignment vertical="center"/>
      <protection locked="0"/>
    </xf>
    <xf numFmtId="0" fontId="34" fillId="9" borderId="0" applyProtection="0">
      <alignment vertical="center"/>
    </xf>
    <xf numFmtId="0" fontId="34" fillId="9" borderId="0" applyProtection="0">
      <alignment vertical="center"/>
    </xf>
    <xf numFmtId="0" fontId="34" fillId="9" borderId="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0" fillId="17" borderId="0" applyNumberFormat="0" applyBorder="0" applyAlignment="0" applyProtection="0">
      <alignment vertical="center"/>
    </xf>
    <xf numFmtId="0" fontId="34" fillId="9" borderId="0" applyNumberFormat="0" applyBorder="0" applyAlignment="0" applyProtection="0">
      <alignment vertical="center"/>
    </xf>
    <xf numFmtId="0" fontId="43" fillId="17" borderId="0" applyProtection="0">
      <alignment vertical="center"/>
    </xf>
    <xf numFmtId="0" fontId="34" fillId="20" borderId="0" applyProtection="0">
      <alignment vertical="center"/>
    </xf>
    <xf numFmtId="0" fontId="34" fillId="20" borderId="0" applyProtection="0">
      <alignment vertical="center"/>
    </xf>
    <xf numFmtId="9" fontId="31" fillId="0" borderId="0">
      <alignment vertical="center"/>
    </xf>
    <xf numFmtId="0" fontId="34" fillId="20" borderId="0" applyProtection="0">
      <alignment vertical="center"/>
    </xf>
    <xf numFmtId="0" fontId="38" fillId="19" borderId="0" applyNumberFormat="0" applyBorder="0" applyAlignment="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Protection="0">
      <alignment vertical="center"/>
    </xf>
    <xf numFmtId="0" fontId="34" fillId="20" borderId="0" applyNumberFormat="0" applyBorder="0" applyAlignment="0" applyProtection="0">
      <alignment vertical="center"/>
    </xf>
    <xf numFmtId="0" fontId="30" fillId="17" borderId="0" applyProtection="0">
      <alignment vertical="center"/>
    </xf>
    <xf numFmtId="0" fontId="34" fillId="20" borderId="0" applyNumberFormat="0" applyBorder="0" applyAlignment="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4" fillId="0" borderId="0">
      <alignment vertical="center"/>
    </xf>
    <xf numFmtId="0" fontId="34" fillId="24" borderId="0" applyProtection="0">
      <alignment vertical="center"/>
    </xf>
    <xf numFmtId="0" fontId="35" fillId="18" borderId="0" applyProtection="0">
      <alignment vertical="center"/>
    </xf>
    <xf numFmtId="0" fontId="35" fillId="18" borderId="0" applyProtection="0">
      <alignment vertical="center"/>
    </xf>
    <xf numFmtId="0" fontId="34" fillId="11" borderId="0" applyProtection="0">
      <alignment vertical="center"/>
    </xf>
    <xf numFmtId="0" fontId="35" fillId="18" borderId="0" applyProtection="0">
      <alignment vertical="center"/>
    </xf>
    <xf numFmtId="0" fontId="30" fillId="17"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0" fillId="17" borderId="0" applyProtection="0">
      <alignment vertical="center"/>
    </xf>
    <xf numFmtId="0" fontId="69" fillId="0" borderId="0" applyNumberFormat="0" applyFill="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9" borderId="0" applyProtection="0">
      <alignment vertical="center"/>
    </xf>
    <xf numFmtId="0" fontId="33" fillId="19" borderId="0" applyProtection="0">
      <alignment vertical="center"/>
    </xf>
    <xf numFmtId="0" fontId="35" fillId="9" borderId="0" applyProtection="0">
      <alignment vertical="center"/>
    </xf>
    <xf numFmtId="0" fontId="35" fillId="9" borderId="0" applyProtection="0">
      <alignment vertical="center"/>
    </xf>
    <xf numFmtId="0" fontId="35" fillId="9" borderId="0" applyProtection="0">
      <alignment vertical="center"/>
    </xf>
    <xf numFmtId="0" fontId="33" fillId="19" borderId="0" applyProtection="0">
      <alignment vertical="center"/>
    </xf>
    <xf numFmtId="0" fontId="35" fillId="9" borderId="0" applyProtection="0">
      <alignment vertical="center"/>
    </xf>
    <xf numFmtId="0" fontId="33" fillId="19" borderId="0" applyNumberFormat="0" applyBorder="0" applyAlignment="0" applyProtection="0">
      <alignment vertical="center"/>
    </xf>
    <xf numFmtId="0" fontId="35" fillId="9" borderId="0" applyProtection="0">
      <alignment vertical="center"/>
    </xf>
    <xf numFmtId="0" fontId="35" fillId="9" borderId="0" applyProtection="0">
      <alignment vertical="center"/>
    </xf>
    <xf numFmtId="0" fontId="38" fillId="19" borderId="0" applyProtection="0">
      <alignment vertical="center"/>
    </xf>
    <xf numFmtId="0" fontId="35" fillId="9" borderId="0" applyProtection="0">
      <alignment vertical="center"/>
    </xf>
    <xf numFmtId="0" fontId="38" fillId="19" borderId="0" applyProtection="0">
      <alignment vertical="center"/>
    </xf>
    <xf numFmtId="0" fontId="35" fillId="9" borderId="0" applyNumberFormat="0" applyBorder="0" applyAlignment="0" applyProtection="0">
      <alignment vertical="center"/>
    </xf>
    <xf numFmtId="0" fontId="38" fillId="19" borderId="0" applyProtection="0">
      <alignment vertical="center"/>
    </xf>
    <xf numFmtId="0" fontId="35" fillId="9" borderId="0" applyNumberFormat="0" applyBorder="0" applyAlignment="0" applyProtection="0">
      <alignment vertical="center"/>
    </xf>
    <xf numFmtId="0" fontId="38" fillId="19" borderId="0" applyNumberFormat="0" applyBorder="0" applyAlignment="0" applyProtection="0">
      <alignment vertical="center"/>
    </xf>
    <xf numFmtId="0" fontId="35" fillId="18" borderId="0" applyProtection="0">
      <alignment vertical="center"/>
    </xf>
    <xf numFmtId="0" fontId="35" fillId="9" borderId="0" applyNumberFormat="0" applyBorder="0" applyAlignment="0" applyProtection="0">
      <alignment vertical="center"/>
    </xf>
    <xf numFmtId="0" fontId="38" fillId="19" borderId="0" applyNumberFormat="0" applyBorder="0" applyAlignment="0" applyProtection="0">
      <alignment vertical="center"/>
    </xf>
    <xf numFmtId="0" fontId="35" fillId="9" borderId="0" applyNumberFormat="0" applyBorder="0" applyAlignment="0" applyProtection="0">
      <alignment vertical="center"/>
    </xf>
    <xf numFmtId="0" fontId="38" fillId="19" borderId="0" applyNumberFormat="0" applyBorder="0" applyAlignment="0" applyProtection="0">
      <alignment vertical="center"/>
    </xf>
    <xf numFmtId="0" fontId="35" fillId="9" borderId="0" applyNumberFormat="0" applyBorder="0" applyAlignment="0" applyProtection="0">
      <alignment vertical="center"/>
    </xf>
    <xf numFmtId="194" fontId="14" fillId="0" borderId="0" applyProtection="0">
      <alignment vertical="center"/>
    </xf>
    <xf numFmtId="0" fontId="34" fillId="9" borderId="0" applyProtection="0">
      <alignment vertical="center"/>
    </xf>
    <xf numFmtId="0" fontId="34" fillId="9" borderId="0" applyProtection="0">
      <alignment vertical="center"/>
    </xf>
    <xf numFmtId="41" fontId="14" fillId="0" borderId="0" applyFont="0" applyFill="0" applyBorder="0" applyAlignment="0" applyProtection="0">
      <alignment vertical="center"/>
    </xf>
    <xf numFmtId="0" fontId="39" fillId="0" borderId="17" applyProtection="0">
      <alignment horizontal="left" vertical="center"/>
    </xf>
    <xf numFmtId="0" fontId="34" fillId="9" borderId="0" applyProtection="0">
      <alignment vertical="center"/>
    </xf>
    <xf numFmtId="0" fontId="34" fillId="9" borderId="0" applyProtection="0">
      <alignment vertical="center"/>
    </xf>
    <xf numFmtId="0" fontId="34" fillId="9" borderId="0" applyProtection="0">
      <alignment vertical="center"/>
    </xf>
    <xf numFmtId="41" fontId="14" fillId="0" borderId="0" applyFont="0" applyFill="0" applyBorder="0" applyAlignment="0" applyProtection="0">
      <alignment vertical="center"/>
    </xf>
    <xf numFmtId="0" fontId="14" fillId="0" borderId="0">
      <alignment vertical="center"/>
    </xf>
    <xf numFmtId="0" fontId="14" fillId="0" borderId="0">
      <alignment vertical="center"/>
    </xf>
    <xf numFmtId="0" fontId="34" fillId="9" borderId="0" applyProtection="0">
      <alignment vertical="center"/>
    </xf>
    <xf numFmtId="0" fontId="14" fillId="38" borderId="0" applyProtection="0">
      <alignment vertical="center"/>
    </xf>
    <xf numFmtId="0" fontId="34" fillId="9" borderId="0" applyProtection="0">
      <alignment vertical="center"/>
    </xf>
    <xf numFmtId="0" fontId="46" fillId="35" borderId="0" applyProtection="0">
      <alignment vertical="center"/>
    </xf>
    <xf numFmtId="0" fontId="34" fillId="9" borderId="0" applyProtection="0">
      <alignment vertical="center"/>
    </xf>
    <xf numFmtId="0" fontId="43" fillId="17"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24" borderId="0" applyProtection="0">
      <alignment vertical="center"/>
    </xf>
    <xf numFmtId="0" fontId="34" fillId="24" borderId="0" applyProtection="0">
      <alignment vertical="center"/>
    </xf>
    <xf numFmtId="0" fontId="34" fillId="24" borderId="0" applyProtection="0">
      <alignment vertical="center"/>
    </xf>
    <xf numFmtId="0" fontId="38" fillId="19" borderId="0" applyProtection="0">
      <alignment vertical="center"/>
    </xf>
    <xf numFmtId="0" fontId="34" fillId="24" borderId="0" applyNumberFormat="0" applyBorder="0" applyAlignment="0" applyProtection="0">
      <alignment vertical="center"/>
    </xf>
    <xf numFmtId="0" fontId="38" fillId="19" borderId="0" applyProtection="0">
      <alignment vertical="center"/>
    </xf>
    <xf numFmtId="9" fontId="31" fillId="0" borderId="0" applyProtection="0">
      <alignment vertical="center"/>
    </xf>
    <xf numFmtId="0" fontId="34" fillId="24" borderId="0" applyNumberFormat="0" applyBorder="0" applyAlignment="0" applyProtection="0">
      <alignment vertical="center"/>
    </xf>
    <xf numFmtId="0" fontId="38" fillId="19" borderId="0" applyProtection="0">
      <alignment vertical="center"/>
    </xf>
    <xf numFmtId="9" fontId="31" fillId="0" borderId="0" applyProtection="0">
      <alignment vertical="center"/>
    </xf>
    <xf numFmtId="0" fontId="34" fillId="24" borderId="0" applyNumberFormat="0" applyBorder="0" applyAlignment="0" applyProtection="0">
      <alignment vertical="center"/>
    </xf>
    <xf numFmtId="0" fontId="33" fillId="19" borderId="0" applyNumberFormat="0" applyBorder="0" applyAlignment="0" applyProtection="0">
      <alignment vertical="center"/>
    </xf>
    <xf numFmtId="0" fontId="38" fillId="19" borderId="0" applyNumberFormat="0" applyBorder="0" applyAlignment="0" applyProtection="0">
      <alignment vertical="center"/>
    </xf>
    <xf numFmtId="9" fontId="31" fillId="0" borderId="0">
      <alignment vertical="center"/>
    </xf>
    <xf numFmtId="0" fontId="34" fillId="24" borderId="0" applyNumberFormat="0" applyBorder="0" applyAlignment="0" applyProtection="0">
      <alignment vertical="center"/>
    </xf>
    <xf numFmtId="0" fontId="14" fillId="38" borderId="0" applyProtection="0">
      <alignment vertical="center"/>
    </xf>
    <xf numFmtId="0" fontId="34" fillId="24" borderId="0" applyProtection="0">
      <alignment vertical="center"/>
    </xf>
    <xf numFmtId="0" fontId="35" fillId="29" borderId="0" applyProtection="0">
      <alignment vertical="center"/>
    </xf>
    <xf numFmtId="0" fontId="14" fillId="0" borderId="0">
      <alignment vertical="center"/>
    </xf>
    <xf numFmtId="0" fontId="35" fillId="29" borderId="0" applyProtection="0">
      <alignment vertical="center"/>
    </xf>
    <xf numFmtId="0" fontId="35" fillId="29" borderId="0" applyProtection="0">
      <alignment vertical="center"/>
    </xf>
    <xf numFmtId="0" fontId="14" fillId="25" borderId="27" applyNumberFormat="0" applyFont="0" applyAlignment="0" applyProtection="0">
      <alignment vertical="center"/>
    </xf>
    <xf numFmtId="0" fontId="35" fillId="29" borderId="0" applyProtection="0">
      <alignment vertical="center"/>
    </xf>
    <xf numFmtId="0" fontId="14" fillId="0" borderId="0" applyProtection="0">
      <alignment vertical="center"/>
    </xf>
    <xf numFmtId="0" fontId="35" fillId="29" borderId="0" applyProtection="0">
      <alignment vertical="center"/>
    </xf>
    <xf numFmtId="0" fontId="14" fillId="0" borderId="0" applyProtection="0">
      <alignment vertical="center"/>
    </xf>
    <xf numFmtId="0" fontId="35" fillId="29" borderId="0" applyProtection="0">
      <alignment vertical="center"/>
    </xf>
    <xf numFmtId="0" fontId="14" fillId="0" borderId="0">
      <alignment vertical="center"/>
    </xf>
    <xf numFmtId="0" fontId="38" fillId="19" borderId="0" applyProtection="0">
      <alignment vertical="center"/>
    </xf>
    <xf numFmtId="0" fontId="35" fillId="29" borderId="0" applyProtection="0">
      <alignment vertical="center"/>
    </xf>
    <xf numFmtId="0" fontId="14" fillId="0" borderId="0">
      <alignment vertical="center"/>
    </xf>
    <xf numFmtId="0" fontId="38" fillId="19" borderId="0" applyProtection="0">
      <alignment vertical="center"/>
    </xf>
    <xf numFmtId="0" fontId="35" fillId="29" borderId="0" applyProtection="0">
      <alignment vertical="center"/>
    </xf>
    <xf numFmtId="0" fontId="14" fillId="0" borderId="0">
      <alignment vertical="center"/>
    </xf>
    <xf numFmtId="0" fontId="35" fillId="29" borderId="0" applyNumberFormat="0" applyBorder="0" applyAlignment="0" applyProtection="0">
      <alignment vertical="center"/>
    </xf>
    <xf numFmtId="0" fontId="14" fillId="0" borderId="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29" borderId="0" applyNumberFormat="0" applyBorder="0" applyAlignment="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35" fillId="18" borderId="0" applyProtection="0">
      <alignment vertical="center"/>
    </xf>
    <xf numFmtId="0" fontId="14" fillId="0" borderId="0">
      <alignment vertical="center"/>
    </xf>
    <xf numFmtId="0" fontId="35" fillId="18" borderId="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8" fillId="19" borderId="0" applyProtection="0">
      <alignment vertical="center"/>
    </xf>
    <xf numFmtId="14" fontId="41" fillId="0" borderId="0">
      <alignment horizontal="center" vertical="center" wrapText="1"/>
      <protection locked="0"/>
    </xf>
    <xf numFmtId="0" fontId="35" fillId="18" borderId="0" applyNumberFormat="0" applyBorder="0" applyAlignment="0" applyProtection="0">
      <alignment vertical="center"/>
    </xf>
    <xf numFmtId="0" fontId="34" fillId="21" borderId="0" applyProtection="0">
      <alignment vertical="center"/>
    </xf>
    <xf numFmtId="0" fontId="34" fillId="21" borderId="0" applyProtection="0">
      <alignment vertical="center"/>
    </xf>
    <xf numFmtId="0" fontId="34" fillId="21" borderId="0" applyProtection="0">
      <alignment vertical="center"/>
    </xf>
    <xf numFmtId="0" fontId="35" fillId="2" borderId="0" applyNumberFormat="0" applyBorder="0" applyAlignment="0" applyProtection="0">
      <alignment vertical="center"/>
    </xf>
    <xf numFmtId="0" fontId="34" fillId="21" borderId="0" applyProtection="0">
      <alignment vertical="center"/>
    </xf>
    <xf numFmtId="0" fontId="30" fillId="17" borderId="0" applyNumberFormat="0" applyBorder="0" applyAlignment="0" applyProtection="0">
      <alignment vertical="center"/>
    </xf>
    <xf numFmtId="0" fontId="34" fillId="21" borderId="0" applyProtection="0">
      <alignment vertical="center"/>
    </xf>
    <xf numFmtId="0" fontId="34" fillId="21" borderId="0" applyProtection="0">
      <alignment vertical="center"/>
    </xf>
    <xf numFmtId="0" fontId="34" fillId="21" borderId="0" applyNumberFormat="0" applyBorder="0" applyAlignment="0" applyProtection="0">
      <alignment vertical="center"/>
    </xf>
    <xf numFmtId="0" fontId="34" fillId="26" borderId="0" applyProtection="0">
      <alignment vertical="center"/>
    </xf>
    <xf numFmtId="0" fontId="38" fillId="19" borderId="0" applyNumberFormat="0" applyBorder="0" applyAlignment="0" applyProtection="0">
      <alignment vertical="center"/>
    </xf>
    <xf numFmtId="0" fontId="62" fillId="0" borderId="0" applyProtection="0">
      <alignment vertical="center"/>
    </xf>
    <xf numFmtId="0" fontId="34" fillId="26" borderId="0" applyProtection="0">
      <alignment vertical="center"/>
    </xf>
    <xf numFmtId="0" fontId="34" fillId="26" borderId="0" applyProtection="0">
      <alignment vertical="center"/>
    </xf>
    <xf numFmtId="0" fontId="34" fillId="26" borderId="0" applyProtection="0">
      <alignment vertical="center"/>
    </xf>
    <xf numFmtId="0" fontId="34" fillId="26" borderId="0" applyProtection="0">
      <alignment vertical="center"/>
    </xf>
    <xf numFmtId="0" fontId="34" fillId="26" borderId="0" applyProtection="0">
      <alignment vertical="center"/>
    </xf>
    <xf numFmtId="0" fontId="49" fillId="0" borderId="22" applyProtection="0">
      <alignment vertical="center"/>
    </xf>
    <xf numFmtId="0" fontId="34" fillId="26" borderId="0" applyNumberFormat="0" applyBorder="0" applyAlignment="0" applyProtection="0">
      <alignment vertical="center"/>
    </xf>
    <xf numFmtId="0" fontId="49" fillId="0" borderId="22" applyProtection="0">
      <alignment vertical="center"/>
    </xf>
    <xf numFmtId="0" fontId="34" fillId="26" borderId="0" applyNumberFormat="0" applyBorder="0" applyAlignment="0" applyProtection="0">
      <alignment vertical="center"/>
    </xf>
    <xf numFmtId="0" fontId="49" fillId="0" borderId="22" applyProtection="0">
      <alignment vertical="center"/>
    </xf>
    <xf numFmtId="0" fontId="34" fillId="26" borderId="0" applyNumberFormat="0" applyBorder="0" applyAlignment="0" applyProtection="0">
      <alignment vertical="center"/>
    </xf>
    <xf numFmtId="0" fontId="49" fillId="0" borderId="22" applyNumberFormat="0" applyFill="0" applyAlignment="0" applyProtection="0">
      <alignment vertical="center"/>
    </xf>
    <xf numFmtId="0" fontId="34" fillId="26" borderId="0" applyNumberFormat="0" applyBorder="0" applyAlignment="0" applyProtection="0">
      <alignment vertical="center"/>
    </xf>
    <xf numFmtId="0" fontId="49" fillId="0" borderId="22" applyNumberFormat="0" applyFill="0" applyAlignment="0" applyProtection="0">
      <alignment vertical="center"/>
    </xf>
    <xf numFmtId="0" fontId="34" fillId="26" borderId="0" applyNumberFormat="0" applyBorder="0" applyAlignment="0" applyProtection="0">
      <alignment vertical="center"/>
    </xf>
    <xf numFmtId="0" fontId="34" fillId="26" borderId="0" applyProtection="0">
      <alignment vertical="center"/>
    </xf>
    <xf numFmtId="0" fontId="35" fillId="25" borderId="0" applyProtection="0">
      <alignment vertical="center"/>
    </xf>
    <xf numFmtId="0" fontId="35" fillId="25" borderId="0" applyProtection="0">
      <alignment vertical="center"/>
    </xf>
    <xf numFmtId="0" fontId="14" fillId="0" borderId="0">
      <alignment vertical="center"/>
    </xf>
    <xf numFmtId="0" fontId="35" fillId="25" borderId="0" applyProtection="0">
      <alignment vertical="center"/>
    </xf>
    <xf numFmtId="0" fontId="35" fillId="25" borderId="0" applyProtection="0">
      <alignment vertical="center"/>
    </xf>
    <xf numFmtId="0" fontId="35" fillId="25" borderId="0" applyProtection="0">
      <alignment vertical="center"/>
    </xf>
    <xf numFmtId="0" fontId="35" fillId="25" borderId="0" applyNumberFormat="0" applyBorder="0" applyAlignment="0" applyProtection="0">
      <alignment vertical="center"/>
    </xf>
    <xf numFmtId="0" fontId="45" fillId="0" borderId="0" applyProtection="0">
      <alignment vertical="center"/>
    </xf>
    <xf numFmtId="0" fontId="35" fillId="25" borderId="0" applyNumberFormat="0" applyBorder="0" applyAlignment="0" applyProtection="0">
      <alignment vertical="center"/>
    </xf>
    <xf numFmtId="0" fontId="45" fillId="0" borderId="0" applyProtection="0">
      <alignment vertical="center"/>
    </xf>
    <xf numFmtId="0" fontId="35" fillId="25" borderId="0" applyNumberFormat="0" applyBorder="0" applyAlignment="0" applyProtection="0">
      <alignment vertical="center"/>
    </xf>
    <xf numFmtId="0" fontId="42" fillId="23" borderId="19">
      <alignment vertical="center"/>
      <protection locked="0"/>
    </xf>
    <xf numFmtId="0" fontId="35" fillId="2" borderId="0" applyProtection="0">
      <alignment vertical="center"/>
    </xf>
    <xf numFmtId="0" fontId="5" fillId="0" borderId="4" applyProtection="0">
      <alignment horizontal="left" vertical="center"/>
    </xf>
    <xf numFmtId="0" fontId="35" fillId="2" borderId="0" applyProtection="0">
      <alignment vertical="center"/>
    </xf>
    <xf numFmtId="0" fontId="35" fillId="2" borderId="0" applyProtection="0">
      <alignment vertical="center"/>
    </xf>
    <xf numFmtId="0" fontId="35" fillId="2" borderId="0" applyProtection="0">
      <alignment vertical="center"/>
    </xf>
    <xf numFmtId="0" fontId="35" fillId="2" borderId="0" applyProtection="0">
      <alignment vertical="center"/>
    </xf>
    <xf numFmtId="0" fontId="30" fillId="17" borderId="0" applyNumberFormat="0" applyBorder="0" applyAlignment="0" applyProtection="0">
      <alignment vertical="center"/>
    </xf>
    <xf numFmtId="0" fontId="35" fillId="2" borderId="0" applyProtection="0">
      <alignment vertical="center"/>
    </xf>
    <xf numFmtId="0" fontId="35" fillId="2" borderId="0" applyProtection="0">
      <alignment vertical="center"/>
    </xf>
    <xf numFmtId="37" fontId="70" fillId="0" borderId="0" applyProtection="0">
      <alignment vertical="center"/>
    </xf>
    <xf numFmtId="0" fontId="35" fillId="2" borderId="0" applyProtection="0">
      <alignment vertical="center"/>
    </xf>
    <xf numFmtId="0" fontId="35" fillId="2" borderId="0" applyProtection="0">
      <alignment vertical="center"/>
    </xf>
    <xf numFmtId="0" fontId="35" fillId="2" borderId="0" applyNumberFormat="0" applyBorder="0" applyAlignment="0" applyProtection="0">
      <alignment vertical="center"/>
    </xf>
    <xf numFmtId="0" fontId="35" fillId="2" borderId="0" applyNumberFormat="0" applyBorder="0" applyAlignment="0" applyProtection="0">
      <alignment vertical="center"/>
    </xf>
    <xf numFmtId="0" fontId="5" fillId="0" borderId="0">
      <alignment vertical="center"/>
    </xf>
    <xf numFmtId="0" fontId="35" fillId="2" borderId="0" applyNumberFormat="0" applyBorder="0" applyAlignment="0" applyProtection="0">
      <alignment vertical="center"/>
    </xf>
    <xf numFmtId="0" fontId="5" fillId="0" borderId="0">
      <alignment vertical="center"/>
    </xf>
    <xf numFmtId="0" fontId="35" fillId="2" borderId="0" applyNumberFormat="0" applyBorder="0" applyAlignment="0" applyProtection="0">
      <alignment vertical="center"/>
    </xf>
    <xf numFmtId="0" fontId="34" fillId="2" borderId="0" applyProtection="0">
      <alignment vertical="center"/>
    </xf>
    <xf numFmtId="0" fontId="34" fillId="2" borderId="0" applyProtection="0">
      <alignment vertical="center"/>
    </xf>
    <xf numFmtId="0" fontId="33" fillId="19" borderId="0" applyNumberFormat="0" applyBorder="0" applyAlignment="0" applyProtection="0">
      <alignment vertical="center"/>
    </xf>
    <xf numFmtId="0" fontId="34" fillId="2" borderId="0" applyProtection="0">
      <alignment vertical="center"/>
    </xf>
    <xf numFmtId="0" fontId="34" fillId="2" borderId="0" applyProtection="0">
      <alignment vertical="center"/>
    </xf>
    <xf numFmtId="0" fontId="30" fillId="17" borderId="0" applyProtection="0">
      <alignment vertical="center"/>
    </xf>
    <xf numFmtId="0" fontId="34" fillId="2" borderId="0" applyProtection="0">
      <alignment vertical="center"/>
    </xf>
    <xf numFmtId="0" fontId="33" fillId="19" borderId="0" applyNumberFormat="0" applyBorder="0" applyAlignment="0" applyProtection="0">
      <alignment vertical="center"/>
    </xf>
    <xf numFmtId="0" fontId="34" fillId="2" borderId="0" applyProtection="0">
      <alignment vertical="center"/>
    </xf>
    <xf numFmtId="0" fontId="34" fillId="2" borderId="0" applyProtection="0">
      <alignment vertical="center"/>
    </xf>
    <xf numFmtId="0" fontId="46" fillId="41" borderId="0" applyProtection="0">
      <alignment vertical="center"/>
    </xf>
    <xf numFmtId="0" fontId="34" fillId="2" borderId="0" applyProtection="0">
      <alignment vertical="center"/>
    </xf>
    <xf numFmtId="0" fontId="34" fillId="2" borderId="0" applyNumberFormat="0" applyBorder="0" applyAlignment="0" applyProtection="0">
      <alignment vertical="center"/>
    </xf>
    <xf numFmtId="0" fontId="34" fillId="2" borderId="0" applyNumberFormat="0" applyBorder="0" applyAlignment="0" applyProtection="0">
      <alignment vertical="center"/>
    </xf>
    <xf numFmtId="0" fontId="34" fillId="2" borderId="0" applyNumberFormat="0" applyBorder="0" applyAlignment="0" applyProtection="0">
      <alignment vertical="center"/>
    </xf>
    <xf numFmtId="0" fontId="34" fillId="2" borderId="0" applyNumberFormat="0" applyBorder="0" applyAlignment="0" applyProtection="0">
      <alignment vertical="center"/>
    </xf>
    <xf numFmtId="0" fontId="34" fillId="11" borderId="0" applyProtection="0">
      <alignment vertical="center"/>
    </xf>
    <xf numFmtId="0" fontId="38" fillId="19" borderId="0" applyNumberFormat="0" applyBorder="0" applyAlignment="0" applyProtection="0">
      <alignment vertical="center"/>
    </xf>
    <xf numFmtId="0" fontId="34" fillId="11" borderId="0" applyProtection="0">
      <alignment vertical="center"/>
    </xf>
    <xf numFmtId="0" fontId="34" fillId="11" borderId="0" applyProtection="0">
      <alignment vertical="center"/>
    </xf>
    <xf numFmtId="0" fontId="34" fillId="11" borderId="0" applyProtection="0">
      <alignment vertical="center"/>
    </xf>
    <xf numFmtId="0" fontId="34" fillId="11" borderId="0" applyProtection="0">
      <alignment vertical="center"/>
    </xf>
    <xf numFmtId="0" fontId="34" fillId="11" borderId="0" applyProtection="0">
      <alignment vertical="center"/>
    </xf>
    <xf numFmtId="0" fontId="43" fillId="17" borderId="0" applyProtection="0">
      <alignment vertical="center"/>
    </xf>
    <xf numFmtId="0" fontId="34" fillId="11" borderId="0" applyProtection="0">
      <alignment vertical="center"/>
    </xf>
    <xf numFmtId="0" fontId="43" fillId="17" borderId="0" applyProtection="0">
      <alignment vertical="center"/>
    </xf>
    <xf numFmtId="0" fontId="34" fillId="11" borderId="0" applyNumberFormat="0" applyBorder="0" applyAlignment="0" applyProtection="0">
      <alignment vertical="center"/>
    </xf>
    <xf numFmtId="0" fontId="43" fillId="17" borderId="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Protection="0">
      <alignment vertical="center"/>
    </xf>
    <xf numFmtId="0" fontId="41" fillId="0" borderId="0">
      <alignment horizontal="center" vertical="center" wrapText="1"/>
      <protection locked="0"/>
    </xf>
    <xf numFmtId="0" fontId="41" fillId="0" borderId="0">
      <alignment horizontal="center" vertical="center" wrapText="1"/>
      <protection locked="0"/>
    </xf>
    <xf numFmtId="0" fontId="14" fillId="0" borderId="0">
      <alignment vertical="center"/>
    </xf>
    <xf numFmtId="0" fontId="14" fillId="0" borderId="0">
      <alignment vertical="center"/>
    </xf>
    <xf numFmtId="0" fontId="41" fillId="0" borderId="0">
      <alignment horizontal="center" vertical="center" wrapText="1"/>
      <protection locked="0"/>
    </xf>
    <xf numFmtId="0" fontId="41" fillId="0" borderId="0">
      <alignment horizontal="center" vertical="center" wrapText="1"/>
      <protection locked="0"/>
    </xf>
    <xf numFmtId="0" fontId="41" fillId="0" borderId="0">
      <alignment horizontal="center" vertical="center" wrapText="1"/>
      <protection locked="0"/>
    </xf>
    <xf numFmtId="0" fontId="41" fillId="0" borderId="0">
      <alignment horizontal="center" vertical="center" wrapText="1"/>
      <protection locked="0"/>
    </xf>
    <xf numFmtId="9" fontId="31" fillId="0" borderId="0" applyProtection="0">
      <alignment vertical="center"/>
    </xf>
    <xf numFmtId="41" fontId="14" fillId="0" borderId="0" applyFont="0" applyFill="0" applyBorder="0" applyAlignment="0" applyProtection="0">
      <alignment vertical="center"/>
    </xf>
    <xf numFmtId="0" fontId="38" fillId="19" borderId="0" applyNumberFormat="0" applyBorder="0" applyAlignment="0" applyProtection="0">
      <alignment vertical="center"/>
    </xf>
    <xf numFmtId="181" fontId="45" fillId="0" borderId="0" applyProtection="0">
      <alignment vertical="center"/>
    </xf>
    <xf numFmtId="181" fontId="45" fillId="0" borderId="0" applyProtection="0">
      <alignment vertical="center"/>
    </xf>
    <xf numFmtId="0" fontId="38" fillId="19" borderId="0" applyNumberFormat="0" applyBorder="0" applyAlignment="0" applyProtection="0">
      <alignment vertical="center"/>
    </xf>
    <xf numFmtId="181" fontId="45" fillId="0" borderId="0" applyProtection="0">
      <alignment vertical="center"/>
    </xf>
    <xf numFmtId="181" fontId="45" fillId="0" borderId="0" applyProtection="0">
      <alignment vertical="center"/>
    </xf>
    <xf numFmtId="181" fontId="45" fillId="0" borderId="0" applyProtection="0">
      <alignment vertical="center"/>
    </xf>
    <xf numFmtId="181" fontId="45" fillId="0" borderId="0" applyProtection="0">
      <alignment vertical="center"/>
    </xf>
    <xf numFmtId="181" fontId="45" fillId="0" borderId="0" applyProtection="0">
      <alignment vertical="center"/>
    </xf>
    <xf numFmtId="181" fontId="45" fillId="0" borderId="0" applyProtection="0">
      <alignment vertical="center"/>
    </xf>
    <xf numFmtId="0" fontId="31" fillId="0" borderId="0">
      <alignment vertical="center"/>
    </xf>
    <xf numFmtId="43" fontId="14" fillId="0" borderId="0" applyFont="0" applyFill="0" applyBorder="0" applyAlignment="0" applyProtection="0">
      <alignment vertical="center"/>
    </xf>
    <xf numFmtId="198" fontId="14" fillId="0" borderId="0" applyFont="0" applyFill="0" applyBorder="0" applyAlignment="0" applyProtection="0">
      <alignment vertical="center"/>
    </xf>
    <xf numFmtId="180" fontId="45" fillId="0" borderId="0" applyProtection="0">
      <alignment vertical="center"/>
    </xf>
    <xf numFmtId="180" fontId="45" fillId="0" borderId="0" applyProtection="0">
      <alignment vertical="center"/>
    </xf>
    <xf numFmtId="0" fontId="14" fillId="0" borderId="0">
      <alignment vertical="center"/>
    </xf>
    <xf numFmtId="180" fontId="45" fillId="0" borderId="0" applyProtection="0">
      <alignment vertical="center"/>
    </xf>
    <xf numFmtId="0" fontId="14" fillId="0" borderId="0">
      <alignment vertical="center"/>
    </xf>
    <xf numFmtId="180" fontId="45" fillId="0" borderId="0" applyProtection="0">
      <alignment vertical="center"/>
    </xf>
    <xf numFmtId="180" fontId="45" fillId="0" borderId="0" applyProtection="0">
      <alignment vertical="center"/>
    </xf>
    <xf numFmtId="189" fontId="64" fillId="43" borderId="0" applyProtection="0">
      <alignment vertical="center"/>
    </xf>
    <xf numFmtId="180" fontId="45" fillId="0" borderId="0" applyProtection="0">
      <alignment vertical="center"/>
    </xf>
    <xf numFmtId="15" fontId="68" fillId="0" borderId="0" applyProtection="0">
      <alignment vertical="center"/>
    </xf>
    <xf numFmtId="15" fontId="68" fillId="0" borderId="0" applyProtection="0">
      <alignment vertical="center"/>
    </xf>
    <xf numFmtId="0" fontId="14" fillId="0" borderId="0">
      <alignment vertical="center"/>
    </xf>
    <xf numFmtId="0" fontId="14" fillId="0" borderId="0">
      <alignment vertical="center"/>
    </xf>
    <xf numFmtId="15" fontId="68" fillId="0" borderId="0" applyProtection="0">
      <alignment vertical="center"/>
    </xf>
    <xf numFmtId="0" fontId="46" fillId="31" borderId="0" applyNumberFormat="0" applyBorder="0" applyAlignment="0" applyProtection="0">
      <alignment vertical="center"/>
    </xf>
    <xf numFmtId="0" fontId="30" fillId="17" borderId="0" applyNumberFormat="0" applyBorder="0" applyAlignment="0" applyProtection="0">
      <alignment vertical="center"/>
    </xf>
    <xf numFmtId="15" fontId="68" fillId="0" borderId="0" applyProtection="0">
      <alignment vertical="center"/>
    </xf>
    <xf numFmtId="0" fontId="14" fillId="0" borderId="0">
      <alignment vertical="center"/>
    </xf>
    <xf numFmtId="0" fontId="14" fillId="0" borderId="0">
      <alignment vertical="center"/>
    </xf>
    <xf numFmtId="15" fontId="68" fillId="0" borderId="0" applyProtection="0">
      <alignment vertical="center"/>
    </xf>
    <xf numFmtId="15" fontId="68" fillId="0" borderId="0" applyProtection="0">
      <alignment vertical="center"/>
    </xf>
    <xf numFmtId="15" fontId="68" fillId="0" borderId="0" applyProtection="0">
      <alignment vertical="center"/>
    </xf>
    <xf numFmtId="0" fontId="43" fillId="17" borderId="0" applyNumberFormat="0" applyBorder="0" applyAlignment="0" applyProtection="0">
      <alignment vertical="center"/>
    </xf>
    <xf numFmtId="0" fontId="38" fillId="19" borderId="0" applyNumberFormat="0" applyBorder="0" applyAlignment="0" applyProtection="0">
      <alignment vertical="center"/>
    </xf>
    <xf numFmtId="186" fontId="45" fillId="0" borderId="0" applyProtection="0">
      <alignment vertical="center"/>
    </xf>
    <xf numFmtId="186" fontId="45" fillId="0" borderId="0" applyProtection="0">
      <alignment vertical="center"/>
    </xf>
    <xf numFmtId="0" fontId="56" fillId="32" borderId="0" applyProtection="0">
      <alignment vertical="center"/>
    </xf>
    <xf numFmtId="186" fontId="45" fillId="0" borderId="0" applyProtection="0">
      <alignment vertical="center"/>
    </xf>
    <xf numFmtId="0" fontId="56" fillId="32" borderId="0" applyProtection="0">
      <alignment vertical="center"/>
    </xf>
    <xf numFmtId="0" fontId="14" fillId="0" borderId="0"/>
    <xf numFmtId="0" fontId="14" fillId="0" borderId="0">
      <alignment vertical="center"/>
    </xf>
    <xf numFmtId="186" fontId="45" fillId="0" borderId="0" applyProtection="0">
      <alignment vertical="center"/>
    </xf>
    <xf numFmtId="186" fontId="45" fillId="0" borderId="0" applyProtection="0">
      <alignment vertical="center"/>
    </xf>
    <xf numFmtId="186" fontId="45" fillId="0" borderId="0" applyProtection="0">
      <alignment vertical="center"/>
    </xf>
    <xf numFmtId="0" fontId="63" fillId="9" borderId="0" applyProtection="0">
      <alignment vertical="center"/>
    </xf>
    <xf numFmtId="0" fontId="63" fillId="9" borderId="0" applyProtection="0">
      <alignment vertical="center"/>
    </xf>
    <xf numFmtId="0" fontId="63" fillId="9" borderId="0" applyProtection="0">
      <alignment vertical="center"/>
    </xf>
    <xf numFmtId="0" fontId="63" fillId="9" borderId="0" applyProtection="0">
      <alignment vertical="center"/>
    </xf>
    <xf numFmtId="0" fontId="63" fillId="9" borderId="0" applyProtection="0">
      <alignment vertical="center"/>
    </xf>
    <xf numFmtId="0" fontId="14" fillId="0" borderId="0" applyProtection="0">
      <alignment vertical="center"/>
    </xf>
    <xf numFmtId="40" fontId="14" fillId="0" borderId="0" applyProtection="0">
      <alignment vertical="center"/>
    </xf>
    <xf numFmtId="0" fontId="63" fillId="9" borderId="0" applyProtection="0">
      <alignment vertical="center"/>
    </xf>
    <xf numFmtId="0" fontId="14" fillId="0" borderId="0" applyProtection="0">
      <alignment vertical="center"/>
    </xf>
    <xf numFmtId="0" fontId="63" fillId="9" borderId="0" applyProtection="0">
      <alignment vertical="center"/>
    </xf>
    <xf numFmtId="14" fontId="41" fillId="0" borderId="0">
      <alignment horizontal="center" vertical="center" wrapText="1"/>
      <protection locked="0"/>
    </xf>
    <xf numFmtId="0" fontId="63" fillId="9" borderId="0" applyProtection="0">
      <alignment vertical="center"/>
    </xf>
    <xf numFmtId="0" fontId="63" fillId="9" borderId="0" applyProtection="0">
      <alignment vertical="center"/>
    </xf>
    <xf numFmtId="0" fontId="46" fillId="26" borderId="0" applyProtection="0">
      <alignment vertical="center"/>
    </xf>
    <xf numFmtId="43" fontId="14" fillId="0" borderId="0" applyFont="0" applyFill="0" applyBorder="0" applyAlignment="0" applyProtection="0">
      <alignment vertical="center"/>
    </xf>
    <xf numFmtId="0" fontId="67" fillId="0" borderId="28" applyProtection="0">
      <alignment vertical="center"/>
    </xf>
    <xf numFmtId="0" fontId="46" fillId="26" borderId="0" applyProtection="0">
      <alignment vertical="center"/>
    </xf>
    <xf numFmtId="0" fontId="67" fillId="0" borderId="28" applyProtection="0">
      <alignment vertical="center"/>
    </xf>
    <xf numFmtId="0" fontId="46" fillId="26" borderId="0" applyProtection="0">
      <alignment vertical="center"/>
    </xf>
    <xf numFmtId="0" fontId="14" fillId="0" borderId="0">
      <alignment vertical="center"/>
    </xf>
    <xf numFmtId="0" fontId="67" fillId="0" borderId="28" applyProtection="0">
      <alignment vertical="center"/>
    </xf>
    <xf numFmtId="0" fontId="31" fillId="0" borderId="0">
      <alignment vertical="center"/>
    </xf>
    <xf numFmtId="0" fontId="67" fillId="0" borderId="28" applyProtection="0">
      <alignment vertical="center"/>
    </xf>
    <xf numFmtId="0" fontId="67" fillId="0" borderId="28" applyProtection="0">
      <alignment vertical="center"/>
    </xf>
    <xf numFmtId="0" fontId="14" fillId="0" borderId="0">
      <alignment vertical="center"/>
    </xf>
    <xf numFmtId="0" fontId="67" fillId="0" borderId="28" applyProtection="0">
      <alignment vertical="center"/>
    </xf>
    <xf numFmtId="0" fontId="67" fillId="0" borderId="28" applyProtection="0">
      <alignment vertical="center"/>
    </xf>
    <xf numFmtId="0" fontId="67" fillId="0" borderId="28" applyProtection="0">
      <alignment vertical="center"/>
    </xf>
    <xf numFmtId="0" fontId="46" fillId="26" borderId="0" applyProtection="0">
      <alignment vertical="center"/>
    </xf>
    <xf numFmtId="43" fontId="14" fillId="0" borderId="0" applyFont="0" applyFill="0" applyBorder="0" applyAlignment="0" applyProtection="0">
      <alignment vertical="center"/>
    </xf>
    <xf numFmtId="0" fontId="67" fillId="0" borderId="6" applyProtection="0">
      <alignment horizontal="left" vertical="center"/>
    </xf>
    <xf numFmtId="0" fontId="67" fillId="0" borderId="6" applyProtection="0">
      <alignment horizontal="left" vertical="center"/>
    </xf>
    <xf numFmtId="0" fontId="30" fillId="17" borderId="0" applyNumberFormat="0" applyBorder="0" applyAlignment="0" applyProtection="0">
      <alignment vertical="center"/>
    </xf>
    <xf numFmtId="0" fontId="67" fillId="0" borderId="6" applyProtection="0">
      <alignment horizontal="left" vertical="center"/>
    </xf>
    <xf numFmtId="0" fontId="42" fillId="23" borderId="19">
      <alignment vertical="center"/>
      <protection locked="0"/>
    </xf>
    <xf numFmtId="0" fontId="67" fillId="0" borderId="6" applyProtection="0">
      <alignment horizontal="left" vertical="center"/>
    </xf>
    <xf numFmtId="0" fontId="30" fillId="17" borderId="0" applyNumberFormat="0" applyBorder="0" applyAlignment="0" applyProtection="0">
      <alignment vertical="center"/>
    </xf>
    <xf numFmtId="0" fontId="67" fillId="0" borderId="6" applyProtection="0">
      <alignment horizontal="left" vertical="center"/>
    </xf>
    <xf numFmtId="0" fontId="67" fillId="0" borderId="6" applyProtection="0">
      <alignment horizontal="left" vertical="center"/>
    </xf>
    <xf numFmtId="0" fontId="67" fillId="0" borderId="6" applyProtection="0">
      <alignment horizontal="left" vertical="center"/>
    </xf>
    <xf numFmtId="0" fontId="38" fillId="19" borderId="0" applyProtection="0">
      <alignment vertical="center"/>
    </xf>
    <xf numFmtId="0" fontId="63" fillId="25" borderId="0" applyProtection="0">
      <alignment vertical="center"/>
    </xf>
    <xf numFmtId="0" fontId="38" fillId="19" borderId="0" applyProtection="0">
      <alignment vertical="center"/>
    </xf>
    <xf numFmtId="0" fontId="63" fillId="25" borderId="0" applyProtection="0">
      <alignment vertical="center"/>
    </xf>
    <xf numFmtId="0" fontId="38" fillId="19" borderId="0" applyProtection="0">
      <alignment vertical="center"/>
    </xf>
    <xf numFmtId="0" fontId="63" fillId="25" borderId="0" applyProtection="0">
      <alignment vertical="center"/>
    </xf>
    <xf numFmtId="0" fontId="63" fillId="25" borderId="0" applyProtection="0">
      <alignment vertical="center"/>
    </xf>
    <xf numFmtId="0" fontId="63" fillId="25" borderId="0" applyProtection="0">
      <alignment vertical="center"/>
    </xf>
    <xf numFmtId="0" fontId="38" fillId="19" borderId="0" applyProtection="0">
      <alignment vertical="center"/>
    </xf>
    <xf numFmtId="0" fontId="63" fillId="25" borderId="0" applyProtection="0">
      <alignment vertical="center"/>
    </xf>
    <xf numFmtId="0" fontId="38" fillId="19" borderId="0" applyProtection="0">
      <alignment vertical="center"/>
    </xf>
    <xf numFmtId="0" fontId="63" fillId="25" borderId="0" applyProtection="0">
      <alignment vertical="center"/>
    </xf>
    <xf numFmtId="0" fontId="38" fillId="19" borderId="0" applyProtection="0">
      <alignment vertical="center"/>
    </xf>
    <xf numFmtId="0" fontId="63" fillId="25" borderId="0" applyProtection="0">
      <alignment vertical="center"/>
    </xf>
    <xf numFmtId="189" fontId="59" fillId="34" borderId="0" applyProtection="0">
      <alignment vertical="center"/>
    </xf>
    <xf numFmtId="189" fontId="59" fillId="34" borderId="0" applyProtection="0">
      <alignment vertical="center"/>
    </xf>
    <xf numFmtId="189" fontId="59" fillId="34" borderId="0" applyProtection="0">
      <alignment vertical="center"/>
    </xf>
    <xf numFmtId="189" fontId="59" fillId="34" borderId="0" applyProtection="0">
      <alignment vertical="center"/>
    </xf>
    <xf numFmtId="189" fontId="59" fillId="34" borderId="0" applyProtection="0">
      <alignment vertical="center"/>
    </xf>
    <xf numFmtId="189" fontId="64" fillId="43" borderId="0" applyProtection="0">
      <alignment vertical="center"/>
    </xf>
    <xf numFmtId="189" fontId="64" fillId="43" borderId="0" applyProtection="0">
      <alignment vertical="center"/>
    </xf>
    <xf numFmtId="0" fontId="30" fillId="17" borderId="0" applyProtection="0">
      <alignment vertical="center"/>
    </xf>
    <xf numFmtId="189" fontId="64" fillId="43" borderId="0" applyProtection="0">
      <alignment vertical="center"/>
    </xf>
    <xf numFmtId="0" fontId="30" fillId="17" borderId="0" applyProtection="0">
      <alignment vertical="center"/>
    </xf>
    <xf numFmtId="189" fontId="64" fillId="43" borderId="0" applyProtection="0">
      <alignment vertical="center"/>
    </xf>
    <xf numFmtId="189" fontId="64" fillId="43" borderId="0" applyProtection="0">
      <alignment vertical="center"/>
    </xf>
    <xf numFmtId="0" fontId="42" fillId="23" borderId="19">
      <alignment vertical="center"/>
      <protection locked="0"/>
    </xf>
    <xf numFmtId="38" fontId="14" fillId="0" borderId="0" applyProtection="0">
      <alignment vertical="center"/>
    </xf>
    <xf numFmtId="0" fontId="14" fillId="38" borderId="0" applyNumberFormat="0" applyFont="0" applyBorder="0" applyAlignment="0" applyProtection="0">
      <alignment vertical="center"/>
    </xf>
    <xf numFmtId="195" fontId="14" fillId="0" borderId="0" applyProtection="0">
      <alignment vertical="center"/>
    </xf>
    <xf numFmtId="0" fontId="14" fillId="0" borderId="0" applyProtection="0">
      <alignment vertical="center"/>
    </xf>
    <xf numFmtId="0" fontId="54" fillId="0" borderId="0" applyProtection="0">
      <alignment vertical="center"/>
    </xf>
    <xf numFmtId="193" fontId="14" fillId="0" borderId="0" applyProtection="0">
      <alignment vertical="center"/>
    </xf>
    <xf numFmtId="9" fontId="31" fillId="0" borderId="0">
      <alignment vertical="center"/>
    </xf>
    <xf numFmtId="9" fontId="31" fillId="0" borderId="0">
      <alignment vertical="center"/>
    </xf>
    <xf numFmtId="188" fontId="14" fillId="0"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195" fontId="14" fillId="0" borderId="0" applyProtection="0">
      <alignment vertical="center"/>
    </xf>
    <xf numFmtId="0" fontId="45" fillId="0" borderId="0" applyProtection="0">
      <alignment vertical="center"/>
    </xf>
    <xf numFmtId="0" fontId="31" fillId="0" borderId="0">
      <alignment vertical="center"/>
    </xf>
    <xf numFmtId="37" fontId="70" fillId="0" borderId="0" applyProtection="0">
      <alignment vertical="center"/>
    </xf>
    <xf numFmtId="0" fontId="38" fillId="19" borderId="0" applyNumberFormat="0" applyBorder="0" applyAlignment="0" applyProtection="0">
      <alignment vertical="center"/>
    </xf>
    <xf numFmtId="37" fontId="70" fillId="0" borderId="0" applyProtection="0">
      <alignment vertical="center"/>
    </xf>
    <xf numFmtId="0" fontId="38" fillId="19" borderId="0" applyNumberFormat="0" applyBorder="0" applyAlignment="0" applyProtection="0">
      <alignment vertical="center"/>
    </xf>
    <xf numFmtId="37" fontId="70" fillId="0" borderId="0" applyProtection="0">
      <alignment vertical="center"/>
    </xf>
    <xf numFmtId="0" fontId="30" fillId="17" borderId="0" applyNumberFormat="0" applyBorder="0" applyAlignment="0" applyProtection="0">
      <alignment vertical="center"/>
    </xf>
    <xf numFmtId="37" fontId="70" fillId="0" borderId="0" applyProtection="0">
      <alignment vertical="center"/>
    </xf>
    <xf numFmtId="37" fontId="70" fillId="0" borderId="0" applyProtection="0">
      <alignment vertical="center"/>
    </xf>
    <xf numFmtId="0" fontId="43" fillId="17" borderId="0" applyNumberFormat="0" applyBorder="0" applyAlignment="0" applyProtection="0">
      <alignment vertical="center"/>
    </xf>
    <xf numFmtId="37" fontId="70" fillId="0" borderId="0" applyProtection="0">
      <alignment vertical="center"/>
    </xf>
    <xf numFmtId="37" fontId="70" fillId="0" borderId="0" applyProtection="0">
      <alignment vertical="center"/>
    </xf>
    <xf numFmtId="37" fontId="70" fillId="0" borderId="0" applyProtection="0">
      <alignment vertical="center"/>
    </xf>
    <xf numFmtId="192" fontId="5" fillId="0" borderId="0" applyProtection="0">
      <alignment vertical="center"/>
    </xf>
    <xf numFmtId="192" fontId="5" fillId="0" borderId="0" applyProtection="0">
      <alignment vertical="center"/>
    </xf>
    <xf numFmtId="192" fontId="5" fillId="0" borderId="0" applyProtection="0">
      <alignment vertical="center"/>
    </xf>
    <xf numFmtId="0" fontId="38" fillId="19" borderId="0" applyNumberFormat="0" applyBorder="0" applyAlignment="0" applyProtection="0">
      <alignment vertical="center"/>
    </xf>
    <xf numFmtId="192" fontId="5" fillId="0" borderId="0" applyProtection="0">
      <alignment vertical="center"/>
    </xf>
    <xf numFmtId="192" fontId="5" fillId="0" borderId="0" applyProtection="0">
      <alignment vertical="center"/>
    </xf>
    <xf numFmtId="192" fontId="5" fillId="0" borderId="0" applyProtection="0">
      <alignment vertical="center"/>
    </xf>
    <xf numFmtId="192" fontId="5" fillId="0" borderId="0" applyProtection="0">
      <alignment vertical="center"/>
    </xf>
    <xf numFmtId="0" fontId="14" fillId="0" borderId="0">
      <alignment vertical="center"/>
    </xf>
    <xf numFmtId="0" fontId="14" fillId="0" borderId="0">
      <alignment vertical="center"/>
    </xf>
    <xf numFmtId="192" fontId="5" fillId="0" borderId="0" applyProtection="0">
      <alignment vertical="center"/>
    </xf>
    <xf numFmtId="0" fontId="14" fillId="0" borderId="0">
      <alignment vertical="center"/>
    </xf>
    <xf numFmtId="192" fontId="5" fillId="0" borderId="0" applyProtection="0">
      <alignment vertical="center"/>
    </xf>
    <xf numFmtId="0" fontId="44" fillId="0" borderId="0">
      <alignment vertical="center"/>
    </xf>
    <xf numFmtId="0" fontId="38" fillId="19" borderId="0" applyProtection="0">
      <alignment vertical="center"/>
    </xf>
    <xf numFmtId="14" fontId="41" fillId="0" borderId="0">
      <alignment horizontal="center" vertical="center" wrapText="1"/>
      <protection locked="0"/>
    </xf>
    <xf numFmtId="0" fontId="14" fillId="0" borderId="0">
      <alignment vertical="center"/>
    </xf>
    <xf numFmtId="0" fontId="38" fillId="19" borderId="0" applyProtection="0">
      <alignment vertical="center"/>
    </xf>
    <xf numFmtId="14" fontId="41" fillId="0" borderId="0">
      <alignment horizontal="center" vertical="center" wrapText="1"/>
      <protection locked="0"/>
    </xf>
    <xf numFmtId="0" fontId="38" fillId="19" borderId="0" applyProtection="0">
      <alignment vertical="center"/>
    </xf>
    <xf numFmtId="14" fontId="41" fillId="0" borderId="0">
      <alignment horizontal="center" vertical="center" wrapText="1"/>
      <protection locked="0"/>
    </xf>
    <xf numFmtId="0" fontId="42" fillId="23" borderId="19">
      <alignment vertical="center"/>
      <protection locked="0"/>
    </xf>
    <xf numFmtId="14" fontId="41" fillId="0" borderId="0">
      <alignment horizontal="center" vertical="center" wrapText="1"/>
      <protection locked="0"/>
    </xf>
    <xf numFmtId="0" fontId="38" fillId="19" borderId="0" applyProtection="0">
      <alignment vertical="center"/>
    </xf>
    <xf numFmtId="14" fontId="41" fillId="0" borderId="0">
      <alignment horizontal="center" vertical="center" wrapText="1"/>
      <protection locked="0"/>
    </xf>
    <xf numFmtId="0" fontId="38" fillId="19" borderId="0" applyProtection="0">
      <alignment vertical="center"/>
    </xf>
    <xf numFmtId="0" fontId="39" fillId="0" borderId="17" applyProtection="0">
      <alignment horizontal="center" vertical="center"/>
    </xf>
    <xf numFmtId="14" fontId="41" fillId="0" borderId="0">
      <alignment horizontal="center" vertical="center" wrapText="1"/>
      <protection locked="0"/>
    </xf>
    <xf numFmtId="10" fontId="14" fillId="0" borderId="0" applyProtection="0">
      <alignment vertical="center"/>
    </xf>
    <xf numFmtId="10" fontId="14" fillId="0" borderId="0" applyFont="0" applyFill="0" applyBorder="0" applyAlignment="0" applyProtection="0">
      <alignment vertical="center"/>
    </xf>
    <xf numFmtId="10" fontId="14" fillId="0" borderId="0" applyProtection="0">
      <alignment vertical="center"/>
    </xf>
    <xf numFmtId="10" fontId="14" fillId="0" borderId="0" applyProtection="0">
      <alignment vertical="center"/>
    </xf>
    <xf numFmtId="10" fontId="14" fillId="0" borderId="0" applyFont="0" applyFill="0" applyBorder="0" applyAlignment="0" applyProtection="0">
      <alignment vertical="center"/>
    </xf>
    <xf numFmtId="10" fontId="14" fillId="0" borderId="0" applyProtection="0">
      <alignment vertical="center"/>
    </xf>
    <xf numFmtId="0" fontId="14" fillId="0" borderId="0">
      <alignment vertical="center"/>
    </xf>
    <xf numFmtId="10" fontId="14" fillId="0" borderId="0" applyProtection="0">
      <alignment vertical="center"/>
    </xf>
    <xf numFmtId="10" fontId="14" fillId="0" borderId="0" applyProtection="0">
      <alignment vertical="center"/>
    </xf>
    <xf numFmtId="10" fontId="14" fillId="0" borderId="0" applyProtection="0">
      <alignment vertical="center"/>
    </xf>
    <xf numFmtId="10" fontId="14" fillId="0" borderId="0" applyProtection="0">
      <alignment vertical="center"/>
    </xf>
    <xf numFmtId="10" fontId="14" fillId="0" borderId="0" applyProtection="0">
      <alignment vertical="center"/>
    </xf>
    <xf numFmtId="10" fontId="14" fillId="0" borderId="0" applyFont="0" applyFill="0" applyBorder="0" applyAlignment="0" applyProtection="0">
      <alignment vertical="center"/>
    </xf>
    <xf numFmtId="0" fontId="42" fillId="23" borderId="19">
      <alignment vertical="center"/>
      <protection locked="0"/>
    </xf>
    <xf numFmtId="10" fontId="14" fillId="0" borderId="0" applyFont="0" applyFill="0" applyBorder="0" applyAlignment="0" applyProtection="0">
      <alignment vertical="center"/>
    </xf>
    <xf numFmtId="0" fontId="42" fillId="23" borderId="19">
      <alignment vertical="center"/>
      <protection locked="0"/>
    </xf>
    <xf numFmtId="10" fontId="14" fillId="0" borderId="0" applyFont="0" applyFill="0" applyBorder="0" applyAlignment="0" applyProtection="0">
      <alignment vertical="center"/>
    </xf>
    <xf numFmtId="10" fontId="14" fillId="0" borderId="0" applyFont="0" applyFill="0" applyBorder="0" applyAlignment="0" applyProtection="0">
      <alignment vertical="center"/>
    </xf>
    <xf numFmtId="9" fontId="14" fillId="0" borderId="0" applyFont="0" applyFill="0" applyBorder="0" applyAlignment="0" applyProtection="0">
      <alignment vertical="center"/>
    </xf>
    <xf numFmtId="13"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43"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14" fillId="0" borderId="0" applyProtection="0">
      <alignment vertical="center"/>
    </xf>
    <xf numFmtId="9" fontId="31" fillId="0" borderId="0">
      <alignment vertical="center"/>
    </xf>
    <xf numFmtId="9" fontId="31"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42" fillId="23" borderId="19">
      <alignment vertical="center"/>
      <protection locked="0"/>
    </xf>
    <xf numFmtId="0" fontId="14" fillId="0" borderId="0" applyProtection="0">
      <alignment vertical="center"/>
    </xf>
    <xf numFmtId="0" fontId="14" fillId="0" borderId="0" applyProtection="0">
      <alignment vertical="center"/>
    </xf>
    <xf numFmtId="0" fontId="14" fillId="0" borderId="0" applyNumberFormat="0" applyFont="0" applyFill="0" applyBorder="0" applyAlignment="0" applyProtection="0">
      <alignment horizontal="left" vertical="center"/>
    </xf>
    <xf numFmtId="0" fontId="14" fillId="0" borderId="0" applyNumberFormat="0" applyFont="0" applyFill="0" applyBorder="0" applyAlignment="0" applyProtection="0">
      <alignment horizontal="left" vertical="center"/>
    </xf>
    <xf numFmtId="0" fontId="14" fillId="0" borderId="0" applyNumberFormat="0" applyFont="0" applyFill="0" applyBorder="0" applyAlignment="0" applyProtection="0">
      <alignment horizontal="left" vertical="center"/>
    </xf>
    <xf numFmtId="0" fontId="14" fillId="0" borderId="0" applyNumberFormat="0" applyFont="0" applyFill="0" applyBorder="0" applyAlignment="0" applyProtection="0">
      <alignment horizontal="left" vertical="center"/>
    </xf>
    <xf numFmtId="0" fontId="14" fillId="0" borderId="0" applyNumberFormat="0" applyFont="0" applyFill="0" applyBorder="0" applyAlignment="0" applyProtection="0">
      <alignment horizontal="left" vertical="center"/>
    </xf>
    <xf numFmtId="0" fontId="43" fillId="17" borderId="0" applyNumberFormat="0" applyBorder="0" applyAlignment="0" applyProtection="0">
      <alignment vertical="center"/>
    </xf>
    <xf numFmtId="15" fontId="14" fillId="0" borderId="0" applyProtection="0">
      <alignment vertical="center"/>
    </xf>
    <xf numFmtId="9" fontId="31" fillId="0" borderId="0">
      <alignment vertical="center"/>
    </xf>
    <xf numFmtId="9" fontId="31" fillId="0" borderId="0">
      <alignment vertical="center"/>
    </xf>
    <xf numFmtId="15" fontId="14" fillId="0" borderId="0" applyFont="0" applyFill="0" applyBorder="0" applyAlignment="0" applyProtection="0">
      <alignment vertical="center"/>
    </xf>
    <xf numFmtId="15" fontId="14" fillId="0" borderId="0" applyProtection="0">
      <alignment vertical="center"/>
    </xf>
    <xf numFmtId="15" fontId="14" fillId="0" borderId="0" applyProtection="0">
      <alignment vertical="center"/>
    </xf>
    <xf numFmtId="15" fontId="14" fillId="0" borderId="0" applyFont="0" applyFill="0" applyBorder="0" applyAlignment="0" applyProtection="0">
      <alignment vertical="center"/>
    </xf>
    <xf numFmtId="15" fontId="14" fillId="0" borderId="0" applyFont="0" applyFill="0" applyBorder="0" applyAlignment="0" applyProtection="0">
      <alignment vertical="center"/>
    </xf>
    <xf numFmtId="15" fontId="14" fillId="0" borderId="0" applyFont="0" applyFill="0" applyBorder="0" applyAlignment="0" applyProtection="0">
      <alignment vertical="center"/>
    </xf>
    <xf numFmtId="4" fontId="14" fillId="0" borderId="0" applyFont="0" applyFill="0" applyBorder="0" applyAlignment="0" applyProtection="0">
      <alignment vertical="center"/>
    </xf>
    <xf numFmtId="0" fontId="14" fillId="0" borderId="0" applyProtection="0">
      <alignment vertical="center"/>
    </xf>
    <xf numFmtId="4" fontId="14" fillId="0" borderId="0" applyProtection="0">
      <alignment vertical="center"/>
    </xf>
    <xf numFmtId="0" fontId="44" fillId="0" borderId="0" applyProtection="0">
      <alignment vertical="center"/>
    </xf>
    <xf numFmtId="0" fontId="14" fillId="0" borderId="0" applyProtection="0">
      <alignment vertical="center"/>
    </xf>
    <xf numFmtId="4" fontId="14" fillId="0" borderId="0" applyProtection="0">
      <alignment vertical="center"/>
    </xf>
    <xf numFmtId="0" fontId="14" fillId="0" borderId="0" applyProtection="0">
      <alignment vertical="center"/>
    </xf>
    <xf numFmtId="4" fontId="14" fillId="0" borderId="0" applyProtection="0">
      <alignment vertical="center"/>
    </xf>
    <xf numFmtId="0" fontId="14" fillId="0" borderId="0" applyProtection="0">
      <alignment vertical="center"/>
    </xf>
    <xf numFmtId="4" fontId="14" fillId="0" borderId="0" applyProtection="0">
      <alignment vertical="center"/>
    </xf>
    <xf numFmtId="0" fontId="14" fillId="0" borderId="0" applyProtection="0">
      <alignment vertical="center"/>
    </xf>
    <xf numFmtId="4" fontId="14" fillId="0" borderId="0" applyProtection="0">
      <alignment vertical="center"/>
    </xf>
    <xf numFmtId="0" fontId="14" fillId="0" borderId="0" applyProtection="0">
      <alignment vertical="center"/>
    </xf>
    <xf numFmtId="4" fontId="14" fillId="0" borderId="0" applyProtection="0">
      <alignment vertical="center"/>
    </xf>
    <xf numFmtId="0" fontId="14" fillId="0" borderId="0" applyProtection="0">
      <alignment vertical="center"/>
    </xf>
    <xf numFmtId="4" fontId="14" fillId="0" borderId="0" applyFont="0" applyFill="0" applyBorder="0" applyAlignment="0" applyProtection="0">
      <alignment vertical="center"/>
    </xf>
    <xf numFmtId="0" fontId="31" fillId="0" borderId="0" applyProtection="0">
      <alignment vertical="center"/>
    </xf>
    <xf numFmtId="4" fontId="14" fillId="0" borderId="0" applyFont="0" applyFill="0" applyBorder="0" applyAlignment="0" applyProtection="0">
      <alignment vertical="center"/>
    </xf>
    <xf numFmtId="0" fontId="14" fillId="0" borderId="0" applyProtection="0">
      <alignment vertical="center"/>
    </xf>
    <xf numFmtId="0" fontId="14" fillId="0" borderId="0" applyProtection="0">
      <alignment vertical="center"/>
    </xf>
    <xf numFmtId="4" fontId="14" fillId="0" borderId="0" applyFont="0" applyFill="0" applyBorder="0" applyAlignment="0" applyProtection="0">
      <alignment vertical="center"/>
    </xf>
    <xf numFmtId="0" fontId="72" fillId="20" borderId="29" applyProtection="0">
      <alignment vertical="center"/>
    </xf>
    <xf numFmtId="0" fontId="14" fillId="0" borderId="0">
      <alignment vertical="center"/>
    </xf>
    <xf numFmtId="0" fontId="14" fillId="0" borderId="0" applyProtection="0">
      <alignment vertical="center"/>
    </xf>
    <xf numFmtId="4" fontId="14" fillId="0" borderId="0" applyFont="0" applyFill="0" applyBorder="0" applyAlignment="0" applyProtection="0">
      <alignment vertical="center"/>
    </xf>
    <xf numFmtId="0" fontId="14" fillId="0" borderId="0" applyProtection="0">
      <alignment vertical="center"/>
    </xf>
    <xf numFmtId="0" fontId="14" fillId="0" borderId="0" applyProtection="0">
      <alignment vertical="center"/>
    </xf>
    <xf numFmtId="4" fontId="14" fillId="0" borderId="0" applyFont="0" applyFill="0" applyBorder="0" applyAlignment="0" applyProtection="0">
      <alignment vertical="center"/>
    </xf>
    <xf numFmtId="0" fontId="14" fillId="0" borderId="0">
      <alignment vertical="center"/>
    </xf>
    <xf numFmtId="0" fontId="14" fillId="0" borderId="0" applyProtection="0">
      <alignment vertical="center"/>
    </xf>
    <xf numFmtId="0" fontId="52" fillId="0" borderId="24" applyProtection="0">
      <alignment horizontal="center" vertical="center"/>
    </xf>
    <xf numFmtId="0" fontId="52" fillId="0" borderId="24" applyProtection="0">
      <alignment horizontal="center" vertical="center"/>
    </xf>
    <xf numFmtId="0" fontId="52" fillId="0" borderId="24" applyProtection="0">
      <alignment horizontal="center" vertical="center"/>
    </xf>
    <xf numFmtId="0" fontId="52" fillId="0" borderId="24" applyProtection="0">
      <alignment horizontal="center" vertical="center"/>
    </xf>
    <xf numFmtId="0" fontId="52" fillId="0" borderId="24" applyProtection="0">
      <alignment horizontal="center" vertical="center"/>
    </xf>
    <xf numFmtId="0" fontId="52" fillId="0" borderId="24" applyProtection="0">
      <alignment horizontal="center" vertical="center"/>
    </xf>
    <xf numFmtId="0" fontId="52" fillId="0" borderId="24" applyProtection="0">
      <alignment horizontal="center" vertical="center"/>
    </xf>
    <xf numFmtId="0" fontId="73" fillId="0" borderId="0" applyProtection="0">
      <alignment vertical="center"/>
    </xf>
    <xf numFmtId="0" fontId="52" fillId="0" borderId="24" applyProtection="0">
      <alignment horizontal="center" vertical="center"/>
    </xf>
    <xf numFmtId="0" fontId="14" fillId="38" borderId="0" applyProtection="0">
      <alignment vertical="center"/>
    </xf>
    <xf numFmtId="3" fontId="14" fillId="0" borderId="0" applyProtection="0">
      <alignment vertical="center"/>
    </xf>
    <xf numFmtId="3" fontId="14" fillId="0" borderId="0" applyFont="0" applyFill="0" applyBorder="0" applyAlignment="0" applyProtection="0">
      <alignment vertical="center"/>
    </xf>
    <xf numFmtId="3" fontId="14" fillId="0" borderId="0" applyProtection="0">
      <alignment vertical="center"/>
    </xf>
    <xf numFmtId="3" fontId="14" fillId="0" borderId="0" applyProtection="0">
      <alignment vertical="center"/>
    </xf>
    <xf numFmtId="3" fontId="14" fillId="0" borderId="0" applyProtection="0">
      <alignment vertical="center"/>
    </xf>
    <xf numFmtId="0" fontId="50" fillId="0" borderId="23" applyProtection="0">
      <alignment vertical="center"/>
    </xf>
    <xf numFmtId="3" fontId="14" fillId="0" borderId="0" applyProtection="0">
      <alignment vertical="center"/>
    </xf>
    <xf numFmtId="0" fontId="30" fillId="17" borderId="0" applyNumberFormat="0" applyBorder="0" applyAlignment="0" applyProtection="0">
      <alignment vertical="center"/>
    </xf>
    <xf numFmtId="3" fontId="14" fillId="0" borderId="0" applyProtection="0">
      <alignment vertical="center"/>
    </xf>
    <xf numFmtId="3" fontId="14" fillId="0" borderId="0" applyProtection="0">
      <alignment vertical="center"/>
    </xf>
    <xf numFmtId="0" fontId="42" fillId="23" borderId="19">
      <alignment vertical="center"/>
      <protection locked="0"/>
    </xf>
    <xf numFmtId="3" fontId="14" fillId="0" borderId="0" applyProtection="0">
      <alignment vertical="center"/>
    </xf>
    <xf numFmtId="3" fontId="14" fillId="0" borderId="0" applyProtection="0">
      <alignment vertical="center"/>
    </xf>
    <xf numFmtId="3" fontId="14" fillId="0" borderId="0" applyFont="0" applyFill="0" applyBorder="0" applyAlignment="0" applyProtection="0">
      <alignment vertical="center"/>
    </xf>
    <xf numFmtId="3" fontId="14" fillId="0" borderId="0" applyFont="0" applyFill="0" applyBorder="0" applyAlignment="0" applyProtection="0">
      <alignment vertical="center"/>
    </xf>
    <xf numFmtId="0" fontId="14" fillId="38" borderId="0" applyNumberFormat="0" applyFont="0" applyBorder="0" applyAlignment="0" applyProtection="0">
      <alignment vertical="center"/>
    </xf>
    <xf numFmtId="41" fontId="14" fillId="0" borderId="0" applyFont="0" applyFill="0" applyBorder="0" applyAlignment="0" applyProtection="0">
      <alignment vertical="center"/>
    </xf>
    <xf numFmtId="0" fontId="14" fillId="38" borderId="0" applyProtection="0">
      <alignment vertical="center"/>
    </xf>
    <xf numFmtId="0" fontId="14" fillId="38" borderId="0" applyProtection="0">
      <alignment vertical="center"/>
    </xf>
    <xf numFmtId="0" fontId="14" fillId="38" borderId="0" applyProtection="0">
      <alignment vertical="center"/>
    </xf>
    <xf numFmtId="0" fontId="14" fillId="38" borderId="0" applyProtection="0">
      <alignment vertical="center"/>
    </xf>
    <xf numFmtId="41" fontId="14" fillId="0" borderId="0" applyFont="0" applyFill="0" applyBorder="0" applyAlignment="0" applyProtection="0">
      <alignment vertical="center"/>
    </xf>
    <xf numFmtId="0" fontId="14" fillId="38" borderId="0" applyProtection="0">
      <alignment vertical="center"/>
    </xf>
    <xf numFmtId="41" fontId="14" fillId="0" borderId="0" applyFont="0" applyFill="0" applyBorder="0" applyAlignment="0" applyProtection="0">
      <alignment vertical="center"/>
    </xf>
    <xf numFmtId="0" fontId="14" fillId="0" borderId="0">
      <alignment vertical="center"/>
    </xf>
    <xf numFmtId="0" fontId="14" fillId="38" borderId="0" applyProtection="0">
      <alignment vertical="center"/>
    </xf>
    <xf numFmtId="41" fontId="14" fillId="0" borderId="0" applyFont="0" applyFill="0" applyBorder="0" applyAlignment="0" applyProtection="0">
      <alignment vertical="center"/>
    </xf>
    <xf numFmtId="0" fontId="14" fillId="38" borderId="0" applyNumberFormat="0" applyFont="0" applyBorder="0" applyAlignment="0" applyProtection="0">
      <alignment vertical="center"/>
    </xf>
    <xf numFmtId="0" fontId="14" fillId="38" borderId="0" applyNumberFormat="0" applyFont="0" applyBorder="0" applyAlignment="0" applyProtection="0">
      <alignment vertical="center"/>
    </xf>
    <xf numFmtId="0" fontId="14" fillId="38" borderId="0" applyNumberFormat="0" applyFont="0" applyBorder="0" applyAlignment="0" applyProtection="0">
      <alignment vertical="center"/>
    </xf>
    <xf numFmtId="0" fontId="38" fillId="19" borderId="0" applyProtection="0">
      <alignment vertical="center"/>
    </xf>
    <xf numFmtId="0" fontId="52" fillId="0" borderId="0" applyProtection="0">
      <alignment vertical="center"/>
    </xf>
    <xf numFmtId="0" fontId="30" fillId="17" borderId="0" applyNumberFormat="0" applyBorder="0" applyAlignment="0" applyProtection="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lignment vertical="center"/>
    </xf>
    <xf numFmtId="0" fontId="14" fillId="0" borderId="0" applyProtection="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3" fillId="17" borderId="0" applyProtection="0">
      <alignment vertical="center"/>
    </xf>
    <xf numFmtId="0" fontId="42" fillId="23" borderId="19">
      <alignment vertical="center"/>
      <protection locked="0"/>
    </xf>
    <xf numFmtId="0" fontId="42" fillId="23" borderId="19">
      <alignment vertical="center"/>
      <protection locked="0"/>
    </xf>
    <xf numFmtId="0" fontId="74" fillId="0" borderId="0" applyProtection="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lignment vertical="center"/>
    </xf>
    <xf numFmtId="0" fontId="42" fillId="23" borderId="19">
      <alignment vertical="center"/>
      <protection locked="0"/>
    </xf>
    <xf numFmtId="0" fontId="42" fillId="23" borderId="19">
      <alignment vertical="center"/>
      <protection locked="0"/>
    </xf>
    <xf numFmtId="0" fontId="31" fillId="0" borderId="0">
      <alignment vertical="center"/>
    </xf>
    <xf numFmtId="0" fontId="42" fillId="23" borderId="19">
      <alignment vertical="center"/>
      <protection locked="0"/>
    </xf>
    <xf numFmtId="0" fontId="31" fillId="0" borderId="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33" fillId="19" borderId="0" applyProtection="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pplyProtection="0">
      <alignment vertical="center"/>
    </xf>
    <xf numFmtId="0" fontId="42" fillId="23" borderId="19">
      <alignment vertical="center"/>
      <protection locked="0"/>
    </xf>
    <xf numFmtId="0" fontId="14" fillId="0" borderId="0" applyProtection="0">
      <alignment vertical="center"/>
    </xf>
    <xf numFmtId="0" fontId="42" fillId="23" borderId="19">
      <alignment vertical="center"/>
      <protection locked="0"/>
    </xf>
    <xf numFmtId="0" fontId="42" fillId="23" borderId="19">
      <alignment vertical="center"/>
      <protection locked="0"/>
    </xf>
    <xf numFmtId="0" fontId="42" fillId="23" borderId="19">
      <alignment vertical="center"/>
      <protection locked="0"/>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4"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31" fillId="0" borderId="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0" fontId="30" fillId="17" borderId="0" applyProtection="0">
      <alignment vertical="center"/>
    </xf>
    <xf numFmtId="0" fontId="14" fillId="0" borderId="0">
      <alignment vertical="center"/>
    </xf>
    <xf numFmtId="9" fontId="31" fillId="0" borderId="0" applyProtection="0">
      <alignment vertical="center"/>
    </xf>
    <xf numFmtId="0" fontId="38" fillId="19" borderId="0" applyNumberFormat="0" applyBorder="0" applyAlignment="0" applyProtection="0">
      <alignment vertical="center"/>
    </xf>
    <xf numFmtId="9" fontId="31" fillId="0" borderId="0">
      <alignment vertical="center"/>
    </xf>
    <xf numFmtId="9" fontId="31" fillId="0" borderId="0">
      <alignment vertical="center"/>
    </xf>
    <xf numFmtId="9" fontId="31" fillId="0" borderId="0" applyProtection="0">
      <alignment vertical="center"/>
    </xf>
    <xf numFmtId="9" fontId="31" fillId="0" borderId="0" applyProtection="0">
      <alignment vertical="center"/>
    </xf>
    <xf numFmtId="0" fontId="38" fillId="19" borderId="0" applyNumberFormat="0" applyBorder="0" applyAlignment="0" applyProtection="0">
      <alignment vertical="center"/>
    </xf>
    <xf numFmtId="9" fontId="31" fillId="0" borderId="0">
      <alignment vertical="center"/>
    </xf>
    <xf numFmtId="0" fontId="38" fillId="19" borderId="0" applyNumberFormat="0" applyBorder="0" applyAlignment="0" applyProtection="0">
      <alignment vertical="center"/>
    </xf>
    <xf numFmtId="9" fontId="31" fillId="0" borderId="0">
      <alignment vertical="center"/>
    </xf>
    <xf numFmtId="0" fontId="38" fillId="19" borderId="0" applyNumberFormat="0" applyBorder="0" applyAlignment="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0" fontId="14" fillId="0" borderId="0" applyProtection="0">
      <alignment vertical="center"/>
    </xf>
    <xf numFmtId="9" fontId="31" fillId="0" borderId="0">
      <alignment vertical="center"/>
    </xf>
    <xf numFmtId="0" fontId="14" fillId="0" borderId="0" applyProtection="0">
      <alignment vertical="center"/>
    </xf>
    <xf numFmtId="9" fontId="31" fillId="0" borderId="0">
      <alignment vertical="center"/>
    </xf>
    <xf numFmtId="0" fontId="14" fillId="0" borderId="0" applyProtection="0">
      <alignment vertical="center"/>
    </xf>
    <xf numFmtId="9" fontId="31" fillId="0" borderId="0">
      <alignment vertical="center"/>
    </xf>
    <xf numFmtId="0" fontId="30" fillId="17" borderId="0" applyProtection="0">
      <alignment vertical="center"/>
    </xf>
    <xf numFmtId="0" fontId="14" fillId="0" borderId="0">
      <alignment vertical="center"/>
    </xf>
    <xf numFmtId="9" fontId="31" fillId="0" borderId="0" applyProtection="0">
      <alignment vertical="center"/>
    </xf>
    <xf numFmtId="0" fontId="14" fillId="0" borderId="0">
      <alignment vertical="center"/>
    </xf>
    <xf numFmtId="9" fontId="31" fillId="0" borderId="0" applyProtection="0">
      <alignment vertical="center"/>
    </xf>
    <xf numFmtId="0" fontId="14" fillId="0" borderId="0">
      <alignment vertical="center"/>
    </xf>
    <xf numFmtId="9" fontId="31" fillId="0" borderId="0">
      <alignment vertical="center"/>
    </xf>
    <xf numFmtId="0" fontId="31" fillId="0" borderId="0" applyProtection="0">
      <alignment vertical="center"/>
    </xf>
    <xf numFmtId="0" fontId="14" fillId="0" borderId="0" applyProtection="0">
      <alignment vertical="center"/>
    </xf>
    <xf numFmtId="9" fontId="31" fillId="0" borderId="0">
      <alignment vertical="center"/>
    </xf>
    <xf numFmtId="0" fontId="14" fillId="0" borderId="0"/>
    <xf numFmtId="0" fontId="14" fillId="0" borderId="0" applyProtection="0">
      <alignment vertical="center"/>
    </xf>
    <xf numFmtId="9" fontId="31" fillId="0" borderId="0">
      <alignment vertical="center"/>
    </xf>
    <xf numFmtId="0" fontId="14" fillId="0" borderId="0">
      <alignment vertical="center"/>
    </xf>
    <xf numFmtId="0" fontId="14" fillId="0" borderId="0" applyProtection="0">
      <alignment vertical="center"/>
    </xf>
    <xf numFmtId="9" fontId="31" fillId="0" borderId="0">
      <alignment vertical="center"/>
    </xf>
    <xf numFmtId="0" fontId="14" fillId="0" borderId="0">
      <alignment vertical="center"/>
    </xf>
    <xf numFmtId="0" fontId="14" fillId="0" borderId="0">
      <alignment vertical="center"/>
    </xf>
    <xf numFmtId="9" fontId="31" fillId="0" borderId="0">
      <alignment vertical="center"/>
    </xf>
    <xf numFmtId="41" fontId="14" fillId="0" borderId="0" applyProtection="0">
      <alignment vertical="center"/>
    </xf>
    <xf numFmtId="9" fontId="31" fillId="0" borderId="0">
      <alignment vertical="center"/>
    </xf>
    <xf numFmtId="9" fontId="14" fillId="0" borderId="0" applyFont="0" applyFill="0" applyBorder="0" applyAlignment="0" applyProtection="0">
      <alignment vertical="center"/>
    </xf>
    <xf numFmtId="9" fontId="31" fillId="0" borderId="0" applyProtection="0">
      <alignment vertical="center"/>
    </xf>
    <xf numFmtId="9" fontId="31" fillId="0" borderId="0">
      <alignment vertical="center"/>
    </xf>
    <xf numFmtId="43" fontId="14" fillId="0" borderId="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0" fontId="38" fillId="19" borderId="0" applyNumberFormat="0" applyBorder="0" applyAlignment="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pplyProtection="0">
      <alignment vertical="center"/>
    </xf>
    <xf numFmtId="9" fontId="31" fillId="0" borderId="0">
      <alignment vertical="center"/>
    </xf>
    <xf numFmtId="9" fontId="31" fillId="0" borderId="0" applyProtection="0">
      <alignment vertical="center"/>
    </xf>
    <xf numFmtId="9" fontId="31" fillId="0" borderId="0" applyProtection="0">
      <alignment vertical="center"/>
    </xf>
    <xf numFmtId="9" fontId="31" fillId="0" borderId="0">
      <alignment vertical="center"/>
    </xf>
    <xf numFmtId="9" fontId="31" fillId="0" borderId="0">
      <alignment vertical="center"/>
    </xf>
    <xf numFmtId="0" fontId="65"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pplyProtection="0">
      <alignment vertical="center"/>
    </xf>
    <xf numFmtId="9" fontId="31" fillId="0" borderId="0" applyProtection="0">
      <alignment vertical="center"/>
    </xf>
    <xf numFmtId="9" fontId="31" fillId="0" borderId="0">
      <alignment vertical="center"/>
    </xf>
    <xf numFmtId="0" fontId="38" fillId="19" borderId="0" applyNumberFormat="0" applyBorder="0" applyAlignment="0" applyProtection="0">
      <alignment vertical="center"/>
    </xf>
    <xf numFmtId="9" fontId="31" fillId="0" borderId="0">
      <alignment vertical="center"/>
    </xf>
    <xf numFmtId="0" fontId="47" fillId="0" borderId="20" applyProtection="0">
      <alignment vertical="center"/>
    </xf>
    <xf numFmtId="9" fontId="31" fillId="0" borderId="0">
      <alignment vertical="center"/>
    </xf>
    <xf numFmtId="0" fontId="43" fillId="17" borderId="0" applyProtection="0">
      <alignment vertical="center"/>
    </xf>
    <xf numFmtId="9" fontId="31" fillId="0" borderId="0">
      <alignment vertical="center"/>
    </xf>
    <xf numFmtId="0" fontId="30" fillId="17" borderId="0" applyProtection="0">
      <alignment vertical="center"/>
    </xf>
    <xf numFmtId="9" fontId="31" fillId="0" borderId="0">
      <alignment vertical="center"/>
    </xf>
    <xf numFmtId="9" fontId="31" fillId="0" borderId="0">
      <alignment vertical="center"/>
    </xf>
    <xf numFmtId="9" fontId="31" fillId="0" borderId="0">
      <alignment vertical="center"/>
    </xf>
    <xf numFmtId="0" fontId="74" fillId="0" borderId="0" applyProtection="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lignment vertical="center"/>
    </xf>
    <xf numFmtId="9" fontId="31" fillId="0" borderId="0" applyProtection="0">
      <alignment vertical="center"/>
    </xf>
    <xf numFmtId="9" fontId="31" fillId="0" borderId="0">
      <alignment vertical="center"/>
    </xf>
    <xf numFmtId="9" fontId="31" fillId="0" borderId="0">
      <alignment vertical="center"/>
    </xf>
    <xf numFmtId="0" fontId="33" fillId="19" borderId="0" applyNumberFormat="0" applyBorder="0" applyAlignment="0" applyProtection="0">
      <alignment vertical="center"/>
    </xf>
    <xf numFmtId="9" fontId="31" fillId="0" borderId="0">
      <alignment vertical="center"/>
    </xf>
    <xf numFmtId="9" fontId="31" fillId="0" borderId="0">
      <alignment vertical="center"/>
    </xf>
    <xf numFmtId="0" fontId="44" fillId="0" borderId="0" applyProtection="0">
      <alignment vertical="center"/>
    </xf>
    <xf numFmtId="9" fontId="31" fillId="0" borderId="0">
      <alignment vertical="center"/>
    </xf>
    <xf numFmtId="9" fontId="31" fillId="0" borderId="0">
      <alignment vertical="center"/>
    </xf>
    <xf numFmtId="0" fontId="30" fillId="17" borderId="0" applyProtection="0">
      <alignment vertical="center"/>
    </xf>
    <xf numFmtId="9" fontId="31" fillId="0" borderId="0">
      <alignment vertical="center"/>
    </xf>
    <xf numFmtId="9" fontId="31" fillId="0" borderId="0">
      <alignment vertical="center"/>
    </xf>
    <xf numFmtId="0" fontId="31" fillId="0" borderId="0" applyProtection="0">
      <alignment vertical="center"/>
    </xf>
    <xf numFmtId="0" fontId="14" fillId="0" borderId="0" applyProtection="0">
      <alignment vertical="center"/>
    </xf>
    <xf numFmtId="9" fontId="31" fillId="0" borderId="0">
      <alignment vertical="center"/>
    </xf>
    <xf numFmtId="0" fontId="14" fillId="0" borderId="0">
      <alignment vertical="center"/>
    </xf>
    <xf numFmtId="0" fontId="14" fillId="0" borderId="0" applyProtection="0">
      <alignment vertical="center"/>
    </xf>
    <xf numFmtId="9" fontId="31" fillId="0" borderId="0">
      <alignment vertical="center"/>
    </xf>
    <xf numFmtId="0" fontId="14" fillId="0" borderId="0">
      <alignment vertical="center"/>
    </xf>
    <xf numFmtId="0" fontId="14" fillId="0" borderId="0">
      <alignment vertical="center"/>
    </xf>
    <xf numFmtId="9" fontId="31" fillId="0" borderId="0">
      <alignment vertical="center"/>
    </xf>
    <xf numFmtId="9" fontId="31" fillId="0" borderId="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185" fontId="14" fillId="0" borderId="0" applyProtection="0">
      <alignment vertical="center"/>
    </xf>
    <xf numFmtId="0" fontId="5" fillId="0" borderId="4" applyProtection="0">
      <alignment horizontal="right" vertical="center"/>
    </xf>
    <xf numFmtId="0" fontId="5" fillId="0" borderId="4" applyProtection="0">
      <alignment horizontal="right" vertical="center"/>
    </xf>
    <xf numFmtId="0" fontId="5" fillId="0" borderId="4" applyProtection="0">
      <alignment horizontal="right" vertical="center"/>
    </xf>
    <xf numFmtId="0" fontId="5" fillId="0" borderId="4" applyProtection="0">
      <alignment horizontal="right" vertical="center"/>
    </xf>
    <xf numFmtId="0" fontId="46" fillId="35" borderId="0" applyNumberFormat="0" applyBorder="0" applyAlignment="0" applyProtection="0">
      <alignment vertical="center"/>
    </xf>
    <xf numFmtId="0" fontId="5" fillId="0" borderId="4" applyProtection="0">
      <alignment horizontal="right" vertical="center"/>
    </xf>
    <xf numFmtId="0" fontId="5" fillId="0" borderId="4" applyProtection="0">
      <alignment horizontal="right" vertical="center"/>
    </xf>
    <xf numFmtId="0" fontId="5" fillId="0" borderId="4" applyProtection="0">
      <alignment horizontal="right" vertical="center"/>
    </xf>
    <xf numFmtId="0" fontId="5" fillId="0" borderId="4" applyProtection="0">
      <alignment horizontal="right" vertical="center"/>
    </xf>
    <xf numFmtId="0" fontId="5" fillId="0" borderId="4" applyProtection="0">
      <alignment horizontal="right" vertical="center"/>
    </xf>
    <xf numFmtId="0" fontId="48" fillId="0" borderId="21" applyProtection="0">
      <alignment vertical="center"/>
    </xf>
    <xf numFmtId="0" fontId="48" fillId="0" borderId="21" applyProtection="0">
      <alignment vertical="center"/>
    </xf>
    <xf numFmtId="1" fontId="5" fillId="0" borderId="17" applyProtection="0">
      <alignment horizontal="center" vertical="center"/>
    </xf>
    <xf numFmtId="0" fontId="48" fillId="0" borderId="21" applyProtection="0">
      <alignment vertical="center"/>
    </xf>
    <xf numFmtId="0" fontId="48" fillId="0" borderId="21" applyProtection="0">
      <alignment vertical="center"/>
    </xf>
    <xf numFmtId="0" fontId="48" fillId="0" borderId="21" applyProtection="0">
      <alignment vertical="center"/>
    </xf>
    <xf numFmtId="0" fontId="48" fillId="0" borderId="21" applyProtection="0">
      <alignment vertical="center"/>
    </xf>
    <xf numFmtId="0" fontId="48" fillId="0" borderId="21" applyNumberFormat="0" applyFill="0" applyAlignment="0" applyProtection="0">
      <alignment vertical="center"/>
    </xf>
    <xf numFmtId="0" fontId="48" fillId="0" borderId="21" applyNumberFormat="0" applyFill="0" applyAlignment="0" applyProtection="0">
      <alignment vertical="center"/>
    </xf>
    <xf numFmtId="0" fontId="48" fillId="0" borderId="21" applyNumberFormat="0" applyFill="0" applyAlignment="0" applyProtection="0">
      <alignment vertical="center"/>
    </xf>
    <xf numFmtId="0" fontId="48" fillId="0" borderId="21" applyNumberFormat="0" applyFill="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30" fillId="17" borderId="0" applyNumberFormat="0" applyBorder="0" applyAlignment="0" applyProtection="0">
      <alignment vertical="center"/>
    </xf>
    <xf numFmtId="0" fontId="50" fillId="0" borderId="23" applyProtection="0">
      <alignment vertical="center"/>
    </xf>
    <xf numFmtId="0" fontId="50" fillId="0" borderId="23" applyProtection="0">
      <alignment vertical="center"/>
    </xf>
    <xf numFmtId="0" fontId="50" fillId="0" borderId="23" applyProtection="0">
      <alignment vertical="center"/>
    </xf>
    <xf numFmtId="0" fontId="50" fillId="0" borderId="23" applyProtection="0">
      <alignment vertical="center"/>
    </xf>
    <xf numFmtId="0" fontId="50" fillId="0" borderId="23" applyProtection="0">
      <alignment vertical="center"/>
    </xf>
    <xf numFmtId="0" fontId="61" fillId="39" borderId="0" applyProtection="0">
      <alignment vertical="center"/>
    </xf>
    <xf numFmtId="0" fontId="50" fillId="0" borderId="23" applyNumberFormat="0" applyFill="0" applyAlignment="0" applyProtection="0">
      <alignment vertical="center"/>
    </xf>
    <xf numFmtId="0" fontId="61" fillId="39" borderId="0" applyProtection="0">
      <alignment vertical="center"/>
    </xf>
    <xf numFmtId="0" fontId="30" fillId="17" borderId="0" applyNumberFormat="0" applyBorder="0" applyAlignment="0" applyProtection="0">
      <alignment vertical="center"/>
    </xf>
    <xf numFmtId="0" fontId="50" fillId="0" borderId="23" applyNumberFormat="0" applyFill="0" applyAlignment="0" applyProtection="0">
      <alignment vertical="center"/>
    </xf>
    <xf numFmtId="0" fontId="61" fillId="39" borderId="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14" fillId="0" borderId="0">
      <alignment vertical="center"/>
    </xf>
    <xf numFmtId="0" fontId="14" fillId="0" borderId="0">
      <alignment vertical="center"/>
    </xf>
    <xf numFmtId="0" fontId="40" fillId="0" borderId="25" applyProtection="0">
      <alignment vertical="center"/>
    </xf>
    <xf numFmtId="0" fontId="30" fillId="17" borderId="0" applyNumberFormat="0" applyBorder="0" applyAlignment="0" applyProtection="0">
      <alignment vertical="center"/>
    </xf>
    <xf numFmtId="0" fontId="40" fillId="0" borderId="25" applyProtection="0">
      <alignment vertical="center"/>
    </xf>
    <xf numFmtId="0" fontId="31" fillId="0" borderId="0">
      <alignment vertical="center"/>
    </xf>
    <xf numFmtId="0" fontId="40" fillId="0" borderId="25" applyProtection="0">
      <alignment vertical="center"/>
    </xf>
    <xf numFmtId="0" fontId="30" fillId="17" borderId="0" applyNumberFormat="0" applyBorder="0" applyAlignment="0" applyProtection="0">
      <alignment vertical="center"/>
    </xf>
    <xf numFmtId="0" fontId="40" fillId="0" borderId="25" applyProtection="0">
      <alignment vertical="center"/>
    </xf>
    <xf numFmtId="0" fontId="30" fillId="17" borderId="0" applyNumberFormat="0" applyBorder="0" applyAlignment="0" applyProtection="0">
      <alignment vertical="center"/>
    </xf>
    <xf numFmtId="0" fontId="40" fillId="0" borderId="25" applyProtection="0">
      <alignment vertical="center"/>
    </xf>
    <xf numFmtId="0" fontId="30" fillId="17" borderId="0" applyNumberFormat="0" applyBorder="0" applyAlignment="0" applyProtection="0">
      <alignment vertical="center"/>
    </xf>
    <xf numFmtId="0" fontId="40" fillId="0" borderId="25" applyProtection="0">
      <alignment vertical="center"/>
    </xf>
    <xf numFmtId="0" fontId="14" fillId="0" borderId="0">
      <alignment vertical="center"/>
    </xf>
    <xf numFmtId="0" fontId="14" fillId="0" borderId="0">
      <alignment vertical="center"/>
    </xf>
    <xf numFmtId="0" fontId="40" fillId="0" borderId="25" applyProtection="0">
      <alignment vertical="center"/>
    </xf>
    <xf numFmtId="0" fontId="14" fillId="0" borderId="0">
      <alignment vertical="center"/>
    </xf>
    <xf numFmtId="0" fontId="14" fillId="0" borderId="0">
      <alignment vertical="center"/>
    </xf>
    <xf numFmtId="0" fontId="40" fillId="0" borderId="25" applyProtection="0">
      <alignment vertical="center"/>
    </xf>
    <xf numFmtId="0" fontId="14" fillId="0" borderId="0">
      <alignment vertical="center"/>
    </xf>
    <xf numFmtId="0" fontId="14" fillId="0" borderId="0">
      <alignment vertical="center"/>
    </xf>
    <xf numFmtId="0" fontId="40" fillId="0" borderId="25" applyNumberFormat="0" applyFill="0" applyAlignment="0" applyProtection="0">
      <alignment vertical="center"/>
    </xf>
    <xf numFmtId="0" fontId="14" fillId="0" borderId="0">
      <alignment vertical="center"/>
    </xf>
    <xf numFmtId="0" fontId="14" fillId="0" borderId="0">
      <alignment vertical="center"/>
    </xf>
    <xf numFmtId="0" fontId="40" fillId="0" borderId="25" applyNumberFormat="0" applyFill="0" applyAlignment="0" applyProtection="0">
      <alignment vertical="center"/>
    </xf>
    <xf numFmtId="1" fontId="5" fillId="0" borderId="17" applyProtection="0">
      <alignment horizontal="center" vertical="center"/>
    </xf>
    <xf numFmtId="0" fontId="14" fillId="0" borderId="0">
      <alignment vertical="center"/>
    </xf>
    <xf numFmtId="0" fontId="14" fillId="0" borderId="0">
      <alignment vertical="center"/>
    </xf>
    <xf numFmtId="0" fontId="40" fillId="0" borderId="25" applyNumberFormat="0" applyFill="0" applyAlignment="0" applyProtection="0">
      <alignment vertical="center"/>
    </xf>
    <xf numFmtId="0" fontId="40" fillId="0" borderId="25" applyNumberFormat="0" applyFill="0" applyAlignment="0" applyProtection="0">
      <alignment vertical="center"/>
    </xf>
    <xf numFmtId="0" fontId="40" fillId="0" borderId="25" applyNumberFormat="0" applyFill="0" applyAlignment="0" applyProtection="0">
      <alignment vertical="center"/>
    </xf>
    <xf numFmtId="43" fontId="14" fillId="0" borderId="0" applyFont="0" applyFill="0" applyBorder="0" applyAlignment="0" applyProtection="0">
      <alignment vertical="center"/>
    </xf>
    <xf numFmtId="0" fontId="40" fillId="0" borderId="0" applyProtection="0">
      <alignment vertical="center"/>
    </xf>
    <xf numFmtId="0" fontId="40" fillId="0" borderId="0" applyProtection="0">
      <alignment vertical="center"/>
    </xf>
    <xf numFmtId="0" fontId="40" fillId="0" borderId="0" applyProtection="0">
      <alignment vertical="center"/>
    </xf>
    <xf numFmtId="0" fontId="40" fillId="0" borderId="0" applyProtection="0">
      <alignment vertical="center"/>
    </xf>
    <xf numFmtId="0" fontId="40" fillId="0" borderId="0" applyProtection="0">
      <alignment vertical="center"/>
    </xf>
    <xf numFmtId="0" fontId="58" fillId="19" borderId="0" applyProtection="0">
      <alignment vertical="center"/>
    </xf>
    <xf numFmtId="0" fontId="40" fillId="0" borderId="0" applyProtection="0">
      <alignment vertical="center"/>
    </xf>
    <xf numFmtId="43" fontId="14" fillId="0" borderId="0" applyFont="0" applyFill="0" applyBorder="0" applyAlignment="0" applyProtection="0">
      <alignment vertical="center"/>
    </xf>
    <xf numFmtId="0" fontId="40" fillId="0" borderId="0" applyProtection="0">
      <alignment vertical="center"/>
    </xf>
    <xf numFmtId="43" fontId="14" fillId="0" borderId="0" applyFont="0" applyFill="0" applyBorder="0" applyAlignment="0" applyProtection="0">
      <alignment vertical="center"/>
    </xf>
    <xf numFmtId="0" fontId="40" fillId="0" borderId="0" applyProtection="0">
      <alignment vertical="center"/>
    </xf>
    <xf numFmtId="0" fontId="40" fillId="0" borderId="0" applyNumberFormat="0" applyFill="0" applyBorder="0" applyAlignment="0" applyProtection="0">
      <alignment vertical="center"/>
    </xf>
    <xf numFmtId="0" fontId="62" fillId="0" borderId="0" applyProtection="0">
      <alignment vertical="center"/>
    </xf>
    <xf numFmtId="0" fontId="38" fillId="19" borderId="0" applyNumberFormat="0" applyBorder="0" applyAlignment="0" applyProtection="0">
      <alignment vertical="center"/>
    </xf>
    <xf numFmtId="0" fontId="62" fillId="0" borderId="0" applyProtection="0">
      <alignment vertical="center"/>
    </xf>
    <xf numFmtId="0" fontId="30" fillId="17" borderId="0" applyProtection="0">
      <alignment vertical="center"/>
    </xf>
    <xf numFmtId="0" fontId="62" fillId="0" borderId="0" applyProtection="0">
      <alignment vertical="center"/>
    </xf>
    <xf numFmtId="0" fontId="62" fillId="0" borderId="0" applyProtection="0">
      <alignment vertical="center"/>
    </xf>
    <xf numFmtId="0" fontId="38" fillId="19" borderId="0" applyNumberFormat="0" applyBorder="0" applyAlignment="0" applyProtection="0">
      <alignment vertical="center"/>
    </xf>
    <xf numFmtId="0" fontId="62" fillId="0" borderId="0" applyProtection="0">
      <alignment vertical="center"/>
    </xf>
    <xf numFmtId="0" fontId="62" fillId="0" borderId="0" applyProtection="0">
      <alignment vertical="center"/>
    </xf>
    <xf numFmtId="0" fontId="30" fillId="17" borderId="0" applyNumberFormat="0" applyBorder="0" applyAlignment="0" applyProtection="0">
      <alignment vertical="center"/>
    </xf>
    <xf numFmtId="0" fontId="62" fillId="0" borderId="0" applyProtection="0">
      <alignment vertical="center"/>
    </xf>
    <xf numFmtId="0" fontId="14" fillId="0" borderId="0" applyProtection="0">
      <alignment vertical="center"/>
    </xf>
    <xf numFmtId="0" fontId="62" fillId="0" borderId="0" applyNumberFormat="0" applyFill="0" applyBorder="0" applyAlignment="0" applyProtection="0">
      <alignment vertical="center"/>
    </xf>
    <xf numFmtId="0" fontId="14" fillId="0" borderId="0" applyProtection="0">
      <alignment vertical="center"/>
    </xf>
    <xf numFmtId="0" fontId="62" fillId="0" borderId="0" applyNumberFormat="0" applyFill="0" applyBorder="0" applyAlignment="0" applyProtection="0">
      <alignment vertical="center"/>
    </xf>
    <xf numFmtId="0" fontId="61" fillId="42" borderId="0" applyNumberFormat="0" applyBorder="0" applyAlignment="0" applyProtection="0">
      <alignment vertical="center"/>
    </xf>
    <xf numFmtId="0" fontId="57" fillId="0" borderId="4" applyProtection="0">
      <alignment horizontal="center" vertical="center"/>
    </xf>
    <xf numFmtId="0" fontId="57" fillId="0" borderId="4" applyProtection="0">
      <alignment horizontal="center" vertical="center"/>
    </xf>
    <xf numFmtId="0" fontId="5" fillId="0" borderId="0"/>
    <xf numFmtId="0" fontId="14" fillId="0" borderId="0" applyProtection="0">
      <alignment vertical="center"/>
    </xf>
    <xf numFmtId="0" fontId="57" fillId="0" borderId="4" applyProtection="0">
      <alignment horizontal="center" vertical="center"/>
    </xf>
    <xf numFmtId="0" fontId="61" fillId="42" borderId="0" applyNumberFormat="0" applyBorder="0" applyAlignment="0" applyProtection="0">
      <alignment vertical="center"/>
    </xf>
    <xf numFmtId="0" fontId="57" fillId="0" borderId="4" applyProtection="0">
      <alignment horizontal="center" vertical="center"/>
    </xf>
    <xf numFmtId="0" fontId="61" fillId="42" borderId="0" applyNumberFormat="0" applyBorder="0" applyAlignment="0" applyProtection="0">
      <alignment vertical="center"/>
    </xf>
    <xf numFmtId="0" fontId="57" fillId="0" borderId="4" applyProtection="0">
      <alignment horizontal="center" vertical="center"/>
    </xf>
    <xf numFmtId="0" fontId="73" fillId="0" borderId="0" applyProtection="0">
      <alignment vertical="center"/>
    </xf>
    <xf numFmtId="0" fontId="33" fillId="19" borderId="0" applyNumberFormat="0" applyBorder="0" applyAlignment="0" applyProtection="0">
      <alignment vertical="center"/>
    </xf>
    <xf numFmtId="0" fontId="73" fillId="0" borderId="0" applyProtection="0">
      <alignment vertical="center"/>
    </xf>
    <xf numFmtId="182" fontId="14" fillId="0" borderId="0" applyFont="0" applyFill="0" applyBorder="0" applyAlignment="0" applyProtection="0">
      <alignment vertical="center"/>
    </xf>
    <xf numFmtId="0" fontId="73" fillId="0" borderId="0" applyProtection="0">
      <alignment vertical="center"/>
    </xf>
    <xf numFmtId="0" fontId="73" fillId="0" borderId="0" applyProtection="0">
      <alignment vertical="center"/>
    </xf>
    <xf numFmtId="0" fontId="73" fillId="0" borderId="0" applyProtection="0">
      <alignment vertical="center"/>
    </xf>
    <xf numFmtId="0" fontId="73" fillId="0" borderId="0" applyProtection="0">
      <alignment vertical="center"/>
    </xf>
    <xf numFmtId="0" fontId="73" fillId="0" borderId="0" applyProtection="0">
      <alignment vertical="center"/>
    </xf>
    <xf numFmtId="0" fontId="73" fillId="0" borderId="0" applyProtection="0">
      <alignment vertical="center"/>
    </xf>
    <xf numFmtId="176" fontId="5" fillId="0" borderId="17" applyProtection="0">
      <alignment horizontal="righ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30" fillId="17" borderId="0" applyNumberFormat="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14" fillId="0" borderId="0">
      <alignment vertical="center"/>
    </xf>
    <xf numFmtId="0" fontId="14" fillId="0" borderId="0" applyProtection="0">
      <alignment vertical="center"/>
    </xf>
    <xf numFmtId="0" fontId="39" fillId="0" borderId="17" applyProtection="0">
      <alignment horizontal="center" vertical="center"/>
    </xf>
    <xf numFmtId="0" fontId="39" fillId="0" borderId="17" applyProtection="0">
      <alignment horizontal="center" vertical="center"/>
    </xf>
    <xf numFmtId="0" fontId="39" fillId="0" borderId="17" applyProtection="0">
      <alignment horizontal="center" vertical="center"/>
    </xf>
    <xf numFmtId="0" fontId="39" fillId="0" borderId="17" applyProtection="0">
      <alignment horizontal="center" vertical="center"/>
    </xf>
    <xf numFmtId="0" fontId="39" fillId="0" borderId="17" applyProtection="0">
      <alignment horizontal="center" vertical="center"/>
    </xf>
    <xf numFmtId="0" fontId="74" fillId="0" borderId="0" applyNumberFormat="0" applyFill="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74" fillId="0" borderId="0" applyNumberFormat="0" applyFill="0" applyBorder="0" applyAlignment="0" applyProtection="0">
      <alignment vertical="center"/>
    </xf>
    <xf numFmtId="0" fontId="38" fillId="19" borderId="0" applyProtection="0">
      <alignment vertical="center"/>
    </xf>
    <xf numFmtId="0" fontId="74" fillId="0" borderId="0" applyNumberFormat="0" applyFill="0" applyBorder="0" applyAlignment="0" applyProtection="0">
      <alignment vertical="center"/>
    </xf>
    <xf numFmtId="0" fontId="38" fillId="19" borderId="0" applyProtection="0">
      <alignment vertical="center"/>
    </xf>
    <xf numFmtId="0" fontId="74" fillId="0" borderId="0" applyNumberFormat="0" applyFill="0" applyBorder="0" applyAlignment="0" applyProtection="0">
      <alignment vertical="center"/>
    </xf>
    <xf numFmtId="0" fontId="38" fillId="19" borderId="0" applyNumberFormat="0" applyBorder="0" applyAlignment="0" applyProtection="0">
      <alignment vertical="center"/>
    </xf>
    <xf numFmtId="0" fontId="74" fillId="0" borderId="0" applyNumberFormat="0" applyFill="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5" fillId="0" borderId="4" applyProtection="0">
      <alignment horizontal="left" vertical="center"/>
    </xf>
    <xf numFmtId="0" fontId="38" fillId="19" borderId="0" applyProtection="0">
      <alignment vertical="center"/>
    </xf>
    <xf numFmtId="0" fontId="30" fillId="17" borderId="0" applyProtection="0">
      <alignment vertical="center"/>
    </xf>
    <xf numFmtId="0" fontId="38" fillId="19" borderId="0" applyNumberFormat="0" applyBorder="0" applyAlignment="0" applyProtection="0">
      <alignment vertical="center"/>
    </xf>
    <xf numFmtId="0" fontId="46" fillId="37"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46" fillId="37"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46" fillId="37" borderId="0" applyProtection="0">
      <alignment vertical="center"/>
    </xf>
    <xf numFmtId="0" fontId="38" fillId="19" borderId="0" applyNumberFormat="0" applyBorder="0" applyAlignment="0" applyProtection="0">
      <alignment vertical="center"/>
    </xf>
    <xf numFmtId="0" fontId="14" fillId="0" borderId="0">
      <alignment vertical="center"/>
    </xf>
    <xf numFmtId="0" fontId="14" fillId="0" borderId="0" applyProtection="0">
      <alignment vertical="center"/>
    </xf>
    <xf numFmtId="0" fontId="38" fillId="19" borderId="0" applyNumberFormat="0" applyBorder="0" applyAlignment="0" applyProtection="0">
      <alignment vertical="center"/>
    </xf>
    <xf numFmtId="0" fontId="46" fillId="44"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46" fillId="44"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46" fillId="44"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46" fillId="44"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0" fillId="17" borderId="0" applyNumberFormat="0" applyBorder="0" applyAlignment="0" applyProtection="0">
      <alignment vertical="center"/>
    </xf>
    <xf numFmtId="0" fontId="38" fillId="19" borderId="0" applyNumberFormat="0" applyBorder="0" applyAlignment="0" applyProtection="0">
      <alignment vertical="center"/>
    </xf>
    <xf numFmtId="0" fontId="33" fillId="19" borderId="0" applyProtection="0">
      <alignment vertical="center"/>
    </xf>
    <xf numFmtId="0" fontId="33" fillId="19" borderId="0" applyProtection="0">
      <alignment vertical="center"/>
    </xf>
    <xf numFmtId="0" fontId="43" fillId="17" borderId="0" applyNumberFormat="0" applyBorder="0" applyAlignment="0" applyProtection="0">
      <alignment vertical="center"/>
    </xf>
    <xf numFmtId="0" fontId="33" fillId="19" borderId="0" applyProtection="0">
      <alignment vertical="center"/>
    </xf>
    <xf numFmtId="0" fontId="61" fillId="42" borderId="0" applyProtection="0">
      <alignment vertical="center"/>
    </xf>
    <xf numFmtId="0" fontId="33" fillId="19" borderId="0" applyProtection="0">
      <alignment vertical="center"/>
    </xf>
    <xf numFmtId="0" fontId="33" fillId="19"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8"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14" fillId="0" borderId="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14" fillId="0"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NumberFormat="0" applyBorder="0" applyAlignment="0" applyProtection="0">
      <alignment vertical="center"/>
    </xf>
    <xf numFmtId="0" fontId="33" fillId="19" borderId="0" applyProtection="0">
      <alignment vertical="center"/>
    </xf>
    <xf numFmtId="179" fontId="14" fillId="0"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43" fillId="17" borderId="0" applyNumberFormat="0" applyBorder="0" applyAlignment="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NumberFormat="0" applyBorder="0" applyAlignment="0" applyProtection="0">
      <alignment vertical="center"/>
    </xf>
    <xf numFmtId="0" fontId="33" fillId="19"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0" fillId="17" borderId="0" applyProtection="0">
      <alignment vertical="center"/>
    </xf>
    <xf numFmtId="0" fontId="14" fillId="0" borderId="0">
      <alignment vertical="center"/>
    </xf>
    <xf numFmtId="0" fontId="14" fillId="0" borderId="0" applyProtection="0">
      <alignment vertical="center"/>
    </xf>
    <xf numFmtId="0" fontId="33"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5" fillId="0" borderId="0"/>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58" fillId="19" borderId="0" applyProtection="0">
      <alignment vertical="center"/>
    </xf>
    <xf numFmtId="0" fontId="55" fillId="9" borderId="26" applyNumberFormat="0" applyAlignment="0" applyProtection="0">
      <alignment vertical="center"/>
    </xf>
    <xf numFmtId="0" fontId="58" fillId="19" borderId="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58" fillId="19" borderId="0" applyProtection="0">
      <alignment vertical="center"/>
    </xf>
    <xf numFmtId="0" fontId="58" fillId="19" borderId="0" applyProtection="0">
      <alignment vertical="center"/>
    </xf>
    <xf numFmtId="0" fontId="55" fillId="9" borderId="26" applyNumberFormat="0" applyAlignment="0" applyProtection="0">
      <alignment vertical="center"/>
    </xf>
    <xf numFmtId="0" fontId="58" fillId="19" borderId="0" applyProtection="0">
      <alignment vertical="center"/>
    </xf>
    <xf numFmtId="0" fontId="38" fillId="19" borderId="0" applyProtection="0">
      <alignment vertical="center"/>
    </xf>
    <xf numFmtId="0" fontId="58" fillId="19" borderId="0" applyProtection="0">
      <alignment vertical="center"/>
    </xf>
    <xf numFmtId="0" fontId="38" fillId="19" borderId="0" applyProtection="0">
      <alignment vertical="center"/>
    </xf>
    <xf numFmtId="0" fontId="58" fillId="19" borderId="0" applyProtection="0">
      <alignment vertical="center"/>
    </xf>
    <xf numFmtId="0" fontId="43" fillId="17" borderId="0" applyProtection="0">
      <alignment vertical="center"/>
    </xf>
    <xf numFmtId="0" fontId="38" fillId="19" borderId="0" applyProtection="0">
      <alignment vertical="center"/>
    </xf>
    <xf numFmtId="0" fontId="43" fillId="17" borderId="0" applyProtection="0">
      <alignment vertical="center"/>
    </xf>
    <xf numFmtId="0" fontId="38" fillId="19" borderId="0" applyProtection="0">
      <alignment vertical="center"/>
    </xf>
    <xf numFmtId="0" fontId="43" fillId="17"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43" fillId="17"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41" fontId="14" fillId="0"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33" fillId="19" borderId="0" applyProtection="0">
      <alignment vertical="center"/>
    </xf>
    <xf numFmtId="0" fontId="43" fillId="17" borderId="0" applyNumberFormat="0" applyBorder="0" applyAlignment="0" applyProtection="0">
      <alignment vertical="center"/>
    </xf>
    <xf numFmtId="0" fontId="33" fillId="19"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14" fillId="0" borderId="0">
      <alignment vertical="center"/>
    </xf>
    <xf numFmtId="0" fontId="14" fillId="0" borderId="0" applyProtection="0">
      <alignment vertical="center"/>
    </xf>
    <xf numFmtId="0" fontId="33" fillId="19" borderId="0" applyNumberFormat="0" applyBorder="0" applyAlignment="0" applyProtection="0">
      <alignment vertical="center"/>
    </xf>
    <xf numFmtId="0" fontId="33"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43" fillId="17" borderId="0" applyNumberFormat="0" applyBorder="0" applyAlignment="0" applyProtection="0">
      <alignment vertical="center"/>
    </xf>
    <xf numFmtId="0" fontId="38" fillId="19" borderId="0" applyNumberFormat="0" applyBorder="0" applyAlignment="0" applyProtection="0">
      <alignment vertical="center"/>
    </xf>
    <xf numFmtId="179" fontId="53" fillId="0" borderId="0">
      <alignment vertical="center"/>
    </xf>
    <xf numFmtId="0" fontId="38" fillId="19" borderId="0" applyProtection="0">
      <alignment vertical="center"/>
    </xf>
    <xf numFmtId="0" fontId="43" fillId="17" borderId="0" applyNumberFormat="0" applyBorder="0" applyAlignment="0" applyProtection="0">
      <alignment vertical="center"/>
    </xf>
    <xf numFmtId="0" fontId="38" fillId="19" borderId="0" applyProtection="0">
      <alignment vertical="center"/>
    </xf>
    <xf numFmtId="0" fontId="43" fillId="17"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1" fillId="0" borderId="0">
      <alignment vertical="center"/>
    </xf>
    <xf numFmtId="0" fontId="38" fillId="19" borderId="0" applyNumberFormat="0" applyBorder="0" applyAlignment="0" applyProtection="0">
      <alignment vertical="center"/>
    </xf>
    <xf numFmtId="0" fontId="30" fillId="17"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61" fillId="42"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14" fillId="0" borderId="0" applyProtection="0">
      <alignment vertical="center"/>
    </xf>
    <xf numFmtId="0" fontId="38" fillId="19" borderId="0" applyNumberFormat="0" applyBorder="0" applyAlignment="0" applyProtection="0">
      <alignment vertical="center"/>
    </xf>
    <xf numFmtId="0" fontId="14" fillId="0"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179" fontId="5" fillId="0" borderId="0" applyProtection="0">
      <alignment vertical="center"/>
    </xf>
    <xf numFmtId="0" fontId="38" fillId="19" borderId="0" applyNumberFormat="0" applyBorder="0" applyAlignment="0" applyProtection="0">
      <alignment vertical="center"/>
    </xf>
    <xf numFmtId="0" fontId="46" fillId="41" borderId="0" applyNumberFormat="0" applyBorder="0" applyAlignment="0" applyProtection="0">
      <alignment vertical="center"/>
    </xf>
    <xf numFmtId="0" fontId="31" fillId="0" borderId="0">
      <alignment vertical="center"/>
    </xf>
    <xf numFmtId="0" fontId="31" fillId="0" borderId="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8" fillId="19" borderId="0" applyProtection="0">
      <alignment vertical="center"/>
    </xf>
    <xf numFmtId="0" fontId="38" fillId="19" borderId="0" applyNumberFormat="0" applyBorder="0" applyAlignment="0" applyProtection="0">
      <alignment vertical="center"/>
    </xf>
    <xf numFmtId="0" fontId="31" fillId="0" borderId="0" applyProtection="0">
      <alignment vertical="center"/>
    </xf>
    <xf numFmtId="0" fontId="14" fillId="0" borderId="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56" fillId="32" borderId="0" applyNumberFormat="0" applyBorder="0" applyAlignment="0" applyProtection="0">
      <alignment vertical="center"/>
    </xf>
    <xf numFmtId="0" fontId="38" fillId="19" borderId="0" applyNumberFormat="0" applyBorder="0" applyAlignment="0" applyProtection="0">
      <alignment vertical="center"/>
    </xf>
    <xf numFmtId="0" fontId="14" fillId="0" borderId="0">
      <alignment vertical="center"/>
    </xf>
    <xf numFmtId="179" fontId="14"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4" fillId="0" borderId="0" applyProtection="0">
      <alignment vertical="center"/>
    </xf>
    <xf numFmtId="0" fontId="14" fillId="0" borderId="0" applyProtection="0">
      <alignment vertical="center"/>
    </xf>
    <xf numFmtId="0" fontId="31" fillId="0" borderId="0">
      <alignment vertical="center"/>
    </xf>
    <xf numFmtId="0" fontId="31" fillId="0" borderId="0">
      <alignment vertical="center"/>
    </xf>
    <xf numFmtId="0" fontId="74" fillId="0" borderId="0" applyProtection="0">
      <alignment vertical="center"/>
    </xf>
    <xf numFmtId="0" fontId="31"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lignment vertical="center"/>
    </xf>
    <xf numFmtId="0" fontId="43" fillId="17" borderId="0" applyNumberFormat="0" applyBorder="0" applyAlignment="0"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lignment vertical="center"/>
    </xf>
    <xf numFmtId="0" fontId="14" fillId="0" borderId="0">
      <alignment vertical="center"/>
    </xf>
    <xf numFmtId="0" fontId="31"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31" fillId="0" borderId="0">
      <alignment vertical="center"/>
    </xf>
    <xf numFmtId="0" fontId="14" fillId="0" borderId="0" applyProtection="0">
      <alignment vertical="center"/>
    </xf>
    <xf numFmtId="0" fontId="31"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2" fillId="20" borderId="29" applyProtection="0">
      <alignment vertical="center"/>
    </xf>
    <xf numFmtId="181" fontId="31"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31" fillId="0" borderId="0">
      <alignment vertical="center"/>
    </xf>
    <xf numFmtId="0" fontId="31" fillId="0" borderId="0" applyProtection="0">
      <alignment vertical="center"/>
    </xf>
    <xf numFmtId="0" fontId="31" fillId="0" borderId="0">
      <alignment vertical="center"/>
    </xf>
    <xf numFmtId="0" fontId="31" fillId="0" borderId="0" applyProtection="0">
      <alignment vertical="center"/>
    </xf>
    <xf numFmtId="0" fontId="5" fillId="0" borderId="0">
      <alignment vertical="center"/>
    </xf>
    <xf numFmtId="0" fontId="5" fillId="0" borderId="0">
      <alignment vertical="center"/>
    </xf>
    <xf numFmtId="0" fontId="5" fillId="0" borderId="0">
      <alignment vertical="center"/>
    </xf>
    <xf numFmtId="0" fontId="30" fillId="17" borderId="0" applyProtection="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31" fillId="0" borderId="0">
      <alignment vertical="center"/>
    </xf>
    <xf numFmtId="0" fontId="30" fillId="17" borderId="0" applyProtection="0">
      <alignment vertical="center"/>
    </xf>
    <xf numFmtId="0" fontId="14" fillId="0" borderId="0" applyProtection="0">
      <alignment vertical="center"/>
    </xf>
    <xf numFmtId="0" fontId="30" fillId="17" borderId="0"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31" fillId="0" borderId="0" applyProtection="0">
      <alignment vertical="center"/>
    </xf>
    <xf numFmtId="0" fontId="14" fillId="0" borderId="0" applyProtection="0">
      <alignment vertical="center"/>
    </xf>
    <xf numFmtId="0" fontId="31" fillId="0" borderId="0" applyProtection="0">
      <alignment vertical="center"/>
    </xf>
    <xf numFmtId="0" fontId="14" fillId="0" borderId="0" applyProtection="0">
      <alignment vertical="center"/>
    </xf>
    <xf numFmtId="0" fontId="56" fillId="32" borderId="0" applyProtection="0">
      <alignment vertical="center"/>
    </xf>
    <xf numFmtId="0" fontId="14" fillId="0" borderId="0">
      <alignment vertical="center"/>
    </xf>
    <xf numFmtId="0" fontId="14" fillId="0" borderId="0">
      <alignment vertical="center"/>
    </xf>
    <xf numFmtId="0" fontId="56" fillId="32"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2" fillId="20" borderId="29"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66" fillId="2" borderId="18"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5" fillId="0" borderId="4" applyProtection="0">
      <alignment horizontal="lef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46" fillId="41" borderId="0" applyProtection="0">
      <alignment vertical="center"/>
    </xf>
    <xf numFmtId="0" fontId="31" fillId="0" borderId="0">
      <alignment vertical="center"/>
    </xf>
    <xf numFmtId="0" fontId="46" fillId="41" borderId="0" applyProtection="0">
      <alignment vertical="center"/>
    </xf>
    <xf numFmtId="0" fontId="5" fillId="0" borderId="0" applyProtection="0">
      <alignment vertical="center"/>
    </xf>
    <xf numFmtId="0" fontId="46" fillId="41" borderId="0" applyNumberFormat="0" applyBorder="0" applyAlignment="0" applyProtection="0">
      <alignment vertical="center"/>
    </xf>
    <xf numFmtId="0" fontId="31" fillId="0" borderId="0">
      <alignment vertical="center"/>
    </xf>
    <xf numFmtId="0" fontId="46" fillId="41" borderId="0" applyNumberFormat="0" applyBorder="0" applyAlignment="0" applyProtection="0">
      <alignment vertical="center"/>
    </xf>
    <xf numFmtId="179" fontId="14" fillId="0" borderId="0" applyProtection="0">
      <alignment vertical="center"/>
    </xf>
    <xf numFmtId="0" fontId="46" fillId="41" borderId="0" applyNumberFormat="0" applyBorder="0" applyAlignment="0" applyProtection="0">
      <alignment vertical="center"/>
    </xf>
    <xf numFmtId="0" fontId="31" fillId="0" borderId="0">
      <alignment vertical="center"/>
    </xf>
    <xf numFmtId="0" fontId="61" fillId="39" borderId="0" applyProtection="0">
      <alignment vertical="center"/>
    </xf>
    <xf numFmtId="0" fontId="14"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14" fillId="0" borderId="0" applyProtection="0">
      <alignment vertical="center"/>
    </xf>
    <xf numFmtId="0" fontId="56" fillId="32" borderId="0" applyProtection="0">
      <alignment vertical="center"/>
    </xf>
    <xf numFmtId="0" fontId="30" fillId="17" borderId="0" applyNumberFormat="0" applyBorder="0" applyAlignment="0" applyProtection="0">
      <alignment vertical="center"/>
    </xf>
    <xf numFmtId="0" fontId="14" fillId="0" borderId="0">
      <alignment vertical="center"/>
    </xf>
    <xf numFmtId="0" fontId="31" fillId="0" borderId="0">
      <alignment vertical="center"/>
    </xf>
    <xf numFmtId="0" fontId="31" fillId="0" borderId="0">
      <alignment vertical="center"/>
    </xf>
    <xf numFmtId="0" fontId="31"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30" fillId="17" borderId="0" applyProtection="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66" fillId="2" borderId="18"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99" fontId="14" fillId="0" borderId="0" applyProtection="0">
      <alignment vertical="center"/>
    </xf>
    <xf numFmtId="0" fontId="14" fillId="0" borderId="0">
      <alignment vertical="center"/>
    </xf>
    <xf numFmtId="199" fontId="14" fillId="0" borderId="0" applyProtection="0">
      <alignment vertical="center"/>
    </xf>
    <xf numFmtId="0" fontId="14" fillId="0" borderId="0">
      <alignment vertical="center"/>
    </xf>
    <xf numFmtId="41" fontId="14" fillId="0" borderId="0" applyFont="0" applyFill="0" applyBorder="0" applyAlignment="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14" fillId="0" borderId="0">
      <alignment vertical="center"/>
    </xf>
    <xf numFmtId="0" fontId="5" fillId="0" borderId="0"/>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30" fillId="17" borderId="0" applyProtection="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43" fontId="14" fillId="0" borderId="0" applyProtection="0">
      <alignment vertical="center"/>
    </xf>
    <xf numFmtId="0" fontId="30" fillId="17" borderId="0" applyNumberFormat="0" applyBorder="0" applyAlignment="0" applyProtection="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7" borderId="0" applyProtection="0">
      <alignment vertical="center"/>
    </xf>
    <xf numFmtId="0" fontId="14" fillId="0" borderId="0">
      <alignment vertical="center"/>
    </xf>
    <xf numFmtId="0" fontId="30" fillId="17" borderId="0" applyProtection="0">
      <alignment vertical="center"/>
    </xf>
    <xf numFmtId="0" fontId="14" fillId="0" borderId="0">
      <alignment vertical="center"/>
    </xf>
    <xf numFmtId="41"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lignment vertical="center"/>
    </xf>
    <xf numFmtId="0" fontId="31" fillId="0" borderId="0" applyProtection="0">
      <alignment vertical="center"/>
    </xf>
    <xf numFmtId="0" fontId="14" fillId="0" borderId="0">
      <alignment vertical="center"/>
    </xf>
    <xf numFmtId="0" fontId="14" fillId="0" borderId="0">
      <alignment vertical="center"/>
    </xf>
    <xf numFmtId="0" fontId="31" fillId="0" borderId="0" applyProtection="0">
      <alignment vertical="center"/>
    </xf>
    <xf numFmtId="0" fontId="31" fillId="0" borderId="0" applyProtection="0">
      <alignment vertical="center"/>
    </xf>
    <xf numFmtId="0" fontId="31"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pplyProtection="0">
      <alignment vertical="center"/>
    </xf>
    <xf numFmtId="0" fontId="31"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pplyProtection="0">
      <alignment vertical="center"/>
    </xf>
    <xf numFmtId="182" fontId="14" fillId="0" borderId="0" applyFont="0" applyFill="0" applyBorder="0" applyAlignment="0" applyProtection="0">
      <alignment vertical="center"/>
    </xf>
    <xf numFmtId="0" fontId="31" fillId="0" borderId="0" applyProtection="0">
      <alignment vertical="center"/>
    </xf>
    <xf numFmtId="0" fontId="14" fillId="0" borderId="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31"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0">
      <alignment vertical="center"/>
    </xf>
    <xf numFmtId="0" fontId="31" fillId="0" borderId="0">
      <alignment vertical="center"/>
    </xf>
    <xf numFmtId="0" fontId="31"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7"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25" borderId="27" applyProtection="0">
      <alignment vertical="center"/>
    </xf>
    <xf numFmtId="0" fontId="14" fillId="0" borderId="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0" borderId="0">
      <alignment vertical="center"/>
    </xf>
    <xf numFmtId="0" fontId="47" fillId="0" borderId="20" applyNumberFormat="0" applyFill="0" applyAlignment="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14" fillId="0" borderId="0" applyProtection="0">
      <alignment vertical="center"/>
    </xf>
    <xf numFmtId="0" fontId="47" fillId="0" borderId="20" applyNumberFormat="0" applyFill="0" applyAlignment="0" applyProtection="0">
      <alignment vertical="center"/>
    </xf>
    <xf numFmtId="0" fontId="14" fillId="0" borderId="0" applyProtection="0">
      <alignment vertical="center"/>
    </xf>
    <xf numFmtId="0" fontId="47" fillId="0" borderId="20" applyNumberFormat="0" applyFill="0" applyAlignment="0" applyProtection="0">
      <alignment vertical="center"/>
    </xf>
    <xf numFmtId="0" fontId="14" fillId="0" borderId="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pplyProtection="0">
      <alignment vertical="center"/>
    </xf>
    <xf numFmtId="0" fontId="14" fillId="25" borderId="27" applyNumberFormat="0" applyFont="0" applyAlignment="0" applyProtection="0">
      <alignment vertical="center"/>
    </xf>
    <xf numFmtId="0" fontId="14" fillId="0" borderId="0" applyProtection="0">
      <alignment vertical="center"/>
    </xf>
    <xf numFmtId="0" fontId="14" fillId="0" borderId="0" applyProtection="0">
      <alignment vertical="center"/>
    </xf>
    <xf numFmtId="0" fontId="14" fillId="25" borderId="27" applyNumberFormat="0" applyFont="0" applyAlignment="0" applyProtection="0">
      <alignment vertical="center"/>
    </xf>
    <xf numFmtId="0" fontId="14" fillId="0" borderId="0" applyProtection="0">
      <alignment vertical="center"/>
    </xf>
    <xf numFmtId="0" fontId="14" fillId="25" borderId="27" applyNumberFormat="0" applyFont="0" applyAlignment="0" applyProtection="0">
      <alignment vertical="center"/>
    </xf>
    <xf numFmtId="0" fontId="14" fillId="0" borderId="0" applyProtection="0">
      <alignment vertical="center"/>
    </xf>
    <xf numFmtId="0" fontId="14" fillId="0" borderId="0">
      <alignment vertical="center"/>
    </xf>
    <xf numFmtId="0" fontId="65" fillId="0" borderId="0">
      <alignment vertical="center"/>
    </xf>
    <xf numFmtId="0" fontId="5" fillId="0" borderId="0">
      <alignment vertical="center"/>
    </xf>
    <xf numFmtId="0" fontId="14" fillId="0" borderId="0">
      <alignment vertical="center"/>
    </xf>
    <xf numFmtId="0" fontId="71" fillId="0" borderId="0" applyProtection="0">
      <alignment vertical="center"/>
    </xf>
    <xf numFmtId="0" fontId="18" fillId="0" borderId="0" applyProtection="0">
      <alignment vertical="center"/>
    </xf>
    <xf numFmtId="0" fontId="30" fillId="17" borderId="0" applyProtection="0">
      <alignment vertical="center"/>
    </xf>
    <xf numFmtId="41" fontId="14" fillId="0" borderId="0" applyFont="0" applyFill="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182" fontId="14" fillId="0" borderId="0" applyFont="0" applyFill="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43" fontId="14" fillId="0" borderId="0" applyFont="0" applyFill="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72" fillId="20" borderId="29"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61" fillId="40"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Protection="0">
      <alignment vertical="center"/>
    </xf>
    <xf numFmtId="0" fontId="30"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6" fillId="41" borderId="0" applyProtection="0">
      <alignment vertical="center"/>
    </xf>
    <xf numFmtId="0" fontId="43" fillId="17" borderId="0" applyNumberFormat="0" applyBorder="0" applyAlignment="0" applyProtection="0">
      <alignment vertical="center"/>
    </xf>
    <xf numFmtId="0" fontId="30" fillId="17" borderId="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5" fillId="0" borderId="0"/>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5" fillId="0" borderId="0"/>
    <xf numFmtId="0" fontId="30" fillId="17" borderId="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30"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2" fillId="9" borderId="18" applyNumberFormat="0" applyAlignment="0" applyProtection="0">
      <alignment vertical="center"/>
    </xf>
    <xf numFmtId="0" fontId="30" fillId="17" borderId="0" applyNumberFormat="0" applyBorder="0" applyAlignment="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6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6" fillId="31" borderId="0" applyProtection="0">
      <alignment vertical="center"/>
    </xf>
    <xf numFmtId="0" fontId="43" fillId="17" borderId="0" applyProtection="0">
      <alignment vertical="center"/>
    </xf>
    <xf numFmtId="0" fontId="46" fillId="31" borderId="0" applyNumberFormat="0" applyBorder="0" applyAlignment="0" applyProtection="0">
      <alignment vertical="center"/>
    </xf>
    <xf numFmtId="0" fontId="30" fillId="17" borderId="0" applyNumberFormat="0" applyBorder="0" applyAlignment="0" applyProtection="0">
      <alignment vertical="center"/>
    </xf>
    <xf numFmtId="0" fontId="43" fillId="17" borderId="0" applyProtection="0">
      <alignment vertical="center"/>
    </xf>
    <xf numFmtId="0" fontId="46" fillId="31" borderId="0" applyNumberFormat="0" applyBorder="0" applyAlignment="0" applyProtection="0">
      <alignment vertical="center"/>
    </xf>
    <xf numFmtId="0" fontId="43" fillId="17" borderId="0" applyProtection="0">
      <alignment vertical="center"/>
    </xf>
    <xf numFmtId="0" fontId="43" fillId="17" borderId="0" applyProtection="0">
      <alignment vertical="center"/>
    </xf>
    <xf numFmtId="0" fontId="46" fillId="36" borderId="0" applyProtection="0">
      <alignment vertical="center"/>
    </xf>
    <xf numFmtId="0" fontId="43" fillId="17" borderId="0" applyNumberFormat="0" applyBorder="0" applyAlignment="0" applyProtection="0">
      <alignment vertical="center"/>
    </xf>
    <xf numFmtId="0" fontId="43" fillId="17" borderId="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43"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46" fillId="2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61" fillId="42"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66" fillId="2" borderId="18"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72" fillId="20" borderId="29" applyNumberForma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49" fillId="0" borderId="22" applyProtection="0">
      <alignment vertical="center"/>
    </xf>
    <xf numFmtId="0" fontId="49" fillId="0" borderId="22" applyProtection="0">
      <alignment vertical="center"/>
    </xf>
    <xf numFmtId="0" fontId="49" fillId="0" borderId="22" applyNumberFormat="0" applyFill="0" applyAlignment="0" applyProtection="0">
      <alignment vertical="center"/>
    </xf>
    <xf numFmtId="0" fontId="49" fillId="0" borderId="22" applyProtection="0">
      <alignment vertical="center"/>
    </xf>
    <xf numFmtId="0" fontId="49" fillId="0" borderId="22" applyProtection="0">
      <alignment vertical="center"/>
    </xf>
    <xf numFmtId="0" fontId="49" fillId="0" borderId="22" applyNumberFormat="0" applyFill="0" applyAlignment="0" applyProtection="0">
      <alignment vertical="center"/>
    </xf>
    <xf numFmtId="0" fontId="49" fillId="0" borderId="22" applyNumberFormat="0" applyFill="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182" fontId="14" fillId="0" borderId="0" applyFont="0" applyFill="0" applyBorder="0" applyAlignment="0" applyProtection="0">
      <alignment vertical="center"/>
    </xf>
    <xf numFmtId="0" fontId="32" fillId="9" borderId="18" applyProtection="0">
      <alignment vertical="center"/>
    </xf>
    <xf numFmtId="0" fontId="32" fillId="9" borderId="18" applyProtection="0">
      <alignment vertical="center"/>
    </xf>
    <xf numFmtId="0" fontId="32" fillId="9" borderId="18" applyProtection="0">
      <alignment vertical="center"/>
    </xf>
    <xf numFmtId="0" fontId="32" fillId="9" borderId="18" applyProtection="0">
      <alignment vertical="center"/>
    </xf>
    <xf numFmtId="0" fontId="32" fillId="9" borderId="18" applyProtection="0">
      <alignment vertical="center"/>
    </xf>
    <xf numFmtId="0" fontId="32" fillId="9" borderId="18" applyProtection="0">
      <alignment vertical="center"/>
    </xf>
    <xf numFmtId="0" fontId="32" fillId="9" borderId="18" applyProtection="0">
      <alignment vertical="center"/>
    </xf>
    <xf numFmtId="0" fontId="32" fillId="9" borderId="18" applyNumberFormat="0" applyAlignment="0" applyProtection="0">
      <alignment vertical="center"/>
    </xf>
    <xf numFmtId="0" fontId="32" fillId="9" borderId="18" applyNumberFormat="0" applyAlignment="0" applyProtection="0">
      <alignment vertical="center"/>
    </xf>
    <xf numFmtId="0" fontId="32" fillId="9" borderId="18" applyNumberFormat="0" applyAlignment="0" applyProtection="0">
      <alignment vertical="center"/>
    </xf>
    <xf numFmtId="0" fontId="32" fillId="9" borderId="18" applyNumberFormat="0" applyAlignment="0" applyProtection="0">
      <alignment vertical="center"/>
    </xf>
    <xf numFmtId="0" fontId="72" fillId="20" borderId="29" applyProtection="0">
      <alignment vertical="center"/>
    </xf>
    <xf numFmtId="0" fontId="72" fillId="20" borderId="29" applyProtection="0">
      <alignment vertical="center"/>
    </xf>
    <xf numFmtId="0" fontId="72" fillId="20" borderId="29" applyProtection="0">
      <alignment vertical="center"/>
    </xf>
    <xf numFmtId="0" fontId="72" fillId="20" borderId="29" applyProtection="0">
      <alignment vertical="center"/>
    </xf>
    <xf numFmtId="0" fontId="72" fillId="20" borderId="29" applyNumberFormat="0" applyAlignment="0" applyProtection="0">
      <alignment vertical="center"/>
    </xf>
    <xf numFmtId="0" fontId="72" fillId="20" borderId="29" applyNumberFormat="0" applyAlignment="0" applyProtection="0">
      <alignment vertical="center"/>
    </xf>
    <xf numFmtId="0" fontId="72" fillId="20" borderId="29" applyNumberFormat="0" applyAlignment="0" applyProtection="0">
      <alignment vertical="center"/>
    </xf>
    <xf numFmtId="0" fontId="72" fillId="20" borderId="29" applyNumberFormat="0" applyAlignment="0" applyProtection="0">
      <alignment vertical="center"/>
    </xf>
    <xf numFmtId="0" fontId="74" fillId="0" borderId="0" applyProtection="0">
      <alignment vertical="center"/>
    </xf>
    <xf numFmtId="0" fontId="74" fillId="0" borderId="0" applyProtection="0">
      <alignment vertical="center"/>
    </xf>
    <xf numFmtId="0" fontId="74" fillId="0" borderId="0" applyProtection="0">
      <alignment vertical="center"/>
    </xf>
    <xf numFmtId="0" fontId="74" fillId="0" borderId="0" applyProtection="0">
      <alignment vertical="center"/>
    </xf>
    <xf numFmtId="0" fontId="74" fillId="0" borderId="0" applyProtection="0">
      <alignment vertical="center"/>
    </xf>
    <xf numFmtId="0" fontId="39" fillId="0" borderId="17" applyProtection="0">
      <alignment horizontal="left" vertical="center"/>
    </xf>
    <xf numFmtId="0" fontId="39" fillId="0" borderId="17" applyProtection="0">
      <alignment horizontal="left" vertical="center"/>
    </xf>
    <xf numFmtId="0" fontId="39" fillId="0" borderId="17" applyProtection="0">
      <alignment horizontal="left" vertical="center"/>
    </xf>
    <xf numFmtId="0" fontId="39" fillId="0" borderId="17" applyProtection="0">
      <alignment horizontal="left" vertical="center"/>
    </xf>
    <xf numFmtId="41" fontId="14" fillId="0" borderId="0" applyFont="0" applyFill="0" applyBorder="0" applyAlignment="0" applyProtection="0">
      <alignment vertical="center"/>
    </xf>
    <xf numFmtId="0" fontId="39" fillId="0" borderId="17" applyProtection="0">
      <alignment horizontal="left" vertical="center"/>
    </xf>
    <xf numFmtId="0" fontId="39" fillId="0" borderId="17" applyProtection="0">
      <alignment horizontal="left" vertical="center"/>
    </xf>
    <xf numFmtId="0" fontId="39" fillId="0" borderId="17" applyProtection="0">
      <alignment horizontal="lef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44" fillId="0" borderId="0" applyProtection="0">
      <alignment vertical="center"/>
    </xf>
    <xf numFmtId="0" fontId="54" fillId="0" borderId="0" applyProtection="0">
      <alignment vertical="center"/>
    </xf>
    <xf numFmtId="0" fontId="54" fillId="0" borderId="0" applyProtection="0">
      <alignment vertical="center"/>
    </xf>
    <xf numFmtId="0" fontId="54" fillId="0" borderId="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7" fillId="0" borderId="20" applyProtection="0">
      <alignment vertical="center"/>
    </xf>
    <xf numFmtId="0" fontId="47" fillId="0" borderId="20" applyProtection="0">
      <alignment vertical="center"/>
    </xf>
    <xf numFmtId="0" fontId="47" fillId="0" borderId="20" applyProtection="0">
      <alignment vertical="center"/>
    </xf>
    <xf numFmtId="0" fontId="47" fillId="0" borderId="20" applyProtection="0">
      <alignment vertical="center"/>
    </xf>
    <xf numFmtId="0" fontId="47" fillId="0" borderId="20" applyNumberFormat="0" applyFill="0" applyAlignment="0" applyProtection="0">
      <alignment vertical="center"/>
    </xf>
    <xf numFmtId="0" fontId="47" fillId="0" borderId="20" applyNumberFormat="0" applyFill="0" applyAlignment="0" applyProtection="0">
      <alignment vertical="center"/>
    </xf>
    <xf numFmtId="0" fontId="14" fillId="0" borderId="0" applyProtection="0">
      <alignment vertical="center"/>
    </xf>
    <xf numFmtId="0" fontId="66" fillId="2" borderId="18" applyNumberFormat="0" applyAlignment="0" applyProtection="0">
      <alignment vertical="center"/>
    </xf>
    <xf numFmtId="41" fontId="14" fillId="0" borderId="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46" fillId="26" borderId="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1" fontId="14" fillId="0" borderId="0" applyProtection="0">
      <alignment vertical="center"/>
    </xf>
    <xf numFmtId="41" fontId="14" fillId="0" borderId="0" applyProtection="0">
      <alignment vertical="center"/>
    </xf>
    <xf numFmtId="41" fontId="14" fillId="0" borderId="0" applyProtection="0">
      <alignment vertical="center"/>
    </xf>
    <xf numFmtId="41" fontId="14" fillId="0" borderId="0" applyFont="0" applyFill="0" applyBorder="0" applyAlignment="0" applyProtection="0">
      <alignment vertical="center"/>
    </xf>
    <xf numFmtId="0" fontId="5" fillId="0" borderId="4" applyProtection="0">
      <alignment horizontal="left" vertical="center"/>
    </xf>
    <xf numFmtId="41" fontId="14" fillId="0" borderId="0" applyFont="0" applyFill="0" applyBorder="0" applyAlignment="0" applyProtection="0">
      <alignment vertical="center"/>
    </xf>
    <xf numFmtId="0" fontId="5" fillId="0" borderId="4" applyProtection="0">
      <alignment horizontal="lef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61" fillId="39" borderId="0" applyProtection="0">
      <alignment vertical="center"/>
    </xf>
    <xf numFmtId="0" fontId="61" fillId="39" borderId="0" applyProtection="0">
      <alignment vertical="center"/>
    </xf>
    <xf numFmtId="0" fontId="61" fillId="39" borderId="0" applyProtection="0">
      <alignment vertical="center"/>
    </xf>
    <xf numFmtId="0" fontId="61" fillId="39" borderId="0" applyNumberFormat="0" applyBorder="0" applyAlignment="0" applyProtection="0">
      <alignment vertical="center"/>
    </xf>
    <xf numFmtId="0" fontId="61" fillId="39" borderId="0" applyNumberFormat="0" applyBorder="0" applyAlignment="0" applyProtection="0">
      <alignment vertical="center"/>
    </xf>
    <xf numFmtId="0" fontId="61" fillId="39" borderId="0" applyNumberFormat="0" applyBorder="0" applyAlignment="0" applyProtection="0">
      <alignment vertical="center"/>
    </xf>
    <xf numFmtId="0" fontId="61" fillId="39" borderId="0" applyNumberFormat="0" applyBorder="0" applyAlignment="0" applyProtection="0">
      <alignment vertical="center"/>
    </xf>
    <xf numFmtId="0" fontId="61" fillId="39" borderId="0" applyNumberFormat="0" applyBorder="0" applyAlignment="0" applyProtection="0">
      <alignment vertical="center"/>
    </xf>
    <xf numFmtId="0" fontId="61" fillId="42" borderId="0" applyProtection="0">
      <alignment vertical="center"/>
    </xf>
    <xf numFmtId="0" fontId="61" fillId="42" borderId="0" applyProtection="0">
      <alignment vertical="center"/>
    </xf>
    <xf numFmtId="0" fontId="61" fillId="42" borderId="0" applyProtection="0">
      <alignment vertical="center"/>
    </xf>
    <xf numFmtId="0" fontId="61" fillId="42" borderId="0" applyProtection="0">
      <alignment vertical="center"/>
    </xf>
    <xf numFmtId="0" fontId="61" fillId="42" borderId="0" applyProtection="0">
      <alignment vertical="center"/>
    </xf>
    <xf numFmtId="0" fontId="61" fillId="42" borderId="0" applyNumberFormat="0" applyBorder="0" applyAlignment="0" applyProtection="0">
      <alignment vertical="center"/>
    </xf>
    <xf numFmtId="0" fontId="61" fillId="42" borderId="0" applyNumberFormat="0" applyBorder="0" applyAlignment="0" applyProtection="0">
      <alignment vertical="center"/>
    </xf>
    <xf numFmtId="0" fontId="61" fillId="40" borderId="0" applyProtection="0">
      <alignment vertical="center"/>
    </xf>
    <xf numFmtId="0" fontId="61" fillId="40" borderId="0" applyProtection="0">
      <alignment vertical="center"/>
    </xf>
    <xf numFmtId="0" fontId="61" fillId="40" borderId="0" applyProtection="0">
      <alignment vertical="center"/>
    </xf>
    <xf numFmtId="0" fontId="61" fillId="40" borderId="0" applyProtection="0">
      <alignment vertical="center"/>
    </xf>
    <xf numFmtId="0" fontId="61" fillId="40" borderId="0" applyProtection="0">
      <alignment vertical="center"/>
    </xf>
    <xf numFmtId="0" fontId="61" fillId="40" borderId="0" applyProtection="0">
      <alignment vertical="center"/>
    </xf>
    <xf numFmtId="0" fontId="61" fillId="40" borderId="0" applyProtection="0">
      <alignment vertical="center"/>
    </xf>
    <xf numFmtId="0" fontId="61" fillId="40" borderId="0" applyNumberFormat="0" applyBorder="0" applyAlignment="0" applyProtection="0">
      <alignment vertical="center"/>
    </xf>
    <xf numFmtId="0" fontId="61" fillId="40" borderId="0" applyNumberFormat="0" applyBorder="0" applyAlignment="0" applyProtection="0">
      <alignment vertical="center"/>
    </xf>
    <xf numFmtId="0" fontId="46" fillId="35" borderId="0" applyProtection="0">
      <alignment vertical="center"/>
    </xf>
    <xf numFmtId="0" fontId="46" fillId="35" borderId="0" applyProtection="0">
      <alignment vertical="center"/>
    </xf>
    <xf numFmtId="0" fontId="46" fillId="35" borderId="0" applyProtection="0">
      <alignment vertical="center"/>
    </xf>
    <xf numFmtId="0" fontId="46" fillId="35" borderId="0" applyProtection="0">
      <alignment vertical="center"/>
    </xf>
    <xf numFmtId="0" fontId="46" fillId="35" borderId="0" applyProtection="0">
      <alignment vertical="center"/>
    </xf>
    <xf numFmtId="0" fontId="46" fillId="35" borderId="0" applyNumberFormat="0" applyBorder="0" applyAlignment="0" applyProtection="0">
      <alignment vertical="center"/>
    </xf>
    <xf numFmtId="0" fontId="46" fillId="35"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Protection="0">
      <alignment vertical="center"/>
    </xf>
    <xf numFmtId="0" fontId="46" fillId="36" borderId="0" applyProtection="0">
      <alignment vertical="center"/>
    </xf>
    <xf numFmtId="0" fontId="46" fillId="36" borderId="0" applyProtection="0">
      <alignment vertical="center"/>
    </xf>
    <xf numFmtId="0" fontId="46" fillId="36" borderId="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36" borderId="0" applyNumberFormat="0" applyBorder="0" applyAlignment="0" applyProtection="0">
      <alignment vertical="center"/>
    </xf>
    <xf numFmtId="0" fontId="46" fillId="41" borderId="0" applyProtection="0">
      <alignment vertical="center"/>
    </xf>
    <xf numFmtId="0" fontId="46" fillId="41" borderId="0" applyProtection="0">
      <alignment vertical="center"/>
    </xf>
    <xf numFmtId="0" fontId="46" fillId="41" borderId="0" applyProtection="0">
      <alignment vertical="center"/>
    </xf>
    <xf numFmtId="0" fontId="46" fillId="41" borderId="0" applyProtection="0">
      <alignment vertical="center"/>
    </xf>
    <xf numFmtId="0" fontId="46" fillId="37" borderId="0" applyProtection="0">
      <alignment vertical="center"/>
    </xf>
    <xf numFmtId="0" fontId="46" fillId="37" borderId="0" applyProtection="0">
      <alignment vertical="center"/>
    </xf>
    <xf numFmtId="0" fontId="46" fillId="37" borderId="0" applyProtection="0">
      <alignment vertical="center"/>
    </xf>
    <xf numFmtId="0" fontId="46" fillId="37" borderId="0" applyProtection="0">
      <alignment vertical="center"/>
    </xf>
    <xf numFmtId="0" fontId="46" fillId="37" borderId="0" applyProtection="0">
      <alignment vertical="center"/>
    </xf>
    <xf numFmtId="0" fontId="46" fillId="44" borderId="0" applyNumberFormat="0" applyBorder="0" applyAlignment="0" applyProtection="0">
      <alignment vertical="center"/>
    </xf>
    <xf numFmtId="0" fontId="46" fillId="26" borderId="0" applyProtection="0">
      <alignment vertical="center"/>
    </xf>
    <xf numFmtId="0" fontId="46" fillId="26" borderId="0" applyProtection="0">
      <alignment vertical="center"/>
    </xf>
    <xf numFmtId="0" fontId="46" fillId="26" borderId="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26" borderId="0" applyNumberFormat="0" applyBorder="0" applyAlignment="0" applyProtection="0">
      <alignment vertical="center"/>
    </xf>
    <xf numFmtId="0" fontId="46" fillId="31" borderId="0" applyProtection="0">
      <alignment vertical="center"/>
    </xf>
    <xf numFmtId="0" fontId="46" fillId="31" borderId="0" applyProtection="0">
      <alignment vertical="center"/>
    </xf>
    <xf numFmtId="0" fontId="46" fillId="31" borderId="0" applyProtection="0">
      <alignment vertical="center"/>
    </xf>
    <xf numFmtId="0" fontId="46" fillId="31" borderId="0" applyProtection="0">
      <alignment vertical="center"/>
    </xf>
    <xf numFmtId="0" fontId="46" fillId="31" borderId="0" applyProtection="0">
      <alignment vertical="center"/>
    </xf>
    <xf numFmtId="0" fontId="46" fillId="31" borderId="0" applyProtection="0">
      <alignment vertical="center"/>
    </xf>
    <xf numFmtId="0" fontId="46" fillId="31" borderId="0" applyProtection="0">
      <alignment vertical="center"/>
    </xf>
    <xf numFmtId="0" fontId="46" fillId="31" borderId="0" applyNumberFormat="0" applyBorder="0" applyAlignment="0" applyProtection="0">
      <alignment vertical="center"/>
    </xf>
    <xf numFmtId="0" fontId="46" fillId="31" borderId="0" applyNumberFormat="0" applyBorder="0" applyAlignment="0" applyProtection="0">
      <alignment vertical="center"/>
    </xf>
    <xf numFmtId="176" fontId="5" fillId="0" borderId="17" applyProtection="0">
      <alignment horizontal="right" vertical="center"/>
    </xf>
    <xf numFmtId="176" fontId="5" fillId="0" borderId="17" applyProtection="0">
      <alignment horizontal="right" vertical="center"/>
    </xf>
    <xf numFmtId="0" fontId="5" fillId="0" borderId="4" applyProtection="0">
      <alignment horizontal="left" vertical="center"/>
    </xf>
    <xf numFmtId="0" fontId="5" fillId="0" borderId="4" applyProtection="0">
      <alignment horizontal="left" vertical="center"/>
    </xf>
    <xf numFmtId="0" fontId="5" fillId="0" borderId="4" applyProtection="0">
      <alignment horizontal="left" vertical="center"/>
    </xf>
    <xf numFmtId="0" fontId="5" fillId="0" borderId="4" applyProtection="0">
      <alignment horizontal="left" vertical="center"/>
    </xf>
    <xf numFmtId="0" fontId="56" fillId="32" borderId="0" applyProtection="0">
      <alignment vertical="center"/>
    </xf>
    <xf numFmtId="0" fontId="56" fillId="32" borderId="0" applyProtection="0">
      <alignment vertical="center"/>
    </xf>
    <xf numFmtId="0" fontId="56" fillId="32" borderId="0" applyProtection="0">
      <alignment vertical="center"/>
    </xf>
    <xf numFmtId="0" fontId="56" fillId="32" borderId="0" applyNumberFormat="0" applyBorder="0" applyAlignment="0" applyProtection="0">
      <alignment vertical="center"/>
    </xf>
    <xf numFmtId="0" fontId="56" fillId="32" borderId="0" applyNumberFormat="0" applyBorder="0" applyAlignment="0" applyProtection="0">
      <alignment vertical="center"/>
    </xf>
    <xf numFmtId="0" fontId="56" fillId="32" borderId="0" applyNumberFormat="0" applyBorder="0" applyAlignment="0" applyProtection="0">
      <alignment vertical="center"/>
    </xf>
    <xf numFmtId="0" fontId="56" fillId="32" borderId="0" applyNumberFormat="0" applyBorder="0" applyAlignment="0" applyProtection="0">
      <alignment vertical="center"/>
    </xf>
    <xf numFmtId="0" fontId="55" fillId="9" borderId="26" applyProtection="0">
      <alignment vertical="center"/>
    </xf>
    <xf numFmtId="0" fontId="55" fillId="9" borderId="26" applyProtection="0">
      <alignment vertical="center"/>
    </xf>
    <xf numFmtId="0" fontId="55" fillId="9" borderId="26" applyProtection="0">
      <alignment vertical="center"/>
    </xf>
    <xf numFmtId="0" fontId="55" fillId="9" borderId="26" applyProtection="0">
      <alignment vertical="center"/>
    </xf>
    <xf numFmtId="0" fontId="55" fillId="9" borderId="26" applyProtection="0">
      <alignment vertical="center"/>
    </xf>
    <xf numFmtId="0" fontId="55" fillId="9" borderId="26" applyProtection="0">
      <alignment vertical="center"/>
    </xf>
    <xf numFmtId="0" fontId="55" fillId="9" borderId="26" applyNumberFormat="0" applyAlignment="0" applyProtection="0">
      <alignment vertical="center"/>
    </xf>
    <xf numFmtId="0" fontId="66" fillId="2" borderId="18" applyProtection="0">
      <alignment vertical="center"/>
    </xf>
    <xf numFmtId="0" fontId="66" fillId="2" borderId="18" applyProtection="0">
      <alignment vertical="center"/>
    </xf>
    <xf numFmtId="0" fontId="66" fillId="2" borderId="18" applyProtection="0">
      <alignment vertical="center"/>
    </xf>
    <xf numFmtId="0" fontId="66" fillId="2" borderId="18" applyProtection="0">
      <alignment vertical="center"/>
    </xf>
    <xf numFmtId="0" fontId="66" fillId="2" borderId="18" applyNumberFormat="0" applyAlignment="0" applyProtection="0">
      <alignment vertical="center"/>
    </xf>
    <xf numFmtId="0" fontId="66" fillId="2" borderId="18" applyNumberFormat="0" applyAlignment="0" applyProtection="0">
      <alignment vertical="center"/>
    </xf>
    <xf numFmtId="0" fontId="66" fillId="2" borderId="18" applyNumberFormat="0" applyAlignment="0" applyProtection="0">
      <alignment vertical="center"/>
    </xf>
    <xf numFmtId="0" fontId="66" fillId="2" borderId="18" applyNumberFormat="0" applyAlignment="0" applyProtection="0">
      <alignment vertical="center"/>
    </xf>
    <xf numFmtId="1" fontId="5" fillId="0" borderId="17" applyProtection="0">
      <alignment horizontal="center" vertical="center"/>
    </xf>
    <xf numFmtId="1" fontId="5" fillId="0" borderId="17" applyProtection="0">
      <alignment horizontal="center" vertical="center"/>
    </xf>
    <xf numFmtId="1" fontId="5" fillId="0" borderId="17" applyProtection="0">
      <alignment horizontal="center" vertical="center"/>
    </xf>
    <xf numFmtId="1" fontId="5" fillId="0" borderId="17" applyProtection="0">
      <alignment horizontal="center" vertical="center"/>
    </xf>
    <xf numFmtId="1" fontId="5" fillId="0" borderId="17" applyProtection="0">
      <alignment horizontal="center" vertical="center"/>
    </xf>
    <xf numFmtId="1" fontId="5" fillId="0" borderId="17" applyProtection="0">
      <alignment horizontal="center" vertical="center"/>
    </xf>
    <xf numFmtId="0" fontId="44" fillId="0" borderId="0" applyProtection="0">
      <alignment vertical="center"/>
    </xf>
    <xf numFmtId="0" fontId="44" fillId="0" borderId="0" applyProtection="0">
      <alignment vertical="center"/>
    </xf>
    <xf numFmtId="0" fontId="44" fillId="0" borderId="0" applyProtection="0">
      <alignment vertical="center"/>
    </xf>
    <xf numFmtId="0" fontId="5" fillId="0" borderId="0"/>
    <xf numFmtId="0" fontId="5" fillId="0" borderId="0"/>
    <xf numFmtId="0" fontId="5" fillId="0" borderId="0"/>
    <xf numFmtId="0" fontId="5" fillId="0" borderId="0"/>
    <xf numFmtId="0" fontId="68" fillId="0" borderId="0" applyProtection="0">
      <alignment vertical="center"/>
    </xf>
    <xf numFmtId="43" fontId="14" fillId="0" borderId="0" applyProtection="0">
      <alignment vertical="center"/>
    </xf>
    <xf numFmtId="0" fontId="14" fillId="25" borderId="27" applyProtection="0">
      <alignment vertical="center"/>
    </xf>
    <xf numFmtId="0" fontId="14" fillId="25" borderId="27" applyProtection="0">
      <alignment vertical="center"/>
    </xf>
    <xf numFmtId="0" fontId="14" fillId="25" borderId="27" applyProtection="0">
      <alignment vertical="center"/>
    </xf>
    <xf numFmtId="0" fontId="14" fillId="25" borderId="27" applyProtection="0">
      <alignment vertical="center"/>
    </xf>
    <xf numFmtId="0" fontId="14" fillId="25" borderId="27" applyNumberFormat="0" applyFont="0" applyAlignment="0" applyProtection="0">
      <alignment vertical="center"/>
    </xf>
    <xf numFmtId="43" fontId="14" fillId="0" borderId="0" applyProtection="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5" fillId="0" borderId="0">
      <alignment vertical="center"/>
    </xf>
    <xf numFmtId="179" fontId="44" fillId="0" borderId="0">
      <alignment vertical="center"/>
    </xf>
    <xf numFmtId="179" fontId="5" fillId="0" borderId="0">
      <alignment vertical="center"/>
    </xf>
    <xf numFmtId="179" fontId="14" fillId="0" borderId="0">
      <alignment vertical="center"/>
    </xf>
    <xf numFmtId="179" fontId="14" fillId="0" borderId="0">
      <alignment vertical="center"/>
    </xf>
    <xf numFmtId="179" fontId="5" fillId="0" borderId="0">
      <alignment vertical="center"/>
    </xf>
    <xf numFmtId="9" fontId="31" fillId="0" borderId="0">
      <alignment vertical="center"/>
    </xf>
    <xf numFmtId="179" fontId="14" fillId="0" borderId="0">
      <alignment vertical="center"/>
    </xf>
    <xf numFmtId="9" fontId="31"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31" fillId="0" borderId="0">
      <alignment vertical="center"/>
    </xf>
    <xf numFmtId="179" fontId="31" fillId="0" borderId="0">
      <alignment vertical="center"/>
    </xf>
    <xf numFmtId="179" fontId="31" fillId="0" borderId="0">
      <alignment vertical="center"/>
    </xf>
    <xf numFmtId="179" fontId="5" fillId="0" borderId="0">
      <alignment vertical="center"/>
    </xf>
    <xf numFmtId="179" fontId="31" fillId="0" borderId="0">
      <alignment vertical="center"/>
    </xf>
    <xf numFmtId="17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4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9" fontId="31" fillId="0" borderId="0">
      <alignment vertical="center"/>
    </xf>
    <xf numFmtId="179" fontId="14" fillId="0" borderId="0">
      <alignment vertical="center"/>
    </xf>
    <xf numFmtId="179" fontId="69" fillId="0" borderId="0" applyNumberFormat="0" applyFill="0" applyBorder="0" applyAlignment="0" applyProtection="0">
      <alignment vertical="center"/>
    </xf>
    <xf numFmtId="179" fontId="5" fillId="0" borderId="0">
      <alignment vertical="center"/>
    </xf>
    <xf numFmtId="43" fontId="14" fillId="0" borderId="0" applyFont="0" applyFill="0" applyBorder="0" applyAlignment="0" applyProtection="0">
      <alignment vertical="center"/>
    </xf>
    <xf numFmtId="179" fontId="31" fillId="0" borderId="0">
      <alignment vertical="center"/>
    </xf>
    <xf numFmtId="179" fontId="14" fillId="0" borderId="0">
      <alignment vertical="center"/>
    </xf>
    <xf numFmtId="179" fontId="5" fillId="0" borderId="0"/>
    <xf numFmtId="179" fontId="5" fillId="0" borderId="0">
      <alignment vertical="center"/>
    </xf>
    <xf numFmtId="9" fontId="31" fillId="0" borderId="0">
      <alignment vertical="center"/>
    </xf>
    <xf numFmtId="179" fontId="14" fillId="0" borderId="0">
      <alignment vertical="center"/>
    </xf>
    <xf numFmtId="9" fontId="31"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31" fillId="0" borderId="0">
      <alignment vertical="center"/>
    </xf>
    <xf numFmtId="179" fontId="31" fillId="0" borderId="0">
      <alignment vertical="center"/>
    </xf>
    <xf numFmtId="179" fontId="31" fillId="0" borderId="0">
      <alignment vertical="center"/>
    </xf>
    <xf numFmtId="179" fontId="5" fillId="0" borderId="0">
      <alignment vertical="center"/>
    </xf>
    <xf numFmtId="179" fontId="31" fillId="0" borderId="0">
      <alignment vertical="center"/>
    </xf>
    <xf numFmtId="17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5" fillId="0" borderId="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9" fontId="31" fillId="0" borderId="0">
      <alignment vertical="center"/>
    </xf>
    <xf numFmtId="179" fontId="14" fillId="0" borderId="0">
      <alignment vertical="center"/>
    </xf>
    <xf numFmtId="179" fontId="69" fillId="0" borderId="0" applyNumberFormat="0" applyFill="0" applyBorder="0" applyAlignment="0" applyProtection="0">
      <alignment vertical="center"/>
    </xf>
    <xf numFmtId="179" fontId="5" fillId="0" borderId="0">
      <alignment vertical="center"/>
    </xf>
    <xf numFmtId="179" fontId="31" fillId="0" borderId="0">
      <alignment vertical="center"/>
    </xf>
    <xf numFmtId="179" fontId="14" fillId="0" borderId="0">
      <alignment vertical="center"/>
    </xf>
    <xf numFmtId="179" fontId="14" fillId="0" borderId="0">
      <alignment vertical="center"/>
    </xf>
    <xf numFmtId="179" fontId="5" fillId="0" borderId="0"/>
    <xf numFmtId="179" fontId="44" fillId="0" borderId="0">
      <alignment vertical="center"/>
    </xf>
    <xf numFmtId="179" fontId="14" fillId="0" borderId="0">
      <alignment vertical="center"/>
    </xf>
    <xf numFmtId="9" fontId="31"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31" fillId="0" borderId="0">
      <alignment vertical="center"/>
    </xf>
    <xf numFmtId="179" fontId="31" fillId="0" borderId="0">
      <alignment vertical="center"/>
    </xf>
    <xf numFmtId="179" fontId="31" fillId="0" borderId="0">
      <alignment vertical="center"/>
    </xf>
    <xf numFmtId="179" fontId="5" fillId="0" borderId="0">
      <alignment vertical="center"/>
    </xf>
    <xf numFmtId="179" fontId="31" fillId="0" borderId="0">
      <alignment vertical="center"/>
    </xf>
    <xf numFmtId="17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69" fillId="0" borderId="0" applyNumberForma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9" fontId="31" fillId="0" borderId="0">
      <alignment vertical="center"/>
    </xf>
    <xf numFmtId="179" fontId="14" fillId="0" borderId="0">
      <alignment vertical="center"/>
    </xf>
    <xf numFmtId="179" fontId="69" fillId="0" borderId="0" applyNumberFormat="0" applyFill="0" applyBorder="0" applyAlignment="0" applyProtection="0">
      <alignment vertical="center"/>
    </xf>
    <xf numFmtId="179" fontId="5" fillId="0" borderId="0">
      <alignment vertical="center"/>
    </xf>
    <xf numFmtId="43" fontId="14" fillId="0" borderId="0" applyFont="0" applyFill="0" applyBorder="0" applyAlignment="0" applyProtection="0">
      <alignment vertical="center"/>
    </xf>
    <xf numFmtId="179" fontId="31" fillId="0" borderId="0">
      <alignment vertical="center"/>
    </xf>
    <xf numFmtId="179" fontId="14" fillId="0" borderId="0">
      <alignment vertical="center"/>
    </xf>
    <xf numFmtId="179" fontId="14" fillId="0" borderId="0">
      <alignment vertical="center"/>
    </xf>
    <xf numFmtId="179" fontId="5" fillId="0" borderId="0"/>
    <xf numFmtId="179" fontId="44" fillId="0" borderId="0">
      <alignment vertical="center"/>
    </xf>
    <xf numFmtId="179" fontId="14" fillId="0" borderId="0">
      <alignment vertical="center"/>
    </xf>
    <xf numFmtId="9" fontId="31"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31" fillId="0" borderId="0">
      <alignment vertical="center"/>
    </xf>
    <xf numFmtId="179" fontId="31" fillId="0" borderId="0">
      <alignment vertical="center"/>
    </xf>
    <xf numFmtId="179" fontId="31" fillId="0" borderId="0">
      <alignment vertical="center"/>
    </xf>
    <xf numFmtId="179" fontId="5" fillId="0" borderId="0">
      <alignment vertical="center"/>
    </xf>
    <xf numFmtId="179" fontId="31" fillId="0" borderId="0">
      <alignment vertical="center"/>
    </xf>
    <xf numFmtId="179" fontId="31"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14" fillId="0" borderId="0">
      <alignment vertical="center"/>
    </xf>
    <xf numFmtId="179" fontId="69" fillId="0" borderId="0" applyNumberFormat="0" applyFill="0" applyBorder="0" applyAlignment="0" applyProtection="0">
      <alignment vertical="center"/>
    </xf>
    <xf numFmtId="41" fontId="14" fillId="0" borderId="0" applyFont="0" applyFill="0" applyBorder="0" applyAlignment="0" applyProtection="0">
      <alignment vertical="center"/>
    </xf>
    <xf numFmtId="41" fontId="14" fillId="0" borderId="0" applyFont="0" applyFill="0" applyBorder="0" applyAlignment="0" applyProtection="0">
      <alignment vertical="center"/>
    </xf>
    <xf numFmtId="179" fontId="69" fillId="0" borderId="0" applyNumberFormat="0" applyFill="0" applyBorder="0" applyAlignment="0" applyProtection="0">
      <alignment vertical="center"/>
    </xf>
    <xf numFmtId="43" fontId="14" fillId="0" borderId="0" applyFont="0" applyFill="0" applyBorder="0" applyAlignment="0" applyProtection="0">
      <alignment vertical="center"/>
    </xf>
    <xf numFmtId="179" fontId="31" fillId="0" borderId="0">
      <alignment vertical="center"/>
    </xf>
    <xf numFmtId="179" fontId="5" fillId="0" borderId="0"/>
  </cellStyleXfs>
  <cellXfs count="493">
    <xf numFmtId="0" fontId="0" fillId="0" borderId="0" xfId="0">
      <alignment vertical="center"/>
    </xf>
    <xf numFmtId="0" fontId="0" fillId="0" borderId="0" xfId="0" applyFont="1">
      <alignment vertical="center"/>
    </xf>
    <xf numFmtId="0" fontId="1" fillId="0" borderId="0" xfId="0" applyFont="1" applyAlignment="1"/>
    <xf numFmtId="0" fontId="2" fillId="0" borderId="0" xfId="0" applyFont="1" applyAlignment="1"/>
    <xf numFmtId="0" fontId="2" fillId="0" borderId="0" xfId="0" applyFont="1" applyAlignment="1">
      <alignment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184" fontId="5" fillId="0" borderId="2" xfId="0" applyNumberFormat="1" applyFont="1" applyBorder="1" applyAlignment="1">
      <alignment horizontal="center" vertical="center"/>
    </xf>
    <xf numFmtId="187" fontId="5" fillId="0" borderId="2" xfId="0" applyNumberFormat="1" applyFont="1" applyBorder="1" applyAlignment="1">
      <alignment horizontal="center" vertical="center"/>
    </xf>
    <xf numFmtId="0" fontId="6" fillId="0" borderId="0" xfId="78" applyFont="1" applyAlignment="1">
      <alignment horizontal="left" vertical="center"/>
    </xf>
    <xf numFmtId="0" fontId="6" fillId="0" borderId="0" xfId="78" applyFont="1" applyAlignment="1">
      <alignment horizontal="center" vertical="center"/>
    </xf>
    <xf numFmtId="0" fontId="7" fillId="0" borderId="0" xfId="78" applyFont="1" applyAlignment="1">
      <alignment horizontal="left" vertical="center"/>
    </xf>
    <xf numFmtId="0" fontId="7" fillId="0" borderId="2" xfId="78" applyFont="1" applyBorder="1" applyAlignment="1">
      <alignment horizontal="center" vertical="center" wrapText="1"/>
    </xf>
    <xf numFmtId="0" fontId="7" fillId="0" borderId="2" xfId="78" applyFont="1" applyFill="1" applyBorder="1" applyAlignment="1">
      <alignment horizontal="center" vertical="center" wrapText="1"/>
    </xf>
    <xf numFmtId="0" fontId="7" fillId="2" borderId="5" xfId="78" applyFont="1" applyFill="1" applyBorder="1" applyAlignment="1">
      <alignment horizontal="center" vertical="center" wrapText="1"/>
    </xf>
    <xf numFmtId="0" fontId="7" fillId="2" borderId="6" xfId="78" applyFont="1" applyFill="1" applyBorder="1" applyAlignment="1">
      <alignment horizontal="center" vertical="center" wrapText="1"/>
    </xf>
    <xf numFmtId="0" fontId="7" fillId="2" borderId="7" xfId="78" applyFont="1" applyFill="1" applyBorder="1" applyAlignment="1">
      <alignment horizontal="center" vertical="center" wrapText="1"/>
    </xf>
    <xf numFmtId="200" fontId="7" fillId="2" borderId="2" xfId="1870" applyNumberFormat="1" applyFont="1" applyFill="1" applyBorder="1" applyAlignment="1">
      <alignment horizontal="center" vertical="center" wrapText="1"/>
    </xf>
    <xf numFmtId="0" fontId="7" fillId="0" borderId="5" xfId="78" applyFont="1" applyFill="1" applyBorder="1" applyAlignment="1">
      <alignment horizontal="center" vertical="center" wrapText="1"/>
    </xf>
    <xf numFmtId="0" fontId="7" fillId="0" borderId="6" xfId="78" applyFont="1" applyFill="1" applyBorder="1" applyAlignment="1">
      <alignment horizontal="center" vertical="center" wrapText="1"/>
    </xf>
    <xf numFmtId="0" fontId="7" fillId="0" borderId="7" xfId="78" applyFont="1" applyFill="1" applyBorder="1" applyAlignment="1">
      <alignment horizontal="center" vertical="center" wrapText="1"/>
    </xf>
    <xf numFmtId="191" fontId="8" fillId="0" borderId="2" xfId="3118" applyNumberFormat="1" applyFont="1" applyFill="1" applyBorder="1" applyAlignment="1">
      <alignment horizontal="center" vertical="center" wrapText="1"/>
    </xf>
    <xf numFmtId="191" fontId="8" fillId="2" borderId="2" xfId="3118" applyNumberFormat="1" applyFont="1" applyFill="1" applyBorder="1" applyAlignment="1">
      <alignment horizontal="center" vertical="center" wrapText="1"/>
    </xf>
    <xf numFmtId="41" fontId="8" fillId="0" borderId="2" xfId="1135" applyFont="1" applyFill="1" applyBorder="1" applyAlignment="1">
      <alignment horizontal="center" vertical="center" wrapText="1"/>
    </xf>
    <xf numFmtId="41" fontId="7" fillId="3" borderId="2" xfId="9" applyNumberFormat="1" applyFont="1" applyFill="1" applyBorder="1" applyAlignment="1">
      <alignment horizontal="left" vertical="center" wrapText="1"/>
    </xf>
    <xf numFmtId="0" fontId="7" fillId="0" borderId="2" xfId="78" applyFont="1" applyBorder="1" applyAlignment="1" applyProtection="1">
      <alignment horizontal="center" vertical="center" wrapText="1"/>
    </xf>
    <xf numFmtId="41" fontId="8" fillId="0" borderId="2" xfId="1135" applyFont="1" applyFill="1" applyBorder="1" applyAlignment="1" applyProtection="1">
      <alignment horizontal="center" vertical="center" wrapText="1"/>
    </xf>
    <xf numFmtId="41" fontId="8" fillId="4" borderId="2" xfId="9" applyNumberFormat="1" applyFont="1" applyFill="1" applyBorder="1" applyAlignment="1" applyProtection="1">
      <alignment horizontal="left" vertical="center"/>
    </xf>
    <xf numFmtId="41" fontId="8" fillId="5" borderId="2" xfId="9" applyNumberFormat="1" applyFont="1" applyFill="1" applyBorder="1" applyAlignment="1" applyProtection="1">
      <alignment horizontal="left" vertical="center"/>
    </xf>
    <xf numFmtId="41" fontId="7" fillId="5" borderId="2" xfId="9" applyNumberFormat="1" applyFont="1" applyFill="1" applyBorder="1" applyAlignment="1" applyProtection="1">
      <alignment horizontal="left" vertical="center" wrapText="1"/>
    </xf>
    <xf numFmtId="41" fontId="7" fillId="0" borderId="2" xfId="1135" applyFont="1" applyFill="1" applyBorder="1" applyAlignment="1">
      <alignment horizontal="center" vertical="center" wrapText="1"/>
    </xf>
    <xf numFmtId="187" fontId="7" fillId="0" borderId="2" xfId="2623" applyNumberFormat="1" applyFont="1" applyFill="1" applyBorder="1" applyAlignment="1">
      <alignment horizontal="center" vertical="center" wrapText="1"/>
    </xf>
    <xf numFmtId="0" fontId="7" fillId="0" borderId="2" xfId="2823" applyNumberFormat="1" applyFont="1" applyFill="1" applyBorder="1" applyAlignment="1">
      <alignment horizontal="center" vertical="center" wrapText="1"/>
    </xf>
    <xf numFmtId="191" fontId="7" fillId="0" borderId="2" xfId="3118" applyNumberFormat="1" applyFont="1" applyFill="1" applyBorder="1" applyAlignment="1">
      <alignment horizontal="center" vertical="center" wrapText="1"/>
    </xf>
    <xf numFmtId="191" fontId="7" fillId="2" borderId="2" xfId="3118" applyNumberFormat="1" applyFont="1" applyFill="1" applyBorder="1" applyAlignment="1">
      <alignment horizontal="center" vertical="center" wrapText="1"/>
    </xf>
    <xf numFmtId="41" fontId="8" fillId="0" borderId="2" xfId="9" applyNumberFormat="1" applyFont="1" applyFill="1" applyBorder="1" applyAlignment="1">
      <alignment vertical="center"/>
    </xf>
    <xf numFmtId="202" fontId="8" fillId="0" borderId="2" xfId="9" applyNumberFormat="1" applyFont="1" applyFill="1" applyBorder="1" applyAlignment="1">
      <alignment vertical="center"/>
    </xf>
    <xf numFmtId="0" fontId="6" fillId="0" borderId="8" xfId="78" applyFont="1" applyBorder="1" applyAlignment="1">
      <alignment horizontal="center" vertical="center"/>
    </xf>
    <xf numFmtId="0" fontId="6" fillId="0" borderId="0" xfId="0" applyFont="1" applyFill="1" applyAlignment="1">
      <alignment horizontal="left" vertical="center"/>
    </xf>
    <xf numFmtId="0" fontId="6" fillId="0" borderId="0" xfId="0" applyFont="1" applyFill="1" applyAlignment="1">
      <alignment horizontal="center" vertical="center"/>
    </xf>
    <xf numFmtId="0" fontId="7" fillId="0" borderId="2" xfId="0" applyFont="1" applyFill="1" applyBorder="1" applyAlignment="1">
      <alignment horizontal="center" vertical="center"/>
    </xf>
    <xf numFmtId="0" fontId="8" fillId="0" borderId="2" xfId="2462" applyNumberFormat="1" applyFont="1" applyFill="1" applyBorder="1" applyAlignment="1">
      <alignment horizontal="center" vertical="center" wrapText="1"/>
    </xf>
    <xf numFmtId="0" fontId="8" fillId="0" borderId="2" xfId="2462" applyNumberFormat="1" applyFont="1" applyFill="1" applyBorder="1" applyAlignment="1">
      <alignment horizontal="center" vertical="center"/>
    </xf>
    <xf numFmtId="0" fontId="7" fillId="0" borderId="2" xfId="0" applyNumberFormat="1" applyFont="1" applyFill="1" applyBorder="1" applyAlignment="1">
      <alignment vertical="center"/>
    </xf>
    <xf numFmtId="0" fontId="8" fillId="0" borderId="2" xfId="2462" applyNumberFormat="1" applyFont="1" applyFill="1" applyBorder="1" applyAlignment="1">
      <alignment vertical="center"/>
    </xf>
    <xf numFmtId="190" fontId="7" fillId="0" borderId="2" xfId="15" applyNumberFormat="1" applyFont="1" applyFill="1" applyBorder="1">
      <alignment vertical="center"/>
    </xf>
    <xf numFmtId="190" fontId="7" fillId="6" borderId="2" xfId="15" applyNumberFormat="1" applyFont="1" applyFill="1" applyBorder="1">
      <alignment vertical="center"/>
    </xf>
    <xf numFmtId="43" fontId="7" fillId="0" borderId="2" xfId="15" applyFont="1" applyFill="1" applyBorder="1">
      <alignment vertical="center"/>
    </xf>
    <xf numFmtId="43" fontId="7" fillId="6" borderId="2" xfId="15" applyNumberFormat="1" applyFont="1" applyFill="1" applyBorder="1">
      <alignment vertical="center"/>
    </xf>
    <xf numFmtId="191" fontId="7" fillId="6" borderId="2" xfId="15" applyNumberFormat="1" applyFont="1" applyFill="1" applyBorder="1">
      <alignment vertical="center"/>
    </xf>
    <xf numFmtId="0" fontId="8" fillId="0" borderId="2" xfId="2462" applyNumberFormat="1" applyFont="1" applyFill="1" applyBorder="1" applyAlignment="1">
      <alignment vertical="center" wrapText="1"/>
    </xf>
    <xf numFmtId="0" fontId="8" fillId="0" borderId="6" xfId="2462" applyNumberFormat="1" applyFont="1" applyFill="1" applyBorder="1" applyAlignment="1">
      <alignment horizontal="center" vertical="center"/>
    </xf>
    <xf numFmtId="0" fontId="8" fillId="0" borderId="7" xfId="2462" applyNumberFormat="1" applyFont="1" applyFill="1" applyBorder="1" applyAlignment="1">
      <alignment horizontal="center" vertical="center"/>
    </xf>
    <xf numFmtId="0" fontId="8" fillId="0" borderId="5" xfId="2462" applyNumberFormat="1" applyFont="1" applyFill="1" applyBorder="1" applyAlignment="1">
      <alignment horizontal="center" vertical="center"/>
    </xf>
    <xf numFmtId="0" fontId="8" fillId="0" borderId="7" xfId="2462" applyNumberFormat="1" applyFont="1" applyFill="1" applyBorder="1" applyAlignment="1">
      <alignment horizontal="center" vertical="center" wrapText="1"/>
    </xf>
    <xf numFmtId="43" fontId="7" fillId="0" borderId="7" xfId="15" applyFont="1" applyFill="1" applyBorder="1">
      <alignment vertical="center"/>
    </xf>
    <xf numFmtId="191" fontId="7" fillId="0" borderId="2" xfId="15" applyNumberFormat="1" applyFont="1" applyFill="1" applyBorder="1">
      <alignment vertical="center"/>
    </xf>
    <xf numFmtId="0" fontId="7" fillId="0" borderId="2" xfId="0" applyFont="1" applyFill="1" applyBorder="1">
      <alignment vertical="center"/>
    </xf>
    <xf numFmtId="43" fontId="7" fillId="6" borderId="2" xfId="15" applyFont="1" applyFill="1" applyBorder="1">
      <alignment vertical="center"/>
    </xf>
    <xf numFmtId="10" fontId="8" fillId="6" borderId="2" xfId="2462" applyNumberFormat="1" applyFont="1" applyFill="1" applyBorder="1" applyAlignment="1">
      <alignment vertical="center"/>
    </xf>
    <xf numFmtId="0" fontId="9" fillId="0" borderId="0" xfId="0" applyFont="1" applyFill="1" applyAlignment="1">
      <alignment vertical="center"/>
    </xf>
    <xf numFmtId="49" fontId="9" fillId="0" borderId="0" xfId="0" applyNumberFormat="1" applyFont="1" applyFill="1" applyAlignment="1">
      <alignment vertical="center"/>
    </xf>
    <xf numFmtId="14" fontId="9" fillId="0" borderId="0" xfId="0" applyNumberFormat="1" applyFont="1" applyFill="1" applyAlignment="1">
      <alignment vertical="center"/>
    </xf>
    <xf numFmtId="0" fontId="7" fillId="0" borderId="2" xfId="0" applyFont="1" applyFill="1" applyBorder="1" applyAlignment="1">
      <alignment vertical="center"/>
    </xf>
    <xf numFmtId="0" fontId="7" fillId="0" borderId="2" xfId="1731" applyFont="1" applyFill="1" applyBorder="1" applyAlignment="1">
      <alignment horizontal="center" vertical="center" wrapText="1"/>
    </xf>
    <xf numFmtId="49" fontId="7" fillId="0" borderId="2" xfId="1731" applyNumberFormat="1" applyFont="1" applyFill="1" applyBorder="1" applyAlignment="1">
      <alignment horizontal="center" vertical="center" wrapText="1"/>
    </xf>
    <xf numFmtId="14" fontId="8" fillId="0" borderId="2" xfId="1731" applyNumberFormat="1" applyFont="1" applyFill="1" applyBorder="1" applyAlignment="1">
      <alignment horizontal="center" vertical="center" wrapText="1"/>
    </xf>
    <xf numFmtId="0" fontId="9" fillId="0" borderId="2" xfId="0" applyFont="1" applyFill="1" applyBorder="1" applyAlignment="1">
      <alignment vertical="center"/>
    </xf>
    <xf numFmtId="0" fontId="7" fillId="0" borderId="2" xfId="1731" applyFont="1" applyFill="1" applyBorder="1" applyAlignment="1">
      <alignment horizontal="center" vertical="center"/>
    </xf>
    <xf numFmtId="0" fontId="7" fillId="0" borderId="2" xfId="1731" applyFont="1" applyFill="1" applyBorder="1" applyAlignment="1" applyProtection="1">
      <alignment vertical="center"/>
    </xf>
    <xf numFmtId="49" fontId="7" fillId="0" borderId="2" xfId="1731" applyNumberFormat="1" applyFont="1" applyFill="1" applyBorder="1" applyAlignment="1" applyProtection="1">
      <alignment horizontal="center" vertical="center"/>
    </xf>
    <xf numFmtId="14" fontId="7" fillId="0" borderId="2" xfId="1991" applyNumberFormat="1" applyFont="1" applyFill="1" applyBorder="1" applyAlignment="1" applyProtection="1">
      <alignment horizontal="center"/>
    </xf>
    <xf numFmtId="14" fontId="7" fillId="0" borderId="2" xfId="2631" applyNumberFormat="1" applyFont="1" applyFill="1" applyBorder="1" applyAlignment="1" applyProtection="1">
      <alignment horizontal="center"/>
    </xf>
    <xf numFmtId="14" fontId="7" fillId="0" borderId="2" xfId="2631" applyNumberFormat="1" applyFont="1" applyFill="1" applyBorder="1" applyAlignment="1" applyProtection="1"/>
    <xf numFmtId="0" fontId="9" fillId="0" borderId="2" xfId="0" applyFont="1" applyFill="1" applyBorder="1" applyAlignment="1" applyProtection="1">
      <alignment vertical="center"/>
    </xf>
    <xf numFmtId="0" fontId="8" fillId="0" borderId="2" xfId="1731" applyFont="1" applyFill="1" applyBorder="1" applyAlignment="1">
      <alignment horizontal="center" vertical="center" wrapText="1"/>
    </xf>
    <xf numFmtId="0" fontId="8" fillId="0" borderId="2" xfId="1731" applyFont="1" applyFill="1" applyBorder="1" applyAlignment="1">
      <alignment horizontal="center" vertical="top" wrapText="1"/>
    </xf>
    <xf numFmtId="0" fontId="11" fillId="0" borderId="2" xfId="2822" applyNumberFormat="1" applyFont="1" applyFill="1" applyBorder="1" applyAlignment="1" applyProtection="1">
      <alignment horizontal="center" vertical="center" wrapText="1"/>
    </xf>
    <xf numFmtId="0" fontId="7" fillId="0" borderId="2" xfId="2574" applyFont="1" applyFill="1" applyBorder="1" applyAlignment="1" applyProtection="1">
      <alignment horizontal="center" vertical="center"/>
    </xf>
    <xf numFmtId="191" fontId="7" fillId="0" borderId="2" xfId="3113" applyNumberFormat="1" applyFont="1" applyFill="1" applyBorder="1" applyAlignment="1" applyProtection="1">
      <alignment horizontal="center" vertical="center"/>
    </xf>
    <xf numFmtId="0" fontId="7" fillId="0" borderId="2" xfId="2463" applyNumberFormat="1" applyFont="1" applyFill="1" applyBorder="1" applyAlignment="1" applyProtection="1">
      <alignment vertical="top" wrapText="1"/>
    </xf>
    <xf numFmtId="191" fontId="7" fillId="0" borderId="2" xfId="3113" applyNumberFormat="1" applyFont="1" applyFill="1" applyBorder="1" applyAlignment="1" applyProtection="1">
      <alignment vertical="center"/>
    </xf>
    <xf numFmtId="201" fontId="7" fillId="0" borderId="2" xfId="727" applyNumberFormat="1" applyFont="1" applyFill="1" applyBorder="1" applyAlignment="1" applyProtection="1">
      <alignment vertical="center"/>
    </xf>
    <xf numFmtId="0" fontId="7" fillId="0" borderId="2" xfId="1731" applyNumberFormat="1" applyFont="1" applyFill="1" applyBorder="1" applyAlignment="1" applyProtection="1">
      <alignment vertical="center"/>
    </xf>
    <xf numFmtId="0" fontId="7" fillId="0" borderId="2" xfId="1731" applyFont="1" applyFill="1" applyBorder="1" applyAlignment="1" applyProtection="1">
      <alignment horizontal="center" vertical="center"/>
    </xf>
    <xf numFmtId="0" fontId="8" fillId="0" borderId="2" xfId="0" applyFont="1" applyBorder="1" applyProtection="1">
      <alignment vertical="center"/>
    </xf>
    <xf numFmtId="14" fontId="8" fillId="0" borderId="2" xfId="0" applyNumberFormat="1" applyFont="1" applyBorder="1" applyProtection="1">
      <alignment vertical="center"/>
    </xf>
    <xf numFmtId="191" fontId="7" fillId="0" borderId="2" xfId="3113" applyNumberFormat="1" applyFont="1" applyFill="1" applyBorder="1" applyAlignment="1">
      <alignment horizontal="center" vertical="center"/>
    </xf>
    <xf numFmtId="0" fontId="7" fillId="0" borderId="2" xfId="2463" applyNumberFormat="1" applyFont="1" applyFill="1" applyBorder="1" applyAlignment="1">
      <alignment vertical="top" wrapText="1"/>
    </xf>
    <xf numFmtId="191" fontId="7" fillId="0" borderId="2" xfId="3113" applyNumberFormat="1" applyFont="1" applyFill="1" applyBorder="1" applyAlignment="1">
      <alignment vertical="center"/>
    </xf>
    <xf numFmtId="201" fontId="7" fillId="0" borderId="2" xfId="727" applyNumberFormat="1" applyFont="1" applyFill="1" applyBorder="1" applyAlignment="1">
      <alignment vertical="center"/>
    </xf>
    <xf numFmtId="201" fontId="12" fillId="0" borderId="2" xfId="727" applyNumberFormat="1" applyFont="1" applyFill="1" applyBorder="1" applyAlignment="1" applyProtection="1">
      <alignment vertical="center"/>
    </xf>
    <xf numFmtId="191" fontId="12" fillId="0" borderId="2" xfId="3113" applyNumberFormat="1" applyFont="1" applyFill="1" applyBorder="1" applyAlignment="1" applyProtection="1">
      <alignment vertical="center"/>
    </xf>
    <xf numFmtId="0" fontId="11" fillId="0" borderId="2" xfId="2822" applyNumberFormat="1" applyFont="1" applyFill="1" applyBorder="1" applyAlignment="1">
      <alignment horizontal="center" vertical="center" wrapText="1"/>
    </xf>
    <xf numFmtId="0" fontId="7" fillId="0" borderId="2" xfId="1731" applyFont="1" applyFill="1" applyBorder="1" applyAlignment="1">
      <alignment vertical="center"/>
    </xf>
    <xf numFmtId="0" fontId="9" fillId="0" borderId="0" xfId="1482" applyNumberFormat="1" applyFont="1" applyFill="1" applyBorder="1" applyAlignment="1"/>
    <xf numFmtId="0" fontId="0" fillId="0" borderId="0" xfId="0" applyAlignment="1">
      <alignment horizontal="left" vertical="center"/>
    </xf>
    <xf numFmtId="43" fontId="7" fillId="0" borderId="2" xfId="15" applyFont="1" applyFill="1" applyBorder="1" applyAlignment="1">
      <alignment horizontal="center" vertical="center" wrapText="1"/>
    </xf>
    <xf numFmtId="0" fontId="0" fillId="0" borderId="0" xfId="352" applyFont="1" applyAlignment="1"/>
    <xf numFmtId="0" fontId="14" fillId="0" borderId="0" xfId="352" applyAlignment="1">
      <alignment vertical="center"/>
    </xf>
    <xf numFmtId="0" fontId="8" fillId="0" borderId="0" xfId="352" applyNumberFormat="1" applyFont="1" applyFill="1" applyBorder="1" applyAlignment="1">
      <alignment vertical="center" wrapText="1"/>
    </xf>
    <xf numFmtId="0" fontId="8" fillId="6" borderId="2" xfId="352" applyNumberFormat="1" applyFont="1" applyFill="1" applyBorder="1" applyAlignment="1">
      <alignment horizontal="center" vertical="center" wrapText="1"/>
    </xf>
    <xf numFmtId="0" fontId="8" fillId="0" borderId="2" xfId="352" applyNumberFormat="1" applyFont="1" applyFill="1" applyBorder="1" applyAlignment="1">
      <alignment horizontal="center" vertical="center"/>
    </xf>
    <xf numFmtId="41" fontId="8" fillId="5" borderId="2" xfId="9" applyNumberFormat="1" applyFont="1" applyFill="1" applyBorder="1" applyAlignment="1">
      <alignment horizontal="left" vertical="center"/>
    </xf>
    <xf numFmtId="0" fontId="8" fillId="0" borderId="2" xfId="2619" applyNumberFormat="1" applyFont="1" applyFill="1" applyBorder="1" applyAlignment="1">
      <alignment horizontal="left" vertical="center"/>
    </xf>
    <xf numFmtId="190" fontId="8" fillId="0" borderId="2" xfId="3110" applyNumberFormat="1" applyFont="1" applyFill="1" applyBorder="1" applyAlignment="1">
      <alignment horizontal="left"/>
    </xf>
    <xf numFmtId="190" fontId="8" fillId="5" borderId="2" xfId="15" applyNumberFormat="1" applyFont="1" applyFill="1" applyBorder="1" applyAlignment="1">
      <alignment vertical="center"/>
    </xf>
    <xf numFmtId="190" fontId="8" fillId="0" borderId="2" xfId="3110" applyNumberFormat="1" applyFont="1" applyFill="1" applyBorder="1" applyAlignment="1">
      <alignment horizontal="center"/>
    </xf>
    <xf numFmtId="190" fontId="8" fillId="0" borderId="2" xfId="3110" applyNumberFormat="1" applyFont="1" applyFill="1" applyBorder="1" applyAlignment="1"/>
    <xf numFmtId="41" fontId="7" fillId="5" borderId="2" xfId="9" applyNumberFormat="1" applyFont="1" applyFill="1" applyBorder="1" applyAlignment="1">
      <alignment horizontal="left" vertical="center" wrapText="1"/>
    </xf>
    <xf numFmtId="190" fontId="8" fillId="0" borderId="2" xfId="3110" applyNumberFormat="1" applyFont="1" applyFill="1" applyBorder="1" applyAlignment="1">
      <alignment horizontal="left" vertical="center"/>
    </xf>
    <xf numFmtId="0" fontId="8" fillId="0" borderId="2" xfId="2619" applyNumberFormat="1" applyFont="1" applyFill="1" applyBorder="1" applyAlignment="1" applyProtection="1">
      <alignment horizontal="left" vertical="center"/>
    </xf>
    <xf numFmtId="0" fontId="15" fillId="0" borderId="0" xfId="352" applyNumberFormat="1" applyFont="1" applyFill="1" applyBorder="1" applyAlignment="1">
      <alignment horizontal="left" vertical="center" wrapText="1"/>
    </xf>
    <xf numFmtId="0" fontId="15" fillId="0" borderId="0" xfId="352" applyNumberFormat="1" applyFont="1" applyFill="1" applyBorder="1" applyAlignment="1">
      <alignment vertical="center" wrapText="1"/>
    </xf>
    <xf numFmtId="0" fontId="8" fillId="6" borderId="2" xfId="352" applyNumberFormat="1" applyFont="1" applyFill="1" applyBorder="1" applyAlignment="1">
      <alignment horizontal="left" vertical="center" wrapText="1"/>
    </xf>
    <xf numFmtId="0" fontId="8" fillId="6" borderId="9" xfId="352" applyNumberFormat="1" applyFont="1" applyFill="1" applyBorder="1" applyAlignment="1">
      <alignment horizontal="center" vertical="center" wrapText="1"/>
    </xf>
    <xf numFmtId="190" fontId="8" fillId="0" borderId="0" xfId="3110" applyNumberFormat="1" applyFont="1" applyFill="1" applyBorder="1" applyAlignment="1"/>
    <xf numFmtId="190" fontId="8" fillId="0" borderId="7" xfId="3110" applyNumberFormat="1" applyFont="1" applyFill="1" applyBorder="1" applyAlignment="1">
      <alignment horizontal="left" vertical="center"/>
    </xf>
    <xf numFmtId="190" fontId="8" fillId="0" borderId="10" xfId="3110" applyNumberFormat="1" applyFont="1" applyFill="1" applyBorder="1" applyAlignment="1">
      <alignment horizontal="left"/>
    </xf>
    <xf numFmtId="190" fontId="8" fillId="0" borderId="0" xfId="3110" applyNumberFormat="1" applyFont="1" applyFill="1" applyBorder="1" applyAlignment="1">
      <alignment horizontal="left"/>
    </xf>
    <xf numFmtId="0" fontId="16" fillId="0" borderId="0" xfId="1531" applyFont="1" applyFill="1" applyBorder="1" applyAlignment="1">
      <alignment horizontal="center" vertical="center"/>
    </xf>
    <xf numFmtId="0" fontId="17" fillId="7" borderId="0" xfId="1531" applyFont="1" applyFill="1" applyBorder="1" applyAlignment="1">
      <alignment horizontal="center" vertical="center"/>
    </xf>
    <xf numFmtId="0" fontId="17" fillId="0" borderId="0" xfId="1531" applyFont="1" applyFill="1" applyBorder="1" applyAlignment="1">
      <alignment horizontal="center" vertical="center"/>
    </xf>
    <xf numFmtId="0" fontId="7" fillId="0" borderId="0" xfId="1531" applyFont="1" applyFill="1" applyBorder="1" applyAlignment="1">
      <alignment horizontal="center" vertical="center"/>
    </xf>
    <xf numFmtId="0" fontId="9" fillId="0" borderId="0" xfId="1531" applyFont="1" applyFill="1" applyBorder="1" applyAlignment="1">
      <alignment horizontal="center" vertical="center"/>
    </xf>
    <xf numFmtId="49" fontId="9" fillId="2" borderId="0" xfId="1531" applyNumberFormat="1" applyFont="1" applyFill="1" applyBorder="1" applyAlignment="1">
      <alignment horizontal="center" vertical="center"/>
    </xf>
    <xf numFmtId="0" fontId="7" fillId="0" borderId="0" xfId="1531" applyFont="1" applyFill="1" applyBorder="1" applyAlignment="1">
      <alignment horizontal="center" vertical="center" shrinkToFit="1"/>
    </xf>
    <xf numFmtId="0" fontId="7" fillId="0" borderId="0" xfId="1531" applyFont="1" applyFill="1" applyBorder="1" applyAlignment="1">
      <alignment horizontal="left" vertical="center"/>
    </xf>
    <xf numFmtId="0" fontId="18" fillId="9" borderId="2" xfId="1531" applyFont="1" applyFill="1" applyBorder="1" applyAlignment="1">
      <alignment horizontal="center" vertical="center"/>
    </xf>
    <xf numFmtId="0" fontId="19" fillId="9" borderId="2" xfId="1531" applyFont="1" applyFill="1" applyBorder="1" applyAlignment="1">
      <alignment horizontal="center" vertical="center"/>
    </xf>
    <xf numFmtId="0" fontId="17" fillId="7" borderId="2" xfId="1531" applyFont="1" applyFill="1" applyBorder="1" applyAlignment="1">
      <alignment horizontal="center" vertical="center"/>
    </xf>
    <xf numFmtId="0" fontId="20" fillId="7" borderId="2" xfId="2581" applyNumberFormat="1" applyFont="1" applyFill="1" applyBorder="1" applyAlignment="1" applyProtection="1">
      <alignment horizontal="center" vertical="center" wrapText="1"/>
    </xf>
    <xf numFmtId="0" fontId="17" fillId="0" borderId="2" xfId="1531" applyFont="1" applyFill="1" applyBorder="1" applyAlignment="1">
      <alignment horizontal="center" vertical="center"/>
    </xf>
    <xf numFmtId="0" fontId="20" fillId="2" borderId="2" xfId="2581" applyNumberFormat="1" applyFont="1" applyFill="1" applyBorder="1" applyAlignment="1" applyProtection="1">
      <alignment horizontal="center" vertical="center" wrapText="1"/>
    </xf>
    <xf numFmtId="0" fontId="17" fillId="0" borderId="2" xfId="0" applyFont="1" applyFill="1" applyBorder="1" applyAlignment="1">
      <alignment horizontal="center" vertical="center"/>
    </xf>
    <xf numFmtId="49" fontId="5" fillId="0" borderId="2" xfId="0" applyNumberFormat="1" applyFont="1" applyFill="1" applyBorder="1" applyAlignment="1">
      <alignment horizontal="center" vertical="center"/>
    </xf>
    <xf numFmtId="0" fontId="17" fillId="2" borderId="2" xfId="1531" applyFont="1" applyFill="1" applyBorder="1" applyAlignment="1">
      <alignment horizontal="center" vertical="center" wrapText="1"/>
    </xf>
    <xf numFmtId="0" fontId="19" fillId="9" borderId="2" xfId="1531" applyFont="1" applyFill="1" applyBorder="1" applyAlignment="1">
      <alignment horizontal="center" vertical="center" shrinkToFit="1"/>
    </xf>
    <xf numFmtId="14" fontId="19" fillId="9" borderId="2" xfId="1531" applyNumberFormat="1" applyFont="1" applyFill="1" applyBorder="1" applyAlignment="1">
      <alignment horizontal="center" vertical="center"/>
    </xf>
    <xf numFmtId="0" fontId="19" fillId="9" borderId="2" xfId="1531" applyFont="1" applyFill="1" applyBorder="1" applyAlignment="1">
      <alignment horizontal="center" vertical="center" wrapText="1"/>
    </xf>
    <xf numFmtId="49" fontId="19" fillId="9" borderId="2" xfId="1531" applyNumberFormat="1" applyFont="1" applyFill="1" applyBorder="1" applyAlignment="1">
      <alignment horizontal="center" vertical="center"/>
    </xf>
    <xf numFmtId="0" fontId="5" fillId="0" borderId="2" xfId="0" applyFont="1" applyFill="1" applyBorder="1" applyAlignment="1">
      <alignment horizontal="center" vertical="center"/>
    </xf>
    <xf numFmtId="0" fontId="19" fillId="9" borderId="2" xfId="1531" applyFont="1" applyFill="1" applyBorder="1" applyAlignment="1">
      <alignment horizontal="left" vertical="center"/>
    </xf>
    <xf numFmtId="0" fontId="21" fillId="9" borderId="2" xfId="1531" applyFont="1" applyFill="1" applyBorder="1" applyAlignment="1">
      <alignment horizontal="center" vertical="center"/>
    </xf>
    <xf numFmtId="0" fontId="21" fillId="9" borderId="2" xfId="153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21" fillId="9" borderId="0" xfId="1531" applyFont="1" applyFill="1" applyAlignment="1">
      <alignment horizontal="center" vertical="center" wrapText="1"/>
    </xf>
    <xf numFmtId="14" fontId="18" fillId="9" borderId="2" xfId="1531" applyNumberFormat="1" applyFont="1" applyFill="1" applyBorder="1" applyAlignment="1">
      <alignment horizontal="center" vertical="center"/>
    </xf>
    <xf numFmtId="14" fontId="19" fillId="9" borderId="2" xfId="1531" applyNumberFormat="1" applyFont="1" applyFill="1" applyBorder="1" applyAlignment="1">
      <alignment horizontal="center" vertical="center" wrapText="1"/>
    </xf>
    <xf numFmtId="14" fontId="5" fillId="0" borderId="2" xfId="0" applyNumberFormat="1" applyFont="1" applyFill="1" applyBorder="1" applyAlignment="1">
      <alignment horizontal="center" vertical="center"/>
    </xf>
    <xf numFmtId="0" fontId="7" fillId="9" borderId="2" xfId="1531" applyFont="1" applyFill="1" applyBorder="1" applyAlignment="1">
      <alignment horizontal="center" vertical="center" wrapText="1" shrinkToFit="1"/>
    </xf>
    <xf numFmtId="0" fontId="19" fillId="9" borderId="2" xfId="1531" applyFont="1" applyFill="1" applyBorder="1" applyAlignment="1">
      <alignment horizontal="center" vertical="center" wrapText="1" shrinkToFit="1"/>
    </xf>
    <xf numFmtId="0" fontId="18" fillId="9" borderId="2" xfId="1531" applyFont="1" applyFill="1" applyBorder="1" applyAlignment="1">
      <alignment horizontal="center" vertical="center" wrapText="1"/>
    </xf>
    <xf numFmtId="49" fontId="5" fillId="0" borderId="2" xfId="1531" applyNumberFormat="1" applyFont="1" applyFill="1" applyBorder="1" applyAlignment="1">
      <alignment horizontal="center" vertical="center"/>
    </xf>
    <xf numFmtId="0" fontId="5" fillId="0" borderId="2" xfId="1531" applyFont="1" applyFill="1" applyBorder="1" applyAlignment="1">
      <alignment horizontal="center" vertical="center"/>
    </xf>
    <xf numFmtId="14" fontId="19" fillId="9" borderId="2" xfId="1531" applyNumberFormat="1" applyFont="1" applyFill="1" applyBorder="1" applyAlignment="1">
      <alignment horizontal="center" vertical="center" shrinkToFit="1"/>
    </xf>
    <xf numFmtId="49" fontId="5" fillId="2" borderId="11" xfId="1916" applyNumberFormat="1" applyFont="1" applyFill="1" applyBorder="1" applyAlignment="1">
      <alignment horizontal="center" vertical="center"/>
    </xf>
    <xf numFmtId="0" fontId="22" fillId="0" borderId="0" xfId="1531" applyFont="1" applyFill="1" applyBorder="1" applyAlignment="1">
      <alignment horizontal="center" vertical="center"/>
    </xf>
    <xf numFmtId="0" fontId="22" fillId="7" borderId="0" xfId="1531" applyFont="1" applyFill="1" applyBorder="1" applyAlignment="1">
      <alignment horizontal="center" vertical="center"/>
    </xf>
    <xf numFmtId="179" fontId="14" fillId="0" borderId="0" xfId="2408">
      <alignment vertical="center"/>
    </xf>
    <xf numFmtId="14" fontId="14" fillId="0" borderId="0" xfId="2408" applyNumberFormat="1">
      <alignment vertical="center"/>
    </xf>
    <xf numFmtId="197" fontId="8" fillId="0" borderId="2" xfId="2408" applyNumberFormat="1" applyFont="1" applyFill="1" applyBorder="1" applyAlignment="1">
      <alignment horizontal="left" vertical="center"/>
    </xf>
    <xf numFmtId="197" fontId="8" fillId="0" borderId="2" xfId="2408" applyNumberFormat="1" applyFont="1" applyFill="1" applyBorder="1" applyAlignment="1">
      <alignment horizontal="center" vertical="center"/>
    </xf>
    <xf numFmtId="41" fontId="8" fillId="0" borderId="2" xfId="9" applyNumberFormat="1" applyFont="1" applyFill="1" applyBorder="1" applyAlignment="1">
      <alignment horizontal="center" vertical="center"/>
    </xf>
    <xf numFmtId="183" fontId="8" fillId="10" borderId="2" xfId="9" applyNumberFormat="1" applyFont="1" applyFill="1" applyBorder="1" applyAlignment="1" applyProtection="1">
      <alignment horizontal="center" vertical="center"/>
    </xf>
    <xf numFmtId="41" fontId="8" fillId="10" borderId="2" xfId="9" applyNumberFormat="1" applyFont="1" applyFill="1" applyBorder="1" applyAlignment="1" applyProtection="1">
      <alignment horizontal="center" vertical="center"/>
    </xf>
    <xf numFmtId="41" fontId="8" fillId="10" borderId="2" xfId="9" applyNumberFormat="1" applyFont="1" applyFill="1" applyBorder="1" applyAlignment="1">
      <alignment horizontal="center" vertical="center"/>
    </xf>
    <xf numFmtId="41" fontId="8" fillId="4" borderId="2" xfId="9" applyNumberFormat="1" applyFont="1" applyFill="1" applyBorder="1" applyAlignment="1">
      <alignment horizontal="center" vertical="center"/>
    </xf>
    <xf numFmtId="41" fontId="8" fillId="11" borderId="2" xfId="9" applyNumberFormat="1" applyFont="1" applyFill="1" applyBorder="1" applyAlignment="1">
      <alignment horizontal="center" vertical="center"/>
    </xf>
    <xf numFmtId="41" fontId="8" fillId="4" borderId="2" xfId="9" applyNumberFormat="1" applyFont="1" applyFill="1" applyBorder="1" applyAlignment="1" applyProtection="1">
      <alignment horizontal="center" vertical="center"/>
    </xf>
    <xf numFmtId="183" fontId="8" fillId="4" borderId="2" xfId="9" applyNumberFormat="1" applyFont="1" applyFill="1" applyBorder="1" applyAlignment="1" applyProtection="1">
      <alignment horizontal="center" vertical="center"/>
    </xf>
    <xf numFmtId="183" fontId="8" fillId="4" borderId="2" xfId="9" applyNumberFormat="1" applyFont="1" applyFill="1" applyBorder="1" applyAlignment="1">
      <alignment horizontal="center" vertical="center"/>
    </xf>
    <xf numFmtId="183" fontId="8" fillId="4" borderId="2" xfId="9" applyNumberFormat="1" applyFont="1" applyFill="1" applyBorder="1" applyAlignment="1">
      <alignment vertical="center"/>
    </xf>
    <xf numFmtId="183" fontId="8" fillId="4" borderId="2" xfId="9" applyNumberFormat="1" applyFont="1" applyFill="1" applyBorder="1" applyAlignment="1" applyProtection="1">
      <alignment vertical="center"/>
    </xf>
    <xf numFmtId="183" fontId="8" fillId="4" borderId="2" xfId="9" applyNumberFormat="1" applyFont="1" applyFill="1" applyBorder="1" applyAlignment="1" applyProtection="1">
      <alignment horizontal="left" vertical="center"/>
    </xf>
    <xf numFmtId="183" fontId="8" fillId="0" borderId="2" xfId="9" applyNumberFormat="1" applyFont="1" applyFill="1" applyBorder="1" applyAlignment="1">
      <alignment horizontal="center" vertical="center"/>
    </xf>
    <xf numFmtId="179" fontId="8" fillId="0" borderId="0" xfId="2408" applyNumberFormat="1" applyFont="1" applyFill="1" applyBorder="1" applyAlignment="1">
      <alignment vertical="center"/>
    </xf>
    <xf numFmtId="179" fontId="8" fillId="5" borderId="0" xfId="2408" applyNumberFormat="1" applyFont="1" applyFill="1" applyBorder="1" applyAlignment="1">
      <alignment vertical="center"/>
    </xf>
    <xf numFmtId="179" fontId="8" fillId="0" borderId="0" xfId="2408" applyNumberFormat="1" applyFont="1" applyFill="1" applyBorder="1" applyAlignment="1">
      <alignment horizontal="left" vertical="center"/>
    </xf>
    <xf numFmtId="179" fontId="8" fillId="5" borderId="0" xfId="2408" applyNumberFormat="1" applyFont="1" applyFill="1" applyBorder="1" applyAlignment="1">
      <alignment horizontal="left" vertical="center"/>
    </xf>
    <xf numFmtId="179" fontId="8" fillId="5" borderId="0" xfId="2408" applyNumberFormat="1" applyFont="1" applyFill="1" applyBorder="1" applyAlignment="1">
      <alignment horizontal="center" vertical="center"/>
    </xf>
    <xf numFmtId="14" fontId="23" fillId="0" borderId="1" xfId="2408" applyNumberFormat="1" applyFont="1" applyFill="1" applyBorder="1" applyAlignment="1">
      <alignment horizontal="center" vertical="center"/>
    </xf>
    <xf numFmtId="179" fontId="23" fillId="0" borderId="1" xfId="2408" applyNumberFormat="1" applyFont="1" applyFill="1" applyBorder="1" applyAlignment="1">
      <alignment horizontal="center" vertical="center"/>
    </xf>
    <xf numFmtId="14" fontId="8" fillId="0" borderId="2" xfId="2408" applyNumberFormat="1" applyFont="1" applyFill="1" applyBorder="1" applyAlignment="1">
      <alignment horizontal="center" vertical="center"/>
    </xf>
    <xf numFmtId="197" fontId="8" fillId="0" borderId="12" xfId="2408" applyNumberFormat="1" applyFont="1" applyFill="1" applyBorder="1" applyAlignment="1">
      <alignment horizontal="center" vertical="center"/>
    </xf>
    <xf numFmtId="197" fontId="8" fillId="0" borderId="13" xfId="2408" applyNumberFormat="1" applyFont="1" applyFill="1" applyBorder="1" applyAlignment="1">
      <alignment horizontal="center" vertical="center"/>
    </xf>
    <xf numFmtId="197" fontId="8" fillId="0" borderId="14" xfId="2408" applyNumberFormat="1" applyFont="1" applyFill="1" applyBorder="1" applyAlignment="1">
      <alignment horizontal="center" vertical="center"/>
    </xf>
    <xf numFmtId="183" fontId="8" fillId="5" borderId="2" xfId="9" applyNumberFormat="1" applyFont="1" applyFill="1" applyBorder="1" applyAlignment="1" applyProtection="1">
      <alignment horizontal="center" vertical="center"/>
    </xf>
    <xf numFmtId="201" fontId="8" fillId="0" borderId="2" xfId="9" applyNumberFormat="1" applyFont="1" applyFill="1" applyBorder="1" applyAlignment="1" applyProtection="1">
      <alignment vertical="center"/>
    </xf>
    <xf numFmtId="14" fontId="8" fillId="0" borderId="2" xfId="1133" applyNumberFormat="1" applyFont="1" applyFill="1" applyBorder="1" applyAlignment="1" applyProtection="1">
      <alignment vertical="center"/>
    </xf>
    <xf numFmtId="196" fontId="8" fillId="4" borderId="2" xfId="15" applyNumberFormat="1" applyFont="1" applyFill="1" applyBorder="1" applyAlignment="1" applyProtection="1">
      <alignment vertical="center"/>
    </xf>
    <xf numFmtId="191" fontId="7" fillId="12" borderId="2" xfId="15" applyNumberFormat="1" applyFont="1" applyFill="1" applyBorder="1" applyProtection="1">
      <alignment vertical="center"/>
    </xf>
    <xf numFmtId="183" fontId="8" fillId="5" borderId="2" xfId="9" applyNumberFormat="1" applyFont="1" applyFill="1" applyBorder="1" applyAlignment="1">
      <alignment horizontal="center" vertical="center"/>
    </xf>
    <xf numFmtId="183" fontId="8" fillId="0" borderId="2" xfId="9" applyNumberFormat="1" applyFont="1" applyFill="1" applyBorder="1" applyAlignment="1" applyProtection="1">
      <alignment horizontal="center" vertical="center"/>
    </xf>
    <xf numFmtId="183" fontId="7" fillId="5" borderId="2" xfId="9" applyNumberFormat="1" applyFont="1" applyFill="1" applyBorder="1" applyAlignment="1" applyProtection="1">
      <alignment horizontal="left" vertical="center" wrapText="1"/>
    </xf>
    <xf numFmtId="183" fontId="7" fillId="5" borderId="2" xfId="9" applyNumberFormat="1" applyFont="1" applyFill="1" applyBorder="1" applyAlignment="1">
      <alignment horizontal="left" vertical="center" wrapText="1"/>
    </xf>
    <xf numFmtId="196" fontId="8" fillId="4" borderId="2" xfId="15" applyNumberFormat="1" applyFont="1" applyFill="1" applyBorder="1" applyAlignment="1">
      <alignment vertical="center"/>
    </xf>
    <xf numFmtId="14" fontId="8" fillId="0" borderId="2" xfId="9" applyNumberFormat="1" applyFont="1" applyFill="1" applyBorder="1" applyAlignment="1">
      <alignment horizontal="center" vertical="center"/>
    </xf>
    <xf numFmtId="14" fontId="8" fillId="0" borderId="0" xfId="2408" applyNumberFormat="1" applyFont="1" applyFill="1" applyBorder="1" applyAlignment="1">
      <alignment horizontal="left" vertical="center"/>
    </xf>
    <xf numFmtId="14" fontId="8" fillId="0" borderId="0" xfId="2408" applyNumberFormat="1" applyFont="1" applyFill="1" applyBorder="1" applyAlignment="1">
      <alignment vertical="center"/>
    </xf>
    <xf numFmtId="190" fontId="8" fillId="0" borderId="0" xfId="15" applyNumberFormat="1" applyFont="1" applyFill="1" applyBorder="1" applyAlignment="1">
      <alignment vertical="center"/>
    </xf>
    <xf numFmtId="14" fontId="8" fillId="5" borderId="0" xfId="2408" applyNumberFormat="1" applyFont="1" applyFill="1" applyBorder="1" applyAlignment="1">
      <alignment vertical="center"/>
    </xf>
    <xf numFmtId="190" fontId="8" fillId="5" borderId="0" xfId="15" applyNumberFormat="1" applyFont="1" applyFill="1" applyBorder="1" applyAlignment="1">
      <alignment vertical="center"/>
    </xf>
    <xf numFmtId="14" fontId="8" fillId="5" borderId="0" xfId="2408" applyNumberFormat="1" applyFont="1" applyFill="1" applyBorder="1" applyAlignment="1">
      <alignment horizontal="left" vertical="center"/>
    </xf>
    <xf numFmtId="179" fontId="7" fillId="13" borderId="2" xfId="2383" applyNumberFormat="1" applyFont="1" applyFill="1" applyBorder="1" applyAlignment="1">
      <alignment horizontal="center" vertical="center" wrapText="1"/>
    </xf>
    <xf numFmtId="190" fontId="7" fillId="12" borderId="2" xfId="15" applyNumberFormat="1" applyFont="1" applyFill="1" applyBorder="1" applyProtection="1">
      <alignment vertical="center"/>
    </xf>
    <xf numFmtId="183" fontId="8" fillId="5" borderId="2" xfId="9" applyNumberFormat="1" applyFont="1" applyFill="1" applyBorder="1" applyAlignment="1" applyProtection="1">
      <alignment vertical="center"/>
    </xf>
    <xf numFmtId="183" fontId="8" fillId="5" borderId="2" xfId="9" applyNumberFormat="1" applyFont="1" applyFill="1" applyBorder="1" applyAlignment="1">
      <alignment vertical="center"/>
    </xf>
    <xf numFmtId="203" fontId="7" fillId="0" borderId="2" xfId="9" applyNumberFormat="1" applyFont="1" applyFill="1" applyBorder="1" applyAlignment="1">
      <alignment vertical="center" wrapText="1"/>
    </xf>
    <xf numFmtId="183" fontId="7" fillId="0" borderId="2" xfId="9" applyNumberFormat="1" applyFont="1" applyFill="1" applyBorder="1" applyAlignment="1">
      <alignment vertical="center" wrapText="1"/>
    </xf>
    <xf numFmtId="191" fontId="7" fillId="0" borderId="2" xfId="15" applyNumberFormat="1" applyFont="1" applyBorder="1">
      <alignment vertical="center"/>
    </xf>
    <xf numFmtId="179" fontId="8" fillId="0" borderId="0" xfId="2408" applyNumberFormat="1" applyFont="1" applyFill="1" applyBorder="1" applyAlignment="1">
      <alignment horizontal="center" vertical="center"/>
    </xf>
    <xf numFmtId="179" fontId="14" fillId="0" borderId="0" xfId="2408" applyFill="1">
      <alignment vertical="center"/>
    </xf>
    <xf numFmtId="41" fontId="8" fillId="12" borderId="2" xfId="9" applyNumberFormat="1" applyFont="1" applyFill="1" applyBorder="1" applyAlignment="1">
      <alignment vertical="center"/>
    </xf>
    <xf numFmtId="190" fontId="8" fillId="7" borderId="2" xfId="15" applyNumberFormat="1" applyFont="1" applyFill="1" applyBorder="1" applyAlignment="1" applyProtection="1">
      <alignment vertical="center"/>
    </xf>
    <xf numFmtId="190" fontId="8" fillId="7" borderId="2" xfId="15" applyNumberFormat="1" applyFont="1" applyFill="1" applyBorder="1" applyAlignment="1">
      <alignment vertical="center"/>
    </xf>
    <xf numFmtId="190" fontId="8" fillId="5" borderId="2" xfId="15" applyNumberFormat="1" applyFont="1" applyFill="1" applyBorder="1" applyAlignment="1" applyProtection="1">
      <alignment vertical="center"/>
    </xf>
    <xf numFmtId="183" fontId="8" fillId="5" borderId="2" xfId="15" applyNumberFormat="1" applyFont="1" applyFill="1" applyBorder="1" applyAlignment="1">
      <alignment vertical="center"/>
    </xf>
    <xf numFmtId="41" fontId="8" fillId="12" borderId="2" xfId="9" applyNumberFormat="1" applyFont="1" applyFill="1" applyBorder="1" applyAlignment="1" applyProtection="1">
      <alignment vertical="center"/>
    </xf>
    <xf numFmtId="183" fontId="8" fillId="5" borderId="7" xfId="15" applyNumberFormat="1" applyFont="1" applyFill="1" applyBorder="1" applyAlignment="1">
      <alignment vertical="center"/>
    </xf>
    <xf numFmtId="41" fontId="8" fillId="12" borderId="7" xfId="9" applyNumberFormat="1" applyFont="1" applyFill="1" applyBorder="1" applyAlignment="1">
      <alignment vertical="center"/>
    </xf>
    <xf numFmtId="179" fontId="8" fillId="0" borderId="2" xfId="2408" applyNumberFormat="1" applyFont="1" applyFill="1" applyBorder="1" applyAlignment="1">
      <alignment horizontal="center" vertical="center"/>
    </xf>
    <xf numFmtId="179" fontId="8" fillId="0" borderId="2" xfId="2408" applyNumberFormat="1" applyFont="1" applyFill="1" applyBorder="1" applyAlignment="1">
      <alignment vertical="center"/>
    </xf>
    <xf numFmtId="179" fontId="8" fillId="13" borderId="2" xfId="2408" applyNumberFormat="1" applyFont="1" applyFill="1" applyBorder="1" applyAlignment="1">
      <alignment horizontal="center" vertical="center"/>
    </xf>
    <xf numFmtId="179" fontId="8" fillId="0" borderId="2" xfId="2408" applyNumberFormat="1" applyFont="1" applyFill="1" applyBorder="1" applyAlignment="1">
      <alignment horizontal="center" vertical="center" wrapText="1"/>
    </xf>
    <xf numFmtId="179" fontId="8" fillId="13" borderId="2" xfId="2408" applyNumberFormat="1" applyFont="1" applyFill="1" applyBorder="1" applyAlignment="1">
      <alignment horizontal="center" vertical="center" wrapText="1"/>
    </xf>
    <xf numFmtId="187" fontId="7" fillId="6" borderId="2" xfId="2217" applyNumberFormat="1" applyFont="1" applyFill="1" applyBorder="1" applyAlignment="1">
      <alignment horizontal="center" vertical="center" wrapText="1"/>
    </xf>
    <xf numFmtId="196" fontId="8" fillId="5" borderId="2" xfId="9" applyNumberFormat="1" applyFont="1" applyFill="1" applyBorder="1" applyAlignment="1" applyProtection="1">
      <alignment vertical="center"/>
    </xf>
    <xf numFmtId="191" fontId="7" fillId="7" borderId="2" xfId="15" applyNumberFormat="1" applyFont="1" applyFill="1" applyBorder="1" applyAlignment="1">
      <alignment vertical="center" wrapText="1"/>
    </xf>
    <xf numFmtId="196" fontId="7" fillId="5" borderId="2" xfId="9" applyNumberFormat="1" applyFont="1" applyFill="1" applyBorder="1" applyAlignment="1" applyProtection="1">
      <alignment vertical="center" wrapText="1"/>
    </xf>
    <xf numFmtId="196" fontId="7" fillId="5" borderId="2" xfId="9" applyNumberFormat="1" applyFont="1" applyFill="1" applyBorder="1" applyAlignment="1">
      <alignment vertical="center" wrapText="1"/>
    </xf>
    <xf numFmtId="196" fontId="7" fillId="0" borderId="2" xfId="9" applyNumberFormat="1" applyFont="1" applyFill="1" applyBorder="1" applyAlignment="1">
      <alignment vertical="center" wrapText="1"/>
    </xf>
    <xf numFmtId="179" fontId="14" fillId="0" borderId="0" xfId="2408" applyFont="1">
      <alignment vertical="center"/>
    </xf>
    <xf numFmtId="187" fontId="7" fillId="0" borderId="2" xfId="2217" applyNumberFormat="1" applyFont="1" applyFill="1" applyBorder="1" applyAlignment="1">
      <alignment horizontal="center" vertical="center" wrapText="1"/>
    </xf>
    <xf numFmtId="191" fontId="7" fillId="12" borderId="2" xfId="15" applyNumberFormat="1" applyFont="1" applyFill="1" applyBorder="1" applyAlignment="1" applyProtection="1">
      <alignment vertical="center"/>
    </xf>
    <xf numFmtId="179" fontId="7" fillId="5" borderId="2" xfId="2383" applyNumberFormat="1" applyFont="1" applyFill="1" applyBorder="1" applyAlignment="1">
      <alignment horizontal="center" vertical="center" wrapText="1"/>
    </xf>
    <xf numFmtId="43" fontId="8" fillId="0" borderId="2" xfId="15" applyNumberFormat="1" applyFont="1" applyFill="1" applyBorder="1" applyAlignment="1">
      <alignment horizontal="center" vertical="center"/>
    </xf>
    <xf numFmtId="41" fontId="8" fillId="5" borderId="2" xfId="9" applyNumberFormat="1" applyFont="1" applyFill="1" applyBorder="1" applyAlignment="1">
      <alignment horizontal="center" vertical="center"/>
    </xf>
    <xf numFmtId="183" fontId="8" fillId="5" borderId="2" xfId="15" applyNumberFormat="1" applyFont="1" applyFill="1" applyBorder="1" applyAlignment="1" applyProtection="1">
      <alignment vertical="center"/>
    </xf>
    <xf numFmtId="183" fontId="7" fillId="0" borderId="2" xfId="15" applyNumberFormat="1" applyFont="1" applyBorder="1">
      <alignment vertical="center"/>
    </xf>
    <xf numFmtId="43" fontId="8" fillId="5" borderId="0" xfId="15" applyNumberFormat="1" applyFont="1" applyFill="1" applyBorder="1" applyAlignment="1">
      <alignment horizontal="center" vertical="center"/>
    </xf>
    <xf numFmtId="179" fontId="7" fillId="0" borderId="0" xfId="2408" applyFont="1">
      <alignment vertical="center"/>
    </xf>
    <xf numFmtId="0" fontId="7" fillId="0" borderId="0" xfId="2408" applyNumberFormat="1" applyFont="1">
      <alignment vertical="center"/>
    </xf>
    <xf numFmtId="41" fontId="14" fillId="0" borderId="0" xfId="9">
      <alignment vertical="center"/>
    </xf>
    <xf numFmtId="43" fontId="14" fillId="0" borderId="0" xfId="15">
      <alignment vertical="center"/>
    </xf>
    <xf numFmtId="14" fontId="8" fillId="0" borderId="0" xfId="10" applyNumberFormat="1" applyFont="1" applyFill="1" applyAlignment="1">
      <alignment vertical="center"/>
    </xf>
    <xf numFmtId="179" fontId="26" fillId="0" borderId="0" xfId="2408" applyFont="1" applyAlignment="1">
      <alignment vertical="center"/>
    </xf>
    <xf numFmtId="183" fontId="14" fillId="0" borderId="0" xfId="9" applyNumberFormat="1">
      <alignment vertical="center"/>
    </xf>
    <xf numFmtId="183" fontId="14" fillId="0" borderId="0" xfId="2408" applyNumberFormat="1">
      <alignment vertical="center"/>
    </xf>
    <xf numFmtId="179" fontId="8" fillId="0" borderId="0" xfId="10" applyFont="1" applyFill="1" applyAlignment="1">
      <alignment horizontal="center" vertical="center" wrapText="1"/>
    </xf>
    <xf numFmtId="179" fontId="8" fillId="0" borderId="0" xfId="10" applyFont="1" applyFill="1" applyAlignment="1">
      <alignment vertical="center"/>
    </xf>
    <xf numFmtId="179" fontId="14" fillId="0" borderId="0" xfId="2408" applyAlignment="1">
      <alignment vertical="center"/>
    </xf>
    <xf numFmtId="196" fontId="14" fillId="0" borderId="0" xfId="2408" applyNumberFormat="1">
      <alignment vertical="center"/>
    </xf>
    <xf numFmtId="9" fontId="27" fillId="0" borderId="0" xfId="0" applyNumberFormat="1" applyFont="1">
      <alignment vertical="center"/>
    </xf>
    <xf numFmtId="9" fontId="27" fillId="0" borderId="0" xfId="0" applyNumberFormat="1" applyFont="1" applyAlignment="1">
      <alignment horizontal="center" vertical="center" wrapText="1"/>
    </xf>
    <xf numFmtId="191" fontId="7" fillId="0" borderId="0" xfId="15" applyNumberFormat="1" applyFont="1">
      <alignment vertical="center"/>
    </xf>
    <xf numFmtId="191" fontId="7" fillId="15" borderId="2" xfId="15" applyNumberFormat="1" applyFont="1" applyFill="1" applyBorder="1" applyProtection="1">
      <alignment vertical="center"/>
    </xf>
    <xf numFmtId="191" fontId="7" fillId="15" borderId="2" xfId="15" applyNumberFormat="1" applyFont="1" applyFill="1" applyBorder="1" applyAlignment="1">
      <alignment vertical="center" wrapText="1"/>
    </xf>
    <xf numFmtId="191" fontId="7" fillId="16" borderId="2" xfId="15" applyNumberFormat="1" applyFont="1" applyFill="1" applyBorder="1" applyAlignment="1" applyProtection="1">
      <alignment vertical="center"/>
    </xf>
    <xf numFmtId="43" fontId="8" fillId="15" borderId="2" xfId="15" applyNumberFormat="1" applyFont="1" applyFill="1" applyBorder="1" applyAlignment="1">
      <alignment horizontal="center" vertical="center"/>
    </xf>
    <xf numFmtId="0" fontId="14" fillId="0" borderId="0" xfId="352" applyAlignment="1">
      <alignment horizontal="center" vertical="center"/>
    </xf>
    <xf numFmtId="0" fontId="28" fillId="0" borderId="0" xfId="352" applyFont="1" applyAlignment="1">
      <alignment horizontal="left" vertical="center" wrapText="1"/>
    </xf>
    <xf numFmtId="0" fontId="28" fillId="0" borderId="0" xfId="352" applyFont="1" applyAlignment="1">
      <alignment horizontal="left" vertical="center"/>
    </xf>
    <xf numFmtId="0" fontId="29" fillId="0" borderId="0" xfId="352" applyFont="1" applyAlignment="1">
      <alignment vertical="center"/>
    </xf>
    <xf numFmtId="0" fontId="28" fillId="0" borderId="0" xfId="352" applyFont="1" applyAlignment="1">
      <alignment vertical="center"/>
    </xf>
    <xf numFmtId="0" fontId="28" fillId="0" borderId="0" xfId="352" applyFont="1" applyAlignment="1">
      <alignment horizontal="center" vertical="center"/>
    </xf>
    <xf numFmtId="43" fontId="8" fillId="16" borderId="2" xfId="15" applyNumberFormat="1" applyFont="1" applyFill="1" applyBorder="1" applyAlignment="1">
      <alignment horizontal="center" vertical="center"/>
    </xf>
    <xf numFmtId="14" fontId="23" fillId="0" borderId="30" xfId="2408" applyNumberFormat="1" applyFont="1" applyFill="1" applyBorder="1" applyAlignment="1">
      <alignment horizontal="center" vertical="center"/>
    </xf>
    <xf numFmtId="179" fontId="23" fillId="0" borderId="30" xfId="2408" applyNumberFormat="1" applyFont="1" applyFill="1" applyBorder="1" applyAlignment="1">
      <alignment horizontal="center" vertical="center"/>
    </xf>
    <xf numFmtId="197" fontId="8" fillId="0" borderId="31" xfId="2408" applyNumberFormat="1" applyFont="1" applyFill="1" applyBorder="1" applyAlignment="1">
      <alignment horizontal="left" vertical="center"/>
    </xf>
    <xf numFmtId="197" fontId="8" fillId="0" borderId="31" xfId="2408" applyNumberFormat="1" applyFont="1" applyFill="1" applyBorder="1" applyAlignment="1">
      <alignment horizontal="center" vertical="center"/>
    </xf>
    <xf numFmtId="14" fontId="8" fillId="0" borderId="31" xfId="2408" applyNumberFormat="1" applyFont="1" applyFill="1" applyBorder="1" applyAlignment="1">
      <alignment horizontal="center" vertical="center"/>
    </xf>
    <xf numFmtId="197" fontId="8" fillId="0" borderId="32" xfId="2408" applyNumberFormat="1" applyFont="1" applyFill="1" applyBorder="1" applyAlignment="1">
      <alignment horizontal="center" vertical="center"/>
    </xf>
    <xf numFmtId="179" fontId="8" fillId="0" borderId="31" xfId="2408" applyNumberFormat="1" applyFont="1" applyFill="1" applyBorder="1" applyAlignment="1">
      <alignment horizontal="center" vertical="center"/>
    </xf>
    <xf numFmtId="179" fontId="8" fillId="0" borderId="31" xfId="2408" applyNumberFormat="1" applyFont="1" applyFill="1" applyBorder="1" applyAlignment="1">
      <alignment vertical="center"/>
    </xf>
    <xf numFmtId="179" fontId="8" fillId="13" borderId="31" xfId="2408" applyNumberFormat="1" applyFont="1" applyFill="1" applyBorder="1" applyAlignment="1">
      <alignment horizontal="center" vertical="center"/>
    </xf>
    <xf numFmtId="197" fontId="8" fillId="0" borderId="35" xfId="2408" applyNumberFormat="1" applyFont="1" applyFill="1" applyBorder="1" applyAlignment="1">
      <alignment horizontal="center" vertical="center"/>
    </xf>
    <xf numFmtId="179" fontId="8" fillId="0" borderId="31" xfId="2408" applyNumberFormat="1" applyFont="1" applyFill="1" applyBorder="1" applyAlignment="1">
      <alignment horizontal="center" vertical="center" wrapText="1"/>
    </xf>
    <xf numFmtId="179" fontId="8" fillId="13" borderId="31" xfId="2408" applyNumberFormat="1" applyFont="1" applyFill="1" applyBorder="1" applyAlignment="1">
      <alignment horizontal="center" vertical="center" wrapText="1"/>
    </xf>
    <xf numFmtId="187" fontId="7" fillId="6" borderId="31" xfId="2217" applyNumberFormat="1" applyFont="1" applyFill="1" applyBorder="1" applyAlignment="1">
      <alignment horizontal="center" vertical="center" wrapText="1"/>
    </xf>
    <xf numFmtId="179" fontId="7" fillId="5" borderId="31" xfId="2383" applyNumberFormat="1" applyFont="1" applyFill="1" applyBorder="1" applyAlignment="1">
      <alignment horizontal="center" vertical="center" wrapText="1"/>
    </xf>
    <xf numFmtId="179" fontId="7" fillId="13" borderId="31" xfId="2383" applyNumberFormat="1" applyFont="1" applyFill="1" applyBorder="1" applyAlignment="1">
      <alignment horizontal="center" vertical="center" wrapText="1"/>
    </xf>
    <xf numFmtId="9" fontId="27" fillId="0" borderId="0" xfId="2407" applyNumberFormat="1" applyFont="1">
      <alignment vertical="center"/>
    </xf>
    <xf numFmtId="9" fontId="27" fillId="0" borderId="0" xfId="2407" applyNumberFormat="1" applyFont="1" applyAlignment="1">
      <alignment horizontal="center" vertical="center" wrapText="1"/>
    </xf>
    <xf numFmtId="41" fontId="8" fillId="0" borderId="31" xfId="9" applyNumberFormat="1" applyFont="1" applyFill="1" applyBorder="1" applyAlignment="1">
      <alignment horizontal="center" vertical="center"/>
    </xf>
    <xf numFmtId="183" fontId="8" fillId="10" borderId="31" xfId="9" applyNumberFormat="1" applyFont="1" applyFill="1" applyBorder="1" applyAlignment="1" applyProtection="1">
      <alignment horizontal="center" vertical="center"/>
    </xf>
    <xf numFmtId="41" fontId="8" fillId="10" borderId="31" xfId="9" applyNumberFormat="1" applyFont="1" applyFill="1" applyBorder="1" applyAlignment="1" applyProtection="1">
      <alignment horizontal="center" vertical="center"/>
    </xf>
    <xf numFmtId="41" fontId="8" fillId="10" borderId="31" xfId="9" applyNumberFormat="1" applyFont="1" applyFill="1" applyBorder="1" applyAlignment="1">
      <alignment horizontal="center" vertical="center"/>
    </xf>
    <xf numFmtId="41" fontId="8" fillId="4" borderId="31" xfId="9" applyNumberFormat="1" applyFont="1" applyFill="1" applyBorder="1" applyAlignment="1">
      <alignment horizontal="center" vertical="center"/>
    </xf>
    <xf numFmtId="41" fontId="8" fillId="11" borderId="31" xfId="9" applyNumberFormat="1" applyFont="1" applyFill="1" applyBorder="1" applyAlignment="1">
      <alignment horizontal="center" vertical="center"/>
    </xf>
    <xf numFmtId="41" fontId="8" fillId="4" borderId="31" xfId="9" applyNumberFormat="1" applyFont="1" applyFill="1" applyBorder="1" applyAlignment="1" applyProtection="1">
      <alignment horizontal="center" vertical="center"/>
    </xf>
    <xf numFmtId="183" fontId="8" fillId="5" borderId="31" xfId="9" applyNumberFormat="1" applyFont="1" applyFill="1" applyBorder="1" applyAlignment="1" applyProtection="1">
      <alignment horizontal="center" vertical="center"/>
    </xf>
    <xf numFmtId="201" fontId="8" fillId="0" borderId="31" xfId="9" applyNumberFormat="1" applyFont="1" applyFill="1" applyBorder="1" applyAlignment="1" applyProtection="1">
      <alignment vertical="center"/>
    </xf>
    <xf numFmtId="14" fontId="8" fillId="0" borderId="31" xfId="1133" applyNumberFormat="1" applyFont="1" applyFill="1" applyBorder="1" applyAlignment="1" applyProtection="1">
      <alignment vertical="center"/>
    </xf>
    <xf numFmtId="196" fontId="8" fillId="4" borderId="31" xfId="15" applyNumberFormat="1" applyFont="1" applyFill="1" applyBorder="1" applyAlignment="1" applyProtection="1">
      <alignment vertical="center"/>
    </xf>
    <xf numFmtId="191" fontId="7" fillId="12" borderId="31" xfId="15" applyNumberFormat="1" applyFont="1" applyFill="1" applyBorder="1" applyProtection="1">
      <alignment vertical="center"/>
    </xf>
    <xf numFmtId="190" fontId="7" fillId="12" borderId="31" xfId="15" applyNumberFormat="1" applyFont="1" applyFill="1" applyBorder="1" applyProtection="1">
      <alignment vertical="center"/>
    </xf>
    <xf numFmtId="41" fontId="8" fillId="0" borderId="31" xfId="9" applyNumberFormat="1" applyFont="1" applyFill="1" applyBorder="1" applyAlignment="1">
      <alignment vertical="center"/>
    </xf>
    <xf numFmtId="41" fontId="8" fillId="12" borderId="31" xfId="9" applyNumberFormat="1" applyFont="1" applyFill="1" applyBorder="1" applyAlignment="1">
      <alignment vertical="center"/>
    </xf>
    <xf numFmtId="190" fontId="8" fillId="7" borderId="31" xfId="15" applyNumberFormat="1" applyFont="1" applyFill="1" applyBorder="1" applyAlignment="1" applyProtection="1">
      <alignment vertical="center"/>
    </xf>
    <xf numFmtId="196" fontId="8" fillId="5" borderId="31" xfId="9" applyNumberFormat="1" applyFont="1" applyFill="1" applyBorder="1" applyAlignment="1" applyProtection="1">
      <alignment vertical="center"/>
    </xf>
    <xf numFmtId="191" fontId="7" fillId="45" borderId="31" xfId="15" applyNumberFormat="1" applyFont="1" applyFill="1" applyBorder="1" applyAlignment="1">
      <alignment vertical="center" wrapText="1"/>
    </xf>
    <xf numFmtId="191" fontId="7" fillId="7" borderId="31" xfId="15" applyNumberFormat="1" applyFont="1" applyFill="1" applyBorder="1" applyAlignment="1">
      <alignment vertical="center" wrapText="1"/>
    </xf>
    <xf numFmtId="183" fontId="8" fillId="5" borderId="31" xfId="9" applyNumberFormat="1" applyFont="1" applyFill="1" applyBorder="1" applyAlignment="1" applyProtection="1">
      <alignment vertical="center"/>
    </xf>
    <xf numFmtId="183" fontId="8" fillId="5" borderId="31" xfId="15" applyNumberFormat="1" applyFont="1" applyFill="1" applyBorder="1" applyAlignment="1" applyProtection="1">
      <alignment horizontal="left" vertical="center"/>
    </xf>
    <xf numFmtId="43" fontId="8" fillId="0" borderId="31" xfId="15" applyNumberFormat="1" applyFont="1" applyFill="1" applyBorder="1" applyAlignment="1">
      <alignment horizontal="center" vertical="center"/>
    </xf>
    <xf numFmtId="41" fontId="8" fillId="5" borderId="31" xfId="9" applyNumberFormat="1" applyFont="1" applyFill="1" applyBorder="1" applyAlignment="1">
      <alignment horizontal="center" vertical="center"/>
    </xf>
    <xf numFmtId="183" fontId="8" fillId="4" borderId="31" xfId="9" applyNumberFormat="1" applyFont="1" applyFill="1" applyBorder="1" applyAlignment="1" applyProtection="1">
      <alignment horizontal="center" vertical="center"/>
    </xf>
    <xf numFmtId="183" fontId="8" fillId="4" borderId="31" xfId="9" applyNumberFormat="1" applyFont="1" applyFill="1" applyBorder="1" applyAlignment="1">
      <alignment horizontal="center" vertical="center"/>
    </xf>
    <xf numFmtId="183" fontId="8" fillId="5" borderId="31" xfId="15" applyNumberFormat="1" applyFont="1" applyFill="1" applyBorder="1" applyAlignment="1" applyProtection="1">
      <alignment vertical="center"/>
    </xf>
    <xf numFmtId="41" fontId="8" fillId="12" borderId="31" xfId="9" applyNumberFormat="1" applyFont="1" applyFill="1" applyBorder="1" applyAlignment="1" applyProtection="1">
      <alignment vertical="center"/>
    </xf>
    <xf numFmtId="41" fontId="8" fillId="5" borderId="31" xfId="9" applyNumberFormat="1" applyFont="1" applyFill="1" applyBorder="1" applyAlignment="1" applyProtection="1">
      <alignment horizontal="center" vertical="center"/>
    </xf>
    <xf numFmtId="183" fontId="8" fillId="5" borderId="31" xfId="9" applyNumberFormat="1" applyFont="1" applyFill="1" applyBorder="1" applyAlignment="1">
      <alignment horizontal="center" vertical="center"/>
    </xf>
    <xf numFmtId="183" fontId="8" fillId="0" borderId="31" xfId="9" applyNumberFormat="1" applyFont="1" applyFill="1" applyBorder="1" applyAlignment="1" applyProtection="1">
      <alignment horizontal="center" vertical="center"/>
    </xf>
    <xf numFmtId="183" fontId="8" fillId="4" borderId="31" xfId="9" applyNumberFormat="1" applyFont="1" applyFill="1" applyBorder="1" applyAlignment="1" applyProtection="1">
      <alignment vertical="center"/>
    </xf>
    <xf numFmtId="183" fontId="8" fillId="4" borderId="31" xfId="9" applyNumberFormat="1" applyFont="1" applyFill="1" applyBorder="1" applyAlignment="1" applyProtection="1">
      <alignment horizontal="left" vertical="center"/>
    </xf>
    <xf numFmtId="183" fontId="7" fillId="5" borderId="31" xfId="9" applyNumberFormat="1" applyFont="1" applyFill="1" applyBorder="1" applyAlignment="1" applyProtection="1">
      <alignment horizontal="left" vertical="center" wrapText="1"/>
    </xf>
    <xf numFmtId="183" fontId="8" fillId="0" borderId="31" xfId="9" applyNumberFormat="1" applyFont="1" applyFill="1" applyBorder="1" applyAlignment="1">
      <alignment horizontal="center" vertical="center"/>
    </xf>
    <xf numFmtId="41" fontId="8" fillId="12" borderId="40" xfId="9" applyNumberFormat="1" applyFont="1" applyFill="1" applyBorder="1" applyAlignment="1">
      <alignment vertical="center"/>
    </xf>
    <xf numFmtId="196" fontId="7" fillId="5" borderId="31" xfId="9" applyNumberFormat="1" applyFont="1" applyFill="1" applyBorder="1" applyAlignment="1">
      <alignment vertical="center" wrapText="1"/>
    </xf>
    <xf numFmtId="183" fontId="8" fillId="5" borderId="31" xfId="15" applyNumberFormat="1" applyFont="1" applyFill="1" applyBorder="1" applyAlignment="1">
      <alignment vertical="center"/>
    </xf>
    <xf numFmtId="183" fontId="7" fillId="5" borderId="31" xfId="9" applyNumberFormat="1" applyFont="1" applyFill="1" applyBorder="1" applyAlignment="1">
      <alignment horizontal="left" vertical="center" wrapText="1"/>
    </xf>
    <xf numFmtId="196" fontId="8" fillId="4" borderId="31" xfId="15" applyNumberFormat="1" applyFont="1" applyFill="1" applyBorder="1" applyAlignment="1">
      <alignment vertical="center"/>
    </xf>
    <xf numFmtId="183" fontId="8" fillId="5" borderId="31" xfId="9" applyNumberFormat="1" applyFont="1" applyFill="1" applyBorder="1" applyAlignment="1">
      <alignment vertical="center"/>
    </xf>
    <xf numFmtId="183" fontId="8" fillId="4" borderId="31" xfId="9" applyNumberFormat="1" applyFont="1" applyFill="1" applyBorder="1" applyAlignment="1">
      <alignment vertical="center"/>
    </xf>
    <xf numFmtId="14" fontId="8" fillId="0" borderId="31" xfId="9" applyNumberFormat="1" applyFont="1" applyFill="1" applyBorder="1" applyAlignment="1">
      <alignment horizontal="center" vertical="center"/>
    </xf>
    <xf numFmtId="203" fontId="7" fillId="0" borderId="31" xfId="9" applyNumberFormat="1" applyFont="1" applyFill="1" applyBorder="1" applyAlignment="1">
      <alignment vertical="center" wrapText="1"/>
    </xf>
    <xf numFmtId="183" fontId="7" fillId="0" borderId="31" xfId="9" applyNumberFormat="1" applyFont="1" applyFill="1" applyBorder="1" applyAlignment="1">
      <alignment vertical="center" wrapText="1"/>
    </xf>
    <xf numFmtId="191" fontId="7" fillId="0" borderId="31" xfId="15" applyNumberFormat="1" applyFont="1" applyBorder="1">
      <alignment vertical="center"/>
    </xf>
    <xf numFmtId="196" fontId="7" fillId="0" borderId="31" xfId="9" applyNumberFormat="1" applyFont="1" applyFill="1" applyBorder="1" applyAlignment="1">
      <alignment vertical="center" wrapText="1"/>
    </xf>
    <xf numFmtId="183" fontId="7" fillId="0" borderId="31" xfId="15" applyNumberFormat="1" applyFont="1" applyBorder="1">
      <alignment vertical="center"/>
    </xf>
    <xf numFmtId="191" fontId="7" fillId="15" borderId="31" xfId="15" applyNumberFormat="1" applyFont="1" applyFill="1" applyBorder="1" applyProtection="1">
      <alignment vertical="center"/>
    </xf>
    <xf numFmtId="179" fontId="7" fillId="13" borderId="31" xfId="2383" applyNumberFormat="1" applyFont="1" applyFill="1" applyBorder="1" applyAlignment="1">
      <alignment horizontal="center" vertical="center" wrapText="1"/>
    </xf>
    <xf numFmtId="41" fontId="8" fillId="16" borderId="31" xfId="9" applyNumberFormat="1" applyFont="1" applyFill="1" applyBorder="1" applyAlignment="1">
      <alignment vertical="center"/>
    </xf>
    <xf numFmtId="43" fontId="8" fillId="16" borderId="31" xfId="15" applyNumberFormat="1" applyFont="1" applyFill="1" applyBorder="1" applyAlignment="1">
      <alignment horizontal="center" vertical="center"/>
    </xf>
    <xf numFmtId="179" fontId="14" fillId="0" borderId="0" xfId="3251" applyAlignment="1">
      <alignment vertical="center"/>
    </xf>
    <xf numFmtId="179" fontId="8" fillId="0" borderId="31" xfId="3317" applyFont="1" applyFill="1" applyBorder="1" applyAlignment="1">
      <alignment horizontal="center" vertical="center" wrapText="1"/>
    </xf>
    <xf numFmtId="179" fontId="8" fillId="0" borderId="31" xfId="3317" applyFont="1" applyFill="1" applyBorder="1" applyAlignment="1">
      <alignment vertical="center" wrapText="1"/>
    </xf>
    <xf numFmtId="179" fontId="7" fillId="0" borderId="31" xfId="3303" applyFont="1" applyFill="1" applyBorder="1" applyAlignment="1">
      <alignment vertical="center"/>
    </xf>
    <xf numFmtId="179" fontId="7" fillId="0" borderId="0" xfId="3303" applyFont="1" applyFill="1" applyAlignment="1">
      <alignment vertical="center"/>
    </xf>
    <xf numFmtId="179" fontId="8" fillId="0" borderId="31" xfId="3317" applyNumberFormat="1" applyFont="1" applyFill="1" applyBorder="1" applyAlignment="1">
      <alignment vertical="center" wrapText="1"/>
    </xf>
    <xf numFmtId="179" fontId="7" fillId="8" borderId="31" xfId="3251" applyFont="1" applyFill="1" applyBorder="1" applyAlignment="1" applyProtection="1">
      <alignment vertical="center"/>
    </xf>
    <xf numFmtId="179" fontId="7" fillId="8" borderId="31" xfId="3303" applyFont="1" applyFill="1" applyBorder="1" applyAlignment="1" applyProtection="1">
      <alignment horizontal="center" vertical="center"/>
    </xf>
    <xf numFmtId="43" fontId="7" fillId="8" borderId="31" xfId="3316" applyFont="1" applyFill="1" applyBorder="1" applyAlignment="1" applyProtection="1">
      <alignment horizontal="center" vertical="center"/>
    </xf>
    <xf numFmtId="179" fontId="7" fillId="8" borderId="31" xfId="3303" applyFont="1" applyFill="1" applyBorder="1" applyAlignment="1" applyProtection="1">
      <alignment vertical="center"/>
    </xf>
    <xf numFmtId="43" fontId="7" fillId="8" borderId="31" xfId="3316" applyFont="1" applyFill="1" applyBorder="1" applyAlignment="1" applyProtection="1">
      <alignment vertical="center"/>
    </xf>
    <xf numFmtId="179" fontId="13" fillId="8" borderId="31" xfId="3251" applyFont="1" applyFill="1" applyBorder="1" applyProtection="1">
      <alignment vertical="center"/>
    </xf>
    <xf numFmtId="179" fontId="7" fillId="7" borderId="31" xfId="3382" applyFont="1" applyFill="1" applyBorder="1" applyAlignment="1">
      <alignment horizontal="left" vertical="center"/>
    </xf>
    <xf numFmtId="179" fontId="12" fillId="0" borderId="31" xfId="3427" applyFont="1" applyFill="1" applyBorder="1" applyAlignment="1">
      <alignment horizontal="left" vertical="center"/>
    </xf>
    <xf numFmtId="190" fontId="12" fillId="0" borderId="31" xfId="3437" applyNumberFormat="1" applyFont="1" applyFill="1" applyBorder="1" applyAlignment="1">
      <alignment horizontal="left" vertical="center"/>
    </xf>
    <xf numFmtId="179" fontId="7" fillId="8" borderId="31" xfId="3382" applyFont="1" applyFill="1" applyBorder="1" applyAlignment="1">
      <alignment horizontal="left" vertical="center"/>
    </xf>
    <xf numFmtId="179" fontId="12" fillId="8" borderId="31" xfId="3427" applyFont="1" applyFill="1" applyBorder="1" applyAlignment="1">
      <alignment horizontal="left" vertical="center"/>
    </xf>
    <xf numFmtId="179" fontId="12" fillId="0" borderId="31" xfId="3382" applyFont="1" applyFill="1" applyBorder="1" applyAlignment="1">
      <alignment horizontal="center" vertical="center"/>
    </xf>
    <xf numFmtId="187" fontId="12" fillId="0" borderId="31" xfId="3382" applyNumberFormat="1" applyFont="1" applyFill="1" applyBorder="1" applyAlignment="1">
      <alignment horizontal="center" vertical="center"/>
    </xf>
    <xf numFmtId="177" fontId="7" fillId="0" borderId="31" xfId="3382" applyNumberFormat="1" applyFont="1" applyFill="1" applyBorder="1" applyAlignment="1">
      <alignment horizontal="center" vertical="center"/>
    </xf>
    <xf numFmtId="179" fontId="12" fillId="0" borderId="31" xfId="3427" applyFont="1" applyFill="1" applyBorder="1" applyAlignment="1">
      <alignment horizontal="center" vertical="center"/>
    </xf>
    <xf numFmtId="14" fontId="12" fillId="8" borderId="31" xfId="3430" applyNumberFormat="1" applyFont="1" applyFill="1" applyBorder="1" applyAlignment="1" applyProtection="1">
      <alignment horizontal="left" vertical="center"/>
    </xf>
    <xf numFmtId="179" fontId="7" fillId="8" borderId="31" xfId="3382" applyFont="1" applyFill="1" applyBorder="1" applyAlignment="1" applyProtection="1">
      <alignment vertical="center"/>
    </xf>
    <xf numFmtId="179" fontId="9" fillId="0" borderId="31" xfId="3415" applyNumberFormat="1" applyFont="1" applyFill="1" applyBorder="1" applyAlignment="1">
      <alignment horizontal="center" vertical="center"/>
    </xf>
    <xf numFmtId="179" fontId="7" fillId="0" borderId="31" xfId="3382" applyFont="1" applyFill="1" applyBorder="1" applyAlignment="1">
      <alignment horizontal="left" vertical="center"/>
    </xf>
    <xf numFmtId="177" fontId="7" fillId="8" borderId="31" xfId="3382" applyNumberFormat="1" applyFont="1" applyFill="1" applyBorder="1" applyAlignment="1" applyProtection="1">
      <alignment horizontal="center" vertical="center"/>
    </xf>
    <xf numFmtId="179" fontId="12" fillId="8" borderId="31" xfId="3427" applyFont="1" applyFill="1" applyBorder="1" applyAlignment="1" applyProtection="1">
      <alignment horizontal="left" vertical="center"/>
    </xf>
    <xf numFmtId="49" fontId="12" fillId="8" borderId="31" xfId="3427" applyNumberFormat="1" applyFont="1" applyFill="1" applyBorder="1" applyAlignment="1" applyProtection="1">
      <alignment horizontal="center" vertical="center"/>
    </xf>
    <xf numFmtId="179" fontId="7" fillId="8" borderId="31" xfId="3382" applyFont="1" applyFill="1" applyBorder="1" applyAlignment="1" applyProtection="1">
      <alignment horizontal="left" vertical="center"/>
    </xf>
    <xf numFmtId="179" fontId="12" fillId="8" borderId="31" xfId="3427" applyFont="1" applyFill="1" applyBorder="1" applyAlignment="1" applyProtection="1">
      <alignment horizontal="center" vertical="center"/>
    </xf>
    <xf numFmtId="179" fontId="12" fillId="8" borderId="31" xfId="3427" applyNumberFormat="1" applyFont="1" applyFill="1" applyBorder="1" applyAlignment="1" applyProtection="1">
      <alignment horizontal="left" vertical="center"/>
    </xf>
    <xf numFmtId="49" fontId="12" fillId="8" borderId="31" xfId="3427" applyNumberFormat="1" applyFont="1" applyFill="1" applyBorder="1" applyAlignment="1" applyProtection="1">
      <alignment horizontal="left" vertical="center"/>
    </xf>
    <xf numFmtId="179" fontId="12" fillId="8" borderId="31" xfId="3382" applyFont="1" applyFill="1" applyBorder="1" applyAlignment="1" applyProtection="1">
      <alignment horizontal="left" vertical="center"/>
    </xf>
    <xf numFmtId="49" fontId="9" fillId="8" borderId="31" xfId="3382" applyNumberFormat="1" applyFont="1" applyFill="1" applyBorder="1" applyAlignment="1" applyProtection="1">
      <alignment horizontal="left" vertical="center"/>
    </xf>
    <xf numFmtId="179" fontId="7" fillId="8" borderId="31" xfId="3382" applyFont="1" applyFill="1" applyBorder="1" applyAlignment="1" applyProtection="1">
      <alignment horizontal="center" vertical="center"/>
    </xf>
    <xf numFmtId="179" fontId="7" fillId="7" borderId="31" xfId="3443" applyFont="1" applyFill="1" applyBorder="1" applyAlignment="1">
      <alignment horizontal="left" vertical="center"/>
    </xf>
    <xf numFmtId="179" fontId="12" fillId="0" borderId="31" xfId="3485" applyFont="1" applyFill="1" applyBorder="1" applyAlignment="1">
      <alignment horizontal="left" vertical="center"/>
    </xf>
    <xf numFmtId="190" fontId="12" fillId="0" borderId="31" xfId="3492" applyNumberFormat="1" applyFont="1" applyFill="1" applyBorder="1" applyAlignment="1">
      <alignment horizontal="left" vertical="center"/>
    </xf>
    <xf numFmtId="179" fontId="7" fillId="8" borderId="31" xfId="3443" applyFont="1" applyFill="1" applyBorder="1" applyAlignment="1">
      <alignment horizontal="left" vertical="center"/>
    </xf>
    <xf numFmtId="179" fontId="12" fillId="8" borderId="31" xfId="3485" applyFont="1" applyFill="1" applyBorder="1" applyAlignment="1">
      <alignment horizontal="left" vertical="center"/>
    </xf>
    <xf numFmtId="179" fontId="12" fillId="0" borderId="31" xfId="3443" applyFont="1" applyFill="1" applyBorder="1" applyAlignment="1">
      <alignment horizontal="center" vertical="center"/>
    </xf>
    <xf numFmtId="187" fontId="12" fillId="0" borderId="31" xfId="3443" applyNumberFormat="1" applyFont="1" applyFill="1" applyBorder="1" applyAlignment="1">
      <alignment horizontal="center" vertical="center"/>
    </xf>
    <xf numFmtId="177" fontId="7" fillId="0" borderId="31" xfId="3443" applyNumberFormat="1" applyFont="1" applyFill="1" applyBorder="1" applyAlignment="1">
      <alignment horizontal="center" vertical="center"/>
    </xf>
    <xf numFmtId="179" fontId="12" fillId="0" borderId="31" xfId="3485" applyFont="1" applyFill="1" applyBorder="1" applyAlignment="1">
      <alignment horizontal="center" vertical="center"/>
    </xf>
    <xf numFmtId="14" fontId="12" fillId="8" borderId="31" xfId="3488" applyNumberFormat="1" applyFont="1" applyFill="1" applyBorder="1" applyAlignment="1" applyProtection="1">
      <alignment horizontal="left" vertical="center"/>
    </xf>
    <xf numFmtId="179" fontId="7" fillId="8" borderId="31" xfId="3443" applyFont="1" applyFill="1" applyBorder="1" applyAlignment="1" applyProtection="1">
      <alignment vertical="center"/>
    </xf>
    <xf numFmtId="179" fontId="9" fillId="0" borderId="31" xfId="3473" applyNumberFormat="1" applyFont="1" applyFill="1" applyBorder="1" applyAlignment="1">
      <alignment horizontal="center" vertical="center"/>
    </xf>
    <xf numFmtId="179" fontId="7" fillId="0" borderId="31" xfId="3443" applyFont="1" applyFill="1" applyBorder="1" applyAlignment="1">
      <alignment horizontal="left" vertical="center"/>
    </xf>
    <xf numFmtId="177" fontId="7" fillId="8" borderId="31" xfId="3443" applyNumberFormat="1" applyFont="1" applyFill="1" applyBorder="1" applyAlignment="1" applyProtection="1">
      <alignment horizontal="center" vertical="center"/>
    </xf>
    <xf numFmtId="179" fontId="12" fillId="8" borderId="31" xfId="3485" applyFont="1" applyFill="1" applyBorder="1" applyAlignment="1" applyProtection="1">
      <alignment horizontal="left" vertical="center"/>
    </xf>
    <xf numFmtId="49" fontId="12" fillId="8" borderId="31" xfId="3485" applyNumberFormat="1" applyFont="1" applyFill="1" applyBorder="1" applyAlignment="1" applyProtection="1">
      <alignment horizontal="center" vertical="center"/>
    </xf>
    <xf numFmtId="179" fontId="7" fillId="8" borderId="31" xfId="3443" applyFont="1" applyFill="1" applyBorder="1" applyAlignment="1" applyProtection="1">
      <alignment horizontal="left" vertical="center"/>
    </xf>
    <xf numFmtId="179" fontId="12" fillId="8" borderId="31" xfId="3485" applyFont="1" applyFill="1" applyBorder="1" applyAlignment="1" applyProtection="1">
      <alignment horizontal="center" vertical="center"/>
    </xf>
    <xf numFmtId="179" fontId="12" fillId="8" borderId="31" xfId="3485" applyNumberFormat="1" applyFont="1" applyFill="1" applyBorder="1" applyAlignment="1" applyProtection="1">
      <alignment horizontal="left" vertical="center"/>
    </xf>
    <xf numFmtId="49" fontId="12" fillId="8" borderId="31" xfId="3485" applyNumberFormat="1" applyFont="1" applyFill="1" applyBorder="1" applyAlignment="1" applyProtection="1">
      <alignment horizontal="left" vertical="center"/>
    </xf>
    <xf numFmtId="179" fontId="12" fillId="8" borderId="31" xfId="3443" applyFont="1" applyFill="1" applyBorder="1" applyAlignment="1" applyProtection="1">
      <alignment horizontal="left" vertical="center"/>
    </xf>
    <xf numFmtId="49" fontId="9" fillId="8" borderId="31" xfId="3443" applyNumberFormat="1" applyFont="1" applyFill="1" applyBorder="1" applyAlignment="1" applyProtection="1">
      <alignment horizontal="left" vertical="center"/>
    </xf>
    <xf numFmtId="179" fontId="7" fillId="8" borderId="31" xfId="3443" applyFont="1" applyFill="1" applyBorder="1" applyAlignment="1" applyProtection="1">
      <alignment horizontal="center" vertical="center"/>
    </xf>
    <xf numFmtId="0" fontId="28" fillId="0" borderId="0" xfId="352" applyFont="1" applyAlignment="1">
      <alignment horizontal="left" vertical="center" wrapText="1"/>
    </xf>
    <xf numFmtId="190" fontId="7" fillId="0" borderId="37" xfId="15" applyNumberFormat="1" applyFont="1" applyFill="1" applyBorder="1" applyAlignment="1">
      <alignment horizontal="center" vertical="center" wrapText="1"/>
    </xf>
    <xf numFmtId="190" fontId="7" fillId="0" borderId="41" xfId="15" applyNumberFormat="1" applyFont="1" applyFill="1" applyBorder="1" applyAlignment="1">
      <alignment horizontal="center" vertical="center" wrapText="1"/>
    </xf>
    <xf numFmtId="41" fontId="23" fillId="0" borderId="30" xfId="2408" applyNumberFormat="1" applyFont="1" applyFill="1" applyBorder="1" applyAlignment="1">
      <alignment horizontal="left" vertical="center"/>
    </xf>
    <xf numFmtId="179" fontId="24" fillId="13" borderId="32" xfId="2408" applyNumberFormat="1" applyFont="1" applyFill="1" applyBorder="1" applyAlignment="1">
      <alignment horizontal="center" vertical="center" wrapText="1"/>
    </xf>
    <xf numFmtId="179" fontId="24" fillId="13" borderId="33" xfId="2408" applyNumberFormat="1" applyFont="1" applyFill="1" applyBorder="1" applyAlignment="1">
      <alignment horizontal="center" vertical="center" wrapText="1"/>
    </xf>
    <xf numFmtId="179" fontId="24" fillId="13" borderId="34" xfId="2408" applyNumberFormat="1" applyFont="1" applyFill="1" applyBorder="1" applyAlignment="1">
      <alignment horizontal="center" vertical="center" wrapText="1"/>
    </xf>
    <xf numFmtId="179" fontId="24" fillId="13" borderId="13" xfId="2408" applyNumberFormat="1" applyFont="1" applyFill="1" applyBorder="1" applyAlignment="1">
      <alignment horizontal="center" vertical="center" wrapText="1"/>
    </xf>
    <xf numFmtId="179" fontId="24" fillId="13" borderId="0" xfId="2408" applyNumberFormat="1" applyFont="1" applyFill="1" applyBorder="1" applyAlignment="1">
      <alignment horizontal="center" vertical="center" wrapText="1"/>
    </xf>
    <xf numFmtId="179" fontId="24" fillId="13" borderId="8" xfId="2408" applyNumberFormat="1" applyFont="1" applyFill="1" applyBorder="1" applyAlignment="1">
      <alignment horizontal="center" vertical="center" wrapText="1"/>
    </xf>
    <xf numFmtId="179" fontId="24" fillId="13" borderId="35" xfId="2408" applyNumberFormat="1" applyFont="1" applyFill="1" applyBorder="1" applyAlignment="1">
      <alignment horizontal="center" vertical="center" wrapText="1"/>
    </xf>
    <xf numFmtId="179" fontId="24" fillId="13" borderId="30" xfId="2408" applyNumberFormat="1" applyFont="1" applyFill="1" applyBorder="1" applyAlignment="1">
      <alignment horizontal="center" vertical="center" wrapText="1"/>
    </xf>
    <xf numFmtId="179" fontId="24" fillId="13" borderId="36" xfId="2408" applyNumberFormat="1" applyFont="1" applyFill="1" applyBorder="1" applyAlignment="1">
      <alignment horizontal="center" vertical="center" wrapText="1"/>
    </xf>
    <xf numFmtId="179" fontId="25" fillId="13" borderId="33" xfId="2408" applyNumberFormat="1" applyFont="1" applyFill="1" applyBorder="1" applyAlignment="1">
      <alignment horizontal="center" vertical="center" wrapText="1"/>
    </xf>
    <xf numFmtId="179" fontId="25" fillId="13" borderId="0" xfId="2408" applyNumberFormat="1" applyFont="1" applyFill="1" applyBorder="1" applyAlignment="1">
      <alignment horizontal="center" vertical="center" wrapText="1"/>
    </xf>
    <xf numFmtId="179" fontId="25" fillId="13" borderId="30" xfId="2408" applyNumberFormat="1" applyFont="1" applyFill="1" applyBorder="1" applyAlignment="1">
      <alignment horizontal="center" vertical="center" wrapText="1"/>
    </xf>
    <xf numFmtId="179" fontId="7" fillId="0" borderId="37" xfId="2569" applyNumberFormat="1" applyFont="1" applyFill="1" applyBorder="1" applyAlignment="1">
      <alignment horizontal="center" vertical="center" wrapText="1"/>
    </xf>
    <xf numFmtId="179" fontId="7" fillId="0" borderId="41" xfId="2569" applyNumberFormat="1" applyFont="1" applyFill="1" applyBorder="1" applyAlignment="1">
      <alignment horizontal="center" vertical="center" wrapText="1"/>
    </xf>
    <xf numFmtId="179" fontId="8" fillId="0" borderId="37" xfId="2408" applyNumberFormat="1" applyFont="1" applyFill="1" applyBorder="1" applyAlignment="1">
      <alignment horizontal="center" vertical="center" wrapText="1"/>
    </xf>
    <xf numFmtId="179" fontId="8" fillId="0" borderId="41" xfId="2408" applyNumberFormat="1" applyFont="1" applyFill="1" applyBorder="1" applyAlignment="1">
      <alignment horizontal="center" vertical="center" wrapText="1"/>
    </xf>
    <xf numFmtId="179" fontId="7" fillId="0" borderId="37" xfId="2383" applyNumberFormat="1" applyFont="1" applyFill="1" applyBorder="1" applyAlignment="1">
      <alignment horizontal="center" vertical="center" wrapText="1"/>
    </xf>
    <xf numFmtId="179" fontId="7" fillId="0" borderId="41" xfId="2383" applyNumberFormat="1" applyFont="1" applyFill="1" applyBorder="1" applyAlignment="1">
      <alignment horizontal="center" vertical="center" wrapText="1"/>
    </xf>
    <xf numFmtId="14" fontId="7" fillId="0" borderId="37" xfId="2383" applyNumberFormat="1" applyFont="1" applyFill="1" applyBorder="1" applyAlignment="1">
      <alignment horizontal="center" vertical="center" wrapText="1"/>
    </xf>
    <xf numFmtId="14" fontId="7" fillId="0" borderId="41" xfId="2383" applyNumberFormat="1" applyFont="1" applyFill="1" applyBorder="1" applyAlignment="1">
      <alignment horizontal="center" vertical="center" wrapText="1"/>
    </xf>
    <xf numFmtId="179" fontId="7" fillId="13" borderId="37" xfId="2383" applyNumberFormat="1" applyFont="1" applyFill="1" applyBorder="1" applyAlignment="1">
      <alignment horizontal="center" vertical="center" wrapText="1"/>
    </xf>
    <xf numFmtId="179" fontId="7" fillId="13" borderId="41" xfId="2383" applyNumberFormat="1" applyFont="1" applyFill="1" applyBorder="1" applyAlignment="1">
      <alignment horizontal="center" vertical="center" wrapText="1"/>
    </xf>
    <xf numFmtId="179" fontId="7" fillId="13" borderId="38" xfId="2383" applyNumberFormat="1" applyFont="1" applyFill="1" applyBorder="1" applyAlignment="1">
      <alignment horizontal="left" vertical="center" wrapText="1"/>
    </xf>
    <xf numFmtId="179" fontId="7" fillId="13" borderId="39" xfId="2383" applyNumberFormat="1" applyFont="1" applyFill="1" applyBorder="1" applyAlignment="1">
      <alignment horizontal="left" vertical="center" wrapText="1"/>
    </xf>
    <xf numFmtId="179" fontId="7" fillId="13" borderId="40" xfId="2383" applyNumberFormat="1" applyFont="1" applyFill="1" applyBorder="1" applyAlignment="1">
      <alignment horizontal="left" vertical="center" wrapText="1"/>
    </xf>
    <xf numFmtId="179" fontId="7" fillId="13" borderId="31" xfId="2383" applyNumberFormat="1" applyFont="1" applyFill="1" applyBorder="1" applyAlignment="1">
      <alignment horizontal="center" vertical="center" wrapText="1"/>
    </xf>
    <xf numFmtId="179" fontId="7" fillId="14" borderId="37" xfId="2383" applyNumberFormat="1" applyFont="1" applyFill="1" applyBorder="1" applyAlignment="1">
      <alignment horizontal="center" vertical="center" wrapText="1"/>
    </xf>
    <xf numFmtId="179" fontId="7" fillId="14" borderId="41" xfId="2383" applyNumberFormat="1" applyFont="1" applyFill="1" applyBorder="1" applyAlignment="1">
      <alignment horizontal="center" vertical="center" wrapText="1"/>
    </xf>
    <xf numFmtId="187" fontId="7" fillId="0" borderId="37" xfId="2217" applyNumberFormat="1" applyFont="1" applyFill="1" applyBorder="1" applyAlignment="1">
      <alignment horizontal="center" vertical="center" wrapText="1"/>
    </xf>
    <xf numFmtId="187" fontId="7" fillId="0" borderId="41" xfId="2217" applyNumberFormat="1" applyFont="1" applyFill="1" applyBorder="1" applyAlignment="1">
      <alignment horizontal="center" vertical="center" wrapText="1"/>
    </xf>
    <xf numFmtId="179" fontId="8" fillId="13" borderId="37" xfId="2408" applyNumberFormat="1" applyFont="1" applyFill="1" applyBorder="1" applyAlignment="1">
      <alignment horizontal="center" vertical="center" wrapText="1"/>
    </xf>
    <xf numFmtId="179" fontId="8" fillId="13" borderId="41" xfId="2408" applyNumberFormat="1" applyFont="1" applyFill="1" applyBorder="1" applyAlignment="1">
      <alignment horizontal="center" vertical="center" wrapText="1"/>
    </xf>
    <xf numFmtId="187" fontId="7" fillId="13" borderId="37" xfId="2217" applyNumberFormat="1" applyFont="1" applyFill="1" applyBorder="1" applyAlignment="1">
      <alignment horizontal="center" vertical="center" wrapText="1"/>
    </xf>
    <xf numFmtId="187" fontId="7" fillId="13" borderId="41" xfId="2217" applyNumberFormat="1" applyFont="1" applyFill="1" applyBorder="1" applyAlignment="1">
      <alignment horizontal="center" vertical="center" wrapText="1"/>
    </xf>
    <xf numFmtId="43" fontId="7" fillId="0" borderId="37" xfId="15" applyNumberFormat="1" applyFont="1" applyFill="1" applyBorder="1" applyAlignment="1">
      <alignment horizontal="center" vertical="center" wrapText="1"/>
    </xf>
    <xf numFmtId="43" fontId="7" fillId="0" borderId="41" xfId="15" applyNumberFormat="1" applyFont="1" applyFill="1" applyBorder="1" applyAlignment="1">
      <alignment horizontal="center" vertical="center" wrapText="1"/>
    </xf>
    <xf numFmtId="187" fontId="7" fillId="10" borderId="37" xfId="2217" applyNumberFormat="1" applyFont="1" applyFill="1" applyBorder="1" applyAlignment="1">
      <alignment horizontal="center" vertical="center" wrapText="1"/>
    </xf>
    <xf numFmtId="187" fontId="7" fillId="10" borderId="41" xfId="2217" applyNumberFormat="1" applyFont="1" applyFill="1" applyBorder="1" applyAlignment="1">
      <alignment horizontal="center" vertical="center" wrapText="1"/>
    </xf>
    <xf numFmtId="187" fontId="7" fillId="0" borderId="37" xfId="2569" applyNumberFormat="1" applyFont="1" applyFill="1" applyBorder="1" applyAlignment="1">
      <alignment horizontal="center" vertical="center" wrapText="1"/>
    </xf>
    <xf numFmtId="187" fontId="7" fillId="0" borderId="41" xfId="2569" applyNumberFormat="1" applyFont="1" applyFill="1" applyBorder="1" applyAlignment="1">
      <alignment horizontal="center" vertical="center" wrapText="1"/>
    </xf>
    <xf numFmtId="187" fontId="7" fillId="0" borderId="3" xfId="2217" applyNumberFormat="1" applyFont="1" applyFill="1" applyBorder="1" applyAlignment="1">
      <alignment horizontal="center" vertical="center" wrapText="1"/>
    </xf>
    <xf numFmtId="187" fontId="7" fillId="0" borderId="4" xfId="2217" applyNumberFormat="1" applyFont="1" applyFill="1" applyBorder="1" applyAlignment="1">
      <alignment horizontal="center" vertical="center" wrapText="1"/>
    </xf>
    <xf numFmtId="179" fontId="24" fillId="13" borderId="12" xfId="2408" applyNumberFormat="1" applyFont="1" applyFill="1" applyBorder="1" applyAlignment="1">
      <alignment horizontal="center" vertical="center" wrapText="1"/>
    </xf>
    <xf numFmtId="179" fontId="24" fillId="13" borderId="15" xfId="2408" applyNumberFormat="1" applyFont="1" applyFill="1" applyBorder="1" applyAlignment="1">
      <alignment horizontal="center" vertical="center" wrapText="1"/>
    </xf>
    <xf numFmtId="179" fontId="24" fillId="13" borderId="16" xfId="2408" applyNumberFormat="1" applyFont="1" applyFill="1" applyBorder="1" applyAlignment="1">
      <alignment horizontal="center" vertical="center" wrapText="1"/>
    </xf>
    <xf numFmtId="179" fontId="24" fillId="13" borderId="14" xfId="2408" applyNumberFormat="1" applyFont="1" applyFill="1" applyBorder="1" applyAlignment="1">
      <alignment horizontal="center" vertical="center" wrapText="1"/>
    </xf>
    <xf numFmtId="179" fontId="24" fillId="13" borderId="1" xfId="2408" applyNumberFormat="1" applyFont="1" applyFill="1" applyBorder="1" applyAlignment="1">
      <alignment horizontal="center" vertical="center" wrapText="1"/>
    </xf>
    <xf numFmtId="179" fontId="24" fillId="13" borderId="17" xfId="2408" applyNumberFormat="1" applyFont="1" applyFill="1" applyBorder="1" applyAlignment="1">
      <alignment horizontal="center" vertical="center" wrapText="1"/>
    </xf>
    <xf numFmtId="179" fontId="25" fillId="13" borderId="15" xfId="2408" applyNumberFormat="1" applyFont="1" applyFill="1" applyBorder="1" applyAlignment="1">
      <alignment horizontal="center" vertical="center" wrapText="1"/>
    </xf>
    <xf numFmtId="179" fontId="25" fillId="13" borderId="16" xfId="2408" applyNumberFormat="1" applyFont="1" applyFill="1" applyBorder="1" applyAlignment="1">
      <alignment horizontal="center" vertical="center" wrapText="1"/>
    </xf>
    <xf numFmtId="179" fontId="25" fillId="13" borderId="8" xfId="2408" applyNumberFormat="1" applyFont="1" applyFill="1" applyBorder="1" applyAlignment="1">
      <alignment horizontal="center" vertical="center" wrapText="1"/>
    </xf>
    <xf numFmtId="179" fontId="25" fillId="13" borderId="1" xfId="2408" applyNumberFormat="1" applyFont="1" applyFill="1" applyBorder="1" applyAlignment="1">
      <alignment horizontal="center" vertical="center" wrapText="1"/>
    </xf>
    <xf numFmtId="179" fontId="25" fillId="13" borderId="17" xfId="2408" applyNumberFormat="1" applyFont="1" applyFill="1" applyBorder="1" applyAlignment="1">
      <alignment horizontal="center" vertical="center" wrapText="1"/>
    </xf>
    <xf numFmtId="187" fontId="7" fillId="10" borderId="3" xfId="2217" applyNumberFormat="1" applyFont="1" applyFill="1" applyBorder="1" applyAlignment="1">
      <alignment horizontal="center" vertical="center" wrapText="1"/>
    </xf>
    <xf numFmtId="187" fontId="7" fillId="10" borderId="4" xfId="2217" applyNumberFormat="1" applyFont="1" applyFill="1" applyBorder="1" applyAlignment="1">
      <alignment horizontal="center" vertical="center" wrapText="1"/>
    </xf>
    <xf numFmtId="187" fontId="7" fillId="0" borderId="3" xfId="2569" applyNumberFormat="1" applyFont="1" applyFill="1" applyBorder="1" applyAlignment="1">
      <alignment horizontal="center" vertical="center" wrapText="1"/>
    </xf>
    <xf numFmtId="187" fontId="7" fillId="0" borderId="4" xfId="2569" applyNumberFormat="1" applyFont="1" applyFill="1" applyBorder="1" applyAlignment="1">
      <alignment horizontal="center" vertical="center" wrapText="1"/>
    </xf>
    <xf numFmtId="43" fontId="7" fillId="0" borderId="3" xfId="15" applyNumberFormat="1" applyFont="1" applyFill="1" applyBorder="1" applyAlignment="1">
      <alignment horizontal="center" vertical="center" wrapText="1"/>
    </xf>
    <xf numFmtId="43" fontId="7" fillId="0" borderId="4" xfId="15" applyNumberFormat="1" applyFont="1" applyFill="1" applyBorder="1" applyAlignment="1">
      <alignment horizontal="center" vertical="center" wrapText="1"/>
    </xf>
    <xf numFmtId="179" fontId="8" fillId="13" borderId="3" xfId="2408" applyNumberFormat="1" applyFont="1" applyFill="1" applyBorder="1" applyAlignment="1">
      <alignment horizontal="center" vertical="center" wrapText="1"/>
    </xf>
    <xf numFmtId="179" fontId="8" fillId="13" borderId="4" xfId="2408" applyNumberFormat="1" applyFont="1" applyFill="1" applyBorder="1" applyAlignment="1">
      <alignment horizontal="center" vertical="center" wrapText="1"/>
    </xf>
    <xf numFmtId="187" fontId="7" fillId="13" borderId="3" xfId="2217" applyNumberFormat="1" applyFont="1" applyFill="1" applyBorder="1" applyAlignment="1">
      <alignment horizontal="center" vertical="center" wrapText="1"/>
    </xf>
    <xf numFmtId="187" fontId="7" fillId="13" borderId="4" xfId="2217" applyNumberFormat="1" applyFont="1" applyFill="1" applyBorder="1" applyAlignment="1">
      <alignment horizontal="center" vertical="center" wrapText="1"/>
    </xf>
    <xf numFmtId="179" fontId="7" fillId="13" borderId="3" xfId="2383" applyNumberFormat="1" applyFont="1" applyFill="1" applyBorder="1" applyAlignment="1">
      <alignment horizontal="center" vertical="center" wrapText="1"/>
    </xf>
    <xf numFmtId="179" fontId="7" fillId="13" borderId="4" xfId="2383" applyNumberFormat="1" applyFont="1" applyFill="1" applyBorder="1" applyAlignment="1">
      <alignment horizontal="center" vertical="center" wrapText="1"/>
    </xf>
    <xf numFmtId="179" fontId="7" fillId="0" borderId="3" xfId="2569" applyNumberFormat="1" applyFont="1" applyFill="1" applyBorder="1" applyAlignment="1">
      <alignment horizontal="center" vertical="center" wrapText="1"/>
    </xf>
    <xf numFmtId="179" fontId="7" fillId="0" borderId="4" xfId="2569" applyNumberFormat="1" applyFont="1" applyFill="1" applyBorder="1" applyAlignment="1">
      <alignment horizontal="center" vertical="center" wrapText="1"/>
    </xf>
    <xf numFmtId="179" fontId="7" fillId="14" borderId="3" xfId="2383" applyNumberFormat="1" applyFont="1" applyFill="1" applyBorder="1" applyAlignment="1">
      <alignment horizontal="center" vertical="center" wrapText="1"/>
    </xf>
    <xf numFmtId="179" fontId="7" fillId="14" borderId="4" xfId="2383" applyNumberFormat="1" applyFont="1" applyFill="1" applyBorder="1" applyAlignment="1">
      <alignment horizontal="center" vertical="center" wrapText="1"/>
    </xf>
    <xf numFmtId="190" fontId="7" fillId="0" borderId="3" xfId="15" applyNumberFormat="1" applyFont="1" applyFill="1" applyBorder="1" applyAlignment="1">
      <alignment horizontal="center" vertical="center" wrapText="1"/>
    </xf>
    <xf numFmtId="190" fontId="7" fillId="0" borderId="4" xfId="15" applyNumberFormat="1" applyFont="1" applyFill="1" applyBorder="1" applyAlignment="1">
      <alignment horizontal="center" vertical="center" wrapText="1"/>
    </xf>
    <xf numFmtId="41" fontId="23" fillId="0" borderId="1" xfId="2408" applyNumberFormat="1" applyFont="1" applyFill="1" applyBorder="1" applyAlignment="1">
      <alignment horizontal="left" vertical="center"/>
    </xf>
    <xf numFmtId="179" fontId="7" fillId="13" borderId="5" xfId="2383" applyNumberFormat="1" applyFont="1" applyFill="1" applyBorder="1" applyAlignment="1">
      <alignment horizontal="left" vertical="center" wrapText="1"/>
    </xf>
    <xf numFmtId="179" fontId="7" fillId="13" borderId="6" xfId="2383" applyNumberFormat="1" applyFont="1" applyFill="1" applyBorder="1" applyAlignment="1">
      <alignment horizontal="left" vertical="center" wrapText="1"/>
    </xf>
    <xf numFmtId="179" fontId="7" fillId="13" borderId="7" xfId="2383" applyNumberFormat="1" applyFont="1" applyFill="1" applyBorder="1" applyAlignment="1">
      <alignment horizontal="left" vertical="center" wrapText="1"/>
    </xf>
    <xf numFmtId="179" fontId="7" fillId="13" borderId="2" xfId="2383" applyNumberFormat="1" applyFont="1" applyFill="1" applyBorder="1" applyAlignment="1">
      <alignment horizontal="center" vertical="center" wrapText="1"/>
    </xf>
    <xf numFmtId="179" fontId="8" fillId="0" borderId="3" xfId="2408" applyNumberFormat="1" applyFont="1" applyFill="1" applyBorder="1" applyAlignment="1">
      <alignment horizontal="center" vertical="center" wrapText="1"/>
    </xf>
    <xf numFmtId="179" fontId="8" fillId="0" borderId="4" xfId="2408" applyNumberFormat="1" applyFont="1" applyFill="1" applyBorder="1" applyAlignment="1">
      <alignment horizontal="center" vertical="center" wrapText="1"/>
    </xf>
    <xf numFmtId="179" fontId="7" fillId="0" borderId="3" xfId="2383" applyNumberFormat="1" applyFont="1" applyFill="1" applyBorder="1" applyAlignment="1">
      <alignment horizontal="center" vertical="center" wrapText="1"/>
    </xf>
    <xf numFmtId="179" fontId="7" fillId="0" borderId="4" xfId="2383" applyNumberFormat="1" applyFont="1" applyFill="1" applyBorder="1" applyAlignment="1">
      <alignment horizontal="center" vertical="center" wrapText="1"/>
    </xf>
    <xf numFmtId="14" fontId="7" fillId="0" borderId="3" xfId="2383" applyNumberFormat="1" applyFont="1" applyFill="1" applyBorder="1" applyAlignment="1">
      <alignment horizontal="center" vertical="center" wrapText="1"/>
    </xf>
    <xf numFmtId="14" fontId="7" fillId="0" borderId="4" xfId="2383" applyNumberFormat="1" applyFont="1" applyFill="1" applyBorder="1" applyAlignment="1">
      <alignment horizontal="center" vertical="center" wrapText="1"/>
    </xf>
    <xf numFmtId="179" fontId="25" fillId="13" borderId="12" xfId="2408" applyNumberFormat="1" applyFont="1" applyFill="1" applyBorder="1" applyAlignment="1">
      <alignment horizontal="center" vertical="center" wrapText="1"/>
    </xf>
    <xf numFmtId="179" fontId="25" fillId="13" borderId="13" xfId="2408" applyNumberFormat="1" applyFont="1" applyFill="1" applyBorder="1" applyAlignment="1">
      <alignment horizontal="center" vertical="center" wrapText="1"/>
    </xf>
    <xf numFmtId="179" fontId="25" fillId="13" borderId="14" xfId="2408" applyNumberFormat="1" applyFont="1" applyFill="1" applyBorder="1" applyAlignment="1">
      <alignment horizontal="center" vertical="center" wrapText="1"/>
    </xf>
    <xf numFmtId="0" fontId="7" fillId="0" borderId="0" xfId="352" applyNumberFormat="1" applyFont="1" applyFill="1" applyBorder="1" applyAlignment="1">
      <alignment vertical="center"/>
    </xf>
    <xf numFmtId="43" fontId="7" fillId="0" borderId="2" xfId="15" applyFont="1" applyFill="1" applyBorder="1" applyAlignment="1">
      <alignment horizontal="center" vertical="center" wrapText="1"/>
    </xf>
    <xf numFmtId="0" fontId="7" fillId="0" borderId="2" xfId="1482" applyFont="1" applyFill="1" applyBorder="1" applyAlignment="1">
      <alignment horizontal="center" vertical="center" wrapText="1"/>
    </xf>
    <xf numFmtId="0" fontId="10" fillId="0" borderId="0" xfId="0" applyFont="1" applyFill="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3495">
    <cellStyle name=" 1" xfId="148"/>
    <cellStyle name=" 1 2" xfId="44"/>
    <cellStyle name=" 1 2 2" xfId="49"/>
    <cellStyle name=" 1 2 2 2" xfId="152"/>
    <cellStyle name=" 1 2 2 2 2" xfId="61"/>
    <cellStyle name=" 1 2 3" xfId="55"/>
    <cellStyle name=" 1 2 4" xfId="33"/>
    <cellStyle name=" 1 3" xfId="73"/>
    <cellStyle name=" 1 4" xfId="101"/>
    <cellStyle name="_2.礼品领用一览表" xfId="25"/>
    <cellStyle name="_2.礼品领用一览表 2" xfId="47"/>
    <cellStyle name="_2.礼品领用一览表 2 2" xfId="110"/>
    <cellStyle name="_2.礼品领用一览表 2 2 2" xfId="154"/>
    <cellStyle name="_2.礼品领用一览表 2 2 2 2" xfId="160"/>
    <cellStyle name="_2.礼品领用一览表 2 3" xfId="89"/>
    <cellStyle name="_2.礼品领用一览表 2 4" xfId="124"/>
    <cellStyle name="_2.礼品领用一览表 3" xfId="53"/>
    <cellStyle name="_2.礼品领用一览表 4" xfId="57"/>
    <cellStyle name="_20100326高清市院遂宁检察院1080P配置清单26日改" xfId="164"/>
    <cellStyle name="_20100326高清市院遂宁检察院1080P配置清单26日改 2" xfId="165"/>
    <cellStyle name="_20100326高清市院遂宁检察院1080P配置清单26日改 2 2" xfId="169"/>
    <cellStyle name="_20100326高清市院遂宁检察院1080P配置清单26日改 2 2 2" xfId="172"/>
    <cellStyle name="_20100326高清市院遂宁检察院1080P配置清单26日改 2 2 2 2" xfId="176"/>
    <cellStyle name="_20100326高清市院遂宁检察院1080P配置清单26日改 2 3" xfId="178"/>
    <cellStyle name="_20100326高清市院遂宁检察院1080P配置清单26日改 2 4" xfId="179"/>
    <cellStyle name="_20100326高清市院遂宁检察院1080P配置清单26日改 3" xfId="182"/>
    <cellStyle name="_20100326高清市院遂宁检察院1080P配置清单26日改 4" xfId="190"/>
    <cellStyle name="_Book1" xfId="197"/>
    <cellStyle name="_Book1 2" xfId="181"/>
    <cellStyle name="_Book1 2 2" xfId="199"/>
    <cellStyle name="_Book1 2 2 2" xfId="102"/>
    <cellStyle name="_Book1 2 2 2 2" xfId="88"/>
    <cellStyle name="_Book1 2 3" xfId="201"/>
    <cellStyle name="_Book1 2 4" xfId="203"/>
    <cellStyle name="_Book1 3" xfId="188"/>
    <cellStyle name="_Book1 4" xfId="209"/>
    <cellStyle name="_Book1_1" xfId="212"/>
    <cellStyle name="_Book1_1 2" xfId="215"/>
    <cellStyle name="_Book1_1 2 2" xfId="218"/>
    <cellStyle name="_Book1_1 2 2 2" xfId="149"/>
    <cellStyle name="_Book1_1 2 2 2 2" xfId="45"/>
    <cellStyle name="_Book1_1 2 3" xfId="222"/>
    <cellStyle name="_Book1_1 2 4" xfId="65"/>
    <cellStyle name="_Book1_1 3" xfId="224"/>
    <cellStyle name="_Book1_1 4" xfId="226"/>
    <cellStyle name="_Book1_1_Book1" xfId="168"/>
    <cellStyle name="_Book1_1_Book1 2" xfId="170"/>
    <cellStyle name="_Book1_1_Book1 2 2" xfId="175"/>
    <cellStyle name="_Book1_1_Book1 2 2 2" xfId="227"/>
    <cellStyle name="_Book1_1_Book1 2 2 2 2" xfId="228"/>
    <cellStyle name="_Book1_1_Book1 2 3" xfId="232"/>
    <cellStyle name="_Book1_1_Book1 2 4" xfId="238"/>
    <cellStyle name="_Book1_1_Book1 3" xfId="240"/>
    <cellStyle name="_Book1_1_Book1 4" xfId="241"/>
    <cellStyle name="_Book1_1_云南省建国前入党的老党员补贴有关情况统计表2010(1).01" xfId="80"/>
    <cellStyle name="_Book1_1_云南省建国前入党的老党员补贴有关情况统计表2010(1).01 2" xfId="13"/>
    <cellStyle name="_Book1_1_云南省建国前入党的老党员补贴有关情况统计表2010(1).01 2 2" xfId="244"/>
    <cellStyle name="_Book1_1_云南省建国前入党的老党员补贴有关情况统计表2010(1).01 2 2 2" xfId="248"/>
    <cellStyle name="_Book1_1_云南省建国前入党的老党员补贴有关情况统计表2010(1).01 2 2 2 2" xfId="253"/>
    <cellStyle name="_Book1_1_云南省建国前入党的老党员补贴有关情况统计表2010(1).01 2 3" xfId="258"/>
    <cellStyle name="_Book1_1_云南省建国前入党的老党员补贴有关情况统计表2010(1).01 2 4" xfId="261"/>
    <cellStyle name="_Book1_1_云南省建国前入党的老党员补贴有关情况统计表2010(1).01 3" xfId="133"/>
    <cellStyle name="_Book1_1_云南省建国前入党的老党员补贴有关情况统计表2010(1).01 4" xfId="138"/>
    <cellStyle name="_Book1_1_招生明细" xfId="262"/>
    <cellStyle name="_Book1_2" xfId="265"/>
    <cellStyle name="_Book1_2 2" xfId="266"/>
    <cellStyle name="_Book1_2 2 2" xfId="268"/>
    <cellStyle name="_Book1_2 2 2 2" xfId="269"/>
    <cellStyle name="_Book1_2 2 2 2 2" xfId="271"/>
    <cellStyle name="_Book1_2 2 3" xfId="272"/>
    <cellStyle name="_Book1_2 2 4" xfId="273"/>
    <cellStyle name="_Book1_2 3" xfId="274"/>
    <cellStyle name="_Book1_2 4" xfId="275"/>
    <cellStyle name="_Book1_2 5" xfId="277"/>
    <cellStyle name="_Book1_2 6" xfId="278"/>
    <cellStyle name="_Book1_2 7" xfId="280"/>
    <cellStyle name="_Book1_2 8" xfId="284"/>
    <cellStyle name="_Book1_2 9" xfId="286"/>
    <cellStyle name="_Book1_2_Book1" xfId="289"/>
    <cellStyle name="_Book1_2_Book1 2" xfId="292"/>
    <cellStyle name="_Book1_2_Book1 2 2" xfId="300"/>
    <cellStyle name="_Book1_2_Book1 2 2 2" xfId="304"/>
    <cellStyle name="_Book1_2_Book1 2 2 2 2" xfId="308"/>
    <cellStyle name="_Book1_2_Book1 2 3" xfId="314"/>
    <cellStyle name="_Book1_2_Book1 2 4" xfId="321"/>
    <cellStyle name="_Book1_2_Book1 3" xfId="322"/>
    <cellStyle name="_Book1_2_Book1 4" xfId="323"/>
    <cellStyle name="_Book1_2_云南省建国前入党的老党员补贴有关情况统计表2010(1).01" xfId="99"/>
    <cellStyle name="_Book1_2_云南省建国前入党的老党员补贴有关情况统计表2010(1).01 2" xfId="86"/>
    <cellStyle name="_Book1_2_云南省建国前入党的老党员补贴有关情况统计表2010(1).01 2 2" xfId="328"/>
    <cellStyle name="_Book1_2_云南省建国前入党的老党员补贴有关情况统计表2010(1).01 2 2 2" xfId="330"/>
    <cellStyle name="_Book1_2_云南省建国前入党的老党员补贴有关情况统计表2010(1).01 2 2 2 2" xfId="131"/>
    <cellStyle name="_Book1_2_云南省建国前入党的老党员补贴有关情况统计表2010(1).01 2 3" xfId="332"/>
    <cellStyle name="_Book1_2_云南省建国前入党的老党员补贴有关情况统计表2010(1).01 2 4" xfId="333"/>
    <cellStyle name="_Book1_2_云南省建国前入党的老党员补贴有关情况统计表2010(1).01 3" xfId="123"/>
    <cellStyle name="_Book1_2_云南省建国前入党的老党员补贴有关情况统计表2010(1).01 4" xfId="338"/>
    <cellStyle name="_Book1_2_招生明细" xfId="339"/>
    <cellStyle name="_Book1_3" xfId="346"/>
    <cellStyle name="_Book1_3 10" xfId="351"/>
    <cellStyle name="_Book1_3 2" xfId="354"/>
    <cellStyle name="_Book1_3 2 2" xfId="357"/>
    <cellStyle name="_Book1_3 2 2 2" xfId="358"/>
    <cellStyle name="_Book1_3 2 2 2 2" xfId="360"/>
    <cellStyle name="_Book1_3 2 3" xfId="362"/>
    <cellStyle name="_Book1_3 2 4" xfId="46"/>
    <cellStyle name="_Book1_3 3" xfId="364"/>
    <cellStyle name="_Book1_3 4" xfId="365"/>
    <cellStyle name="_Book1_3 5" xfId="367"/>
    <cellStyle name="_Book1_3 6" xfId="369"/>
    <cellStyle name="_Book1_3 7" xfId="372"/>
    <cellStyle name="_Book1_3 8" xfId="377"/>
    <cellStyle name="_Book1_3 9" xfId="381"/>
    <cellStyle name="_Book1_Book1" xfId="382"/>
    <cellStyle name="_Book1_Book1 2" xfId="17"/>
    <cellStyle name="_Book1_Book1 2 2" xfId="386"/>
    <cellStyle name="_Book1_Book1 2 2 2" xfId="387"/>
    <cellStyle name="_Book1_Book1 2 2 2 2" xfId="390"/>
    <cellStyle name="_Book1_Book1 2 3" xfId="393"/>
    <cellStyle name="_Book1_Book1 2 4" xfId="397"/>
    <cellStyle name="_Book1_Book1 3" xfId="64"/>
    <cellStyle name="_Book1_Book1 4" xfId="140"/>
    <cellStyle name="_Book1_云南省建国前入党的老党员补贴有关情况统计表2010(1).01" xfId="121"/>
    <cellStyle name="_Book1_云南省建国前入党的老党员补贴有关情况统计表2010(1).01 2" xfId="141"/>
    <cellStyle name="_Book1_云南省建国前入党的老党员补贴有关情况统计表2010(1).01 2 2" xfId="399"/>
    <cellStyle name="_Book1_云南省建国前入党的老党员补贴有关情况统计表2010(1).01 2 2 2" xfId="401"/>
    <cellStyle name="_Book1_云南省建国前入党的老党员补贴有关情况统计表2010(1).01 2 2 2 2" xfId="136"/>
    <cellStyle name="_Book1_云南省建国前入党的老党员补贴有关情况统计表2010(1).01 2 3" xfId="402"/>
    <cellStyle name="_Book1_云南省建国前入党的老党员补贴有关情况统计表2010(1).01 2 4" xfId="403"/>
    <cellStyle name="_Book1_云南省建国前入党的老党员补贴有关情况统计表2010(1).01 3" xfId="146"/>
    <cellStyle name="_Book1_云南省建国前入党的老党员补贴有关情况统计表2010(1).01 4" xfId="405"/>
    <cellStyle name="_Book1_招生明细" xfId="411"/>
    <cellStyle name="_ET_STYLE_NoName_00_" xfId="413"/>
    <cellStyle name="_ET_STYLE_NoName_00_ 10" xfId="416"/>
    <cellStyle name="_ET_STYLE_NoName_00_ 11" xfId="419"/>
    <cellStyle name="_ET_STYLE_NoName_00_ 12" xfId="422"/>
    <cellStyle name="_ET_STYLE_NoName_00_ 13" xfId="3256"/>
    <cellStyle name="_ET_STYLE_NoName_00_ 14" xfId="3290"/>
    <cellStyle name="_ET_STYLE_NoName_00_ 15" xfId="3381"/>
    <cellStyle name="_ET_STYLE_NoName_00_ 16" xfId="3442"/>
    <cellStyle name="_ET_STYLE_NoName_00_ 2" xfId="425"/>
    <cellStyle name="_ET_STYLE_NoName_00_ 2 2" xfId="426"/>
    <cellStyle name="_ET_STYLE_NoName_00_ 2 2 2" xfId="62"/>
    <cellStyle name="_ET_STYLE_NoName_00_ 2 2 2 2" xfId="430"/>
    <cellStyle name="_ET_STYLE_NoName_00_ 2 3" xfId="431"/>
    <cellStyle name="_ET_STYLE_NoName_00_ 2 4" xfId="432"/>
    <cellStyle name="_ET_STYLE_NoName_00_ 3" xfId="436"/>
    <cellStyle name="_ET_STYLE_NoName_00_ 4" xfId="37"/>
    <cellStyle name="_ET_STYLE_NoName_00_ 5" xfId="437"/>
    <cellStyle name="_ET_STYLE_NoName_00_ 6" xfId="438"/>
    <cellStyle name="_ET_STYLE_NoName_00_ 7" xfId="439"/>
    <cellStyle name="_ET_STYLE_NoName_00_ 8" xfId="440"/>
    <cellStyle name="_ET_STYLE_NoName_00_ 9" xfId="6"/>
    <cellStyle name="_ET_STYLE_NoName_00__Book1" xfId="444"/>
    <cellStyle name="_ET_STYLE_NoName_00__Book1 2" xfId="450"/>
    <cellStyle name="_ET_STYLE_NoName_00__Book1 2 2" xfId="114"/>
    <cellStyle name="_ET_STYLE_NoName_00__Book1 2 2 2" xfId="451"/>
    <cellStyle name="_ET_STYLE_NoName_00__Book1 2 2 2 2" xfId="363"/>
    <cellStyle name="_ET_STYLE_NoName_00__Book1 2 3" xfId="91"/>
    <cellStyle name="_ET_STYLE_NoName_00__Book1 2 4" xfId="125"/>
    <cellStyle name="_ET_STYLE_NoName_00__Book1 3" xfId="454"/>
    <cellStyle name="_ET_STYLE_NoName_00__Book1 4" xfId="163"/>
    <cellStyle name="_ET_STYLE_NoName_00__Book1_1" xfId="455"/>
    <cellStyle name="_ET_STYLE_NoName_00__Book1_1 2" xfId="457"/>
    <cellStyle name="_ET_STYLE_NoName_00__Book1_1 2 2" xfId="463"/>
    <cellStyle name="_ET_STYLE_NoName_00__Book1_1 2 2 2" xfId="3"/>
    <cellStyle name="_ET_STYLE_NoName_00__Book1_1 2 2 2 2" xfId="466"/>
    <cellStyle name="_ET_STYLE_NoName_00__Book1_1 2 3" xfId="471"/>
    <cellStyle name="_ET_STYLE_NoName_00__Book1_1 2 4" xfId="476"/>
    <cellStyle name="_ET_STYLE_NoName_00__Book1_1 3" xfId="477"/>
    <cellStyle name="_ET_STYLE_NoName_00__Book1_1 4" xfId="478"/>
    <cellStyle name="_ET_STYLE_NoName_00__Book1_1_Book1" xfId="482"/>
    <cellStyle name="_ET_STYLE_NoName_00__Book1_1_Book1 2" xfId="485"/>
    <cellStyle name="_ET_STYLE_NoName_00__Book1_1_Book1 2 2" xfId="366"/>
    <cellStyle name="_ET_STYLE_NoName_00__Book1_1_Book1 2 2 2" xfId="486"/>
    <cellStyle name="_ET_STYLE_NoName_00__Book1_1_Book1 2 2 2 2" xfId="488"/>
    <cellStyle name="_ET_STYLE_NoName_00__Book1_1_Book1 2 3" xfId="368"/>
    <cellStyle name="_ET_STYLE_NoName_00__Book1_1_Book1 2 4" xfId="370"/>
    <cellStyle name="_ET_STYLE_NoName_00__Book1_1_Book1 3" xfId="493"/>
    <cellStyle name="_ET_STYLE_NoName_00__Book1_1_Book1 4" xfId="496"/>
    <cellStyle name="_ET_STYLE_NoName_00__Book1_1_Book1_1" xfId="497"/>
    <cellStyle name="_ET_STYLE_NoName_00__Book1_1_Book1_1 2" xfId="499"/>
    <cellStyle name="_ET_STYLE_NoName_00__Book1_1_Book1_1 2 2" xfId="501"/>
    <cellStyle name="_ET_STYLE_NoName_00__Book1_1_Book1_1 2 2 2" xfId="503"/>
    <cellStyle name="_ET_STYLE_NoName_00__Book1_1_Book1_1 2 2 2 2" xfId="509"/>
    <cellStyle name="_ET_STYLE_NoName_00__Book1_1_Book1_1 2 3" xfId="511"/>
    <cellStyle name="_ET_STYLE_NoName_00__Book1_1_Book1_1 2 4" xfId="94"/>
    <cellStyle name="_ET_STYLE_NoName_00__Book1_1_Book1_1 3" xfId="512"/>
    <cellStyle name="_ET_STYLE_NoName_00__Book1_1_Book1_1 4" xfId="290"/>
    <cellStyle name="_ET_STYLE_NoName_00__Book1_1_招生明细" xfId="36"/>
    <cellStyle name="_ET_STYLE_NoName_00__Book1_2" xfId="513"/>
    <cellStyle name="_ET_STYLE_NoName_00__Book1_2 2" xfId="516"/>
    <cellStyle name="_ET_STYLE_NoName_00__Book1_2 2 2" xfId="517"/>
    <cellStyle name="_ET_STYLE_NoName_00__Book1_2 2 2 2" xfId="239"/>
    <cellStyle name="_ET_STYLE_NoName_00__Book1_2 2 2 2 2" xfId="38"/>
    <cellStyle name="_ET_STYLE_NoName_00__Book1_2 2 3" xfId="519"/>
    <cellStyle name="_ET_STYLE_NoName_00__Book1_2 2 4" xfId="522"/>
    <cellStyle name="_ET_STYLE_NoName_00__Book1_2 3" xfId="523"/>
    <cellStyle name="_ET_STYLE_NoName_00__Book1_2 4" xfId="524"/>
    <cellStyle name="_ET_STYLE_NoName_00__Book1_2_Book1" xfId="111"/>
    <cellStyle name="_ET_STYLE_NoName_00__Book1_2_Book1 2" xfId="528"/>
    <cellStyle name="_ET_STYLE_NoName_00__Book1_2_Book1 2 2" xfId="186"/>
    <cellStyle name="_ET_STYLE_NoName_00__Book1_2_Book1 2 2 2" xfId="72"/>
    <cellStyle name="_ET_STYLE_NoName_00__Book1_2_Book1 2 2 2 2" xfId="532"/>
    <cellStyle name="_ET_STYLE_NoName_00__Book1_2_Book1 2 3" xfId="207"/>
    <cellStyle name="_ET_STYLE_NoName_00__Book1_2_Book1 2 4" xfId="409"/>
    <cellStyle name="_ET_STYLE_NoName_00__Book1_2_Book1 3" xfId="536"/>
    <cellStyle name="_ET_STYLE_NoName_00__Book1_2_Book1 4" xfId="385"/>
    <cellStyle name="_ET_STYLE_NoName_00__Book1_3" xfId="245"/>
    <cellStyle name="_ET_STYLE_NoName_00__Book1_3 2" xfId="249"/>
    <cellStyle name="_ET_STYLE_NoName_00__Book1_3 2 2" xfId="254"/>
    <cellStyle name="_ET_STYLE_NoName_00__Book1_3 2 2 2" xfId="538"/>
    <cellStyle name="_ET_STYLE_NoName_00__Book1_3 2 2 2 2" xfId="541"/>
    <cellStyle name="_ET_STYLE_NoName_00__Book1_3 2 3" xfId="542"/>
    <cellStyle name="_ET_STYLE_NoName_00__Book1_3 2 4" xfId="543"/>
    <cellStyle name="_ET_STYLE_NoName_00__Book1_3 3" xfId="546"/>
    <cellStyle name="_ET_STYLE_NoName_00__Book1_3 4" xfId="251"/>
    <cellStyle name="_ET_STYLE_NoName_00__Book1_Book1" xfId="550"/>
    <cellStyle name="_ET_STYLE_NoName_00__Book1_Book1 2" xfId="551"/>
    <cellStyle name="_ET_STYLE_NoName_00__Book1_Book1 2 2" xfId="553"/>
    <cellStyle name="_ET_STYLE_NoName_00__Book1_Book1 2 2 2" xfId="557"/>
    <cellStyle name="_ET_STYLE_NoName_00__Book1_Book1 2 2 2 2" xfId="559"/>
    <cellStyle name="_ET_STYLE_NoName_00__Book1_Book1 2 3" xfId="348"/>
    <cellStyle name="_ET_STYLE_NoName_00__Book1_Book1 2 4" xfId="561"/>
    <cellStyle name="_ET_STYLE_NoName_00__Book1_Book1 3" xfId="562"/>
    <cellStyle name="_ET_STYLE_NoName_00__Book1_Book1 4" xfId="563"/>
    <cellStyle name="_ET_STYLE_NoName_00__Book1_Book1_1" xfId="500"/>
    <cellStyle name="_ET_STYLE_NoName_00__Book1_Book1_1 2" xfId="502"/>
    <cellStyle name="_ET_STYLE_NoName_00__Book1_Book1_1 2 2" xfId="507"/>
    <cellStyle name="_ET_STYLE_NoName_00__Book1_Book1_1 2 2 2" xfId="572"/>
    <cellStyle name="_ET_STYLE_NoName_00__Book1_Book1_1 2 2 2 2" xfId="567"/>
    <cellStyle name="_ET_STYLE_NoName_00__Book1_Book1_1 2 3" xfId="167"/>
    <cellStyle name="_ET_STYLE_NoName_00__Book1_Book1_1 2 4" xfId="177"/>
    <cellStyle name="_ET_STYLE_NoName_00__Book1_Book1_1 3" xfId="573"/>
    <cellStyle name="_ET_STYLE_NoName_00__Book1_Book1_1 4" xfId="147"/>
    <cellStyle name="_ET_STYLE_NoName_00__Book1_招生明细" xfId="574"/>
    <cellStyle name="_ET_STYLE_NoName_00__Sheet3" xfId="30"/>
    <cellStyle name="_ET_STYLE_NoName_00__Sheet3 2" xfId="575"/>
    <cellStyle name="_ET_STYLE_NoName_00__Sheet3 2 2" xfId="510"/>
    <cellStyle name="_ET_STYLE_NoName_00__Sheet3 2 2 2" xfId="578"/>
    <cellStyle name="_ET_STYLE_NoName_00__Sheet3 2 2 2 2" xfId="580"/>
    <cellStyle name="_ET_STYLE_NoName_00__Sheet3 2 3" xfId="93"/>
    <cellStyle name="_ET_STYLE_NoName_00__Sheet3 2 4" xfId="582"/>
    <cellStyle name="_ET_STYLE_NoName_00__Sheet3 3" xfId="424"/>
    <cellStyle name="_ET_STYLE_NoName_00__Sheet3 4" xfId="435"/>
    <cellStyle name="_ET_STYLE_NoName_00__龙威南骏通讯录" xfId="276"/>
    <cellStyle name="_ET_STYLE_NoName_00__龙威南骏通讯录 2" xfId="3260"/>
    <cellStyle name="_ET_STYLE_NoName_00__龙威南骏通讯录 3" xfId="3320"/>
    <cellStyle name="_ET_STYLE_NoName_00__龙威南骏通讯录 4" xfId="3257"/>
    <cellStyle name="_ET_STYLE_NoName_00__龙威南骏通讯录 5" xfId="3370"/>
    <cellStyle name="_ET_STYLE_NoName_00__招生明细" xfId="586"/>
    <cellStyle name="_Sheet1" xfId="301"/>
    <cellStyle name="_Sheet1 2" xfId="305"/>
    <cellStyle name="_Sheet1 2 2" xfId="588"/>
    <cellStyle name="_Sheet1 2 2 2" xfId="195"/>
    <cellStyle name="_Sheet1 2 2 3" xfId="23"/>
    <cellStyle name="_Sheet1 2 3" xfId="589"/>
    <cellStyle name="_Sheet1 2 4" xfId="590"/>
    <cellStyle name="_Sheet1 3" xfId="270"/>
    <cellStyle name="_Sheet1 4" xfId="591"/>
    <cellStyle name="_滨江东分校5月份报六九期名单（已修改）" xfId="592"/>
    <cellStyle name="_滨江东分校5月份报六九期名单（已修改） 2" xfId="597"/>
    <cellStyle name="_滨江东分校5月份报六九期名单（已修改） 2 2" xfId="599"/>
    <cellStyle name="_滨江东分校5月份报六九期名单（已修改） 2 2 2" xfId="603"/>
    <cellStyle name="_滨江东分校5月份报六九期名单（已修改） 2 2 2 2" xfId="605"/>
    <cellStyle name="_滨江东分校5月份报六九期名单（已修改） 2 3" xfId="608"/>
    <cellStyle name="_滨江东分校5月份报六九期名单（已修改） 2 4" xfId="610"/>
    <cellStyle name="_滨江东分校5月份报六九期名单（已修改） 3" xfId="614"/>
    <cellStyle name="_滨江东分校5月份报六九期名单（已修改） 4" xfId="327"/>
    <cellStyle name="_弱电系统设备配置报价清单" xfId="145"/>
    <cellStyle name="_弱电系统设备配置报价清单 2" xfId="616"/>
    <cellStyle name="_弱电系统设备配置报价清单 2 2" xfId="617"/>
    <cellStyle name="_弱电系统设备配置报价清单 2 2 2" xfId="231"/>
    <cellStyle name="_弱电系统设备配置报价清单 2 2 2 2" xfId="619"/>
    <cellStyle name="_弱电系统设备配置报价清单 2 3" xfId="464"/>
    <cellStyle name="_弱电系统设备配置报价清单 2 4" xfId="620"/>
    <cellStyle name="_弱电系统设备配置报价清单 3" xfId="621"/>
    <cellStyle name="_弱电系统设备配置报价清单 4" xfId="622"/>
    <cellStyle name="_云南省建国前入党的老党员补贴有关情况统计表2010(1).01" xfId="504"/>
    <cellStyle name="_云南省建国前入党的老党员补贴有关情况统计表2010(1).01 10" xfId="624"/>
    <cellStyle name="_云南省建国前入党的老党员补贴有关情况统计表2010(1).01 11" xfId="626"/>
    <cellStyle name="_云南省建国前入党的老党员补贴有关情况统计表2010(1).01 12" xfId="628"/>
    <cellStyle name="_云南省建国前入党的老党员补贴有关情况统计表2010(1).01 13" xfId="3255"/>
    <cellStyle name="_云南省建国前入党的老党员补贴有关情况统计表2010(1).01 14" xfId="3315"/>
    <cellStyle name="_云南省建国前入党的老党员补贴有关情况统计表2010(1).01 15" xfId="3376"/>
    <cellStyle name="_云南省建国前入党的老党员补贴有关情况统计表2010(1).01 16" xfId="3436"/>
    <cellStyle name="_云南省建国前入党的老党员补贴有关情况统计表2010(1).01 2" xfId="570"/>
    <cellStyle name="_云南省建国前入党的老党员补贴有关情况统计表2010(1).01 2 2" xfId="564"/>
    <cellStyle name="_云南省建国前入党的老党员补贴有关情况统计表2010(1).01 2 2 2" xfId="630"/>
    <cellStyle name="_云南省建国前入党的老党员补贴有关情况统计表2010(1).01 2 2 2 2" xfId="255"/>
    <cellStyle name="_云南省建国前入党的老党员补贴有关情况统计表2010(1).01 2 3" xfId="631"/>
    <cellStyle name="_云南省建国前入党的老党员补贴有关情况统计表2010(1).01 2 4" xfId="635"/>
    <cellStyle name="_云南省建国前入党的老党员补贴有关情况统计表2010(1).01 3" xfId="637"/>
    <cellStyle name="_云南省建国前入党的老党员补贴有关情况统计表2010(1).01 4" xfId="343"/>
    <cellStyle name="_云南省建国前入党的老党员补贴有关情况统计表2010(1).01 5" xfId="640"/>
    <cellStyle name="_云南省建国前入党的老党员补贴有关情况统计表2010(1).01 6" xfId="644"/>
    <cellStyle name="_云南省建国前入党的老党员补贴有关情况统计表2010(1).01 7" xfId="540"/>
    <cellStyle name="_云南省建国前入党的老党员补贴有关情况统计表2010(1).01 8" xfId="356"/>
    <cellStyle name="_云南省建国前入党的老党员补贴有关情况统计表2010(1).01 9" xfId="361"/>
    <cellStyle name="0,0_x000d__x000a_NA_x000d__x000a_" xfId="52"/>
    <cellStyle name="0,0_x005f_x000d__x000a_NA_x005f_x000d__x000a_" xfId="128"/>
    <cellStyle name="20% - 强调文字颜色 1 10" xfId="193"/>
    <cellStyle name="20% - 强调文字颜色 1 11" xfId="21"/>
    <cellStyle name="20% - 强调文字颜色 1 12" xfId="646"/>
    <cellStyle name="20% - 强调文字颜色 1 13" xfId="648"/>
    <cellStyle name="20% - 强调文字颜色 1 14" xfId="652"/>
    <cellStyle name="20% - 强调文字颜色 1 15" xfId="655"/>
    <cellStyle name="20% - 强调文字颜色 1 16" xfId="661"/>
    <cellStyle name="20% - 强调文字颜色 1 17" xfId="666"/>
    <cellStyle name="20% - 强调文字颜色 1 18" xfId="669"/>
    <cellStyle name="20% - 强调文字颜色 1 19" xfId="267"/>
    <cellStyle name="20% - 强调文字颜色 1 2" xfId="371"/>
    <cellStyle name="20% - 强调文字颜色 1 2 2" xfId="670"/>
    <cellStyle name="20% - 强调文字颜色 1 2 2 2" xfId="672"/>
    <cellStyle name="20% - 强调文字颜色 1 2 2 2 2" xfId="673"/>
    <cellStyle name="20% - 强调文字颜色 1 2 3" xfId="674"/>
    <cellStyle name="20% - 强调文字颜色 1 2 4" xfId="676"/>
    <cellStyle name="20% - 强调文字颜色 1 20" xfId="656"/>
    <cellStyle name="20% - 强调文字颜色 1 21" xfId="662"/>
    <cellStyle name="20% - 强调文字颜色 1 22" xfId="667"/>
    <cellStyle name="20% - 强调文字颜色 1 3" xfId="375"/>
    <cellStyle name="20% - 强调文字颜色 1 4" xfId="379"/>
    <cellStyle name="20% - 强调文字颜色 1 5" xfId="678"/>
    <cellStyle name="20% - 强调文字颜色 1 6" xfId="681"/>
    <cellStyle name="20% - 强调文字颜色 1 7" xfId="683"/>
    <cellStyle name="20% - 强调文字颜色 1 8" xfId="685"/>
    <cellStyle name="20% - 强调文字颜色 1 9" xfId="687"/>
    <cellStyle name="20% - 强调文字颜色 2 10" xfId="691"/>
    <cellStyle name="20% - 强调文字颜色 2 11" xfId="693"/>
    <cellStyle name="20% - 强调文字颜色 2 12" xfId="174"/>
    <cellStyle name="20% - 强调文字颜色 2 13" xfId="230"/>
    <cellStyle name="20% - 强调文字颜色 2 14" xfId="237"/>
    <cellStyle name="20% - 强调文字颜色 2 15" xfId="697"/>
    <cellStyle name="20% - 强调文字颜色 2 16" xfId="461"/>
    <cellStyle name="20% - 强调文字颜色 2 17" xfId="468"/>
    <cellStyle name="20% - 强调文字颜色 2 18" xfId="473"/>
    <cellStyle name="20% - 强调文字颜色 2 19" xfId="699"/>
    <cellStyle name="20% - 强调文字颜色 2 2" xfId="700"/>
    <cellStyle name="20% - 强调文字颜色 2 2 2" xfId="702"/>
    <cellStyle name="20% - 强调文字颜色 2 2 2 2" xfId="704"/>
    <cellStyle name="20% - 强调文字颜色 2 2 2 2 2" xfId="688"/>
    <cellStyle name="20% - 强调文字颜色 2 2 3" xfId="705"/>
    <cellStyle name="20% - 强调文字颜色 2 2 4" xfId="558"/>
    <cellStyle name="20% - 强调文字颜色 2 20" xfId="698"/>
    <cellStyle name="20% - 强调文字颜色 2 21" xfId="462"/>
    <cellStyle name="20% - 强调文字颜色 2 22" xfId="469"/>
    <cellStyle name="20% - 强调文字颜色 2 3" xfId="388"/>
    <cellStyle name="20% - 强调文字颜色 2 4" xfId="706"/>
    <cellStyle name="20% - 强调文字颜色 2 5" xfId="707"/>
    <cellStyle name="20% - 强调文字颜色 2 6" xfId="703"/>
    <cellStyle name="20% - 强调文字颜色 2 7" xfId="708"/>
    <cellStyle name="20% - 强调文字颜色 2 8" xfId="602"/>
    <cellStyle name="20% - 强调文字颜色 2 9" xfId="709"/>
    <cellStyle name="20% - 强调文字颜色 3 10" xfId="711"/>
    <cellStyle name="20% - 强调文字颜色 3 11" xfId="713"/>
    <cellStyle name="20% - 强调文字颜色 3 12" xfId="42"/>
    <cellStyle name="20% - 强调文字颜色 3 13" xfId="71"/>
    <cellStyle name="20% - 强调文字颜色 3 14" xfId="97"/>
    <cellStyle name="20% - 强调文字颜色 3 15" xfId="716"/>
    <cellStyle name="20% - 强调文字颜色 3 16" xfId="595"/>
    <cellStyle name="20% - 强调文字颜色 3 17" xfId="612"/>
    <cellStyle name="20% - 强调文字颜色 3 18" xfId="325"/>
    <cellStyle name="20% - 强调文字颜色 3 19" xfId="331"/>
    <cellStyle name="20% - 强调文字颜色 3 2" xfId="720"/>
    <cellStyle name="20% - 强调文字颜色 3 2 2" xfId="722"/>
    <cellStyle name="20% - 强调文字颜色 3 2 2 2" xfId="726"/>
    <cellStyle name="20% - 强调文字颜色 3 2 2 2 2" xfId="282"/>
    <cellStyle name="20% - 强调文字颜色 3 2 3" xfId="60"/>
    <cellStyle name="20% - 强调文字颜色 3 2 4" xfId="728"/>
    <cellStyle name="20% - 强调文字颜色 3 20" xfId="717"/>
    <cellStyle name="20% - 强调文字颜色 3 21" xfId="596"/>
    <cellStyle name="20% - 强调文字颜色 3 22" xfId="613"/>
    <cellStyle name="20% - 强调文字颜色 3 3" xfId="107"/>
    <cellStyle name="20% - 强调文字颜色 3 4" xfId="734"/>
    <cellStyle name="20% - 强调文字颜色 3 5" xfId="741"/>
    <cellStyle name="20% - 强调文字颜色 3 6" xfId="747"/>
    <cellStyle name="20% - 强调文字颜色 3 7" xfId="751"/>
    <cellStyle name="20% - 强调文字颜色 3 8" xfId="754"/>
    <cellStyle name="20% - 强调文字颜色 3 9" xfId="604"/>
    <cellStyle name="20% - 强调文字颜色 4 10" xfId="758"/>
    <cellStyle name="20% - 强调文字颜色 4 11" xfId="297"/>
    <cellStyle name="20% - 强调文字颜色 4 12" xfId="313"/>
    <cellStyle name="20% - 强调文字颜色 4 13" xfId="319"/>
    <cellStyle name="20% - 强调文字颜色 4 14" xfId="159"/>
    <cellStyle name="20% - 强调文字颜色 4 15" xfId="761"/>
    <cellStyle name="20% - 强调文字颜色 4 16" xfId="76"/>
    <cellStyle name="20% - 强调文字颜色 4 17" xfId="764"/>
    <cellStyle name="20% - 强调文字颜色 4 18" xfId="767"/>
    <cellStyle name="20% - 强调文字颜色 4 19" xfId="768"/>
    <cellStyle name="20% - 强调文字颜色 4 2" xfId="634"/>
    <cellStyle name="20% - 强调文字颜色 4 2 2" xfId="494"/>
    <cellStyle name="20% - 强调文字颜色 4 2 2 2" xfId="213"/>
    <cellStyle name="20% - 强调文字颜色 4 2 2 2 2" xfId="216"/>
    <cellStyle name="20% - 强调文字颜色 4 2 3" xfId="769"/>
    <cellStyle name="20% - 强调文字颜色 4 2 4" xfId="770"/>
    <cellStyle name="20% - 强调文字颜色 4 20" xfId="762"/>
    <cellStyle name="20% - 强调文字颜色 4 21" xfId="77"/>
    <cellStyle name="20% - 强调文字颜色 4 22" xfId="765"/>
    <cellStyle name="20% - 强调文字颜色 4 3" xfId="772"/>
    <cellStyle name="20% - 强调文字颜色 4 4" xfId="773"/>
    <cellStyle name="20% - 强调文字颜色 4 5" xfId="26"/>
    <cellStyle name="20% - 强调文字颜色 4 6" xfId="774"/>
    <cellStyle name="20% - 强调文字颜色 4 7" xfId="414"/>
    <cellStyle name="20% - 强调文字颜色 4 8" xfId="417"/>
    <cellStyle name="20% - 强调文字颜色 4 9" xfId="420"/>
    <cellStyle name="20% - 强调文字颜色 5 10" xfId="211"/>
    <cellStyle name="20% - 强调文字颜色 5 11" xfId="264"/>
    <cellStyle name="20% - 强调文字颜色 5 12" xfId="345"/>
    <cellStyle name="20% - 强调文字颜色 5 13" xfId="719"/>
    <cellStyle name="20% - 强调文字颜色 5 14" xfId="106"/>
    <cellStyle name="20% - 强调文字颜色 5 15" xfId="732"/>
    <cellStyle name="20% - 强调文字颜色 5 16" xfId="738"/>
    <cellStyle name="20% - 强调文字颜色 5 17" xfId="744"/>
    <cellStyle name="20% - 强调文字颜色 5 18" xfId="749"/>
    <cellStyle name="20% - 强调文字颜色 5 19" xfId="752"/>
    <cellStyle name="20% - 强调文字颜色 5 2" xfId="526"/>
    <cellStyle name="20% - 强调文字颜色 5 2 2" xfId="184"/>
    <cellStyle name="20% - 强调文字颜色 5 2 2 2" xfId="68"/>
    <cellStyle name="20% - 强调文字颜色 5 2 2 2 2" xfId="530"/>
    <cellStyle name="20% - 强调文字颜色 5 2 3" xfId="205"/>
    <cellStyle name="20% - 强调文字颜色 5 2 4" xfId="407"/>
    <cellStyle name="20% - 强调文字颜色 5 20" xfId="733"/>
    <cellStyle name="20% - 强调文字颜色 5 21" xfId="739"/>
    <cellStyle name="20% - 强调文字颜色 5 22" xfId="745"/>
    <cellStyle name="20% - 强调文字颜色 5 3" xfId="534"/>
    <cellStyle name="20% - 强调文字颜色 5 4" xfId="383"/>
    <cellStyle name="20% - 强调文字颜色 5 5" xfId="391"/>
    <cellStyle name="20% - 强调文字颜色 5 6" xfId="395"/>
    <cellStyle name="20% - 强调文字颜色 5 7" xfId="776"/>
    <cellStyle name="20% - 强调文字颜色 5 8" xfId="779"/>
    <cellStyle name="20% - 强调文字颜色 5 9" xfId="556"/>
    <cellStyle name="20% - 强调文字颜色 6 10" xfId="780"/>
    <cellStyle name="20% - 强调文字颜色 6 11" xfId="781"/>
    <cellStyle name="20% - 强调文字颜色 6 12" xfId="782"/>
    <cellStyle name="20% - 强调文字颜色 6 13" xfId="569"/>
    <cellStyle name="20% - 强调文字颜色 6 14" xfId="636"/>
    <cellStyle name="20% - 强调文字颜色 6 15" xfId="340"/>
    <cellStyle name="20% - 强调文字颜色 6 16" xfId="638"/>
    <cellStyle name="20% - 强调文字颜色 6 17" xfId="641"/>
    <cellStyle name="20% - 强调文字颜色 6 18" xfId="539"/>
    <cellStyle name="20% - 强调文字颜色 6 19" xfId="355"/>
    <cellStyle name="20% - 强调文字颜色 6 2" xfId="785"/>
    <cellStyle name="20% - 强调文字颜色 6 2 2" xfId="789"/>
    <cellStyle name="20% - 强调文字颜色 6 2 2 2" xfId="663"/>
    <cellStyle name="20% - 强调文字颜色 6 2 2 2 2" xfId="791"/>
    <cellStyle name="20% - 强调文字颜色 6 2 3" xfId="795"/>
    <cellStyle name="20% - 强调文字颜色 6 2 4" xfId="799"/>
    <cellStyle name="20% - 强调文字颜色 6 20" xfId="341"/>
    <cellStyle name="20% - 强调文字颜色 6 21" xfId="639"/>
    <cellStyle name="20% - 强调文字颜色 6 22" xfId="642"/>
    <cellStyle name="20% - 强调文字颜色 6 3" xfId="802"/>
    <cellStyle name="20% - 强调文字颜色 6 4" xfId="429"/>
    <cellStyle name="20% - 强调文字颜色 6 5" xfId="804"/>
    <cellStyle name="20% - 强调文字颜色 6 6" xfId="806"/>
    <cellStyle name="20% - 强调文字颜色 6 7" xfId="808"/>
    <cellStyle name="20% - 强调文字颜色 6 8" xfId="484"/>
    <cellStyle name="20% - 强调文字颜色 6 9" xfId="491"/>
    <cellStyle name="40% - 强调文字颜色 1 10" xfId="498"/>
    <cellStyle name="40% - 强调文字颜色 1 11" xfId="809"/>
    <cellStyle name="40% - 强调文字颜色 1 12" xfId="810"/>
    <cellStyle name="40% - 强调文字颜色 1 13" xfId="1"/>
    <cellStyle name="40% - 强调文字颜色 1 14" xfId="487"/>
    <cellStyle name="40% - 强调文字颜色 1 15" xfId="108"/>
    <cellStyle name="40% - 强调文字颜色 1 16" xfId="83"/>
    <cellStyle name="40% - 强调文字颜色 1 17" xfId="118"/>
    <cellStyle name="40% - 强调文字颜色 1 18" xfId="335"/>
    <cellStyle name="40% - 强调文字颜色 1 19" xfId="813"/>
    <cellStyle name="40% - 强调文字颜色 1 2" xfId="814"/>
    <cellStyle name="40% - 强调文字颜色 1 2 2" xfId="233"/>
    <cellStyle name="40% - 强调文字颜色 1 2 2 2" xfId="442"/>
    <cellStyle name="40% - 强调文字颜色 1 2 2 2 2" xfId="447"/>
    <cellStyle name="40% - 强调文字颜色 1 2 3" xfId="694"/>
    <cellStyle name="40% - 强调文字颜色 1 2 4" xfId="458"/>
    <cellStyle name="40% - 强调文字颜色 1 20" xfId="109"/>
    <cellStyle name="40% - 强调文字颜色 1 21" xfId="84"/>
    <cellStyle name="40% - 强调文字颜色 1 22" xfId="119"/>
    <cellStyle name="40% - 强调文字颜色 1 3" xfId="816"/>
    <cellStyle name="40% - 强调文字颜色 1 4" xfId="818"/>
    <cellStyle name="40% - 强调文字颜色 1 5" xfId="820"/>
    <cellStyle name="40% - 强调文字颜色 1 6" xfId="822"/>
    <cellStyle name="40% - 强调文字颜色 1 7" xfId="824"/>
    <cellStyle name="40% - 强调文字颜色 1 8" xfId="826"/>
    <cellStyle name="40% - 强调文字颜色 1 9" xfId="828"/>
    <cellStyle name="40% - 强调文字颜色 2 10" xfId="830"/>
    <cellStyle name="40% - 强调文字颜色 2 11" xfId="192"/>
    <cellStyle name="40% - 强调文字颜色 2 12" xfId="20"/>
    <cellStyle name="40% - 强调文字颜色 2 13" xfId="645"/>
    <cellStyle name="40% - 强调文字颜色 2 14" xfId="647"/>
    <cellStyle name="40% - 强调文字颜色 2 15" xfId="651"/>
    <cellStyle name="40% - 强调文字颜色 2 16" xfId="654"/>
    <cellStyle name="40% - 强调文字颜色 2 17" xfId="660"/>
    <cellStyle name="40% - 强调文字颜色 2 18" xfId="665"/>
    <cellStyle name="40% - 强调文字颜色 2 19" xfId="668"/>
    <cellStyle name="40% - 强调文字颜色 2 2" xfId="832"/>
    <cellStyle name="40% - 强调文字颜色 2 2 2" xfId="835"/>
    <cellStyle name="40% - 强调文字颜色 2 2 2 2" xfId="836"/>
    <cellStyle name="40% - 强调文字颜色 2 2 2 2 2" xfId="838"/>
    <cellStyle name="40% - 强调文字颜色 2 2 3" xfId="840"/>
    <cellStyle name="40% - 强调文字颜色 2 2 4" xfId="841"/>
    <cellStyle name="40% - 强调文字颜色 2 20" xfId="650"/>
    <cellStyle name="40% - 强调文字颜色 2 21" xfId="653"/>
    <cellStyle name="40% - 强调文字颜色 2 22" xfId="659"/>
    <cellStyle name="40% - 强调文字颜色 2 3" xfId="843"/>
    <cellStyle name="40% - 强调文字颜色 2 4" xfId="844"/>
    <cellStyle name="40% - 强调文字颜色 2 5" xfId="845"/>
    <cellStyle name="40% - 强调文字颜色 2 6" xfId="846"/>
    <cellStyle name="40% - 强调文字颜色 2 7" xfId="67"/>
    <cellStyle name="40% - 强调文字颜色 2 8" xfId="98"/>
    <cellStyle name="40% - 强调文字颜色 2 9" xfId="847"/>
    <cellStyle name="40% - 强调文字颜色 3 10" xfId="849"/>
    <cellStyle name="40% - 强调文字颜色 3 11" xfId="690"/>
    <cellStyle name="40% - 强调文字颜色 3 12" xfId="692"/>
    <cellStyle name="40% - 强调文字颜色 3 13" xfId="173"/>
    <cellStyle name="40% - 强调文字颜色 3 14" xfId="229"/>
    <cellStyle name="40% - 强调文字颜色 3 15" xfId="236"/>
    <cellStyle name="40% - 强调文字颜色 3 16" xfId="696"/>
    <cellStyle name="40% - 强调文字颜色 3 17" xfId="460"/>
    <cellStyle name="40% - 强调文字颜色 3 18" xfId="467"/>
    <cellStyle name="40% - 强调文字颜色 3 19" xfId="472"/>
    <cellStyle name="40% - 强调文字颜色 3 2" xfId="243"/>
    <cellStyle name="40% - 强调文字颜色 3 2 2" xfId="247"/>
    <cellStyle name="40% - 强调文字颜色 3 2 2 2" xfId="252"/>
    <cellStyle name="40% - 强调文字颜色 3 2 2 2 2" xfId="537"/>
    <cellStyle name="40% - 强调文字颜色 3 2 3" xfId="545"/>
    <cellStyle name="40% - 强调文字颜色 3 2 4" xfId="250"/>
    <cellStyle name="40% - 强调文字颜色 3 20" xfId="235"/>
    <cellStyle name="40% - 强调文字颜色 3 21" xfId="695"/>
    <cellStyle name="40% - 强调文字颜色 3 22" xfId="459"/>
    <cellStyle name="40% - 强调文字颜色 3 3" xfId="257"/>
    <cellStyle name="40% - 强调文字颜色 3 4" xfId="260"/>
    <cellStyle name="40% - 强调文字颜色 3 5" xfId="851"/>
    <cellStyle name="40% - 强调文字颜色 3 6" xfId="853"/>
    <cellStyle name="40% - 强调文字颜色 3 7" xfId="855"/>
    <cellStyle name="40% - 强调文字颜色 3 8" xfId="858"/>
    <cellStyle name="40% - 强调文字颜色 3 9" xfId="860"/>
    <cellStyle name="40% - 强调文字颜色 4 10" xfId="675"/>
    <cellStyle name="40% - 强调文字颜色 4 11" xfId="710"/>
    <cellStyle name="40% - 强调文字颜色 4 12" xfId="712"/>
    <cellStyle name="40% - 强调文字颜色 4 13" xfId="41"/>
    <cellStyle name="40% - 强调文字颜色 4 14" xfId="70"/>
    <cellStyle name="40% - 强调文字颜色 4 15" xfId="96"/>
    <cellStyle name="40% - 强调文字颜色 4 16" xfId="715"/>
    <cellStyle name="40% - 强调文字颜色 4 17" xfId="594"/>
    <cellStyle name="40% - 强调文字颜色 4 18" xfId="611"/>
    <cellStyle name="40% - 强调文字颜色 4 19" xfId="324"/>
    <cellStyle name="40% - 强调文字颜色 4 2" xfId="861"/>
    <cellStyle name="40% - 强调文字颜色 4 2 2" xfId="288"/>
    <cellStyle name="40% - 强调文字颜色 4 2 2 2" xfId="291"/>
    <cellStyle name="40% - 强调文字颜色 4 2 2 2 2" xfId="299"/>
    <cellStyle name="40% - 强调文字颜色 4 2 3" xfId="862"/>
    <cellStyle name="40% - 强调文字颜色 4 2 4" xfId="864"/>
    <cellStyle name="40% - 强调文字颜色 4 20" xfId="95"/>
    <cellStyle name="40% - 强调文字颜色 4 21" xfId="714"/>
    <cellStyle name="40% - 强调文字颜色 4 22" xfId="593"/>
    <cellStyle name="40% - 强调文字颜色 4 3" xfId="865"/>
    <cellStyle name="40% - 强调文字颜色 4 4" xfId="866"/>
    <cellStyle name="40% - 强调文字颜色 4 5" xfId="867"/>
    <cellStyle name="40% - 强调文字颜色 4 6" xfId="868"/>
    <cellStyle name="40% - 强调文字颜色 4 7" xfId="869"/>
    <cellStyle name="40% - 强调文字颜色 4 8" xfId="871"/>
    <cellStyle name="40% - 强调文字颜色 4 9" xfId="456"/>
    <cellStyle name="40% - 强调文字颜色 5 10" xfId="874"/>
    <cellStyle name="40% - 强调文字颜色 5 11" xfId="757"/>
    <cellStyle name="40% - 强调文字颜色 5 12" xfId="296"/>
    <cellStyle name="40% - 强调文字颜色 5 13" xfId="312"/>
    <cellStyle name="40% - 强调文字颜色 5 14" xfId="318"/>
    <cellStyle name="40% - 强调文字颜色 5 15" xfId="158"/>
    <cellStyle name="40% - 强调文字颜色 5 16" xfId="760"/>
    <cellStyle name="40% - 强调文字颜色 5 17" xfId="75"/>
    <cellStyle name="40% - 强调文字颜色 5 18" xfId="763"/>
    <cellStyle name="40% - 强调文字颜色 5 19" xfId="766"/>
    <cellStyle name="40% - 强调文字颜色 5 2" xfId="877"/>
    <cellStyle name="40% - 强调文字颜色 5 2 2" xfId="879"/>
    <cellStyle name="40% - 强调文字颜色 5 2 2 2" xfId="881"/>
    <cellStyle name="40% - 强调文字颜色 5 2 2 2 2" xfId="882"/>
    <cellStyle name="40% - 强调文字颜色 5 2 3" xfId="885"/>
    <cellStyle name="40% - 强调文字颜色 5 2 4" xfId="888"/>
    <cellStyle name="40% - 强调文字颜色 5 20" xfId="157"/>
    <cellStyle name="40% - 强调文字颜色 5 21" xfId="759"/>
    <cellStyle name="40% - 强调文字颜色 5 22" xfId="74"/>
    <cellStyle name="40% - 强调文字颜色 5 3" xfId="891"/>
    <cellStyle name="40% - 强调文字颜色 5 4" xfId="893"/>
    <cellStyle name="40% - 强调文字颜色 5 5" xfId="895"/>
    <cellStyle name="40% - 强调文字颜色 5 6" xfId="898"/>
    <cellStyle name="40% - 强调文字颜色 5 7" xfId="901"/>
    <cellStyle name="40% - 强调文字颜色 5 8" xfId="904"/>
    <cellStyle name="40% - 强调文字颜色 5 9" xfId="515"/>
    <cellStyle name="40% - 强调文字颜色 6 10" xfId="905"/>
    <cellStyle name="40% - 强调文字颜色 6 11" xfId="210"/>
    <cellStyle name="40% - 强调文字颜色 6 12" xfId="263"/>
    <cellStyle name="40% - 强调文字颜色 6 13" xfId="344"/>
    <cellStyle name="40% - 强调文字颜色 6 14" xfId="718"/>
    <cellStyle name="40% - 强调文字颜色 6 15" xfId="105"/>
    <cellStyle name="40% - 强调文字颜色 6 16" xfId="731"/>
    <cellStyle name="40% - 强调文字颜色 6 17" xfId="737"/>
    <cellStyle name="40% - 强调文字颜色 6 18" xfId="743"/>
    <cellStyle name="40% - 强调文字颜色 6 19" xfId="748"/>
    <cellStyle name="40% - 强调文字颜色 6 2" xfId="906"/>
    <cellStyle name="40% - 强调文字颜色 6 2 2" xfId="907"/>
    <cellStyle name="40% - 强调文字颜色 6 2 2 2" xfId="909"/>
    <cellStyle name="40% - 强调文字颜色 6 2 2 2 2" xfId="911"/>
    <cellStyle name="40% - 强调文字颜色 6 2 3" xfId="912"/>
    <cellStyle name="40% - 强调文字颜色 6 2 4" xfId="913"/>
    <cellStyle name="40% - 强调文字颜色 6 20" xfId="104"/>
    <cellStyle name="40% - 强调文字颜色 6 21" xfId="730"/>
    <cellStyle name="40% - 强调文字颜色 6 22" xfId="736"/>
    <cellStyle name="40% - 强调文字颜色 6 3" xfId="914"/>
    <cellStyle name="40% - 强调文字颜色 6 4" xfId="916"/>
    <cellStyle name="40% - 强调文字颜色 6 5" xfId="918"/>
    <cellStyle name="40% - 强调文字颜色 6 6" xfId="920"/>
    <cellStyle name="40% - 强调文字颜色 6 7" xfId="922"/>
    <cellStyle name="40% - 强调文字颜色 6 8" xfId="923"/>
    <cellStyle name="40% - 强调文字颜色 6 9" xfId="246"/>
    <cellStyle name="60% - 强调文字颜色 1 2" xfId="926"/>
    <cellStyle name="60% - 强调文字颜色 1 2 2" xfId="929"/>
    <cellStyle name="60% - 强调文字颜色 1 2 2 2" xfId="930"/>
    <cellStyle name="60% - 强调文字颜色 1 2 2 2 2" xfId="931"/>
    <cellStyle name="60% - 强调文字颜色 1 2 3" xfId="932"/>
    <cellStyle name="60% - 强调文字颜色 1 2 4" xfId="933"/>
    <cellStyle name="60% - 强调文字颜色 1 3" xfId="934"/>
    <cellStyle name="60% - 强调文字颜色 1 4" xfId="935"/>
    <cellStyle name="60% - 强调文字颜色 1 5" xfId="936"/>
    <cellStyle name="60% - 强调文字颜色 1 6" xfId="937"/>
    <cellStyle name="60% - 强调文字颜色 1 7" xfId="938"/>
    <cellStyle name="60% - 强调文字颜色 1 8" xfId="939"/>
    <cellStyle name="60% - 强调文字颜色 1 9" xfId="940"/>
    <cellStyle name="60% - 强调文字颜色 2 2" xfId="941"/>
    <cellStyle name="60% - 强调文字颜色 2 2 2" xfId="942"/>
    <cellStyle name="60% - 强调文字颜色 2 2 2 2" xfId="51"/>
    <cellStyle name="60% - 强调文字颜色 2 2 2 2 2" xfId="943"/>
    <cellStyle name="60% - 强调文字颜色 2 2 3" xfId="944"/>
    <cellStyle name="60% - 强调文字颜色 2 2 4" xfId="946"/>
    <cellStyle name="60% - 强调文字颜色 2 3" xfId="31"/>
    <cellStyle name="60% - 强调文字颜色 2 4" xfId="948"/>
    <cellStyle name="60% - 强调文字颜色 2 5" xfId="415"/>
    <cellStyle name="60% - 强调文字颜色 2 6" xfId="418"/>
    <cellStyle name="60% - 强调文字颜色 2 7" xfId="421"/>
    <cellStyle name="60% - 强调文字颜色 2 8" xfId="949"/>
    <cellStyle name="60% - 强调文字颜色 2 9" xfId="950"/>
    <cellStyle name="60% - 强调文字颜色 3 2" xfId="952"/>
    <cellStyle name="60% - 强调文字颜色 3 2 2" xfId="953"/>
    <cellStyle name="60% - 强调文字颜色 3 2 2 2" xfId="954"/>
    <cellStyle name="60% - 强调文字颜色 3 2 2 2 2" xfId="955"/>
    <cellStyle name="60% - 强调文字颜色 3 2 3" xfId="956"/>
    <cellStyle name="60% - 强调文字颜色 3 2 4" xfId="957"/>
    <cellStyle name="60% - 强调文字颜色 3 3" xfId="959"/>
    <cellStyle name="60% - 强调文字颜色 3 4" xfId="960"/>
    <cellStyle name="60% - 强调文字颜色 3 5" xfId="961"/>
    <cellStyle name="60% - 强调文字颜色 3 6" xfId="963"/>
    <cellStyle name="60% - 强调文字颜色 3 7" xfId="965"/>
    <cellStyle name="60% - 强调文字颜色 3 8" xfId="967"/>
    <cellStyle name="60% - 强调文字颜色 3 9" xfId="968"/>
    <cellStyle name="60% - 强调文字颜色 4 2" xfId="969"/>
    <cellStyle name="60% - 强调文字颜色 4 2 2" xfId="915"/>
    <cellStyle name="60% - 强调文字颜色 4 2 2 2" xfId="970"/>
    <cellStyle name="60% - 强调文字颜色 4 2 2 2 2" xfId="972"/>
    <cellStyle name="60% - 强调文字颜色 4 2 3" xfId="917"/>
    <cellStyle name="60% - 强调文字颜色 4 2 4" xfId="919"/>
    <cellStyle name="60% - 强调文字颜色 4 3" xfId="973"/>
    <cellStyle name="60% - 强调文字颜色 4 4" xfId="974"/>
    <cellStyle name="60% - 强调文字颜色 4 5" xfId="975"/>
    <cellStyle name="60% - 强调文字颜色 4 6" xfId="976"/>
    <cellStyle name="60% - 强调文字颜色 4 7" xfId="978"/>
    <cellStyle name="60% - 强调文字颜色 4 8" xfId="980"/>
    <cellStyle name="60% - 强调文字颜色 4 9" xfId="983"/>
    <cellStyle name="60% - 强调文字颜色 5 2" xfId="984"/>
    <cellStyle name="60% - 强调文字颜色 5 2 2" xfId="986"/>
    <cellStyle name="60% - 强调文字颜色 5 2 2 2" xfId="987"/>
    <cellStyle name="60% - 强调文字颜色 5 2 2 2 2" xfId="990"/>
    <cellStyle name="60% - 强调文字颜色 5 2 3" xfId="992"/>
    <cellStyle name="60% - 强调文字颜色 5 2 4" xfId="995"/>
    <cellStyle name="60% - 强调文字颜色 5 3" xfId="996"/>
    <cellStyle name="60% - 强调文字颜色 5 4" xfId="997"/>
    <cellStyle name="60% - 强调文字颜色 5 5" xfId="998"/>
    <cellStyle name="60% - 强调文字颜色 5 6" xfId="999"/>
    <cellStyle name="60% - 强调文字颜色 5 7" xfId="1000"/>
    <cellStyle name="60% - 强调文字颜色 5 8" xfId="1001"/>
    <cellStyle name="60% - 强调文字颜色 5 9" xfId="1002"/>
    <cellStyle name="60% - 强调文字颜色 6 2" xfId="1004"/>
    <cellStyle name="60% - 强调文字颜色 6 2 2" xfId="1005"/>
    <cellStyle name="60% - 强调文字颜色 6 2 2 2" xfId="1006"/>
    <cellStyle name="60% - 强调文字颜色 6 2 2 2 2" xfId="1007"/>
    <cellStyle name="60% - 强调文字颜色 6 2 3" xfId="1008"/>
    <cellStyle name="60% - 强调文字颜色 6 2 4" xfId="1009"/>
    <cellStyle name="60% - 强调文字颜色 6 3" xfId="1010"/>
    <cellStyle name="60% - 强调文字颜色 6 4" xfId="1011"/>
    <cellStyle name="60% - 强调文字颜色 6 5" xfId="1012"/>
    <cellStyle name="60% - 强调文字颜色 6 6" xfId="1013"/>
    <cellStyle name="60% - 强调文字颜色 6 7" xfId="1014"/>
    <cellStyle name="60% - 强调文字颜色 6 8" xfId="1015"/>
    <cellStyle name="60% - 强调文字颜色 6 9" xfId="1016"/>
    <cellStyle name="6mal" xfId="1018"/>
    <cellStyle name="6mal 2" xfId="380"/>
    <cellStyle name="6mal 2 2" xfId="585"/>
    <cellStyle name="6mal 2 2 2" xfId="1019"/>
    <cellStyle name="6mal 2 2 3" xfId="1020"/>
    <cellStyle name="6mal 2 3" xfId="82"/>
    <cellStyle name="6mal 2 4" xfId="1023"/>
    <cellStyle name="6mal 3" xfId="1026"/>
    <cellStyle name="6mal 4" xfId="1028"/>
    <cellStyle name="Accent1" xfId="1030"/>
    <cellStyle name="Accent1 - 20%" xfId="1032"/>
    <cellStyle name="Accent1 - 20% 2" xfId="374"/>
    <cellStyle name="Accent1 - 20% 2 2" xfId="1035"/>
    <cellStyle name="Accent1 - 20% 2 2 2" xfId="1036"/>
    <cellStyle name="Accent1 - 20% 2 2 2 2" xfId="1038"/>
    <cellStyle name="Accent1 - 20% 2 3" xfId="1040"/>
    <cellStyle name="Accent1 - 20% 2 4" xfId="1042"/>
    <cellStyle name="Accent1 - 20% 3" xfId="378"/>
    <cellStyle name="Accent1 - 20% 4" xfId="677"/>
    <cellStyle name="Accent1 - 20% 5" xfId="680"/>
    <cellStyle name="Accent1 - 20% 6" xfId="682"/>
    <cellStyle name="Accent1 - 20% 7" xfId="684"/>
    <cellStyle name="Accent1 - 20% 8" xfId="686"/>
    <cellStyle name="Accent1 - 20% 9" xfId="1043"/>
    <cellStyle name="Accent1 - 40%" xfId="1044"/>
    <cellStyle name="Accent1 - 40% 2" xfId="1045"/>
    <cellStyle name="Accent1 - 40% 2 2" xfId="1046"/>
    <cellStyle name="Accent1 - 40% 2 2 2" xfId="1048"/>
    <cellStyle name="Accent1 - 40% 2 2 2 2" xfId="202"/>
    <cellStyle name="Accent1 - 40% 2 3" xfId="1050"/>
    <cellStyle name="Accent1 - 40% 2 4" xfId="1052"/>
    <cellStyle name="Accent1 - 40% 3" xfId="1053"/>
    <cellStyle name="Accent1 - 40% 4" xfId="1054"/>
    <cellStyle name="Accent1 - 40% 5" xfId="1057"/>
    <cellStyle name="Accent1 - 40% 6" xfId="1059"/>
    <cellStyle name="Accent1 - 40% 7" xfId="1061"/>
    <cellStyle name="Accent1 - 40% 8" xfId="1062"/>
    <cellStyle name="Accent1 - 40% 9" xfId="1063"/>
    <cellStyle name="Accent1 - 60%" xfId="1064"/>
    <cellStyle name="Accent1 - 60% 2" xfId="1065"/>
    <cellStyle name="Accent1 - 60% 2 2" xfId="1067"/>
    <cellStyle name="Accent1 - 60% 2 2 2" xfId="1069"/>
    <cellStyle name="Accent1 - 60% 2 2 2 2" xfId="1071"/>
    <cellStyle name="Accent1 - 60% 2 3" xfId="1072"/>
    <cellStyle name="Accent1 - 60% 2 4" xfId="1073"/>
    <cellStyle name="Accent1 - 60% 3" xfId="1074"/>
    <cellStyle name="Accent1 - 60% 4" xfId="1075"/>
    <cellStyle name="Accent1 - 60% 5" xfId="1076"/>
    <cellStyle name="Accent1 - 60% 6" xfId="1077"/>
    <cellStyle name="Accent1 - 60% 7" xfId="1078"/>
    <cellStyle name="Accent1 - 60% 8" xfId="1079"/>
    <cellStyle name="Accent1 - 60% 9" xfId="1080"/>
    <cellStyle name="Accent1 2" xfId="1082"/>
    <cellStyle name="Accent1 2 2" xfId="1086"/>
    <cellStyle name="Accent1 2 2 2" xfId="1087"/>
    <cellStyle name="Accent1 2 2 2 2" xfId="1088"/>
    <cellStyle name="Accent1 2 3" xfId="1089"/>
    <cellStyle name="Accent1 2 4" xfId="1090"/>
    <cellStyle name="Accent1 3" xfId="1093"/>
    <cellStyle name="Accent1 4" xfId="1094"/>
    <cellStyle name="Accent1 5" xfId="1095"/>
    <cellStyle name="Accent1 6" xfId="1096"/>
    <cellStyle name="Accent1 7" xfId="1097"/>
    <cellStyle name="Accent1 8" xfId="1098"/>
    <cellStyle name="Accent1 9" xfId="1099"/>
    <cellStyle name="Accent1_Book1" xfId="857"/>
    <cellStyle name="Accent2" xfId="1101"/>
    <cellStyle name="Accent2 - 20%" xfId="1103"/>
    <cellStyle name="Accent2 - 20% 2" xfId="1104"/>
    <cellStyle name="Accent2 - 20% 2 2" xfId="1105"/>
    <cellStyle name="Accent2 - 20% 2 2 2" xfId="1106"/>
    <cellStyle name="Accent2 - 20% 2 2 2 2" xfId="1107"/>
    <cellStyle name="Accent2 - 20% 2 3" xfId="1109"/>
    <cellStyle name="Accent2 - 20% 2 4" xfId="1110"/>
    <cellStyle name="Accent2 - 20% 3" xfId="1111"/>
    <cellStyle name="Accent2 - 20% 4" xfId="1112"/>
    <cellStyle name="Accent2 - 20% 5" xfId="1113"/>
    <cellStyle name="Accent2 - 20% 6" xfId="1114"/>
    <cellStyle name="Accent2 - 20% 7" xfId="1115"/>
    <cellStyle name="Accent2 - 20% 8" xfId="281"/>
    <cellStyle name="Accent2 - 20% 9" xfId="1116"/>
    <cellStyle name="Accent2 - 40%" xfId="8"/>
    <cellStyle name="Accent2 - 40% 2" xfId="1119"/>
    <cellStyle name="Accent2 - 40% 2 2" xfId="1122"/>
    <cellStyle name="Accent2 - 40% 2 2 2" xfId="1124"/>
    <cellStyle name="Accent2 - 40% 2 2 2 2" xfId="1126"/>
    <cellStyle name="Accent2 - 40% 2 3" xfId="1128"/>
    <cellStyle name="Accent2 - 40% 2 4" xfId="1131"/>
    <cellStyle name="Accent2 - 40% 3" xfId="1134"/>
    <cellStyle name="Accent2 - 40% 4" xfId="1136"/>
    <cellStyle name="Accent2 - 40% 5" xfId="1138"/>
    <cellStyle name="Accent2 - 40% 6" xfId="1140"/>
    <cellStyle name="Accent2 - 40% 7" xfId="1143"/>
    <cellStyle name="Accent2 - 40% 8" xfId="1145"/>
    <cellStyle name="Accent2 - 40% 9" xfId="1148"/>
    <cellStyle name="Accent2 - 60%" xfId="1149"/>
    <cellStyle name="Accent2 - 60% 2" xfId="1150"/>
    <cellStyle name="Accent2 - 60% 2 2" xfId="1151"/>
    <cellStyle name="Accent2 - 60% 2 2 2" xfId="1152"/>
    <cellStyle name="Accent2 - 60% 2 2 2 2" xfId="1153"/>
    <cellStyle name="Accent2 - 60% 2 3" xfId="1154"/>
    <cellStyle name="Accent2 - 60% 2 4" xfId="1155"/>
    <cellStyle name="Accent2 - 60% 3" xfId="1157"/>
    <cellStyle name="Accent2 - 60% 4" xfId="1159"/>
    <cellStyle name="Accent2 - 60% 5" xfId="1161"/>
    <cellStyle name="Accent2 - 60% 6" xfId="1162"/>
    <cellStyle name="Accent2 - 60% 7" xfId="1163"/>
    <cellStyle name="Accent2 - 60% 8" xfId="1164"/>
    <cellStyle name="Accent2 - 60% 9" xfId="1165"/>
    <cellStyle name="Accent2 2" xfId="1166"/>
    <cellStyle name="Accent2 2 2" xfId="1167"/>
    <cellStyle name="Accent2 2 2 2" xfId="350"/>
    <cellStyle name="Accent2 2 2 2 2" xfId="490"/>
    <cellStyle name="Accent2 2 3" xfId="1168"/>
    <cellStyle name="Accent2 2 4" xfId="1169"/>
    <cellStyle name="Accent2 3" xfId="1170"/>
    <cellStyle name="Accent2 4" xfId="1171"/>
    <cellStyle name="Accent2 5" xfId="1172"/>
    <cellStyle name="Accent2 6" xfId="1173"/>
    <cellStyle name="Accent2 7" xfId="1174"/>
    <cellStyle name="Accent2 8" xfId="1175"/>
    <cellStyle name="Accent2 9" xfId="1177"/>
    <cellStyle name="Accent2_Book1" xfId="1178"/>
    <cellStyle name="Accent3" xfId="1181"/>
    <cellStyle name="Accent3 - 20%" xfId="1184"/>
    <cellStyle name="Accent3 - 20% 2" xfId="1186"/>
    <cellStyle name="Accent3 - 20% 2 2" xfId="326"/>
    <cellStyle name="Accent3 - 20% 2 2 2" xfId="1188"/>
    <cellStyle name="Accent3 - 20% 2 2 2 2" xfId="1189"/>
    <cellStyle name="Accent3 - 20% 2 3" xfId="1190"/>
    <cellStyle name="Accent3 - 20% 2 4" xfId="1191"/>
    <cellStyle name="Accent3 - 20% 3" xfId="1193"/>
    <cellStyle name="Accent3 - 20% 4" xfId="1195"/>
    <cellStyle name="Accent3 - 20% 5" xfId="1198"/>
    <cellStyle name="Accent3 - 20% 6" xfId="1201"/>
    <cellStyle name="Accent3 - 20% 7" xfId="1203"/>
    <cellStyle name="Accent3 - 20% 8" xfId="214"/>
    <cellStyle name="Accent3 - 20% 9" xfId="223"/>
    <cellStyle name="Accent3 - 40%" xfId="1206"/>
    <cellStyle name="Accent3 - 40% 2" xfId="1208"/>
    <cellStyle name="Accent3 - 40% 2 2" xfId="1211"/>
    <cellStyle name="Accent3 - 40% 2 2 2" xfId="1213"/>
    <cellStyle name="Accent3 - 40% 2 2 2 2" xfId="1214"/>
    <cellStyle name="Accent3 - 40% 2 3" xfId="1217"/>
    <cellStyle name="Accent3 - 40% 2 4" xfId="1219"/>
    <cellStyle name="Accent3 - 40% 3" xfId="1221"/>
    <cellStyle name="Accent3 - 40% 3 4" xfId="1222"/>
    <cellStyle name="Accent3 - 40% 4" xfId="1224"/>
    <cellStyle name="Accent3 - 40% 5" xfId="1225"/>
    <cellStyle name="Accent3 - 40% 6" xfId="1227"/>
    <cellStyle name="Accent3 - 40% 7" xfId="1229"/>
    <cellStyle name="Accent3 - 40% 8" xfId="1231"/>
    <cellStyle name="Accent3 - 40% 9" xfId="1233"/>
    <cellStyle name="Accent3 - 60%" xfId="1234"/>
    <cellStyle name="Accent3 - 60% 2" xfId="1235"/>
    <cellStyle name="Accent3 - 60% 2 2" xfId="1236"/>
    <cellStyle name="Accent3 - 60% 2 2 2" xfId="1237"/>
    <cellStyle name="Accent3 - 60% 2 2 2 2" xfId="1239"/>
    <cellStyle name="Accent3 - 60% 2 3" xfId="1240"/>
    <cellStyle name="Accent3 - 60% 2 4" xfId="1243"/>
    <cellStyle name="Accent3 - 60% 3" xfId="1244"/>
    <cellStyle name="Accent3 - 60% 4" xfId="1245"/>
    <cellStyle name="Accent3 - 60% 5" xfId="1246"/>
    <cellStyle name="Accent3 - 60% 6" xfId="1247"/>
    <cellStyle name="Accent3 - 60% 7" xfId="1248"/>
    <cellStyle name="Accent3 - 60% 8" xfId="1249"/>
    <cellStyle name="Accent3 - 60% 9" xfId="1251"/>
    <cellStyle name="Accent3 2" xfId="1253"/>
    <cellStyle name="Accent3 2 2" xfId="1254"/>
    <cellStyle name="Accent3 2 2 2" xfId="1256"/>
    <cellStyle name="Accent3 2 2 2 2" xfId="1258"/>
    <cellStyle name="Accent3 2 3" xfId="1259"/>
    <cellStyle name="Accent3 2 4" xfId="1260"/>
    <cellStyle name="Accent3 3" xfId="1261"/>
    <cellStyle name="Accent3 4" xfId="1068"/>
    <cellStyle name="Accent3 5" xfId="1262"/>
    <cellStyle name="Accent3 6" xfId="1264"/>
    <cellStyle name="Accent3 7" xfId="1267"/>
    <cellStyle name="Accent3 8" xfId="1268"/>
    <cellStyle name="Accent3 9" xfId="1269"/>
    <cellStyle name="Accent3_Book1" xfId="584"/>
    <cellStyle name="Accent4" xfId="1271"/>
    <cellStyle name="Accent4 - 20%" xfId="1272"/>
    <cellStyle name="Accent4 - 20% 2" xfId="1273"/>
    <cellStyle name="Accent4 - 20% 2 2" xfId="1275"/>
    <cellStyle name="Accent4 - 20% 2 2 2" xfId="1277"/>
    <cellStyle name="Accent4 - 20% 2 2 2 2" xfId="1278"/>
    <cellStyle name="Accent4 - 20% 2 3" xfId="1279"/>
    <cellStyle name="Accent4 - 20% 2 4" xfId="1280"/>
    <cellStyle name="Accent4 - 20% 3" xfId="1281"/>
    <cellStyle name="Accent4 - 20% 4" xfId="1282"/>
    <cellStyle name="Accent4 - 20% 5" xfId="1283"/>
    <cellStyle name="Accent4 - 20% 6" xfId="1284"/>
    <cellStyle name="Accent4 - 20% 7" xfId="1287"/>
    <cellStyle name="Accent4 - 20% 8" xfId="529"/>
    <cellStyle name="Accent4 - 20% 9" xfId="1288"/>
    <cellStyle name="Accent4 - 40%" xfId="1289"/>
    <cellStyle name="Accent4 - 40% 2" xfId="982"/>
    <cellStyle name="Accent4 - 40% 2 2" xfId="1291"/>
    <cellStyle name="Accent4 - 40% 2 2 2" xfId="1292"/>
    <cellStyle name="Accent4 - 40% 2 2 2 2" xfId="1293"/>
    <cellStyle name="Accent4 - 40% 2 3" xfId="1295"/>
    <cellStyle name="Accent4 - 40% 2 4" xfId="1297"/>
    <cellStyle name="Accent4 - 40% 3" xfId="1298"/>
    <cellStyle name="Accent4 - 40% 4" xfId="1300"/>
    <cellStyle name="Accent4 - 40% 5" xfId="1302"/>
    <cellStyle name="Accent4 - 40% 6" xfId="1304"/>
    <cellStyle name="Accent4 - 40% 7" xfId="1307"/>
    <cellStyle name="Accent4 - 40% 8" xfId="1309"/>
    <cellStyle name="Accent4 - 40% 9" xfId="1311"/>
    <cellStyle name="Accent4 - 60%" xfId="1313"/>
    <cellStyle name="Accent4 - 60% 2" xfId="1314"/>
    <cellStyle name="Accent4 - 60% 2 2" xfId="1317"/>
    <cellStyle name="Accent4 - 60% 2 2 2" xfId="1318"/>
    <cellStyle name="Accent4 - 60% 2 2 2 2" xfId="1319"/>
    <cellStyle name="Accent4 - 60% 2 3" xfId="151"/>
    <cellStyle name="Accent4 - 60% 2 4" xfId="1323"/>
    <cellStyle name="Accent4 - 60% 3" xfId="1325"/>
    <cellStyle name="Accent4 - 60% 4" xfId="1327"/>
    <cellStyle name="Accent4 - 60% 5" xfId="1329"/>
    <cellStyle name="Accent4 - 60% 6" xfId="1330"/>
    <cellStyle name="Accent4 - 60% 7" xfId="1331"/>
    <cellStyle name="Accent4 - 60% 8" xfId="1332"/>
    <cellStyle name="Accent4 - 60% 9" xfId="1333"/>
    <cellStyle name="Accent4 2" xfId="1334"/>
    <cellStyle name="Accent4 2 2" xfId="56"/>
    <cellStyle name="Accent4 2 2 2" xfId="925"/>
    <cellStyle name="Accent4 2 2 2 2" xfId="928"/>
    <cellStyle name="Accent4 2 3" xfId="34"/>
    <cellStyle name="Accent4 2 4" xfId="18"/>
    <cellStyle name="Accent4 3" xfId="1335"/>
    <cellStyle name="Accent4 4" xfId="1336"/>
    <cellStyle name="Accent4 5" xfId="1338"/>
    <cellStyle name="Accent4 6" xfId="1341"/>
    <cellStyle name="Accent4 7" xfId="1344"/>
    <cellStyle name="Accent4 8" xfId="725"/>
    <cellStyle name="Accent4 9" xfId="1348"/>
    <cellStyle name="Accent4_Book1" xfId="1350"/>
    <cellStyle name="Accent5" xfId="198"/>
    <cellStyle name="Accent5 - 20%" xfId="1351"/>
    <cellStyle name="Accent5 - 20% 2" xfId="1353"/>
    <cellStyle name="Accent5 - 20% 2 2" xfId="1354"/>
    <cellStyle name="Accent5 - 20% 2 2 2" xfId="1142"/>
    <cellStyle name="Accent5 - 20% 2 2 2 2" xfId="1356"/>
    <cellStyle name="Accent5 - 20% 2 3" xfId="1358"/>
    <cellStyle name="Accent5 - 20% 2 4" xfId="1360"/>
    <cellStyle name="Accent5 - 20% 3" xfId="1363"/>
    <cellStyle name="Accent5 - 20% 4" xfId="1366"/>
    <cellStyle name="Accent5 - 20% 5" xfId="1368"/>
    <cellStyle name="Accent5 - 20% 6" xfId="1370"/>
    <cellStyle name="Accent5 - 20% 7" xfId="1371"/>
    <cellStyle name="Accent5 - 20% 8" xfId="790"/>
    <cellStyle name="Accent5 - 20% 9" xfId="1372"/>
    <cellStyle name="Accent5 - 40%" xfId="1373"/>
    <cellStyle name="Accent5 - 40% 2" xfId="1374"/>
    <cellStyle name="Accent5 - 40% 2 2" xfId="1375"/>
    <cellStyle name="Accent5 - 40% 2 2 2" xfId="1306"/>
    <cellStyle name="Accent5 - 40% 2 2 2 2" xfId="127"/>
    <cellStyle name="Accent5 - 40% 2 3" xfId="1376"/>
    <cellStyle name="Accent5 - 40% 2 4" xfId="1377"/>
    <cellStyle name="Accent5 - 40% 3" xfId="1378"/>
    <cellStyle name="Accent5 - 40% 4" xfId="1380"/>
    <cellStyle name="Accent5 - 40% 5" xfId="1381"/>
    <cellStyle name="Accent5 - 40% 6" xfId="1382"/>
    <cellStyle name="Accent5 - 40% 7" xfId="1383"/>
    <cellStyle name="Accent5 - 40% 8" xfId="1384"/>
    <cellStyle name="Accent5 - 40% 9" xfId="1387"/>
    <cellStyle name="Accent5 - 60%" xfId="1388"/>
    <cellStyle name="Accent5 - 60% 2" xfId="1389"/>
    <cellStyle name="Accent5 - 60% 2 2" xfId="1390"/>
    <cellStyle name="Accent5 - 60% 2 2 2" xfId="1392"/>
    <cellStyle name="Accent5 - 60% 2 2 2 2" xfId="1394"/>
    <cellStyle name="Accent5 - 60% 2 3" xfId="16"/>
    <cellStyle name="Accent5 - 60% 2 4" xfId="63"/>
    <cellStyle name="Accent5 - 60% 3" xfId="1395"/>
    <cellStyle name="Accent5 - 60% 4" xfId="1034"/>
    <cellStyle name="Accent5 - 60% 5" xfId="1039"/>
    <cellStyle name="Accent5 - 60% 6" xfId="1041"/>
    <cellStyle name="Accent5 - 60% 7" xfId="1396"/>
    <cellStyle name="Accent5 - 60% 8" xfId="1210"/>
    <cellStyle name="Accent5 - 60% 9" xfId="1216"/>
    <cellStyle name="Accent5 2" xfId="100"/>
    <cellStyle name="Accent5 2 2" xfId="87"/>
    <cellStyle name="Accent5 2 2 2" xfId="1397"/>
    <cellStyle name="Accent5 2 2 2 2" xfId="1400"/>
    <cellStyle name="Accent5 2 3" xfId="1401"/>
    <cellStyle name="Accent5 2 4" xfId="1402"/>
    <cellStyle name="Accent5 3" xfId="1403"/>
    <cellStyle name="Accent5 4" xfId="1404"/>
    <cellStyle name="Accent5 5" xfId="1406"/>
    <cellStyle name="Accent5 6" xfId="1408"/>
    <cellStyle name="Accent5 7" xfId="1410"/>
    <cellStyle name="Accent5 8" xfId="1412"/>
    <cellStyle name="Accent5 9" xfId="1414"/>
    <cellStyle name="Accent5_Book1" xfId="1415"/>
    <cellStyle name="Accent6" xfId="200"/>
    <cellStyle name="Accent6 - 20%" xfId="1416"/>
    <cellStyle name="Accent6 - 20% 2" xfId="1022"/>
    <cellStyle name="Accent6 - 20% 2 2" xfId="1417"/>
    <cellStyle name="Accent6 - 20% 2 2 2" xfId="1419"/>
    <cellStyle name="Accent6 - 20% 2 2 2 2" xfId="234"/>
    <cellStyle name="Accent6 - 20% 2 3" xfId="1420"/>
    <cellStyle name="Accent6 - 20% 2 4" xfId="1421"/>
    <cellStyle name="Accent6 - 20% 3" xfId="788"/>
    <cellStyle name="Accent6 - 20% 4" xfId="794"/>
    <cellStyle name="Accent6 - 20% 5" xfId="798"/>
    <cellStyle name="Accent6 - 20% 6" xfId="1422"/>
    <cellStyle name="Accent6 - 20% 7" xfId="1205"/>
    <cellStyle name="Accent6 - 20% 8" xfId="1424"/>
    <cellStyle name="Accent6 - 20% 9" xfId="1426"/>
    <cellStyle name="Accent6 - 40%" xfId="1428"/>
    <cellStyle name="Accent6 - 40% 2" xfId="1430"/>
    <cellStyle name="Accent6 - 40% 2 2" xfId="1431"/>
    <cellStyle name="Accent6 - 40% 2 2 2" xfId="1432"/>
    <cellStyle name="Accent6 - 40% 2 2 2 2" xfId="1433"/>
    <cellStyle name="Accent6 - 40% 2 3" xfId="1435"/>
    <cellStyle name="Accent6 - 40% 2 4" xfId="1436"/>
    <cellStyle name="Accent6 - 40% 3" xfId="1438"/>
    <cellStyle name="Accent6 - 40% 4" xfId="1439"/>
    <cellStyle name="Accent6 - 40% 5" xfId="1440"/>
    <cellStyle name="Accent6 - 40% 6" xfId="1441"/>
    <cellStyle name="Accent6 - 40% 7" xfId="1391"/>
    <cellStyle name="Accent6 - 40% 8" xfId="1443"/>
    <cellStyle name="Accent6 - 40% 9" xfId="1445"/>
    <cellStyle name="Accent6 - 60%" xfId="1446"/>
    <cellStyle name="Accent6 - 60% 2" xfId="1447"/>
    <cellStyle name="Accent6 - 60% 2 2" xfId="1449"/>
    <cellStyle name="Accent6 - 60% 2 2 2" xfId="1450"/>
    <cellStyle name="Accent6 - 60% 2 2 2 2" xfId="1452"/>
    <cellStyle name="Accent6 - 60% 2 3" xfId="1454"/>
    <cellStyle name="Accent6 - 60% 2 4" xfId="29"/>
    <cellStyle name="Accent6 - 60% 3" xfId="1455"/>
    <cellStyle name="Accent6 - 60% 4" xfId="1457"/>
    <cellStyle name="Accent6 - 60% 5" xfId="1458"/>
    <cellStyle name="Accent6 - 60% 6" xfId="1459"/>
    <cellStyle name="Accent6 - 60% 7" xfId="1037"/>
    <cellStyle name="Accent6 - 60% 8" xfId="1460"/>
    <cellStyle name="Accent6 - 60% 9" xfId="1461"/>
    <cellStyle name="Accent6 2" xfId="1462"/>
    <cellStyle name="Accent6 2 2" xfId="1464"/>
    <cellStyle name="Accent6 2 2 2" xfId="1465"/>
    <cellStyle name="Accent6 2 2 2 2" xfId="1466"/>
    <cellStyle name="Accent6 2 3" xfId="1467"/>
    <cellStyle name="Accent6 2 4" xfId="1274"/>
    <cellStyle name="Accent6 3" xfId="1468"/>
    <cellStyle name="Accent6 4" xfId="1470"/>
    <cellStyle name="Accent6 5" xfId="1472"/>
    <cellStyle name="Accent6 6" xfId="1474"/>
    <cellStyle name="Accent6 7" xfId="1475"/>
    <cellStyle name="Accent6 8" xfId="1476"/>
    <cellStyle name="Accent6 9" xfId="1477"/>
    <cellStyle name="Accent6_Book1" xfId="1478"/>
    <cellStyle name="args.style" xfId="5"/>
    <cellStyle name="args.style 2" xfId="1479"/>
    <cellStyle name="args.style 2 2" xfId="1480"/>
    <cellStyle name="args.style 2 2 2" xfId="1483"/>
    <cellStyle name="args.style 2 2 3" xfId="1484"/>
    <cellStyle name="args.style 2 3" xfId="1485"/>
    <cellStyle name="args.style 2 4" xfId="1486"/>
    <cellStyle name="args.style 3" xfId="633"/>
    <cellStyle name="args.style 4" xfId="771"/>
    <cellStyle name="ColLevel_0" xfId="566"/>
    <cellStyle name="Comma [0]_!!!GO" xfId="1488"/>
    <cellStyle name="comma zerodec" xfId="1490"/>
    <cellStyle name="comma zerodec 2" xfId="1491"/>
    <cellStyle name="comma zerodec 2 2" xfId="1493"/>
    <cellStyle name="comma zerodec 2 2 2" xfId="1494"/>
    <cellStyle name="comma zerodec 2 2 2 2" xfId="1495"/>
    <cellStyle name="comma zerodec 2 3" xfId="1496"/>
    <cellStyle name="comma zerodec 2 4" xfId="1497"/>
    <cellStyle name="comma zerodec 3" xfId="1498"/>
    <cellStyle name="comma zerodec 4" xfId="834"/>
    <cellStyle name="Comma_!!!GO" xfId="1500"/>
    <cellStyle name="Currency [0]_!!!GO" xfId="1085"/>
    <cellStyle name="Currency_!!!GO" xfId="1501"/>
    <cellStyle name="Currency1" xfId="1502"/>
    <cellStyle name="Currency1 2" xfId="1503"/>
    <cellStyle name="Currency1 2 2" xfId="120"/>
    <cellStyle name="Currency1 2 2 2" xfId="139"/>
    <cellStyle name="Currency1 2 2 2 2" xfId="398"/>
    <cellStyle name="Currency1 2 3" xfId="1505"/>
    <cellStyle name="Currency1 2 4" xfId="1507"/>
    <cellStyle name="Currency1 3" xfId="1508"/>
    <cellStyle name="Currency1 4" xfId="1510"/>
    <cellStyle name="Date" xfId="1511"/>
    <cellStyle name="Date 2" xfId="1512"/>
    <cellStyle name="Date 2 2" xfId="1515"/>
    <cellStyle name="Date 2 2 2" xfId="1518"/>
    <cellStyle name="Date 2 2 2 2" xfId="1521"/>
    <cellStyle name="Date 2 3" xfId="1522"/>
    <cellStyle name="Date 2 4" xfId="1523"/>
    <cellStyle name="Date 3" xfId="1081"/>
    <cellStyle name="Date 4" xfId="1092"/>
    <cellStyle name="Dollar (zero dec)" xfId="1526"/>
    <cellStyle name="Dollar (zero dec) 2" xfId="1527"/>
    <cellStyle name="Dollar (zero dec) 2 2" xfId="103"/>
    <cellStyle name="Dollar (zero dec) 2 2 2" xfId="1529"/>
    <cellStyle name="Dollar (zero dec) 2 2 2 2" xfId="1533"/>
    <cellStyle name="Dollar (zero dec) 2 3" xfId="729"/>
    <cellStyle name="Dollar (zero dec) 2 4" xfId="735"/>
    <cellStyle name="Dollar (zero dec) 3" xfId="1534"/>
    <cellStyle name="Dollar (zero dec) 4" xfId="1535"/>
    <cellStyle name="Grey" xfId="1536"/>
    <cellStyle name="Grey 2" xfId="1537"/>
    <cellStyle name="Grey 2 2" xfId="1538"/>
    <cellStyle name="Grey 2 2 2" xfId="1539"/>
    <cellStyle name="Grey 2 2 2 2" xfId="1540"/>
    <cellStyle name="Grey 2 3" xfId="1543"/>
    <cellStyle name="Grey 2 4" xfId="1545"/>
    <cellStyle name="Grey 3" xfId="1547"/>
    <cellStyle name="Grey 4" xfId="1548"/>
    <cellStyle name="Header1" xfId="1551"/>
    <cellStyle name="Header1 2" xfId="1553"/>
    <cellStyle name="Header1 2 2" xfId="1556"/>
    <cellStyle name="Header1 2 2 2" xfId="1558"/>
    <cellStyle name="Header1 2 2 2 2" xfId="1559"/>
    <cellStyle name="Header1 2 3" xfId="1561"/>
    <cellStyle name="Header1 3" xfId="1562"/>
    <cellStyle name="Header1 4" xfId="1563"/>
    <cellStyle name="Header2" xfId="1566"/>
    <cellStyle name="Header2 2" xfId="1567"/>
    <cellStyle name="Header2 2 2" xfId="1569"/>
    <cellStyle name="Header2 2 2 2" xfId="1571"/>
    <cellStyle name="Header2 2 2 2 2" xfId="1025"/>
    <cellStyle name="Header2 2 3" xfId="1573"/>
    <cellStyle name="Header2 3" xfId="1574"/>
    <cellStyle name="Header2 4" xfId="1575"/>
    <cellStyle name="Input [yellow]" xfId="1577"/>
    <cellStyle name="Input [yellow] 2" xfId="1579"/>
    <cellStyle name="Input [yellow] 2 2" xfId="1581"/>
    <cellStyle name="Input [yellow] 2 2 2" xfId="1582"/>
    <cellStyle name="Input [yellow] 2 2 2 2" xfId="1583"/>
    <cellStyle name="Input [yellow] 2 3" xfId="1585"/>
    <cellStyle name="Input [yellow] 2 4" xfId="579"/>
    <cellStyle name="Input [yellow] 3" xfId="1587"/>
    <cellStyle name="Input [yellow] 4" xfId="1589"/>
    <cellStyle name="Input Cells" xfId="1590"/>
    <cellStyle name="Input Cells 2" xfId="873"/>
    <cellStyle name="Input Cells 2 2" xfId="1591"/>
    <cellStyle name="Input Cells 2 2 2" xfId="740"/>
    <cellStyle name="Input Cells 2 2 2 2" xfId="1592"/>
    <cellStyle name="Input Cells 2 3" xfId="1593"/>
    <cellStyle name="Input Cells 2 4" xfId="1594"/>
    <cellStyle name="Input Cells 3" xfId="756"/>
    <cellStyle name="Input Cells 4" xfId="295"/>
    <cellStyle name="Linked Cells" xfId="1595"/>
    <cellStyle name="Linked Cells 2" xfId="1215"/>
    <cellStyle name="Linked Cells 2 2" xfId="1596"/>
    <cellStyle name="Linked Cells 2 2 2" xfId="1509"/>
    <cellStyle name="Linked Cells 2 2 2 2" xfId="607"/>
    <cellStyle name="Linked Cells 2 3" xfId="1598"/>
    <cellStyle name="Linked Cells 2 4" xfId="1600"/>
    <cellStyle name="Linked Cells 3" xfId="1218"/>
    <cellStyle name="Linked Cells 4" xfId="1601"/>
    <cellStyle name="Millares [0]_96 Risk" xfId="1603"/>
    <cellStyle name="Millares_96 Risk" xfId="1542"/>
    <cellStyle name="Milliers [0]_!!!GO" xfId="1605"/>
    <cellStyle name="Milliers_!!!GO" xfId="1606"/>
    <cellStyle name="Moneda [0]_96 Risk" xfId="1608"/>
    <cellStyle name="Moneda_96 Risk" xfId="1611"/>
    <cellStyle name="Mon閠aire [0]_!!!GO" xfId="870"/>
    <cellStyle name="Mon閠aire_!!!GO" xfId="1614"/>
    <cellStyle name="New Times Roman" xfId="1615"/>
    <cellStyle name="New Times Roman 2" xfId="1204"/>
    <cellStyle name="New Times Roman 2 2" xfId="1207"/>
    <cellStyle name="New Times Roman 2 2 2" xfId="1209"/>
    <cellStyle name="New Times Roman 2 2 2 2" xfId="1212"/>
    <cellStyle name="New Times Roman 2 3" xfId="1220"/>
    <cellStyle name="New Times Roman 2 4" xfId="1223"/>
    <cellStyle name="New Times Roman 3" xfId="1423"/>
    <cellStyle name="New Times Roman 4" xfId="1425"/>
    <cellStyle name="no dec" xfId="1617"/>
    <cellStyle name="no dec 2" xfId="1619"/>
    <cellStyle name="no dec 2 2" xfId="1621"/>
    <cellStyle name="no dec 2 2 2" xfId="1623"/>
    <cellStyle name="no dec 2 2 2 2" xfId="1437"/>
    <cellStyle name="no dec 2 3" xfId="1624"/>
    <cellStyle name="no dec 2 4" xfId="1626"/>
    <cellStyle name="no dec 3" xfId="1627"/>
    <cellStyle name="no dec 4" xfId="1628"/>
    <cellStyle name="Normal - Style1" xfId="1629"/>
    <cellStyle name="Normal - Style1 2" xfId="1630"/>
    <cellStyle name="Normal - Style1 2 2" xfId="1631"/>
    <cellStyle name="Normal - Style1 2 2 2" xfId="1633"/>
    <cellStyle name="Normal - Style1 2 2 2 2" xfId="1634"/>
    <cellStyle name="Normal - Style1 2 3" xfId="1635"/>
    <cellStyle name="Normal - Style1 2 4" xfId="1636"/>
    <cellStyle name="Normal - Style1 3" xfId="1639"/>
    <cellStyle name="Normal - Style1 4" xfId="1641"/>
    <cellStyle name="Normal_!!!GO" xfId="1642"/>
    <cellStyle name="per.style" xfId="1386"/>
    <cellStyle name="per.style 2" xfId="1644"/>
    <cellStyle name="per.style 2 2" xfId="1647"/>
    <cellStyle name="per.style 2 2 2" xfId="679"/>
    <cellStyle name="per.style 2 2 2 2" xfId="1546"/>
    <cellStyle name="per.style 2 3" xfId="1649"/>
    <cellStyle name="per.style 2 4" xfId="1651"/>
    <cellStyle name="per.style 3" xfId="1653"/>
    <cellStyle name="per.style 4" xfId="1656"/>
    <cellStyle name="Percent [2]" xfId="1657"/>
    <cellStyle name="Percent [2] 10" xfId="1658"/>
    <cellStyle name="Percent [2] 2" xfId="1659"/>
    <cellStyle name="Percent [2] 2 2" xfId="1660"/>
    <cellStyle name="Percent [2] 2 2 2" xfId="1662"/>
    <cellStyle name="Percent [2] 2 2 2 2" xfId="1664"/>
    <cellStyle name="Percent [2] 2 3" xfId="1665"/>
    <cellStyle name="Percent [2] 2 4" xfId="1666"/>
    <cellStyle name="Percent [2] 3" xfId="1667"/>
    <cellStyle name="Percent [2] 4" xfId="1668"/>
    <cellStyle name="Percent [2] 5" xfId="1669"/>
    <cellStyle name="Percent [2] 6" xfId="1661"/>
    <cellStyle name="Percent [2] 7" xfId="1671"/>
    <cellStyle name="Percent [2] 8" xfId="1673"/>
    <cellStyle name="Percent [2] 9" xfId="1674"/>
    <cellStyle name="Percent_!!!GO" xfId="1675"/>
    <cellStyle name="Pourcentage_pldt" xfId="1676"/>
    <cellStyle name="PSChar" xfId="1677"/>
    <cellStyle name="PSChar 10" xfId="951"/>
    <cellStyle name="PSChar 2" xfId="1678"/>
    <cellStyle name="PSChar 2 2" xfId="1679"/>
    <cellStyle name="PSChar 2 2 2" xfId="1682"/>
    <cellStyle name="PSChar 2 2 2 2" xfId="1685"/>
    <cellStyle name="PSChar 2 3" xfId="1686"/>
    <cellStyle name="PSChar 2 4" xfId="1687"/>
    <cellStyle name="PSChar 3" xfId="1689"/>
    <cellStyle name="PSChar 4" xfId="1690"/>
    <cellStyle name="PSChar 5" xfId="1691"/>
    <cellStyle name="PSChar 6" xfId="1692"/>
    <cellStyle name="PSChar 7" xfId="1693"/>
    <cellStyle name="PSChar 8" xfId="1694"/>
    <cellStyle name="PSChar 9" xfId="1695"/>
    <cellStyle name="PSDate" xfId="1697"/>
    <cellStyle name="PSDate 10" xfId="1700"/>
    <cellStyle name="PSDate 2" xfId="1701"/>
    <cellStyle name="PSDate 2 2" xfId="116"/>
    <cellStyle name="PSDate 2 2 2" xfId="831"/>
    <cellStyle name="PSDate 2 2 2 2" xfId="833"/>
    <cellStyle name="PSDate 2 3" xfId="12"/>
    <cellStyle name="PSDate 2 4" xfId="132"/>
    <cellStyle name="PSDate 3" xfId="1702"/>
    <cellStyle name="PSDate 4" xfId="48"/>
    <cellStyle name="PSDate 5" xfId="54"/>
    <cellStyle name="PSDate 6" xfId="32"/>
    <cellStyle name="PSDate 7" xfId="1703"/>
    <cellStyle name="PSDate 8" xfId="1704"/>
    <cellStyle name="PSDate 9" xfId="1705"/>
    <cellStyle name="PSDec" xfId="298"/>
    <cellStyle name="PSDec 10" xfId="1706"/>
    <cellStyle name="PSDec 2" xfId="303"/>
    <cellStyle name="PSDec 2 2" xfId="307"/>
    <cellStyle name="PSDec 2 2 2" xfId="1708"/>
    <cellStyle name="PSDec 2 2 2 2" xfId="1711"/>
    <cellStyle name="PSDec 2 3" xfId="1713"/>
    <cellStyle name="PSDec 2 4" xfId="1715"/>
    <cellStyle name="PSDec 3" xfId="1717"/>
    <cellStyle name="PSDec 4" xfId="1719"/>
    <cellStyle name="PSDec 5" xfId="1721"/>
    <cellStyle name="PSDec 6" xfId="1723"/>
    <cellStyle name="PSDec 7" xfId="1726"/>
    <cellStyle name="PSDec 8" xfId="1730"/>
    <cellStyle name="PSDec 9" xfId="1733"/>
    <cellStyle name="PSHeading" xfId="1736"/>
    <cellStyle name="PSHeading 2" xfId="1737"/>
    <cellStyle name="PSHeading 2 2" xfId="1147"/>
    <cellStyle name="PSHeading 2 2 2" xfId="1738"/>
    <cellStyle name="PSHeading 2 2 2 2" xfId="1739"/>
    <cellStyle name="PSHeading 2 3" xfId="1740"/>
    <cellStyle name="PSHeading 2 4" xfId="1741"/>
    <cellStyle name="PSHeading 3" xfId="1742"/>
    <cellStyle name="PSHeading 4" xfId="1744"/>
    <cellStyle name="PSInt" xfId="1746"/>
    <cellStyle name="PSInt 10" xfId="1747"/>
    <cellStyle name="PSInt 2" xfId="1748"/>
    <cellStyle name="PSInt 2 2" xfId="1749"/>
    <cellStyle name="PSInt 2 2 2" xfId="1750"/>
    <cellStyle name="PSInt 2 2 2 2" xfId="1752"/>
    <cellStyle name="PSInt 2 3" xfId="1754"/>
    <cellStyle name="PSInt 2 4" xfId="1755"/>
    <cellStyle name="PSInt 3" xfId="1757"/>
    <cellStyle name="PSInt 4" xfId="1758"/>
    <cellStyle name="PSInt 5" xfId="1759"/>
    <cellStyle name="PSInt 6" xfId="1760"/>
    <cellStyle name="PSInt 7" xfId="598"/>
    <cellStyle name="PSInt 8" xfId="606"/>
    <cellStyle name="PSInt 9" xfId="609"/>
    <cellStyle name="PSSpacer" xfId="1324"/>
    <cellStyle name="PSSpacer 10" xfId="1761"/>
    <cellStyle name="PSSpacer 2" xfId="1763"/>
    <cellStyle name="PSSpacer 2 2" xfId="1349"/>
    <cellStyle name="PSSpacer 2 2 2" xfId="1764"/>
    <cellStyle name="PSSpacer 2 2 2 2" xfId="1765"/>
    <cellStyle name="PSSpacer 2 3" xfId="1745"/>
    <cellStyle name="PSSpacer 2 4" xfId="1766"/>
    <cellStyle name="PSSpacer 3" xfId="1768"/>
    <cellStyle name="PSSpacer 4" xfId="1771"/>
    <cellStyle name="PSSpacer 5" xfId="1773"/>
    <cellStyle name="PSSpacer 6" xfId="412"/>
    <cellStyle name="PSSpacer 7" xfId="1774"/>
    <cellStyle name="PSSpacer 8" xfId="1604"/>
    <cellStyle name="PSSpacer 9" xfId="1775"/>
    <cellStyle name="RowLevel_0" xfId="1777"/>
    <cellStyle name="sstot" xfId="1779"/>
    <cellStyle name="sstot 2" xfId="1780"/>
    <cellStyle name="sstot 2 2" xfId="1781"/>
    <cellStyle name="sstot 2 2 2" xfId="144"/>
    <cellStyle name="sstot 2 2 3" xfId="171"/>
    <cellStyle name="sstot 2 3" xfId="1782"/>
    <cellStyle name="sstot 2 4" xfId="1783"/>
    <cellStyle name="sstot 3" xfId="1784"/>
    <cellStyle name="sstot 4" xfId="1785"/>
    <cellStyle name="Standard_AREAS" xfId="410"/>
    <cellStyle name="t" xfId="1688"/>
    <cellStyle name="t 2" xfId="1786"/>
    <cellStyle name="t 2 2" xfId="1787"/>
    <cellStyle name="t 2 2 2" xfId="1788"/>
    <cellStyle name="t 2 2 3" xfId="1789"/>
    <cellStyle name="t 2 3" xfId="1790"/>
    <cellStyle name="t 2 4" xfId="1427"/>
    <cellStyle name="t 3" xfId="1791"/>
    <cellStyle name="t 4" xfId="1792"/>
    <cellStyle name="t_HVAC Equipment (3)" xfId="1793"/>
    <cellStyle name="t_HVAC Equipment (3) 2" xfId="1242"/>
    <cellStyle name="t_HVAC Equipment (3) 2 2" xfId="1794"/>
    <cellStyle name="t_HVAC Equipment (3) 2 2 2" xfId="1200"/>
    <cellStyle name="t_HVAC Equipment (3) 2 2 3" xfId="1202"/>
    <cellStyle name="t_HVAC Equipment (3) 2 3" xfId="1795"/>
    <cellStyle name="t_HVAC Equipment (3) 2 4" xfId="1798"/>
    <cellStyle name="t_HVAC Equipment (3) 3" xfId="1799"/>
    <cellStyle name="t_HVAC Equipment (3) 4" xfId="1800"/>
    <cellStyle name="t_HVAC Equipment (3)_Sheet1" xfId="1801"/>
    <cellStyle name="t_HVAC Equipment (3)_Sheet1 2" xfId="1802"/>
    <cellStyle name="t_HVAC Equipment (3)_Sheet1 2 2" xfId="829"/>
    <cellStyle name="t_HVAC Equipment (3)_Sheet1 2 2 2" xfId="1803"/>
    <cellStyle name="t_HVAC Equipment (3)_Sheet1 2 2 3" xfId="1804"/>
    <cellStyle name="t_HVAC Equipment (3)_Sheet1 2 3" xfId="191"/>
    <cellStyle name="t_HVAC Equipment (3)_Sheet1 2 4" xfId="19"/>
    <cellStyle name="t_HVAC Equipment (3)_Sheet1 3" xfId="1806"/>
    <cellStyle name="t_HVAC Equipment (3)_Sheet1 4" xfId="1807"/>
    <cellStyle name="t_HVAC Equipment (3)_Sheet1_12月份体育中心分校收入说明表2012年" xfId="225"/>
    <cellStyle name="t_HVAC Equipment (3)_Sheet1_Book1" xfId="1809"/>
    <cellStyle name="t_HVAC Equipment (3)_Sheet1_Book1 2" xfId="1810"/>
    <cellStyle name="t_HVAC Equipment (3)_Sheet1_Book1 2 2" xfId="1811"/>
    <cellStyle name="t_HVAC Equipment (3)_Sheet1_Book1 2 2 2" xfId="1812"/>
    <cellStyle name="t_HVAC Equipment (3)_Sheet1_Book1 2 2 3" xfId="1813"/>
    <cellStyle name="t_HVAC Equipment (3)_Sheet1_Book1 2 3" xfId="1814"/>
    <cellStyle name="t_HVAC Equipment (3)_Sheet1_Book1 2 4" xfId="1816"/>
    <cellStyle name="t_HVAC Equipment (3)_Sheet1_Book1 3" xfId="1602"/>
    <cellStyle name="t_HVAC Equipment (3)_Sheet1_Book1 4" xfId="1817"/>
    <cellStyle name="t_HVAC Equipment (3)_Sheet1_Book1_1" xfId="1570"/>
    <cellStyle name="t_HVAC Equipment (3)_Sheet1_Book1_1 2" xfId="1024"/>
    <cellStyle name="t_HVAC Equipment (3)_Sheet1_Book1_1 2 2" xfId="1819"/>
    <cellStyle name="t_HVAC Equipment (3)_Sheet1_Book1_1 2 2 2" xfId="392"/>
    <cellStyle name="t_HVAC Equipment (3)_Sheet1_Book1_1 2 2 3" xfId="396"/>
    <cellStyle name="t_HVAC Equipment (3)_Sheet1_Book1_1 2 3" xfId="989"/>
    <cellStyle name="t_HVAC Equipment (3)_Sheet1_Book1_1 2 4" xfId="1821"/>
    <cellStyle name="t_HVAC Equipment (3)_Sheet1_Book1_1 3" xfId="1027"/>
    <cellStyle name="t_HVAC Equipment (3)_Sheet1_Book1_1 4" xfId="1822"/>
    <cellStyle name="t_HVAC Equipment (3)_Sheet1_招生明细" xfId="428"/>
    <cellStyle name="t_HVAC Equipment (3)_招生明细" xfId="1823"/>
    <cellStyle name="t_Sheet1" xfId="1824"/>
    <cellStyle name="t_Sheet1 2" xfId="1826"/>
    <cellStyle name="t_Sheet1 2 2" xfId="1827"/>
    <cellStyle name="t_Sheet1 2 2 2" xfId="1828"/>
    <cellStyle name="t_Sheet1 2 2 3" xfId="1830"/>
    <cellStyle name="t_Sheet1 2 3" xfId="1831"/>
    <cellStyle name="t_Sheet1 2 4" xfId="1832"/>
    <cellStyle name="t_Sheet1 3" xfId="1834"/>
    <cellStyle name="t_Sheet1 4" xfId="1835"/>
    <cellStyle name="t_Sheet1_12月份体育中心分校收入说明表2012年" xfId="1836"/>
    <cellStyle name="t_Sheet1_Book1" xfId="1837"/>
    <cellStyle name="t_Sheet1_Book1 2" xfId="962"/>
    <cellStyle name="t_Sheet1_Book1 2 2" xfId="1838"/>
    <cellStyle name="t_Sheet1_Book1 2 2 2" xfId="1670"/>
    <cellStyle name="t_Sheet1_Book1 2 2 3" xfId="1672"/>
    <cellStyle name="t_Sheet1_Book1 2 3" xfId="1839"/>
    <cellStyle name="t_Sheet1_Book1 2 4" xfId="441"/>
    <cellStyle name="t_Sheet1_Book1 3" xfId="964"/>
    <cellStyle name="t_Sheet1_Book1 4" xfId="966"/>
    <cellStyle name="t_Sheet1_Book1_1" xfId="1650"/>
    <cellStyle name="t_Sheet1_Book1_1 2" xfId="746"/>
    <cellStyle name="t_Sheet1_Book1_1 2 2" xfId="1840"/>
    <cellStyle name="t_Sheet1_Book1_1 2 2 2" xfId="1842"/>
    <cellStyle name="t_Sheet1_Book1_1 2 2 3" xfId="1844"/>
    <cellStyle name="t_Sheet1_Book1_1 2 3" xfId="1845"/>
    <cellStyle name="t_Sheet1_Book1_1 2 4" xfId="1846"/>
    <cellStyle name="t_Sheet1_Book1_1 3" xfId="750"/>
    <cellStyle name="t_Sheet1_Book1_1 4" xfId="753"/>
    <cellStyle name="t_Sheet1_招生明细" xfId="927"/>
    <cellStyle name="t_招生明细" xfId="1756"/>
    <cellStyle name="百分比 10" xfId="1848"/>
    <cellStyle name="百分比 11" xfId="1850"/>
    <cellStyle name="百分比 12" xfId="1852"/>
    <cellStyle name="百分比 13" xfId="1854"/>
    <cellStyle name="百分比 14" xfId="1856"/>
    <cellStyle name="百分比 15" xfId="1859"/>
    <cellStyle name="百分比 16" xfId="1862"/>
    <cellStyle name="百分比 17" xfId="1865"/>
    <cellStyle name="百分比 18" xfId="1867"/>
    <cellStyle name="百分比 19" xfId="1869"/>
    <cellStyle name="百分比 2" xfId="1870"/>
    <cellStyle name="百分比 20" xfId="1858"/>
    <cellStyle name="百分比 21" xfId="1861"/>
    <cellStyle name="百分比 22" xfId="1864"/>
    <cellStyle name="百分比 23" xfId="1866"/>
    <cellStyle name="百分比 24" xfId="1868"/>
    <cellStyle name="百分比 3" xfId="1871"/>
    <cellStyle name="百分比 4" xfId="1872"/>
    <cellStyle name="百分比 4 10" xfId="508"/>
    <cellStyle name="百分比 4 11" xfId="1873"/>
    <cellStyle name="百分比 4 12" xfId="1874"/>
    <cellStyle name="百分比 4 13" xfId="1875"/>
    <cellStyle name="百分比 4 14" xfId="1876"/>
    <cellStyle name="百分比 4 15" xfId="1878"/>
    <cellStyle name="百分比 4 16" xfId="1610"/>
    <cellStyle name="百分比 4 17" xfId="1880"/>
    <cellStyle name="百分比 4 18" xfId="1684"/>
    <cellStyle name="百分比 4 19" xfId="1882"/>
    <cellStyle name="百分比 4 2" xfId="1885"/>
    <cellStyle name="百分比 4 2 10" xfId="1887"/>
    <cellStyle name="百分比 4 2 11" xfId="1888"/>
    <cellStyle name="百分比 4 2 12" xfId="837"/>
    <cellStyle name="百分比 4 2 13" xfId="3263"/>
    <cellStyle name="百分比 4 2 14" xfId="3323"/>
    <cellStyle name="百分比 4 2 15" xfId="3383"/>
    <cellStyle name="百分比 4 2 16" xfId="3444"/>
    <cellStyle name="百分比 4 2 2" xfId="1340"/>
    <cellStyle name="百分比 4 2 2 2" xfId="1889"/>
    <cellStyle name="百分比 4 2 2 3" xfId="1890"/>
    <cellStyle name="百分比 4 2 3" xfId="1343"/>
    <cellStyle name="百分比 4 2 4" xfId="724"/>
    <cellStyle name="百分比 4 2 5" xfId="1347"/>
    <cellStyle name="百分比 4 2 6" xfId="1892"/>
    <cellStyle name="百分比 4 2 7" xfId="1894"/>
    <cellStyle name="百分比 4 2 8" xfId="1896"/>
    <cellStyle name="百分比 4 2 9" xfId="1255"/>
    <cellStyle name="百分比 4 20" xfId="1877"/>
    <cellStyle name="百分比 4 21" xfId="1609"/>
    <cellStyle name="百分比 4 22" xfId="1879"/>
    <cellStyle name="百分比 4 23" xfId="1683"/>
    <cellStyle name="百分比 4 24" xfId="1881"/>
    <cellStyle name="百分比 4 25" xfId="1898"/>
    <cellStyle name="百分比 4 26" xfId="1899"/>
    <cellStyle name="百分比 4 27" xfId="1901"/>
    <cellStyle name="百分比 4 28" xfId="1903"/>
    <cellStyle name="百分比 4 29" xfId="1905"/>
    <cellStyle name="百分比 4 3" xfId="1908"/>
    <cellStyle name="百分比 4 30" xfId="1897"/>
    <cellStyle name="百分比 4 31" xfId="3261"/>
    <cellStyle name="百分比 4 32" xfId="3321"/>
    <cellStyle name="百分比 4 33" xfId="3334"/>
    <cellStyle name="百分比 4 34" xfId="3394"/>
    <cellStyle name="百分比 4 4" xfId="1910"/>
    <cellStyle name="百分比 4 5" xfId="1912"/>
    <cellStyle name="百分比 4 6" xfId="1915"/>
    <cellStyle name="百分比 4 7" xfId="1918"/>
    <cellStyle name="百分比 4 8" xfId="1921"/>
    <cellStyle name="百分比 4 9" xfId="1924"/>
    <cellStyle name="百分比 4_2014年4月城建分校教学部工资表（OK)" xfId="1926"/>
    <cellStyle name="百分比 5" xfId="1927"/>
    <cellStyle name="百分比 6" xfId="1928"/>
    <cellStyle name="百分比 6 10" xfId="1929"/>
    <cellStyle name="百分比 6 11" xfId="1931"/>
    <cellStyle name="百分比 6 12" xfId="1932"/>
    <cellStyle name="百分比 6 13" xfId="1933"/>
    <cellStyle name="百分比 6 14" xfId="1934"/>
    <cellStyle name="百分比 6 15" xfId="1936"/>
    <cellStyle name="百分比 6 16" xfId="1939"/>
    <cellStyle name="百分比 6 17" xfId="1699"/>
    <cellStyle name="百分比 6 18" xfId="1941"/>
    <cellStyle name="百分比 6 19" xfId="1943"/>
    <cellStyle name="百分比 6 2" xfId="1944"/>
    <cellStyle name="百分比 6 2 10" xfId="1945"/>
    <cellStyle name="百分比 6 2 11" xfId="1946"/>
    <cellStyle name="百分比 6 2 12" xfId="1947"/>
    <cellStyle name="百分比 6 2 13" xfId="3266"/>
    <cellStyle name="百分比 6 2 14" xfId="3326"/>
    <cellStyle name="百分比 6 2 15" xfId="3386"/>
    <cellStyle name="百分比 6 2 16" xfId="3447"/>
    <cellStyle name="百分比 6 2 2" xfId="1948"/>
    <cellStyle name="百分比 6 2 2 10" xfId="1949"/>
    <cellStyle name="百分比 6 2 2 11" xfId="153"/>
    <cellStyle name="百分比 6 2 2 12" xfId="3268"/>
    <cellStyle name="百分比 6 2 2 13" xfId="3328"/>
    <cellStyle name="百分比 6 2 2 14" xfId="3388"/>
    <cellStyle name="百分比 6 2 2 15" xfId="3449"/>
    <cellStyle name="百分比 6 2 2 2" xfId="1950"/>
    <cellStyle name="百分比 6 2 2 3" xfId="1951"/>
    <cellStyle name="百分比 6 2 2 4" xfId="1952"/>
    <cellStyle name="百分比 6 2 2 5" xfId="1953"/>
    <cellStyle name="百分比 6 2 2 6" xfId="1955"/>
    <cellStyle name="百分比 6 2 2 7" xfId="1956"/>
    <cellStyle name="百分比 6 2 2 8" xfId="1957"/>
    <cellStyle name="百分比 6 2 2 9" xfId="1958"/>
    <cellStyle name="百分比 6 2 3" xfId="1959"/>
    <cellStyle name="百分比 6 2 4" xfId="1960"/>
    <cellStyle name="百分比 6 2 5" xfId="1961"/>
    <cellStyle name="百分比 6 2 6" xfId="1963"/>
    <cellStyle name="百分比 6 2 7" xfId="1965"/>
    <cellStyle name="百分比 6 2 8" xfId="1967"/>
    <cellStyle name="百分比 6 2 9" xfId="1969"/>
    <cellStyle name="百分比 6 20" xfId="1935"/>
    <cellStyle name="百分比 6 21" xfId="1938"/>
    <cellStyle name="百分比 6 22" xfId="1698"/>
    <cellStyle name="百分比 6 23" xfId="1940"/>
    <cellStyle name="百分比 6 24" xfId="1942"/>
    <cellStyle name="百分比 6 25" xfId="1971"/>
    <cellStyle name="百分比 6 26" xfId="985"/>
    <cellStyle name="百分比 6 27" xfId="991"/>
    <cellStyle name="百分比 6 28" xfId="994"/>
    <cellStyle name="百分比 6 29" xfId="1973"/>
    <cellStyle name="百分比 6 3" xfId="1487"/>
    <cellStyle name="百分比 6 3 10" xfId="3252"/>
    <cellStyle name="百分比 6 3 11" xfId="3312"/>
    <cellStyle name="百分比 6 3 12" xfId="3373"/>
    <cellStyle name="百分比 6 3 13" xfId="3433"/>
    <cellStyle name="百分比 6 3 2" xfId="1974"/>
    <cellStyle name="百分比 6 3 3" xfId="1975"/>
    <cellStyle name="百分比 6 3 4" xfId="552"/>
    <cellStyle name="百分比 6 3 5" xfId="347"/>
    <cellStyle name="百分比 6 3 6" xfId="560"/>
    <cellStyle name="百分比 6 3 7" xfId="1976"/>
    <cellStyle name="百分比 6 3 8" xfId="1977"/>
    <cellStyle name="百分比 6 3 9" xfId="1978"/>
    <cellStyle name="百分比 6 30" xfId="1970"/>
    <cellStyle name="百分比 6 31" xfId="3264"/>
    <cellStyle name="百分比 6 32" xfId="3324"/>
    <cellStyle name="百分比 6 33" xfId="3384"/>
    <cellStyle name="百分比 6 34" xfId="3445"/>
    <cellStyle name="百分比 6 4" xfId="1979"/>
    <cellStyle name="百分比 6 4 10" xfId="3272"/>
    <cellStyle name="百分比 6 4 11" xfId="3332"/>
    <cellStyle name="百分比 6 4 12" xfId="3392"/>
    <cellStyle name="百分比 6 4 13" xfId="3452"/>
    <cellStyle name="百分比 6 4 2" xfId="1980"/>
    <cellStyle name="百分比 6 4 3" xfId="1981"/>
    <cellStyle name="百分比 6 4 4" xfId="1983"/>
    <cellStyle name="百分比 6 4 5" xfId="196"/>
    <cellStyle name="百分比 6 4 6" xfId="1984"/>
    <cellStyle name="百分比 6 4 7" xfId="1986"/>
    <cellStyle name="百分比 6 4 8" xfId="1987"/>
    <cellStyle name="百分比 6 4 9" xfId="1989"/>
    <cellStyle name="百分比 6 5" xfId="1990"/>
    <cellStyle name="百分比 6 6" xfId="1993"/>
    <cellStyle name="百分比 6 7" xfId="481"/>
    <cellStyle name="百分比 6 8" xfId="1996"/>
    <cellStyle name="百分比 6 9" xfId="1999"/>
    <cellStyle name="百分比 6_2014年4月城建分校教学部工资表（OK)" xfId="2000"/>
    <cellStyle name="百分比 7" xfId="1070"/>
    <cellStyle name="百分比 8" xfId="2001"/>
    <cellStyle name="百分比 9" xfId="2002"/>
    <cellStyle name="捠壿 [0.00]_Region Orders (2)" xfId="1312"/>
    <cellStyle name="捠壿_Region Orders (2)" xfId="2003"/>
    <cellStyle name="编号" xfId="2004"/>
    <cellStyle name="编号 2" xfId="2005"/>
    <cellStyle name="编号 2 2" xfId="2006"/>
    <cellStyle name="编号 2 2 2" xfId="2007"/>
    <cellStyle name="编号 2 2 2 2" xfId="2009"/>
    <cellStyle name="编号 2 3" xfId="2010"/>
    <cellStyle name="编号 2 4" xfId="2011"/>
    <cellStyle name="编号 3" xfId="2012"/>
    <cellStyle name="编号 4" xfId="2013"/>
    <cellStyle name="标题 1 2" xfId="2014"/>
    <cellStyle name="标题 1 2 2" xfId="2015"/>
    <cellStyle name="标题 1 2 2 2" xfId="2017"/>
    <cellStyle name="标题 1 2 2 2 2" xfId="2018"/>
    <cellStyle name="标题 1 2 3" xfId="2019"/>
    <cellStyle name="标题 1 2 4" xfId="2020"/>
    <cellStyle name="标题 1 3" xfId="85"/>
    <cellStyle name="标题 1 4" xfId="122"/>
    <cellStyle name="标题 1 5" xfId="337"/>
    <cellStyle name="标题 1 6" xfId="2021"/>
    <cellStyle name="标题 1 7" xfId="2022"/>
    <cellStyle name="标题 1 8" xfId="2023"/>
    <cellStyle name="标题 1 9" xfId="2024"/>
    <cellStyle name="标题 10" xfId="2025"/>
    <cellStyle name="标题 11" xfId="2026"/>
    <cellStyle name="标题 12" xfId="2027"/>
    <cellStyle name="标题 2 2" xfId="2029"/>
    <cellStyle name="标题 2 2 2" xfId="2030"/>
    <cellStyle name="标题 2 2 2 2" xfId="470"/>
    <cellStyle name="标题 2 2 2 2 2" xfId="2031"/>
    <cellStyle name="标题 2 2 3" xfId="1751"/>
    <cellStyle name="标题 2 2 4" xfId="615"/>
    <cellStyle name="标题 2 3" xfId="2032"/>
    <cellStyle name="标题 2 4" xfId="2033"/>
    <cellStyle name="标题 2 5" xfId="2035"/>
    <cellStyle name="标题 2 6" xfId="2038"/>
    <cellStyle name="标题 2 7" xfId="2040"/>
    <cellStyle name="标题 2 8" xfId="2041"/>
    <cellStyle name="标题 2 9" xfId="2042"/>
    <cellStyle name="标题 3 2" xfId="2045"/>
    <cellStyle name="标题 3 2 2" xfId="2047"/>
    <cellStyle name="标题 3 2 2 2" xfId="2049"/>
    <cellStyle name="标题 3 2 2 2 2" xfId="2051"/>
    <cellStyle name="标题 3 2 3" xfId="2053"/>
    <cellStyle name="标题 3 2 4" xfId="2055"/>
    <cellStyle name="标题 3 3" xfId="2058"/>
    <cellStyle name="标题 3 4" xfId="2061"/>
    <cellStyle name="标题 3 5" xfId="2064"/>
    <cellStyle name="标题 3 6" xfId="2067"/>
    <cellStyle name="标题 3 7" xfId="2071"/>
    <cellStyle name="标题 3 8" xfId="2072"/>
    <cellStyle name="标题 3 9" xfId="2073"/>
    <cellStyle name="标题 4 2" xfId="2075"/>
    <cellStyle name="标题 4 2 2" xfId="2076"/>
    <cellStyle name="标题 4 2 2 2" xfId="2077"/>
    <cellStyle name="标题 4 2 2 2 2" xfId="2078"/>
    <cellStyle name="标题 4 2 3" xfId="2079"/>
    <cellStyle name="标题 4 2 4" xfId="2081"/>
    <cellStyle name="标题 4 3" xfId="2083"/>
    <cellStyle name="标题 4 4" xfId="2085"/>
    <cellStyle name="标题 4 5" xfId="449"/>
    <cellStyle name="标题 4 6" xfId="453"/>
    <cellStyle name="标题 4 7" xfId="162"/>
    <cellStyle name="标题 4 8" xfId="1681"/>
    <cellStyle name="标题 4 9" xfId="2086"/>
    <cellStyle name="标题 5" xfId="2087"/>
    <cellStyle name="标题 5 2" xfId="2089"/>
    <cellStyle name="标题 5 2 2" xfId="2091"/>
    <cellStyle name="标题 5 2 2 2" xfId="2092"/>
    <cellStyle name="标题 5 3" xfId="1399"/>
    <cellStyle name="标题 5 4" xfId="2094"/>
    <cellStyle name="标题 6" xfId="2095"/>
    <cellStyle name="标题 7" xfId="2097"/>
    <cellStyle name="标题 8" xfId="2099"/>
    <cellStyle name="标题 9" xfId="2101"/>
    <cellStyle name="标题1" xfId="221"/>
    <cellStyle name="标题1 2" xfId="1056"/>
    <cellStyle name="标题1 2 2" xfId="2103"/>
    <cellStyle name="标题1 2 2 2" xfId="2104"/>
    <cellStyle name="标题1 2 2 2 2" xfId="2107"/>
    <cellStyle name="标题1 2 3" xfId="2109"/>
    <cellStyle name="标题1 2 4" xfId="2111"/>
    <cellStyle name="标题1 3" xfId="1058"/>
    <cellStyle name="标题1 4" xfId="1060"/>
    <cellStyle name="表标题" xfId="2112"/>
    <cellStyle name="表标题 2" xfId="2114"/>
    <cellStyle name="表标题 2 2" xfId="1743"/>
    <cellStyle name="表标题 2 2 2" xfId="2116"/>
    <cellStyle name="表标题 2 2 2 2" xfId="2117"/>
    <cellStyle name="表标题 2 3" xfId="2118"/>
    <cellStyle name="表标题 2 4" xfId="2119"/>
    <cellStyle name="表标题 3" xfId="2120"/>
    <cellStyle name="表标题 4" xfId="2121"/>
    <cellStyle name="表标题 5" xfId="2123"/>
    <cellStyle name="表标题 6" xfId="2124"/>
    <cellStyle name="表标题 7" xfId="2125"/>
    <cellStyle name="表标题 8" xfId="2127"/>
    <cellStyle name="表标题 9" xfId="2128"/>
    <cellStyle name="部门" xfId="2131"/>
    <cellStyle name="部门 2" xfId="2132"/>
    <cellStyle name="部门 2 2" xfId="2133"/>
    <cellStyle name="部门 2 2 2" xfId="1655"/>
    <cellStyle name="部门 2 2 2 2" xfId="220"/>
    <cellStyle name="部门 2 3" xfId="2134"/>
    <cellStyle name="部门 2 4" xfId="113"/>
    <cellStyle name="部门 3" xfId="2135"/>
    <cellStyle name="部门 4" xfId="2"/>
    <cellStyle name="差 2" xfId="2137"/>
    <cellStyle name="差 2 2" xfId="1049"/>
    <cellStyle name="差 2 2 2" xfId="2138"/>
    <cellStyle name="差 2 2 2 2" xfId="2139"/>
    <cellStyle name="差 2 3" xfId="1051"/>
    <cellStyle name="差 2 4" xfId="2140"/>
    <cellStyle name="差 3" xfId="2142"/>
    <cellStyle name="差 4" xfId="2144"/>
    <cellStyle name="差 5" xfId="2146"/>
    <cellStyle name="差 6" xfId="2148"/>
    <cellStyle name="差 7" xfId="50"/>
    <cellStyle name="差 8" xfId="2149"/>
    <cellStyle name="差 9" xfId="35"/>
    <cellStyle name="差_2013年收入说明表更新" xfId="2150"/>
    <cellStyle name="差_7.1罗平县大学生“村官”统计季报表(7月修订，下发空表)" xfId="2152"/>
    <cellStyle name="差_7.1罗平县大学生“村官”统计季报表(7月修订，下发空表) 2" xfId="1385"/>
    <cellStyle name="差_7.1罗平县大学生“村官”统计季报表(7月修订，下发空表) 2 2" xfId="1643"/>
    <cellStyle name="差_7.1罗平县大学生“村官”统计季报表(7月修订，下发空表) 2 2 2" xfId="1646"/>
    <cellStyle name="差_7.1罗平县大学生“村官”统计季报表(7月修订，下发空表) 2 2 3" xfId="1648"/>
    <cellStyle name="差_7.1罗平县大学生“村官”统计季报表(7月修订，下发空表) 2 3" xfId="1652"/>
    <cellStyle name="差_7.1罗平县大学生“村官”统计季报表(7月修订，下发空表) 2 4" xfId="1654"/>
    <cellStyle name="差_7.1罗平县大学生“村官”统计季报表(7月修订，下发空表) 2_2014年4月城建分校教学部工资表（OK)" xfId="2154"/>
    <cellStyle name="差_7.1罗平县大学生“村官”统计季报表(7月修订，下发空表) 3" xfId="2156"/>
    <cellStyle name="差_7.1罗平县大学生“村官”统计季报表(7月修订，下发空表) 3_2014年4月城建分校教学部工资表（OK)" xfId="2157"/>
    <cellStyle name="差_7.1罗平县大学生“村官”统计季报表(7月修订，下发空表) 4" xfId="2159"/>
    <cellStyle name="差_7.1罗平县大学生“村官”统计季报表(7月修订，下发空表) 4_2014年4月城建分校教学部工资表（OK)" xfId="2160"/>
    <cellStyle name="差_7.1罗平县大学生“村官”统计季报表(7月修订，下发空表) 5" xfId="2162"/>
    <cellStyle name="差_7.1罗平县大学生“村官”统计季报表(7月修订，下发空表) 5_2014年4月城建分校教学部工资表（OK)" xfId="2165"/>
    <cellStyle name="差_7.1罗平县大学生“村官”统计季报表(7月修订，下发空表) 6" xfId="2167"/>
    <cellStyle name="差_7.1罗平县大学生“村官”统计季报表(7月修订，下发空表) 6_2014年4月城建分校教学部工资表（OK)" xfId="2168"/>
    <cellStyle name="差_7.1罗平县大学生“村官”统计季报表(7月修订，下发空表) 7" xfId="2170"/>
    <cellStyle name="差_7.1罗平县大学生“村官”统计季报表(7月修订，下发空表) 7_2014年4月城建分校教学部工资表（OK)" xfId="2171"/>
    <cellStyle name="差_7.1罗平县大学生“村官”统计季报表(7月修订，下发空表) 8" xfId="2173"/>
    <cellStyle name="差_7.1罗平县大学生“村官”统计季报表(7月修订，下发空表) 8_2014年4月城建分校教学部工资表（OK)" xfId="2174"/>
    <cellStyle name="差_7.1罗平县大学生“村官”统计季报表(7月修订，下发空表) 9" xfId="2176"/>
    <cellStyle name="差_7.1罗平县大学生“村官”统计季报表(7月修订，下发空表) 9_2014年4月城建分校教学部工资表（OK)" xfId="342"/>
    <cellStyle name="差_Book1" xfId="2177"/>
    <cellStyle name="差_Book1 2" xfId="1337"/>
    <cellStyle name="差_Book1 2 2" xfId="2178"/>
    <cellStyle name="差_Book1 2 2 2" xfId="2179"/>
    <cellStyle name="差_Book1 2 2 3" xfId="2180"/>
    <cellStyle name="差_Book1 2 3" xfId="2181"/>
    <cellStyle name="差_Book1 2 4" xfId="2182"/>
    <cellStyle name="差_Book1 2_2014年4月城建分校教学部工资表（OK)" xfId="2183"/>
    <cellStyle name="差_Book1 3" xfId="1339"/>
    <cellStyle name="差_Book1 3_2014年4月城建分校教学部工资表（OK)" xfId="2184"/>
    <cellStyle name="差_Book1 4" xfId="1342"/>
    <cellStyle name="差_Book1 4_2014年4月城建分校教学部工资表（OK)" xfId="1489"/>
    <cellStyle name="差_Book1 5" xfId="723"/>
    <cellStyle name="差_Book1 5_2014年4月城建分校教学部工资表（OK)" xfId="531"/>
    <cellStyle name="差_Book1 6" xfId="1346"/>
    <cellStyle name="差_Book1 6_2014年4月城建分校教学部工资表（OK)" xfId="2185"/>
    <cellStyle name="差_Book1 7" xfId="1891"/>
    <cellStyle name="差_Book1 7_2014年4月城建分校教学部工资表（OK)" xfId="2186"/>
    <cellStyle name="差_Book1 8" xfId="1893"/>
    <cellStyle name="差_Book1 8_2014年4月城建分校教学部工资表（OK)" xfId="1937"/>
    <cellStyle name="差_Book1 9" xfId="1895"/>
    <cellStyle name="差_Book1 9_2014年4月城建分校教学部工资表（OK)" xfId="2188"/>
    <cellStyle name="差_Book1_1" xfId="2189"/>
    <cellStyle name="差_Book1_1 2" xfId="2190"/>
    <cellStyle name="差_Book1_1 2 2" xfId="2192"/>
    <cellStyle name="差_Book1_1 2 2 2" xfId="555"/>
    <cellStyle name="差_Book1_1 2 2 2 2" xfId="2194"/>
    <cellStyle name="差_Book1_1 2 3" xfId="349"/>
    <cellStyle name="差_Book1_1 2 4" xfId="2195"/>
    <cellStyle name="差_Book1_1 2_2014年4月城建分校教学部工资表（OK)" xfId="2196"/>
    <cellStyle name="差_Book1_1 3" xfId="1290"/>
    <cellStyle name="差_Book1_1 3_2014年4月城建分校教学部工资表（OK)" xfId="2197"/>
    <cellStyle name="差_Book1_1 4" xfId="1294"/>
    <cellStyle name="差_Book1_1 4_2014年4月城建分校教学部工资表（OK)" xfId="2199"/>
    <cellStyle name="差_Book1_1 5" xfId="1296"/>
    <cellStyle name="差_Book1_1 5_2014年4月城建分校教学部工资表（OK)" xfId="2200"/>
    <cellStyle name="差_Book1_1 6" xfId="1613"/>
    <cellStyle name="差_Book1_1 6_2014年4月城建分校教学部工资表（OK)" xfId="2202"/>
    <cellStyle name="差_Book1_1 7" xfId="1448"/>
    <cellStyle name="差_Book1_1 7_2014年4月城建分校教学部工资表（OK)" xfId="2203"/>
    <cellStyle name="差_Book1_1 8" xfId="1453"/>
    <cellStyle name="差_Book1_1 8_2014年4月城建分校教学部工资表（OK)" xfId="2205"/>
    <cellStyle name="差_Book1_1 9" xfId="28"/>
    <cellStyle name="差_Book1_1 9_2014年4月城建分校教学部工资表（OK)" xfId="2206"/>
    <cellStyle name="差_Book1_1_Book1" xfId="2207"/>
    <cellStyle name="差_Book1_1_Book1 2" xfId="2208"/>
    <cellStyle name="差_Book1_1_Book1 2 2" xfId="2209"/>
    <cellStyle name="差_Book1_1_Book1 2 2 2" xfId="2210"/>
    <cellStyle name="差_Book1_1_Book1 2 2 2 2" xfId="2211"/>
    <cellStyle name="差_Book1_1_Book1 2 3" xfId="2212"/>
    <cellStyle name="差_Book1_1_Book1 2 4" xfId="2213"/>
    <cellStyle name="差_Book1_1_Book1 2_2014年4月城建分校教学部工资表（OK)" xfId="1982"/>
    <cellStyle name="差_Book1_1_Book1 3" xfId="2214"/>
    <cellStyle name="差_Book1_1_Book1 3_2014年4月城建分校教学部工资表（OK)" xfId="2215"/>
    <cellStyle name="差_Book1_1_Book1 4" xfId="2216"/>
    <cellStyle name="差_Book1_1_Book1 4_2014年4月城建分校教学部工资表（OK)" xfId="2218"/>
    <cellStyle name="差_Book1_1_Book1 5" xfId="2219"/>
    <cellStyle name="差_Book1_1_Book1 5_2014年4月城建分校教学部工资表（OK)" xfId="2220"/>
    <cellStyle name="差_Book1_1_Book1 6" xfId="2221"/>
    <cellStyle name="差_Book1_1_Book1 6_2014年4月城建分校教学部工资表（OK)" xfId="2222"/>
    <cellStyle name="差_Book1_1_Book1 7" xfId="2223"/>
    <cellStyle name="差_Book1_1_Book1 7_2014年4月城建分校教学部工资表（OK)" xfId="2224"/>
    <cellStyle name="差_Book1_1_Book1 8" xfId="2225"/>
    <cellStyle name="差_Book1_1_Book1 8_2014年4月城建分校教学部工资表（OK)" xfId="2226"/>
    <cellStyle name="差_Book1_1_Book1 9" xfId="2227"/>
    <cellStyle name="差_Book1_1_Book1 9_2014年4月城建分校教学部工资表（OK)" xfId="2228"/>
    <cellStyle name="差_Book1_1_Book1_1" xfId="2229"/>
    <cellStyle name="差_Book1_1_Book1_1 2" xfId="2230"/>
    <cellStyle name="差_Book1_1_Book1_1 2 2" xfId="977"/>
    <cellStyle name="差_Book1_1_Book1_1 2 2 2" xfId="2231"/>
    <cellStyle name="差_Book1_1_Book1_1 2 2 3" xfId="2232"/>
    <cellStyle name="差_Book1_1_Book1_1 2 3" xfId="979"/>
    <cellStyle name="差_Book1_1_Book1_1 2 4" xfId="981"/>
    <cellStyle name="差_Book1_1_Book1_1 2_2014年4月城建分校教学部工资表（OK)" xfId="2233"/>
    <cellStyle name="差_Book1_1_Book1_1 3" xfId="1776"/>
    <cellStyle name="差_Book1_1_Book1_1 3_2014年4月城建分校教学部工资表（OK)" xfId="947"/>
    <cellStyle name="差_Book1_1_Book1_1 4" xfId="2234"/>
    <cellStyle name="差_Book1_1_Book1_1 4_2014年4月城建分校教学部工资表（OK)" xfId="2235"/>
    <cellStyle name="差_Book1_1_Book1_1 5" xfId="2198"/>
    <cellStyle name="差_Book1_1_Book1_1 5_2014年4月城建分校教学部工资表（OK)" xfId="2236"/>
    <cellStyle name="差_Book1_1_Book1_1 6" xfId="2088"/>
    <cellStyle name="差_Book1_1_Book1_1 6_2014年4月城建分校教学部工资表（OK)" xfId="2237"/>
    <cellStyle name="差_Book1_1_Book1_1 7" xfId="1398"/>
    <cellStyle name="差_Book1_1_Book1_1 7_2014年4月城建分校教学部工资表（OK)" xfId="2238"/>
    <cellStyle name="差_Book1_1_Book1_1 8" xfId="2093"/>
    <cellStyle name="差_Book1_1_Book1_1 8_2014年4月城建分校教学部工资表（OK)" xfId="24"/>
    <cellStyle name="差_Book1_1_Book1_1 9" xfId="2239"/>
    <cellStyle name="差_Book1_1_Book1_1 9_2014年4月城建分校教学部工资表（OK)" xfId="1620"/>
    <cellStyle name="差_Book1_1_Book1_2" xfId="587"/>
    <cellStyle name="差_Book1_1_Book1_2 2" xfId="194"/>
    <cellStyle name="差_Book1_1_Book1_2 2 2" xfId="1176"/>
    <cellStyle name="差_Book1_1_Book1_2 2 2 2" xfId="2241"/>
    <cellStyle name="差_Book1_1_Book1_2 2 2 2 2" xfId="1183"/>
    <cellStyle name="差_Book1_1_Book1_2 2 3" xfId="2242"/>
    <cellStyle name="差_Book1_1_Book1_2 2 4" xfId="2243"/>
    <cellStyle name="差_Book1_1_Book1_2 2_2014年4月城建分校教学部工资表（OK)" xfId="1345"/>
    <cellStyle name="差_Book1_1_Book1_2 3" xfId="22"/>
    <cellStyle name="差_Book1_1_Book1_2 3_2014年4月城建分校教学部工资表（OK)" xfId="2244"/>
    <cellStyle name="差_Book1_1_Book1_2 4" xfId="2245"/>
    <cellStyle name="差_Book1_1_Book1_2 4_2014年4月城建分校教学部工资表（OK)" xfId="945"/>
    <cellStyle name="差_Book1_1_Book1_2 5" xfId="2246"/>
    <cellStyle name="差_Book1_1_Book1_2 5_2014年4月城建分校教学部工资表（OK)" xfId="2247"/>
    <cellStyle name="差_Book1_1_Book1_2 6" xfId="2248"/>
    <cellStyle name="差_Book1_1_Book1_2 6_2014年4月城建分校教学部工资表（OK)" xfId="1612"/>
    <cellStyle name="差_Book1_1_Book1_2 7" xfId="2249"/>
    <cellStyle name="差_Book1_1_Book1_2 7_2014年4月城建分校教学部工资表（OK)" xfId="671"/>
    <cellStyle name="差_Book1_1_Book1_2 8" xfId="2250"/>
    <cellStyle name="差_Book1_1_Book1_2 8_2014年4月城建分校教学部工资表（OK)" xfId="2251"/>
    <cellStyle name="差_Book1_1_Book1_2 9" xfId="2252"/>
    <cellStyle name="差_Book1_1_Book1_2 9_2014年4月城建分校教学部工资表（OK)" xfId="2256"/>
    <cellStyle name="差_Book1_2" xfId="2257"/>
    <cellStyle name="差_Book1_2 2" xfId="1576"/>
    <cellStyle name="差_Book1_2 2 2" xfId="1578"/>
    <cellStyle name="差_Book1_2 2 2 2" xfId="1580"/>
    <cellStyle name="差_Book1_2 2 2 3" xfId="1584"/>
    <cellStyle name="差_Book1_2 2 3" xfId="1586"/>
    <cellStyle name="差_Book1_2 2 4" xfId="1588"/>
    <cellStyle name="差_Book1_2 2_2014年4月城建分校教学部工资表（OK)" xfId="1463"/>
    <cellStyle name="差_Book1_2 3" xfId="2258"/>
    <cellStyle name="差_Book1_2 3_2014年4月城建分校教学部工资表（OK)" xfId="2259"/>
    <cellStyle name="差_Book1_2 4" xfId="2260"/>
    <cellStyle name="差_Book1_2 4_2014年4月城建分校教学部工资表（OK)" xfId="812"/>
    <cellStyle name="差_Book1_2 5" xfId="2261"/>
    <cellStyle name="差_Book1_2 5_2014年4月城建分校教学部工资表（OK)" xfId="2262"/>
    <cellStyle name="差_Book1_2 6" xfId="527"/>
    <cellStyle name="差_Book1_2 6_2014年4月城建分校教学部工资表（OK)" xfId="2264"/>
    <cellStyle name="差_Book1_2 7" xfId="535"/>
    <cellStyle name="差_Book1_2 7_2014年4月城建分校教学部工资表（OK)" xfId="2265"/>
    <cellStyle name="差_Book1_2 8" xfId="384"/>
    <cellStyle name="差_Book1_2 8_2014年4月城建分校教学部工资表（OK)" xfId="14"/>
    <cellStyle name="差_Book1_2 9" xfId="2266"/>
    <cellStyle name="差_Book1_2 9_2014年4月城建分校教学部工资表（OK)" xfId="2268"/>
    <cellStyle name="差_Book1_3" xfId="2269"/>
    <cellStyle name="差_Book1_3 2" xfId="2080"/>
    <cellStyle name="差_Book1_3 2 2" xfId="2271"/>
    <cellStyle name="差_Book1_3 2 2 2" xfId="2274"/>
    <cellStyle name="差_Book1_3 2 2 2 2" xfId="2275"/>
    <cellStyle name="差_Book1_3 2 3" xfId="2277"/>
    <cellStyle name="差_Book1_3 2 4" xfId="506"/>
    <cellStyle name="差_Book1_3 3" xfId="2279"/>
    <cellStyle name="差_Book1_3 4" xfId="2281"/>
    <cellStyle name="差_Book1_4" xfId="2283"/>
    <cellStyle name="差_Book1_4 2" xfId="2285"/>
    <cellStyle name="差_Book1_4 2 2" xfId="2287"/>
    <cellStyle name="差_Book1_4 2 2 2" xfId="1362"/>
    <cellStyle name="差_Book1_4 2 2 3" xfId="1365"/>
    <cellStyle name="差_Book1_4 2 3" xfId="2288"/>
    <cellStyle name="差_Book1_4 2 4" xfId="2289"/>
    <cellStyle name="差_Book1_4 2_2014年4月城建分校教学部工资表（OK)" xfId="2291"/>
    <cellStyle name="差_Book1_4 3" xfId="2292"/>
    <cellStyle name="差_Book1_4 3_2014年4月城建分校教学部工资表（OK)" xfId="649"/>
    <cellStyle name="差_Book1_4 4" xfId="2293"/>
    <cellStyle name="差_Book1_4 4_2014年4月城建分校教学部工资表（OK)" xfId="2294"/>
    <cellStyle name="差_Book1_4 5" xfId="2295"/>
    <cellStyle name="差_Book1_4 5_2014年4月城建分校教学部工资表（OK)" xfId="2296"/>
    <cellStyle name="差_Book1_4 6" xfId="2298"/>
    <cellStyle name="差_Book1_4 6_2014年4月城建分校教学部工资表（OK)" xfId="2299"/>
    <cellStyle name="差_Book1_4 7" xfId="2300"/>
    <cellStyle name="差_Book1_4 7_2014年4月城建分校教学部工资表（OK)" xfId="1241"/>
    <cellStyle name="差_Book1_4 8" xfId="2301"/>
    <cellStyle name="差_Book1_4 8_2014年4月城建分校教学部工资表（OK)" xfId="2302"/>
    <cellStyle name="差_Book1_4 9" xfId="2303"/>
    <cellStyle name="差_Book1_4 9_2014年4月城建分校教学部工资表（OK)" xfId="2304"/>
    <cellStyle name="差_Book1_Book1" xfId="1829"/>
    <cellStyle name="差_Book1_Book1 2" xfId="2305"/>
    <cellStyle name="差_Book1_Book1 2 2" xfId="2306"/>
    <cellStyle name="差_Book1_Book1 2 2 2" xfId="2307"/>
    <cellStyle name="差_Book1_Book1 2 2 2 2" xfId="2308"/>
    <cellStyle name="差_Book1_Book1 2 3" xfId="2309"/>
    <cellStyle name="差_Book1_Book1 2 4" xfId="2310"/>
    <cellStyle name="差_Book1_Book1 2_2014年4月城建分校教学部工资表（OK)" xfId="1091"/>
    <cellStyle name="差_Book1_Book1 3" xfId="2311"/>
    <cellStyle name="差_Book1_Book1 3_2014年4月城建分校教学部工资表（OK)" xfId="544"/>
    <cellStyle name="差_Book1_Book1 4" xfId="2313"/>
    <cellStyle name="差_Book1_Book1 4_2014年4月城建分校教学部工资表（OK)" xfId="2314"/>
    <cellStyle name="差_Book1_Book1 5" xfId="2315"/>
    <cellStyle name="差_Book1_Book1 5_2014年4月城建分校教学部工资表（OK)" xfId="521"/>
    <cellStyle name="差_Book1_Book1 6" xfId="2316"/>
    <cellStyle name="差_Book1_Book1 6_2014年4月城建分校教学部工资表（OK)" xfId="2317"/>
    <cellStyle name="差_Book1_Book1 7" xfId="2318"/>
    <cellStyle name="差_Book1_Book1 7_2014年4月城建分校教学部工资表（OK)" xfId="2319"/>
    <cellStyle name="差_Book1_Book1 8" xfId="2320"/>
    <cellStyle name="差_Book1_Book1 8_2014年4月城建分校教学部工资表（OK)" xfId="2323"/>
    <cellStyle name="差_Book1_Book1 9" xfId="2113"/>
    <cellStyle name="差_Book1_Book1 9_2014年4月城建分校教学部工资表（OK)" xfId="2324"/>
    <cellStyle name="差_Book1_Book1_1" xfId="137"/>
    <cellStyle name="差_Book1_Book1_1 2" xfId="876"/>
    <cellStyle name="差_Book1_Book1_1 2 2" xfId="878"/>
    <cellStyle name="差_Book1_Book1_1 2 2 2" xfId="880"/>
    <cellStyle name="差_Book1_Book1_1 2 2 3" xfId="2267"/>
    <cellStyle name="差_Book1_Book1_1 2 3" xfId="884"/>
    <cellStyle name="差_Book1_Book1_1 2 4" xfId="887"/>
    <cellStyle name="差_Book1_Book1_1 2_2014年4月城建分校教学部工资表（OK)" xfId="112"/>
    <cellStyle name="差_Book1_Book1_1 3" xfId="890"/>
    <cellStyle name="差_Book1_Book1_1 3_2014年4月城建分校教学部工资表（OK)" xfId="2325"/>
    <cellStyle name="差_Book1_Book1_1 4" xfId="892"/>
    <cellStyle name="差_Book1_Book1_1 4_2014年4月城建分校教学部工资表（OK)" xfId="2326"/>
    <cellStyle name="差_Book1_Book1_1 5" xfId="894"/>
    <cellStyle name="差_Book1_Book1_1 5_2014年4月城建分校教学部工资表（OK)" xfId="2327"/>
    <cellStyle name="差_Book1_Book1_1 6" xfId="897"/>
    <cellStyle name="差_Book1_Book1_1 6_2014年4月城建分校教学部工资表（OK)" xfId="2328"/>
    <cellStyle name="差_Book1_Book1_1 7" xfId="900"/>
    <cellStyle name="差_Book1_Book1_1 7_2014年4月城建分校教学部工资表（OK)" xfId="571"/>
    <cellStyle name="差_Book1_Book1_1 8" xfId="903"/>
    <cellStyle name="差_Book1_Book1_1 8_2014年4月城建分校教学部工资表（OK)" xfId="2330"/>
    <cellStyle name="差_Book1_Book1_1 9" xfId="514"/>
    <cellStyle name="差_Book1_Book1_1 9_2014年4月城建分校教学部工资表（OK)" xfId="658"/>
    <cellStyle name="差_Book1_麦地中心开业至今收支表" xfId="2332"/>
    <cellStyle name="差_Book1_麦地中心开业至今收支表 2" xfId="1299"/>
    <cellStyle name="差_Book1_麦地中心开业至今收支表 2 2" xfId="2278"/>
    <cellStyle name="差_Book1_麦地中心开业至今收支表 2 2 2" xfId="2334"/>
    <cellStyle name="差_Book1_麦地中心开业至今收支表 2 2 3" xfId="2336"/>
    <cellStyle name="差_Book1_麦地中心开业至今收支表 2 3" xfId="2280"/>
    <cellStyle name="差_Book1_麦地中心开业至今收支表 2 4" xfId="2337"/>
    <cellStyle name="差_Book1_麦地中心开业至今收支表 2_2014年4月城建分校教学部工资表（OK)" xfId="2338"/>
    <cellStyle name="差_Book1_麦地中心开业至今收支表 3" xfId="1301"/>
    <cellStyle name="差_Book1_麦地中心开业至今收支表 3_2014年4月城建分校教学部工资表（OK)" xfId="1257"/>
    <cellStyle name="差_Book1_麦地中心开业至今收支表 4" xfId="1303"/>
    <cellStyle name="差_Book1_麦地中心开业至今收支表 4_2014年4月城建分校教学部工资表（OK)" xfId="839"/>
    <cellStyle name="差_Book1_麦地中心开业至今收支表 5" xfId="1305"/>
    <cellStyle name="差_Book1_麦地中心开业至今收支表 5_2014年4月城建分校教学部工资表（OK)" xfId="2339"/>
    <cellStyle name="差_Book1_麦地中心开业至今收支表 6" xfId="1308"/>
    <cellStyle name="差_Book1_麦地中心开业至今收支表 6_2014年4月城建分校教学部工资表（OK)" xfId="475"/>
    <cellStyle name="差_Book1_麦地中心开业至今收支表 7" xfId="1310"/>
    <cellStyle name="差_Book1_麦地中心开业至今收支表 7_2014年4月城建分校教学部工资表（OK)" xfId="2340"/>
    <cellStyle name="差_Book1_麦地中心开业至今收支表 8" xfId="2341"/>
    <cellStyle name="差_Book1_麦地中心开业至今收支表 8_2014年4月城建分校教学部工资表（OK)" xfId="1632"/>
    <cellStyle name="差_Book1_麦地中心开业至今收支表 9" xfId="1525"/>
    <cellStyle name="差_Book1_麦地中心开业至今收支表 9_2014年4月城建分校教学部工资表（OK)" xfId="2342"/>
    <cellStyle name="差_Book1_云南省建国前入党的老党员补贴有关情况统计表2010(1).01" xfId="2343"/>
    <cellStyle name="差_Book1_云南省建国前入党的老党员补贴有关情况统计表2010(1).01 2" xfId="492"/>
    <cellStyle name="差_Book1_云南省建国前入党的老党员补贴有关情况统计表2010(1).01 2 2" xfId="2344"/>
    <cellStyle name="差_Book1_云南省建国前入党的老党员补贴有关情况统计表2010(1).01 2 2 2" xfId="2345"/>
    <cellStyle name="差_Book1_云南省建国前入党的老党员补贴有关情况统计表2010(1).01 2 2 3" xfId="2346"/>
    <cellStyle name="差_Book1_云南省建国前入党的老党员补贴有关情况统计表2010(1).01 2 3" xfId="2347"/>
    <cellStyle name="差_Book1_云南省建国前入党的老党员补贴有关情况统计表2010(1).01 2 4" xfId="2348"/>
    <cellStyle name="差_Book1_云南省建国前入党的老党员补贴有关情况统计表2010(1).01 2_2014年4月城建分校教学部工资表（OK)" xfId="2350"/>
    <cellStyle name="差_Book1_云南省建国前入党的老党员补贴有关情况统计表2010(1).01 3" xfId="495"/>
    <cellStyle name="差_Book1_云南省建国前入党的老党员补贴有关情况统计表2010(1).01 3_2014年4月城建分校教学部工资表（OK)" xfId="2352"/>
    <cellStyle name="差_Book1_云南省建国前入党的老党员补贴有关情况统计表2010(1).01 4" xfId="2353"/>
    <cellStyle name="差_Book1_云南省建国前入党的老党员补贴有关情况统计表2010(1).01 4_2014年4月城建分校教学部工资表（OK)" xfId="1962"/>
    <cellStyle name="差_Book1_云南省建国前入党的老党员补贴有关情况统计表2010(1).01 5" xfId="2354"/>
    <cellStyle name="差_Book1_云南省建国前入党的老党员补贴有关情况统计表2010(1).01 5_2014年4月城建分校教学部工资表（OK)" xfId="2355"/>
    <cellStyle name="差_Book1_云南省建国前入党的老党员补贴有关情况统计表2010(1).01 6" xfId="2356"/>
    <cellStyle name="差_Book1_云南省建国前入党的老党员补贴有关情况统计表2010(1).01 6_2014年4月城建分校教学部工资表（OK)" xfId="921"/>
    <cellStyle name="差_Book1_云南省建国前入党的老党员补贴有关情况统计表2010(1).01 7" xfId="2357"/>
    <cellStyle name="差_Book1_云南省建国前入党的老党员补贴有关情况统计表2010(1).01 7_2014年4月城建分校教学部工资表（OK)" xfId="1492"/>
    <cellStyle name="差_Book1_云南省建国前入党的老党员补贴有关情况统计表2010(1).01 8" xfId="2358"/>
    <cellStyle name="差_Book1_云南省建国前入党的老党员补贴有关情况统计表2010(1).01 8_2014年4月城建分校教学部工资表（OK)" xfId="2359"/>
    <cellStyle name="差_Book1_云南省建国前入党的老党员补贴有关情况统计表2010(1).01 9" xfId="2360"/>
    <cellStyle name="差_Book1_云南省建国前入党的老党员补贴有关情况统计表2010(1).01 9_2014年4月城建分校教学部工资表（OK)" xfId="2361"/>
    <cellStyle name="差_readdata" xfId="2362"/>
    <cellStyle name="差_教师确认收入" xfId="632"/>
    <cellStyle name="差_麦地中心开业至今收支表" xfId="958"/>
    <cellStyle name="差_麦地中心开业至今收支表 2" xfId="2363"/>
    <cellStyle name="差_麦地中心开业至今收支表 2 2" xfId="2364"/>
    <cellStyle name="差_麦地中心开业至今收支表 2 2 2" xfId="2365"/>
    <cellStyle name="差_麦地中心开业至今收支表 2 2 3" xfId="2366"/>
    <cellStyle name="差_麦地中心开业至今收支表 2 3" xfId="2367"/>
    <cellStyle name="差_麦地中心开业至今收支表 2 4" xfId="2368"/>
    <cellStyle name="差_麦地中心开业至今收支表 2_2014年4月城建分校教学部工资表（OK)" xfId="2369"/>
    <cellStyle name="差_麦地中心开业至今收支表 3" xfId="2370"/>
    <cellStyle name="差_麦地中心开业至今收支表 3_2014年4月城建分校教学部工资表（OK)" xfId="2372"/>
    <cellStyle name="差_麦地中心开业至今收支表 4" xfId="2373"/>
    <cellStyle name="差_麦地中心开业至今收支表 4_2014年4月城建分校教学部工资表（OK)" xfId="2374"/>
    <cellStyle name="差_麦地中心开业至今收支表 5" xfId="2376"/>
    <cellStyle name="差_麦地中心开业至今收支表 5_2014年4月城建分校教学部工资表（OK)" xfId="69"/>
    <cellStyle name="差_麦地中心开业至今收支表 6" xfId="2378"/>
    <cellStyle name="差_麦地中心开业至今收支表 6_2014年4月城建分校教学部工资表（OK)" xfId="376"/>
    <cellStyle name="差_麦地中心开业至今收支表 7" xfId="2379"/>
    <cellStyle name="差_麦地中心开业至今收支表 7_2014年4月城建分校教学部工资表（OK)" xfId="2380"/>
    <cellStyle name="差_麦地中心开业至今收支表 8" xfId="2381"/>
    <cellStyle name="差_麦地中心开业至今收支表 8_2014年4月城建分校教学部工资表（OK)" xfId="2382"/>
    <cellStyle name="差_麦地中心开业至今收支表 9" xfId="2384"/>
    <cellStyle name="差_麦地中心开业至今收支表 9_2014年4月城建分校教学部工资表（OK)" xfId="2388"/>
    <cellStyle name="差_研究院薪酬试算表" xfId="2389"/>
    <cellStyle name="差_研究院薪酬试算表 2" xfId="2390"/>
    <cellStyle name="差_研究院薪酬试算表 2 2" xfId="1156"/>
    <cellStyle name="差_研究院薪酬试算表 2 2 2" xfId="883"/>
    <cellStyle name="差_研究院薪酬试算表 2 2 3" xfId="886"/>
    <cellStyle name="差_研究院薪酬试算表 2 3" xfId="1158"/>
    <cellStyle name="差_研究院薪酬试算表 2 4" xfId="1160"/>
    <cellStyle name="差_研究院薪酬试算表 2_2014年4月城建分校教学部工资表（OK)" xfId="1182"/>
    <cellStyle name="差_研究院薪酬试算表 3" xfId="2391"/>
    <cellStyle name="差_研究院薪酬试算表 3_2014年4月城建分校教学部工资表（OK)" xfId="2392"/>
    <cellStyle name="差_研究院薪酬试算表 4" xfId="2393"/>
    <cellStyle name="差_研究院薪酬试算表 4_2014年4月城建分校教学部工资表（OK)" xfId="1618"/>
    <cellStyle name="差_研究院薪酬试算表 5" xfId="2394"/>
    <cellStyle name="差_研究院薪酬试算表 5_2014年4月城建分校教学部工资表（OK)" xfId="2397"/>
    <cellStyle name="差_研究院薪酬试算表 6" xfId="2398"/>
    <cellStyle name="差_研究院薪酬试算表 6_2014年4月城建分校教学部工资表（OK)" xfId="2399"/>
    <cellStyle name="差_研究院薪酬试算表 7" xfId="2400"/>
    <cellStyle name="差_研究院薪酬试算表 7_2014年4月城建分校教学部工资表（OK)" xfId="2401"/>
    <cellStyle name="差_研究院薪酬试算表 8" xfId="2402"/>
    <cellStyle name="差_研究院薪酬试算表 8_2014年4月城建分校教学部工资表（OK)" xfId="1886"/>
    <cellStyle name="差_研究院薪酬试算表 9" xfId="2403"/>
    <cellStyle name="差_研究院薪酬试算表 9_2014年4月城建分校教学部工资表（OK)" xfId="2404"/>
    <cellStyle name="差_招生明细" xfId="2406"/>
    <cellStyle name="常规" xfId="0" builtinId="0"/>
    <cellStyle name="常规 10" xfId="302"/>
    <cellStyle name="常规 10 10" xfId="2407"/>
    <cellStyle name="常规 10 10 2" xfId="2408"/>
    <cellStyle name="常规 10 11" xfId="2409"/>
    <cellStyle name="常规 10 12" xfId="2410"/>
    <cellStyle name="常规 10 13" xfId="872"/>
    <cellStyle name="常规 10 14" xfId="755"/>
    <cellStyle name="常规 10 15" xfId="294"/>
    <cellStyle name="常规 10 16" xfId="311"/>
    <cellStyle name="常规 10 17" xfId="317"/>
    <cellStyle name="常规 10 18" xfId="156"/>
    <cellStyle name="常规 10 19" xfId="3278"/>
    <cellStyle name="常规 10 2" xfId="306"/>
    <cellStyle name="常规 10 2 10" xfId="1557"/>
    <cellStyle name="常规 10 2 11" xfId="2411"/>
    <cellStyle name="常规 10 2 12" xfId="2412"/>
    <cellStyle name="常规 10 2 13" xfId="3279"/>
    <cellStyle name="常规 10 2 14" xfId="3339"/>
    <cellStyle name="常规 10 2 15" xfId="3399"/>
    <cellStyle name="常规 10 2 16" xfId="3458"/>
    <cellStyle name="常规 10 2 2" xfId="1707"/>
    <cellStyle name="常规 10 2 2 2" xfId="1710"/>
    <cellStyle name="常规 10 2 2 3" xfId="2106"/>
    <cellStyle name="常规 10 2 3" xfId="2413"/>
    <cellStyle name="常规 10 2 4" xfId="2414"/>
    <cellStyle name="常规 10 2 5" xfId="2415"/>
    <cellStyle name="常规 10 2 6" xfId="1499"/>
    <cellStyle name="常规 10 2 7" xfId="2416"/>
    <cellStyle name="常规 10 2 8" xfId="2418"/>
    <cellStyle name="常规 10 2 9" xfId="2349"/>
    <cellStyle name="常规 10 20" xfId="3338"/>
    <cellStyle name="常规 10 21" xfId="3398"/>
    <cellStyle name="常规 10 22" xfId="3457"/>
    <cellStyle name="常规 10 3" xfId="1712"/>
    <cellStyle name="常规 10 4" xfId="1714"/>
    <cellStyle name="常规 10 5" xfId="2419"/>
    <cellStyle name="常规 10 6" xfId="1029"/>
    <cellStyle name="常规 10 7" xfId="1100"/>
    <cellStyle name="常规 10 8" xfId="1180"/>
    <cellStyle name="常规 10 9" xfId="1270"/>
    <cellStyle name="常规 10_教师确认收入" xfId="2420"/>
    <cellStyle name="常规 103 2 26 16" xfId="2422"/>
    <cellStyle name="常规 11" xfId="1716"/>
    <cellStyle name="常规 11 10" xfId="2424"/>
    <cellStyle name="常规 11 2" xfId="1357"/>
    <cellStyle name="常规 11 2 2" xfId="2425"/>
    <cellStyle name="常规 11 2 2 2" xfId="2375"/>
    <cellStyle name="常规 11 2 2 3" xfId="2377"/>
    <cellStyle name="常规 11 2 3" xfId="2426"/>
    <cellStyle name="常规 11 2 4" xfId="2427"/>
    <cellStyle name="常规 11 3" xfId="1359"/>
    <cellStyle name="常规 11 4" xfId="2428"/>
    <cellStyle name="常规 11 5" xfId="2429"/>
    <cellStyle name="常规 11 6" xfId="2430"/>
    <cellStyle name="常规 11 7" xfId="2431"/>
    <cellStyle name="常规 11 8" xfId="2432"/>
    <cellStyle name="常规 11 9" xfId="2433"/>
    <cellStyle name="常规 110" xfId="2435"/>
    <cellStyle name="常规 119" xfId="568"/>
    <cellStyle name="常规 12" xfId="1718"/>
    <cellStyle name="常规 12 10" xfId="2436"/>
    <cellStyle name="常规 12 2" xfId="2204"/>
    <cellStyle name="常规 12 2 2" xfId="2438"/>
    <cellStyle name="常规 12 2 2 2" xfId="2440"/>
    <cellStyle name="常规 12 2 2 3" xfId="2442"/>
    <cellStyle name="常规 12 2 3" xfId="2444"/>
    <cellStyle name="常规 12 2 4" xfId="2446"/>
    <cellStyle name="常规 12 3" xfId="2447"/>
    <cellStyle name="常规 12 4" xfId="2448"/>
    <cellStyle name="常规 12 5" xfId="2449"/>
    <cellStyle name="常规 12 6" xfId="2450"/>
    <cellStyle name="常规 12 7" xfId="2451"/>
    <cellStyle name="常规 12 8" xfId="2452"/>
    <cellStyle name="常规 12 9" xfId="2453"/>
    <cellStyle name="常规 120" xfId="2455"/>
    <cellStyle name="常规 13" xfId="1720"/>
    <cellStyle name="常规 13 10" xfId="2456"/>
    <cellStyle name="常规 13 2" xfId="2457"/>
    <cellStyle name="常规 13 2 2" xfId="117"/>
    <cellStyle name="常规 13 2 2 2" xfId="2458"/>
    <cellStyle name="常规 13 2 2 3" xfId="2459"/>
    <cellStyle name="常规 13 2 3" xfId="334"/>
    <cellStyle name="常规 13 2 4" xfId="811"/>
    <cellStyle name="常规 13 3" xfId="2460"/>
    <cellStyle name="常规 13 4" xfId="583"/>
    <cellStyle name="常规 13 5" xfId="81"/>
    <cellStyle name="常规 13 6" xfId="1021"/>
    <cellStyle name="常规 13 7" xfId="787"/>
    <cellStyle name="常规 13 8" xfId="793"/>
    <cellStyle name="常规 13 9" xfId="797"/>
    <cellStyle name="常规 14" xfId="1722"/>
    <cellStyle name="常规 14 10" xfId="2461"/>
    <cellStyle name="常规 14 11" xfId="701"/>
    <cellStyle name="常规 14 12" xfId="3280"/>
    <cellStyle name="常规 14 13" xfId="3340"/>
    <cellStyle name="常规 14 14" xfId="3400"/>
    <cellStyle name="常规 14 15" xfId="3459"/>
    <cellStyle name="常规 14 2" xfId="2462"/>
    <cellStyle name="常规 14 2 10" xfId="2463"/>
    <cellStyle name="常规 14 3" xfId="2464"/>
    <cellStyle name="常规 14 3 10" xfId="3281"/>
    <cellStyle name="常规 14 3 11" xfId="3341"/>
    <cellStyle name="常规 14 3 12" xfId="3401"/>
    <cellStyle name="常规 14 3 13" xfId="3460"/>
    <cellStyle name="常规 14 3 2" xfId="1442"/>
    <cellStyle name="常规 14 3 3" xfId="1444"/>
    <cellStyle name="常规 14 3 4" xfId="2465"/>
    <cellStyle name="常规 14 3 5" xfId="2466"/>
    <cellStyle name="常规 14 3 6" xfId="2467"/>
    <cellStyle name="常规 14 3 7" xfId="2469"/>
    <cellStyle name="常规 14 3 8" xfId="2470"/>
    <cellStyle name="常规 14 3 9" xfId="2471"/>
    <cellStyle name="常规 14 4" xfId="1818"/>
    <cellStyle name="常规 14 5" xfId="988"/>
    <cellStyle name="常规 14 6" xfId="1820"/>
    <cellStyle name="常规 14 7" xfId="2472"/>
    <cellStyle name="常规 14 8" xfId="1616"/>
    <cellStyle name="常规 14 9" xfId="2473"/>
    <cellStyle name="常规 15" xfId="1725"/>
    <cellStyle name="常规 15 10" xfId="1638"/>
    <cellStyle name="常规 15 2" xfId="2396"/>
    <cellStyle name="常规 15 2 2" xfId="2255"/>
    <cellStyle name="常规 15 2 2 2" xfId="2475"/>
    <cellStyle name="常规 15 2 2 3" xfId="2477"/>
    <cellStyle name="常规 15 2 3" xfId="1735"/>
    <cellStyle name="常规 15 2 4" xfId="2479"/>
    <cellStyle name="常规 15 3" xfId="2481"/>
    <cellStyle name="常规 15 4" xfId="2483"/>
    <cellStyle name="常规 15 5" xfId="1532"/>
    <cellStyle name="常规 15 6" xfId="2486"/>
    <cellStyle name="常规 15 7" xfId="2489"/>
    <cellStyle name="常规 15 8" xfId="1520"/>
    <cellStyle name="常规 15 9" xfId="2491"/>
    <cellStyle name="常规 16" xfId="1729"/>
    <cellStyle name="常规 16 10" xfId="2492"/>
    <cellStyle name="常规 16 2" xfId="2494"/>
    <cellStyle name="常规 16 2 2" xfId="2098"/>
    <cellStyle name="常规 16 2 2 2" xfId="2496"/>
    <cellStyle name="常规 16 2 2 3" xfId="2499"/>
    <cellStyle name="常规 16 2 3" xfId="2100"/>
    <cellStyle name="常规 16 2 4" xfId="2500"/>
    <cellStyle name="常规 16 3" xfId="2501"/>
    <cellStyle name="常规 16 4" xfId="2502"/>
    <cellStyle name="常规 16 5" xfId="2503"/>
    <cellStyle name="常规 16 6" xfId="2504"/>
    <cellStyle name="常规 16 7" xfId="2505"/>
    <cellStyle name="常规 16 8" xfId="2506"/>
    <cellStyle name="常规 16 9" xfId="2507"/>
    <cellStyle name="常规 167" xfId="2331"/>
    <cellStyle name="常规 17" xfId="1732"/>
    <cellStyle name="常规 17 10" xfId="2510"/>
    <cellStyle name="常规 17 2" xfId="1914"/>
    <cellStyle name="常规 17 2 2" xfId="2512"/>
    <cellStyle name="常规 17 2 2 2" xfId="2513"/>
    <cellStyle name="常规 17 2 2 3" xfId="2514"/>
    <cellStyle name="常规 17 2 3" xfId="2516"/>
    <cellStyle name="常规 17 2 4" xfId="2518"/>
    <cellStyle name="常规 17 3" xfId="1917"/>
    <cellStyle name="常规 17 4" xfId="1920"/>
    <cellStyle name="常规 17 5" xfId="1923"/>
    <cellStyle name="常规 17 6" xfId="2520"/>
    <cellStyle name="常规 17 7" xfId="2522"/>
    <cellStyle name="常规 17 8" xfId="2524"/>
    <cellStyle name="常规 17 9" xfId="2526"/>
    <cellStyle name="常规 18" xfId="2528"/>
    <cellStyle name="常规 18 10" xfId="2529"/>
    <cellStyle name="常规 18 2" xfId="1797"/>
    <cellStyle name="常规 18 2 2" xfId="2530"/>
    <cellStyle name="常规 18 2 2 2" xfId="2531"/>
    <cellStyle name="常规 18 2 2 3" xfId="2532"/>
    <cellStyle name="常规 18 2 3" xfId="2534"/>
    <cellStyle name="常规 18 2 4" xfId="353"/>
    <cellStyle name="常规 18 3" xfId="2536"/>
    <cellStyle name="常规 18 4" xfId="2538"/>
    <cellStyle name="常规 18 5" xfId="2540"/>
    <cellStyle name="常规 18 6" xfId="2542"/>
    <cellStyle name="常规 18 7" xfId="2544"/>
    <cellStyle name="常规 18 8" xfId="2546"/>
    <cellStyle name="常规 18 9" xfId="1514"/>
    <cellStyle name="常规 19" xfId="2548"/>
    <cellStyle name="常规 19 10" xfId="2550"/>
    <cellStyle name="常规 19 2" xfId="1992"/>
    <cellStyle name="常规 19 2 2" xfId="2552"/>
    <cellStyle name="常规 19 2 2 2" xfId="2322"/>
    <cellStyle name="常规 19 2 2 3" xfId="2164"/>
    <cellStyle name="常规 19 2 3" xfId="2554"/>
    <cellStyle name="常规 19 2 4" xfId="2130"/>
    <cellStyle name="常规 19 3" xfId="480"/>
    <cellStyle name="常规 19 4" xfId="1995"/>
    <cellStyle name="常规 19 5" xfId="1998"/>
    <cellStyle name="常规 19 6" xfId="2556"/>
    <cellStyle name="常规 19 7" xfId="2558"/>
    <cellStyle name="常规 19 8" xfId="2560"/>
    <cellStyle name="常规 19 9" xfId="1084"/>
    <cellStyle name="常规 2" xfId="2561"/>
    <cellStyle name="常规 2 10" xfId="2563"/>
    <cellStyle name="常规 2 11" xfId="2565"/>
    <cellStyle name="常规 2 12" xfId="2567"/>
    <cellStyle name="常规 2 13" xfId="2569"/>
    <cellStyle name="常规 2 14" xfId="2571"/>
    <cellStyle name="常规 2 15" xfId="2387"/>
    <cellStyle name="常规 2 156" xfId="2574"/>
    <cellStyle name="常规 2 16" xfId="549"/>
    <cellStyle name="常规 2 17" xfId="2575"/>
    <cellStyle name="常规 2 18" xfId="2576"/>
    <cellStyle name="常规 2 19" xfId="2577"/>
    <cellStyle name="常规 2 2" xfId="2578"/>
    <cellStyle name="常规 2 2 10" xfId="2581"/>
    <cellStyle name="常规 2 2 11" xfId="465"/>
    <cellStyle name="常规 2 2 12" xfId="2582"/>
    <cellStyle name="常规 2 2 13" xfId="2583"/>
    <cellStyle name="常规 2 2 14" xfId="180"/>
    <cellStyle name="常规 2 2 15" xfId="187"/>
    <cellStyle name="常规 2 2 16" xfId="208"/>
    <cellStyle name="常规 2 2 17" xfId="2584"/>
    <cellStyle name="常规 2 2 18" xfId="359"/>
    <cellStyle name="常规 2 2 19" xfId="3283"/>
    <cellStyle name="常规 2 2 2" xfId="2585"/>
    <cellStyle name="常规 2 2 2 10" xfId="352"/>
    <cellStyle name="常规 2 2 2 2" xfId="1541"/>
    <cellStyle name="常规 2 2 2 3" xfId="1544"/>
    <cellStyle name="常规 2 2 2 4" xfId="115"/>
    <cellStyle name="常规 2 2 2 5" xfId="92"/>
    <cellStyle name="常规 2 2 2 6" xfId="126"/>
    <cellStyle name="常规 2 2 2 7" xfId="129"/>
    <cellStyle name="常规 2 2 2 8" xfId="134"/>
    <cellStyle name="常规 2 2 2 9" xfId="143"/>
    <cellStyle name="常规 2 2 20" xfId="3343"/>
    <cellStyle name="常规 2 2 21" xfId="3403"/>
    <cellStyle name="常规 2 2 22" xfId="3462"/>
    <cellStyle name="常规 2 2 3" xfId="2586"/>
    <cellStyle name="常规 2 2 4" xfId="2587"/>
    <cellStyle name="常规 2 2 5" xfId="2589"/>
    <cellStyle name="常规 2 2 6" xfId="1884"/>
    <cellStyle name="常规 2 2 7" xfId="1907"/>
    <cellStyle name="常规 2 2 8" xfId="1909"/>
    <cellStyle name="常规 2 2 9" xfId="1911"/>
    <cellStyle name="常规 2 2_招生明细" xfId="2590"/>
    <cellStyle name="常规 2 20" xfId="2386"/>
    <cellStyle name="常规 2 21" xfId="548"/>
    <cellStyle name="常规 2 22" xfId="3282"/>
    <cellStyle name="常规 2 23" xfId="3342"/>
    <cellStyle name="常规 2 24" xfId="3402"/>
    <cellStyle name="常规 2 25" xfId="3461"/>
    <cellStyle name="常规 2 3" xfId="2591"/>
    <cellStyle name="常规 2 38" xfId="1379"/>
    <cellStyle name="常规 2 4" xfId="2592"/>
    <cellStyle name="常规 2 5" xfId="2593"/>
    <cellStyle name="常规 2 6" xfId="2594"/>
    <cellStyle name="常规 2 7" xfId="2495"/>
    <cellStyle name="常规 2 8" xfId="2498"/>
    <cellStyle name="常规 2 9" xfId="2596"/>
    <cellStyle name="常规 2_2013年收入说明表更新" xfId="2598"/>
    <cellStyle name="常规 20" xfId="1724"/>
    <cellStyle name="常规 20 10" xfId="1637"/>
    <cellStyle name="常规 20 11" xfId="1640"/>
    <cellStyle name="常规 20 12" xfId="2599"/>
    <cellStyle name="常规 20 13" xfId="2600"/>
    <cellStyle name="常规 20 14" xfId="3284"/>
    <cellStyle name="常规 20 15" xfId="3344"/>
    <cellStyle name="常规 20 16" xfId="3404"/>
    <cellStyle name="常规 20 17" xfId="3463"/>
    <cellStyle name="常规 20 2" xfId="2395"/>
    <cellStyle name="常规 20 2 10" xfId="3285"/>
    <cellStyle name="常规 20 2 11" xfId="3345"/>
    <cellStyle name="常规 20 2 12" xfId="3405"/>
    <cellStyle name="常规 20 2 13" xfId="3464"/>
    <cellStyle name="常规 20 2 2" xfId="2254"/>
    <cellStyle name="常规 20 2 3" xfId="1734"/>
    <cellStyle name="常规 20 2 4" xfId="2478"/>
    <cellStyle name="常规 20 2 5" xfId="2602"/>
    <cellStyle name="常规 20 2 6" xfId="2603"/>
    <cellStyle name="常规 20 2 7" xfId="2604"/>
    <cellStyle name="常规 20 2 8" xfId="2605"/>
    <cellStyle name="常规 20 2 9" xfId="2606"/>
    <cellStyle name="常规 20 3" xfId="2480"/>
    <cellStyle name="常规 20 4" xfId="2482"/>
    <cellStyle name="常规 20 5" xfId="1531"/>
    <cellStyle name="常规 20 6" xfId="2485"/>
    <cellStyle name="常规 20 7" xfId="2488"/>
    <cellStyle name="常规 20 8" xfId="1519"/>
    <cellStyle name="常规 20 9" xfId="2490"/>
    <cellStyle name="常规 21" xfId="1728"/>
    <cellStyle name="常规 21 48" xfId="643"/>
    <cellStyle name="常规 22" xfId="1731"/>
    <cellStyle name="常规 22 10" xfId="2509"/>
    <cellStyle name="常规 22 11" xfId="1418"/>
    <cellStyle name="常规 22 12" xfId="3267"/>
    <cellStyle name="常规 22 13" xfId="3327"/>
    <cellStyle name="常规 22 14" xfId="3387"/>
    <cellStyle name="常规 22 15" xfId="3448"/>
    <cellStyle name="常规 22 2" xfId="1913"/>
    <cellStyle name="常规 22 2 10" xfId="3269"/>
    <cellStyle name="常规 22 2 11" xfId="3329"/>
    <cellStyle name="常规 22 2 12" xfId="3389"/>
    <cellStyle name="常规 22 2 13" xfId="3450"/>
    <cellStyle name="常规 22 2 2" xfId="2511"/>
    <cellStyle name="常规 22 2 3" xfId="2515"/>
    <cellStyle name="常规 22 2 4" xfId="2517"/>
    <cellStyle name="常规 22 2 5" xfId="2607"/>
    <cellStyle name="常规 22 2 6" xfId="2321"/>
    <cellStyle name="常规 22 2 7" xfId="2163"/>
    <cellStyle name="常规 22 2 8" xfId="2608"/>
    <cellStyle name="常规 22 2 9" xfId="2609"/>
    <cellStyle name="常规 22 3" xfId="1916"/>
    <cellStyle name="常规 22 4" xfId="1919"/>
    <cellStyle name="常规 22 5" xfId="1922"/>
    <cellStyle name="常规 22 6" xfId="2519"/>
    <cellStyle name="常规 22 7" xfId="2521"/>
    <cellStyle name="常规 22 8" xfId="2523"/>
    <cellStyle name="常规 22 9" xfId="2525"/>
    <cellStyle name="常规 23" xfId="2527"/>
    <cellStyle name="常规 23 10" xfId="3254"/>
    <cellStyle name="常规 23 11" xfId="3318"/>
    <cellStyle name="常规 23 12" xfId="3379"/>
    <cellStyle name="常规 23 13" xfId="3440"/>
    <cellStyle name="常规 23 2" xfId="1796"/>
    <cellStyle name="常规 23 2 2" xfId="3271"/>
    <cellStyle name="常规 23 2 3" xfId="3331"/>
    <cellStyle name="常规 23 2 4" xfId="3391"/>
    <cellStyle name="常规 23 2 5" xfId="3451"/>
    <cellStyle name="常规 23 3" xfId="2535"/>
    <cellStyle name="常规 23 4" xfId="2537"/>
    <cellStyle name="常规 23 5" xfId="2539"/>
    <cellStyle name="常规 23 6" xfId="2541"/>
    <cellStyle name="常规 23 7" xfId="2543"/>
    <cellStyle name="常规 23 8" xfId="2545"/>
    <cellStyle name="常规 23 9" xfId="1513"/>
    <cellStyle name="常规 24" xfId="2547"/>
    <cellStyle name="常规 24 10" xfId="2549"/>
    <cellStyle name="常规 24 11" xfId="721"/>
    <cellStyle name="常规 24 12" xfId="59"/>
    <cellStyle name="常规 24 13" xfId="3273"/>
    <cellStyle name="常规 24 14" xfId="3333"/>
    <cellStyle name="常规 24 15" xfId="3393"/>
    <cellStyle name="常规 24 16" xfId="3453"/>
    <cellStyle name="常规 24 2" xfId="1991"/>
    <cellStyle name="常规 24 2 10" xfId="3275"/>
    <cellStyle name="常规 24 2 11" xfId="3335"/>
    <cellStyle name="常规 24 2 12" xfId="3395"/>
    <cellStyle name="常规 24 2 13" xfId="3454"/>
    <cellStyle name="常规 24 2 2" xfId="2551"/>
    <cellStyle name="常规 24 2 3" xfId="2553"/>
    <cellStyle name="常规 24 2 4" xfId="2129"/>
    <cellStyle name="常规 24 2 5" xfId="2610"/>
    <cellStyle name="常规 24 2 6" xfId="2611"/>
    <cellStyle name="常规 24 2 7" xfId="2613"/>
    <cellStyle name="常规 24 2 8" xfId="2615"/>
    <cellStyle name="常规 24 2 9" xfId="2617"/>
    <cellStyle name="常规 24 3" xfId="479"/>
    <cellStyle name="常规 24 4" xfId="1994"/>
    <cellStyle name="常规 24 5" xfId="1997"/>
    <cellStyle name="常规 24 6" xfId="2555"/>
    <cellStyle name="常规 24 7" xfId="2557"/>
    <cellStyle name="常规 24 8" xfId="2559"/>
    <cellStyle name="常规 24 9" xfId="1083"/>
    <cellStyle name="常规 25" xfId="2619"/>
    <cellStyle name="常规 25 2" xfId="2621"/>
    <cellStyle name="常规 25 2 2" xfId="3286"/>
    <cellStyle name="常规 25 2 3" xfId="3346"/>
    <cellStyle name="常规 25 2 4" xfId="3406"/>
    <cellStyle name="常规 25 2 5" xfId="3465"/>
    <cellStyle name="常规 25 3" xfId="3258"/>
    <cellStyle name="常规 25 4" xfId="3274"/>
    <cellStyle name="常规 25 5" xfId="3378"/>
    <cellStyle name="常规 25 6" xfId="3439"/>
    <cellStyle name="常规 26" xfId="79"/>
    <cellStyle name="常规 26 2" xfId="11"/>
    <cellStyle name="常规 26 2 2" xfId="3289"/>
    <cellStyle name="常规 26 2 3" xfId="3349"/>
    <cellStyle name="常规 26 2 4" xfId="3409"/>
    <cellStyle name="常规 26 2 5" xfId="3468"/>
    <cellStyle name="常规 26 3" xfId="3276"/>
    <cellStyle name="常规 26 4" xfId="3336"/>
    <cellStyle name="常规 26 5" xfId="3396"/>
    <cellStyle name="常规 26 6" xfId="3455"/>
    <cellStyle name="常规 27" xfId="2623"/>
    <cellStyle name="常规 27 2" xfId="2626"/>
    <cellStyle name="常规 27 2 2" xfId="3293"/>
    <cellStyle name="常规 27 2 3" xfId="3353"/>
    <cellStyle name="常规 27 2 4" xfId="3413"/>
    <cellStyle name="常规 27 2 5" xfId="3471"/>
    <cellStyle name="常规 27 3" xfId="3291"/>
    <cellStyle name="常规 27 4" xfId="3351"/>
    <cellStyle name="常规 27 5" xfId="3411"/>
    <cellStyle name="常规 27 6" xfId="3469"/>
    <cellStyle name="常规 28" xfId="2628"/>
    <cellStyle name="常规 28 2" xfId="1322"/>
    <cellStyle name="常规 28 2 2" xfId="3297"/>
    <cellStyle name="常规 28 2 3" xfId="3357"/>
    <cellStyle name="常规 28 2 4" xfId="3417"/>
    <cellStyle name="常规 28 2 5" xfId="3475"/>
    <cellStyle name="常规 28 3" xfId="3295"/>
    <cellStyle name="常规 28 4" xfId="3355"/>
    <cellStyle name="常规 28 5" xfId="3415"/>
    <cellStyle name="常规 28 6" xfId="3473"/>
    <cellStyle name="常规 29" xfId="2630"/>
    <cellStyle name="常规 29 2" xfId="1770"/>
    <cellStyle name="常规 29 2 2" xfId="3253"/>
    <cellStyle name="常规 29 2 3" xfId="3313"/>
    <cellStyle name="常规 29 2 4" xfId="3374"/>
    <cellStyle name="常规 29 2 5" xfId="3434"/>
    <cellStyle name="常规 29 3" xfId="3299"/>
    <cellStyle name="常规 29 4" xfId="3359"/>
    <cellStyle name="常规 29 5" xfId="3419"/>
    <cellStyle name="常规 29 6" xfId="3477"/>
    <cellStyle name="常规 3" xfId="2631"/>
    <cellStyle name="常规 3 10" xfId="2633"/>
    <cellStyle name="常规 3 11" xfId="2635"/>
    <cellStyle name="常规 3 12" xfId="2638"/>
    <cellStyle name="常规 3 13" xfId="2640"/>
    <cellStyle name="常规 3 14" xfId="2642"/>
    <cellStyle name="常规 3 15" xfId="2644"/>
    <cellStyle name="常规 3 16" xfId="2645"/>
    <cellStyle name="常规 3 17" xfId="1825"/>
    <cellStyle name="常规 3 18" xfId="1833"/>
    <cellStyle name="常规 3 19" xfId="3300"/>
    <cellStyle name="常规 3 2" xfId="2646"/>
    <cellStyle name="常规 3 2 2" xfId="2647"/>
    <cellStyle name="常规 3 2 2 2" xfId="2648"/>
    <cellStyle name="常规 3 2 2 3" xfId="2649"/>
    <cellStyle name="常规 3 2 3" xfId="1102"/>
    <cellStyle name="常规 3 2 4" xfId="2650"/>
    <cellStyle name="常规 3 20" xfId="3360"/>
    <cellStyle name="常规 3 21" xfId="3420"/>
    <cellStyle name="常规 3 22" xfId="3478"/>
    <cellStyle name="常规 3 3" xfId="2651"/>
    <cellStyle name="常规 3 4" xfId="2652"/>
    <cellStyle name="常规 3 5" xfId="2653"/>
    <cellStyle name="常规 3 6" xfId="2654"/>
    <cellStyle name="常规 3 7" xfId="2655"/>
    <cellStyle name="常规 3 8" xfId="2656"/>
    <cellStyle name="常规 3 9" xfId="2657"/>
    <cellStyle name="常规 30" xfId="2618"/>
    <cellStyle name="常规 30 10" xfId="3259"/>
    <cellStyle name="常规 30 11" xfId="3270"/>
    <cellStyle name="常规 30 12" xfId="3350"/>
    <cellStyle name="常规 30 13" xfId="3410"/>
    <cellStyle name="常规 30 2" xfId="2620"/>
    <cellStyle name="常规 30 2 2" xfId="3287"/>
    <cellStyle name="常规 30 2 3" xfId="3347"/>
    <cellStyle name="常规 30 2 4" xfId="3407"/>
    <cellStyle name="常规 30 2 5" xfId="3466"/>
    <cellStyle name="常规 30 3" xfId="2573"/>
    <cellStyle name="常规 30 4" xfId="2658"/>
    <cellStyle name="常规 30 5" xfId="2659"/>
    <cellStyle name="常规 30 6" xfId="2660"/>
    <cellStyle name="常规 30 7" xfId="2661"/>
    <cellStyle name="常规 30 8" xfId="2663"/>
    <cellStyle name="常规 30 9" xfId="2665"/>
    <cellStyle name="常规 31" xfId="78"/>
    <cellStyle name="常规 31 2" xfId="10"/>
    <cellStyle name="常规 31 2 2" xfId="242"/>
    <cellStyle name="常规 31 2 3" xfId="256"/>
    <cellStyle name="常规 31 2 4" xfId="259"/>
    <cellStyle name="常规 31 2 5" xfId="850"/>
    <cellStyle name="常规 31 2 6" xfId="852"/>
    <cellStyle name="常规 31 2 7" xfId="854"/>
    <cellStyle name="常规 31 2 8" xfId="856"/>
    <cellStyle name="常规 31 2 9" xfId="859"/>
    <cellStyle name="常规 31 3" xfId="3277"/>
    <cellStyle name="常规 31 4" xfId="3337"/>
    <cellStyle name="常规 31 5" xfId="3397"/>
    <cellStyle name="常规 31 6" xfId="3456"/>
    <cellStyle name="常规 32" xfId="2622"/>
    <cellStyle name="常规 32 2" xfId="2625"/>
    <cellStyle name="常规 32 2 2" xfId="3294"/>
    <cellStyle name="常规 32 2 3" xfId="3354"/>
    <cellStyle name="常规 32 2 4" xfId="3414"/>
    <cellStyle name="常规 32 2 5" xfId="3472"/>
    <cellStyle name="常规 32 3" xfId="3292"/>
    <cellStyle name="常规 32 4" xfId="3352"/>
    <cellStyle name="常规 32 5" xfId="3412"/>
    <cellStyle name="常规 32 6" xfId="3470"/>
    <cellStyle name="常规 33" xfId="2627"/>
    <cellStyle name="常规 33 10" xfId="3296"/>
    <cellStyle name="常规 33 11" xfId="3356"/>
    <cellStyle name="常规 33 12" xfId="3416"/>
    <cellStyle name="常规 33 13" xfId="3474"/>
    <cellStyle name="常规 33 2" xfId="1321"/>
    <cellStyle name="常规 33 2 2" xfId="3298"/>
    <cellStyle name="常规 33 2 3" xfId="3358"/>
    <cellStyle name="常规 33 2 4" xfId="3418"/>
    <cellStyle name="常规 33 2 5" xfId="3476"/>
    <cellStyle name="常规 33 3" xfId="2667"/>
    <cellStyle name="常规 33 4" xfId="2668"/>
    <cellStyle name="常规 33 5" xfId="2669"/>
    <cellStyle name="常规 33 6" xfId="2670"/>
    <cellStyle name="常规 33 7" xfId="2421"/>
    <cellStyle name="常规 33 8" xfId="2671"/>
    <cellStyle name="常规 33 9" xfId="2672"/>
    <cellStyle name="常规 34" xfId="2629"/>
    <cellStyle name="常规 35" xfId="2674"/>
    <cellStyle name="常规 36" xfId="2675"/>
    <cellStyle name="常规 36 10" xfId="2676"/>
    <cellStyle name="常规 36 11" xfId="2677"/>
    <cellStyle name="常规 36 12" xfId="3301"/>
    <cellStyle name="常规 36 13" xfId="3361"/>
    <cellStyle name="常规 36 14" xfId="3421"/>
    <cellStyle name="常规 36 15" xfId="3479"/>
    <cellStyle name="常规 36 2" xfId="2679"/>
    <cellStyle name="常规 36 2 10" xfId="3302"/>
    <cellStyle name="常规 36 2 11" xfId="3362"/>
    <cellStyle name="常规 36 2 12" xfId="3422"/>
    <cellStyle name="常规 36 2 13" xfId="3480"/>
    <cellStyle name="常规 36 2 2" xfId="1847"/>
    <cellStyle name="常规 36 2 3" xfId="1849"/>
    <cellStyle name="常规 36 2 4" xfId="1851"/>
    <cellStyle name="常规 36 2 5" xfId="1853"/>
    <cellStyle name="常规 36 2 6" xfId="1855"/>
    <cellStyle name="常规 36 2 7" xfId="1857"/>
    <cellStyle name="常规 36 2 8" xfId="1860"/>
    <cellStyle name="常规 36 2 9" xfId="1863"/>
    <cellStyle name="常规 36 3" xfId="2680"/>
    <cellStyle name="常规 36 4" xfId="2681"/>
    <cellStyle name="常规 36 5" xfId="2682"/>
    <cellStyle name="常规 36 6" xfId="2683"/>
    <cellStyle name="常规 36 7" xfId="2684"/>
    <cellStyle name="常规 36 8" xfId="2685"/>
    <cellStyle name="常规 36 9" xfId="2686"/>
    <cellStyle name="常规 37" xfId="1482"/>
    <cellStyle name="常规 37 2" xfId="2688"/>
    <cellStyle name="常规 37 2 10" xfId="3305"/>
    <cellStyle name="常规 37 2 11" xfId="3365"/>
    <cellStyle name="常规 37 2 12" xfId="3425"/>
    <cellStyle name="常规 37 2 13" xfId="3483"/>
    <cellStyle name="常规 37 2 2" xfId="2690"/>
    <cellStyle name="常规 37 2 3" xfId="2692"/>
    <cellStyle name="常规 37 2 4" xfId="2044"/>
    <cellStyle name="常规 37 2 5" xfId="2057"/>
    <cellStyle name="常规 37 2 6" xfId="2060"/>
    <cellStyle name="常规 37 2 7" xfId="2063"/>
    <cellStyle name="常规 37 2 8" xfId="2066"/>
    <cellStyle name="常规 37 2 9" xfId="2070"/>
    <cellStyle name="常规 37 3" xfId="3303"/>
    <cellStyle name="常规 37 4" xfId="3363"/>
    <cellStyle name="常规 37 5" xfId="3423"/>
    <cellStyle name="常规 37 6" xfId="3481"/>
    <cellStyle name="常规 38" xfId="3251"/>
    <cellStyle name="常规 38 2" xfId="2693"/>
    <cellStyle name="常规 39" xfId="4"/>
    <cellStyle name="常规 39 2" xfId="2695"/>
    <cellStyle name="常规 4" xfId="2696"/>
    <cellStyle name="常规 4 10" xfId="2697"/>
    <cellStyle name="常规 4 11" xfId="2698"/>
    <cellStyle name="常规 4 12" xfId="2437"/>
    <cellStyle name="常规 4 13" xfId="2443"/>
    <cellStyle name="常规 4 14" xfId="2445"/>
    <cellStyle name="常规 4 15" xfId="2699"/>
    <cellStyle name="常规 4 16" xfId="2700"/>
    <cellStyle name="常规 4 17" xfId="2701"/>
    <cellStyle name="常规 4 18" xfId="3317"/>
    <cellStyle name="常规 4 19" xfId="3377"/>
    <cellStyle name="常规 4 2" xfId="2702"/>
    <cellStyle name="常规 4 2 10" xfId="1815"/>
    <cellStyle name="常规 4 2 2" xfId="2704"/>
    <cellStyle name="常规 4 2 2 2" xfId="2706"/>
    <cellStyle name="常规 4 2 2 3" xfId="40"/>
    <cellStyle name="常规 4 2 3" xfId="2708"/>
    <cellStyle name="常规 4 2 4" xfId="2710"/>
    <cellStyle name="常规 4 2 5" xfId="2712"/>
    <cellStyle name="常规 4 2 6" xfId="2714"/>
    <cellStyle name="常规 4 2 7" xfId="2716"/>
    <cellStyle name="常规 4 2 8" xfId="2434"/>
    <cellStyle name="常规 4 2 9" xfId="2717"/>
    <cellStyle name="常规 4 20" xfId="3438"/>
    <cellStyle name="常规 4 21" xfId="3493"/>
    <cellStyle name="常规 4 3" xfId="2718"/>
    <cellStyle name="常规 4 4" xfId="2703"/>
    <cellStyle name="常规 4 5" xfId="2707"/>
    <cellStyle name="常规 4 6" xfId="2709"/>
    <cellStyle name="常规 4 7" xfId="2711"/>
    <cellStyle name="常规 4 8" xfId="2713"/>
    <cellStyle name="常规 4 9" xfId="2715"/>
    <cellStyle name="常规 4_教师确认收入" xfId="2719"/>
    <cellStyle name="常规 40" xfId="2673"/>
    <cellStyle name="常规 40 2" xfId="2720"/>
    <cellStyle name="常规 41 2" xfId="2678"/>
    <cellStyle name="常规 42" xfId="1481"/>
    <cellStyle name="常规 42 2" xfId="2687"/>
    <cellStyle name="常规 42 2 10" xfId="3306"/>
    <cellStyle name="常规 42 2 11" xfId="3366"/>
    <cellStyle name="常规 42 2 12" xfId="3426"/>
    <cellStyle name="常规 42 2 13" xfId="3484"/>
    <cellStyle name="常规 42 2 2" xfId="2689"/>
    <cellStyle name="常规 42 2 3" xfId="2691"/>
    <cellStyle name="常规 42 2 4" xfId="2043"/>
    <cellStyle name="常规 42 2 5" xfId="2056"/>
    <cellStyle name="常规 42 2 6" xfId="2059"/>
    <cellStyle name="常规 42 2 7" xfId="2062"/>
    <cellStyle name="常规 42 2 8" xfId="2065"/>
    <cellStyle name="常规 42 2 9" xfId="2069"/>
    <cellStyle name="常规 42 3" xfId="3304"/>
    <cellStyle name="常规 42 4" xfId="3364"/>
    <cellStyle name="常规 42 5" xfId="3424"/>
    <cellStyle name="常规 42 6" xfId="3482"/>
    <cellStyle name="常规 43" xfId="3382"/>
    <cellStyle name="常规 44" xfId="3443"/>
    <cellStyle name="常规 5" xfId="2721"/>
    <cellStyle name="常规 5 10" xfId="2722"/>
    <cellStyle name="常规 5 11" xfId="2723"/>
    <cellStyle name="常规 5 12" xfId="2724"/>
    <cellStyle name="常规 5 13" xfId="2725"/>
    <cellStyle name="常规 5 14" xfId="2726"/>
    <cellStyle name="常规 5 15" xfId="2727"/>
    <cellStyle name="常规 5 16" xfId="2728"/>
    <cellStyle name="常规 5 17" xfId="2729"/>
    <cellStyle name="常规 5 18" xfId="2730"/>
    <cellStyle name="常规 5 19" xfId="3307"/>
    <cellStyle name="常规 5 2" xfId="2731"/>
    <cellStyle name="常规 5 2 2" xfId="1900"/>
    <cellStyle name="常规 5 2 2 2" xfId="2732"/>
    <cellStyle name="常规 5 2 2 3" xfId="2733"/>
    <cellStyle name="常规 5 2 3" xfId="1902"/>
    <cellStyle name="常规 5 2 4" xfId="1904"/>
    <cellStyle name="常规 5 20" xfId="3367"/>
    <cellStyle name="常规 5 21" xfId="3427"/>
    <cellStyle name="常规 5 22" xfId="3485"/>
    <cellStyle name="常规 5 3" xfId="2734"/>
    <cellStyle name="常规 5 4" xfId="2735"/>
    <cellStyle name="常规 5 5" xfId="2736"/>
    <cellStyle name="常规 5 6" xfId="908"/>
    <cellStyle name="常规 5 7" xfId="2737"/>
    <cellStyle name="常规 5 8" xfId="2738"/>
    <cellStyle name="常规 5 9" xfId="2739"/>
    <cellStyle name="常规 5_教师确认收入" xfId="2740"/>
    <cellStyle name="常规 54" xfId="2741"/>
    <cellStyle name="常规 56" xfId="2743"/>
    <cellStyle name="常规 6" xfId="2744"/>
    <cellStyle name="常规 6 10" xfId="2745"/>
    <cellStyle name="常规 6 11" xfId="2746"/>
    <cellStyle name="常规 6 12" xfId="2439"/>
    <cellStyle name="常规 6 13" xfId="2441"/>
    <cellStyle name="常规 6 14" xfId="2747"/>
    <cellStyle name="常规 6 15" xfId="2748"/>
    <cellStyle name="常规 6 16" xfId="2749"/>
    <cellStyle name="常规 6 17" xfId="2750"/>
    <cellStyle name="常规 6 18" xfId="629"/>
    <cellStyle name="常规 6 19" xfId="3308"/>
    <cellStyle name="常规 6 2" xfId="2751"/>
    <cellStyle name="常规 6 2 10" xfId="1504"/>
    <cellStyle name="常规 6 2 11" xfId="1506"/>
    <cellStyle name="常规 6 2 12" xfId="1663"/>
    <cellStyle name="常规 6 2 13" xfId="3262"/>
    <cellStyle name="常规 6 2 14" xfId="3322"/>
    <cellStyle name="常规 6 2 15" xfId="3330"/>
    <cellStyle name="常规 6 2 16" xfId="3390"/>
    <cellStyle name="常规 6 2 2" xfId="2752"/>
    <cellStyle name="常规 6 2 2 2" xfId="2753"/>
    <cellStyle name="常规 6 2 2 3" xfId="2754"/>
    <cellStyle name="常规 6 2 3" xfId="2755"/>
    <cellStyle name="常规 6 2 4" xfId="2756"/>
    <cellStyle name="常规 6 2 5" xfId="1352"/>
    <cellStyle name="常规 6 2 6" xfId="1361"/>
    <cellStyle name="常规 6 2 7" xfId="1364"/>
    <cellStyle name="常规 6 2 8" xfId="1367"/>
    <cellStyle name="常规 6 2 9" xfId="1369"/>
    <cellStyle name="常规 6 20" xfId="3368"/>
    <cellStyle name="常规 6 21" xfId="3428"/>
    <cellStyle name="常规 6 22" xfId="3486"/>
    <cellStyle name="常规 6 3" xfId="2757"/>
    <cellStyle name="常规 6 3 10" xfId="3288"/>
    <cellStyle name="常规 6 3 11" xfId="3348"/>
    <cellStyle name="常规 6 3 12" xfId="3408"/>
    <cellStyle name="常规 6 3 13" xfId="3467"/>
    <cellStyle name="常规 6 3 2" xfId="2758"/>
    <cellStyle name="常规 6 3 3" xfId="2759"/>
    <cellStyle name="常规 6 3 4" xfId="971"/>
    <cellStyle name="常规 6 3 5" xfId="2760"/>
    <cellStyle name="常规 6 3 6" xfId="2761"/>
    <cellStyle name="常规 6 3 7" xfId="2762"/>
    <cellStyle name="常规 6 3 8" xfId="2763"/>
    <cellStyle name="常规 6 3 9" xfId="1645"/>
    <cellStyle name="常规 6 4" xfId="2705"/>
    <cellStyle name="常规 6 4 10" xfId="3265"/>
    <cellStyle name="常规 6 4 11" xfId="3325"/>
    <cellStyle name="常规 6 4 12" xfId="3385"/>
    <cellStyle name="常规 6 4 13" xfId="3446"/>
    <cellStyle name="常规 6 4 2" xfId="2764"/>
    <cellStyle name="常规 6 4 3" xfId="2766"/>
    <cellStyle name="常规 6 4 4" xfId="2767"/>
    <cellStyle name="常规 6 4 5" xfId="2201"/>
    <cellStyle name="常规 6 4 6" xfId="2768"/>
    <cellStyle name="常规 6 4 7" xfId="2769"/>
    <cellStyle name="常规 6 4 8" xfId="2770"/>
    <cellStyle name="常规 6 4 9" xfId="2771"/>
    <cellStyle name="常规 6 5" xfId="39"/>
    <cellStyle name="常规 6 6" xfId="2772"/>
    <cellStyle name="常规 6 7" xfId="2773"/>
    <cellStyle name="常规 6 8" xfId="2774"/>
    <cellStyle name="常规 6 9" xfId="2775"/>
    <cellStyle name="常规 61" xfId="2742"/>
    <cellStyle name="常规 62" xfId="2048"/>
    <cellStyle name="常规 7" xfId="2776"/>
    <cellStyle name="常规 7 10" xfId="2777"/>
    <cellStyle name="常规 7 11" xfId="2778"/>
    <cellStyle name="常规 7 12" xfId="2779"/>
    <cellStyle name="常规 7 13" xfId="2780"/>
    <cellStyle name="常规 7 14" xfId="2597"/>
    <cellStyle name="常规 7 15" xfId="2781"/>
    <cellStyle name="常规 7 16" xfId="2782"/>
    <cellStyle name="常规 7 17" xfId="2783"/>
    <cellStyle name="常规 7 18" xfId="2785"/>
    <cellStyle name="常规 7 19" xfId="3309"/>
    <cellStyle name="常规 7 2" xfId="2786"/>
    <cellStyle name="常规 7 2 2" xfId="2787"/>
    <cellStyle name="常规 7 2 2 2" xfId="2788"/>
    <cellStyle name="常规 7 2 2 3" xfId="2789"/>
    <cellStyle name="常规 7 2 3" xfId="2790"/>
    <cellStyle name="常规 7 2 4" xfId="2791"/>
    <cellStyle name="常规 7 20" xfId="3369"/>
    <cellStyle name="常规 7 21" xfId="3429"/>
    <cellStyle name="常规 7 22" xfId="3487"/>
    <cellStyle name="常规 7 3" xfId="1841"/>
    <cellStyle name="常规 7 4" xfId="1843"/>
    <cellStyle name="常规 7 5" xfId="2792"/>
    <cellStyle name="常规 7 6" xfId="2793"/>
    <cellStyle name="常规 7 7" xfId="1555"/>
    <cellStyle name="常规 7 8" xfId="1560"/>
    <cellStyle name="常规 7 9" xfId="2794"/>
    <cellStyle name="常规 8" xfId="2795"/>
    <cellStyle name="常规 8 10" xfId="2796"/>
    <cellStyle name="常规 8 2" xfId="2798"/>
    <cellStyle name="常规 8 2 2" xfId="2799"/>
    <cellStyle name="常规 8 2 2 2" xfId="189"/>
    <cellStyle name="常规 8 2 2 3" xfId="2800"/>
    <cellStyle name="常规 8 2 3" xfId="2801"/>
    <cellStyle name="常规 8 2 4" xfId="2802"/>
    <cellStyle name="常规 8 3" xfId="2804"/>
    <cellStyle name="常规 8 4" xfId="2806"/>
    <cellStyle name="常规 8 5" xfId="2807"/>
    <cellStyle name="常规 8 6" xfId="2808"/>
    <cellStyle name="常规 8 7" xfId="2809"/>
    <cellStyle name="常规 8 8" xfId="2810"/>
    <cellStyle name="常规 8 9" xfId="2811"/>
    <cellStyle name="常规 9" xfId="2812"/>
    <cellStyle name="常规 9 2" xfId="815"/>
    <cellStyle name="常规 9 2 2" xfId="2814"/>
    <cellStyle name="常规 9 2 2 2" xfId="2815"/>
    <cellStyle name="常规 9 2 2 2 2" xfId="2508"/>
    <cellStyle name="常规 9 2 3" xfId="2817"/>
    <cellStyle name="常规 9 2 4" xfId="2819"/>
    <cellStyle name="常规 9 25" xfId="1954"/>
    <cellStyle name="常规 9 3" xfId="817"/>
    <cellStyle name="常规 9 4" xfId="819"/>
    <cellStyle name="常规 9 5" xfId="821"/>
    <cellStyle name="常规 9 6" xfId="823"/>
    <cellStyle name="常规 9 7" xfId="825"/>
    <cellStyle name="常规 9 8" xfId="827"/>
    <cellStyle name="常规 9 9" xfId="2820"/>
    <cellStyle name="常规 9_教师确认收入" xfId="2821"/>
    <cellStyle name="常规_12月份体育中心分校收入说明表2012年" xfId="2822"/>
    <cellStyle name="常规_3 2" xfId="2383"/>
    <cellStyle name="常规_STL招生工资试算表2012-4.10 2" xfId="2217"/>
    <cellStyle name="常规_STL招生工资试算表2012-4.10 4" xfId="2823"/>
    <cellStyle name="超链接 4" xfId="3430"/>
    <cellStyle name="超链接 5" xfId="1286"/>
    <cellStyle name="超链接 5 2" xfId="3314"/>
    <cellStyle name="超链接 5 3" xfId="3375"/>
    <cellStyle name="超链接 5 4" xfId="3435"/>
    <cellStyle name="超链接 5 5" xfId="3491"/>
    <cellStyle name="超链接 6" xfId="3488"/>
    <cellStyle name="分级显示行_1_Book1" xfId="2824"/>
    <cellStyle name="分级显示列_1_Book1" xfId="2825"/>
    <cellStyle name="好 2" xfId="1597"/>
    <cellStyle name="好 2 2" xfId="2826"/>
    <cellStyle name="好 2 2 2" xfId="2828"/>
    <cellStyle name="好 2 2 2 2" xfId="2351"/>
    <cellStyle name="好 2 3" xfId="875"/>
    <cellStyle name="好 2 4" xfId="889"/>
    <cellStyle name="好 3" xfId="1599"/>
    <cellStyle name="好 4" xfId="2829"/>
    <cellStyle name="好 5" xfId="2046"/>
    <cellStyle name="好 6" xfId="2052"/>
    <cellStyle name="好 7" xfId="2054"/>
    <cellStyle name="好 8" xfId="2830"/>
    <cellStyle name="好 9" xfId="400"/>
    <cellStyle name="好_2013年收入说明表更新" xfId="1187"/>
    <cellStyle name="好_7.1罗平县大学生“村官”统计季报表(7月修订，下发空表)" xfId="90"/>
    <cellStyle name="好_7.1罗平县大学生“村官”统计季报表(7月修订，下发空表) 2" xfId="784"/>
    <cellStyle name="好_7.1罗平县大学生“村官”统计季报表(7月修订，下发空表) 2 2" xfId="786"/>
    <cellStyle name="好_7.1罗平县大学生“村官”统计季报表(7月修订，下发空表) 2 2 2" xfId="657"/>
    <cellStyle name="好_7.1罗平县大学生“村官”统计季报表(7月修订，下发空表) 2 2 3" xfId="664"/>
    <cellStyle name="好_7.1罗平县大学生“村官”统计季报表(7月修订，下发空表) 2 3" xfId="792"/>
    <cellStyle name="好_7.1罗平县大学生“村官”统计季报表(7月修订，下发空表) 2 4" xfId="796"/>
    <cellStyle name="好_7.1罗平县大学生“村官”统计季报表(7月修订，下发空表) 2_2014年4月城建分校教学部工资表（OK)" xfId="2833"/>
    <cellStyle name="好_7.1罗平县大学生“村官”统计季报表(7月修订，下发空表) 3" xfId="801"/>
    <cellStyle name="好_7.1罗平县大学生“村官”统计季报表(7月修订，下发空表) 3_2014年4月城建分校教学部工资表（OK)" xfId="2835"/>
    <cellStyle name="好_7.1罗平县大学生“村官”统计季报表(7月修订，下发空表) 4" xfId="427"/>
    <cellStyle name="好_7.1罗平县大学生“村官”统计季报表(7月修订，下发空表) 4_2014年4月城建分校教学部工资表（OK)" xfId="2836"/>
    <cellStyle name="好_7.1罗平县大学生“村官”统计季报表(7月修订，下发空表) 5" xfId="803"/>
    <cellStyle name="好_7.1罗平县大学生“村官”统计季报表(7月修订，下发空表) 5_2014年4月城建分校教学部工资表（OK)" xfId="2837"/>
    <cellStyle name="好_7.1罗平县大学生“村官”统计季报表(7月修订，下发空表) 6" xfId="805"/>
    <cellStyle name="好_7.1罗平县大学生“村官”统计季报表(7月修订，下发空表) 6_2014年4月城建分校教学部工资表（OK)" xfId="2838"/>
    <cellStyle name="好_7.1罗平县大学生“村官”统计季报表(7月修订，下发空表) 7" xfId="807"/>
    <cellStyle name="好_7.1罗平县大学生“村官”统计季报表(7月修订，下发空表) 7_2014年4月城建分校教学部工资表（OK)" xfId="1055"/>
    <cellStyle name="好_7.1罗平县大学生“村官”统计季报表(7月修订，下发空表) 8" xfId="483"/>
    <cellStyle name="好_7.1罗平县大学生“村官”统计季报表(7月修订，下发空表) 8_2014年4月城建分校教学部工资表（OK)" xfId="2839"/>
    <cellStyle name="好_7.1罗平县大学生“村官”统计季报表(7月修订，下发空表) 9" xfId="489"/>
    <cellStyle name="好_7.1罗平县大学生“村官”统计季报表(7月修订，下发空表) 9_2014年4月城建分校教学部工资表（OK)" xfId="2841"/>
    <cellStyle name="好_Book1" xfId="1451"/>
    <cellStyle name="好_Book1 2" xfId="434"/>
    <cellStyle name="好_Book1 2 2" xfId="310"/>
    <cellStyle name="好_Book1 2 2 2" xfId="1197"/>
    <cellStyle name="好_Book1 2 2 3" xfId="1199"/>
    <cellStyle name="好_Book1 2 3" xfId="316"/>
    <cellStyle name="好_Book1 2 4" xfId="155"/>
    <cellStyle name="好_Book1 2_2014年4月城建分校教学部工资表（OK)" xfId="2842"/>
    <cellStyle name="好_Book1 3" xfId="2844"/>
    <cellStyle name="好_Book1 3_2014年4月城建分校教学部工资表（OK)" xfId="2847"/>
    <cellStyle name="好_Book1 4" xfId="2632"/>
    <cellStyle name="好_Book1 4_2014年4月城建分校教学部工资表（OK)" xfId="2848"/>
    <cellStyle name="好_Book1 5" xfId="2634"/>
    <cellStyle name="好_Book1 5_2014年4月城建分校教学部工资表（OK)" xfId="2850"/>
    <cellStyle name="好_Book1 6" xfId="2637"/>
    <cellStyle name="好_Book1 6_2014年4月城建分校教学部工资表（OK)" xfId="2851"/>
    <cellStyle name="好_Book1 7" xfId="2639"/>
    <cellStyle name="好_Book1 7_2014年4月城建分校教学部工资表（OK)" xfId="1753"/>
    <cellStyle name="好_Book1 8" xfId="2641"/>
    <cellStyle name="好_Book1 8_2014年4月城建分校教学部工资表（OK)" xfId="2853"/>
    <cellStyle name="好_Book1 9" xfId="2643"/>
    <cellStyle name="好_Book1 9_2014年4月城建分校教学部工资表（OK)" xfId="2854"/>
    <cellStyle name="好_Book1_1" xfId="1966"/>
    <cellStyle name="好_Book1_1 2" xfId="2855"/>
    <cellStyle name="好_Book1_1 2 2" xfId="2282"/>
    <cellStyle name="好_Book1_1 2 2 2" xfId="2284"/>
    <cellStyle name="好_Book1_1 2 2 2 2" xfId="2286"/>
    <cellStyle name="好_Book1_1 2 3" xfId="2856"/>
    <cellStyle name="好_Book1_1 2 4" xfId="2857"/>
    <cellStyle name="好_Book1_1 2_2014年4月城建分校教学部工资表（OK)" xfId="2858"/>
    <cellStyle name="好_Book1_1 3" xfId="2859"/>
    <cellStyle name="好_Book1_1 3_2014年4月城建分校教学部工资表（OK)" xfId="1328"/>
    <cellStyle name="好_Book1_1 4" xfId="2860"/>
    <cellStyle name="好_Book1_1 4_2014年4月城建分校教学部工资表（OK)" xfId="924"/>
    <cellStyle name="好_Book1_1 5" xfId="2861"/>
    <cellStyle name="好_Book1_1 5_2014年4月城建分校教学部工资表（OK)" xfId="2862"/>
    <cellStyle name="好_Book1_1 6" xfId="7"/>
    <cellStyle name="好_Book1_1 6_2014年4月城建分校教学部工资表（OK)" xfId="1196"/>
    <cellStyle name="好_Book1_1 7" xfId="2863"/>
    <cellStyle name="好_Book1_1 7_2014年4月城建分校教学部工资表（OK)" xfId="1524"/>
    <cellStyle name="好_Book1_1 8" xfId="525"/>
    <cellStyle name="好_Book1_1 8_2014年4月城建分校教学部工资表（OK)" xfId="404"/>
    <cellStyle name="好_Book1_1 9" xfId="533"/>
    <cellStyle name="好_Book1_1 9_2014年4月城建分校教学部工资表（OK)" xfId="2191"/>
    <cellStyle name="好_Book1_1_Book1" xfId="2864"/>
    <cellStyle name="好_Book1_1_Book1 2" xfId="2865"/>
    <cellStyle name="好_Book1_1_Book1 2 2" xfId="2866"/>
    <cellStyle name="好_Book1_1_Book1 2 2 2" xfId="1805"/>
    <cellStyle name="好_Book1_1_Book1 2 2 2 2" xfId="2867"/>
    <cellStyle name="好_Book1_1_Book1 2 3" xfId="2868"/>
    <cellStyle name="好_Book1_1_Book1 2 4" xfId="1003"/>
    <cellStyle name="好_Book1_1_Book1 2_2014年4月城建分校教学部工资表（OK)" xfId="2869"/>
    <cellStyle name="好_Book1_1_Book1 3" xfId="2870"/>
    <cellStyle name="好_Book1_1_Book1 3_2014年4月城建分校教学部工资表（OK)" xfId="2871"/>
    <cellStyle name="好_Book1_1_Book1 4" xfId="2872"/>
    <cellStyle name="好_Book1_1_Book1 4_2014年4月城建分校教学部工资表（OK)" xfId="2874"/>
    <cellStyle name="好_Book1_1_Book1 5" xfId="2875"/>
    <cellStyle name="好_Book1_1_Book1 5_2014年4月城建分校教学部工资表（OK)" xfId="2876"/>
    <cellStyle name="好_Book1_1_Book1 6" xfId="2877"/>
    <cellStyle name="好_Book1_1_Book1 6_2014年4月城建分校教学部工资表（OK)" xfId="1696"/>
    <cellStyle name="好_Book1_1_Book1 7" xfId="2879"/>
    <cellStyle name="好_Book1_1_Book1 7_2014年4月城建分校教学部工资表（OK)" xfId="2881"/>
    <cellStyle name="好_Book1_1_Book1 8" xfId="2882"/>
    <cellStyle name="好_Book1_1_Book1 8_2014年4月城建分校教学部工资表（OK)" xfId="2883"/>
    <cellStyle name="好_Book1_1_Book1 9" xfId="2884"/>
    <cellStyle name="好_Book1_1_Book1 9_2014年4月城建分校教学部工资表（OK)" xfId="2885"/>
    <cellStyle name="好_Book1_1_Book1_1" xfId="1988"/>
    <cellStyle name="好_Book1_1_Book1_1 2" xfId="2887"/>
    <cellStyle name="好_Book1_1_Book1_1 2 2" xfId="2889"/>
    <cellStyle name="好_Book1_1_Book1_1 2 2 2" xfId="2890"/>
    <cellStyle name="好_Book1_1_Book1_1 2 2 3" xfId="2891"/>
    <cellStyle name="好_Book1_1_Book1_1 2 3" xfId="577"/>
    <cellStyle name="好_Book1_1_Book1_1 2 4" xfId="1238"/>
    <cellStyle name="好_Book1_1_Book1_1 2_2014年4月城建分校教学部工资表（OK)" xfId="2765"/>
    <cellStyle name="好_Book1_1_Book1_1 3" xfId="2893"/>
    <cellStyle name="好_Book1_1_Book1_1 3_2014年4月城建分校教学部工资表（OK)" xfId="2894"/>
    <cellStyle name="好_Book1_1_Book1_1 4" xfId="2895"/>
    <cellStyle name="好_Book1_1_Book1_1 4_2014年4月城建分校教学部工资表（OK)" xfId="1047"/>
    <cellStyle name="好_Book1_1_Book1_1 5" xfId="2896"/>
    <cellStyle name="好_Book1_1_Book1_1 5_2014年4月城建分校教学部工资表（OK)" xfId="446"/>
    <cellStyle name="好_Book1_1_Book1_1 6" xfId="2897"/>
    <cellStyle name="好_Book1_1_Book1_1 6_2014年4月城建分校教学部工资表（OK)" xfId="1778"/>
    <cellStyle name="好_Book1_1_Book1_1 7" xfId="2898"/>
    <cellStyle name="好_Book1_1_Book1_1 7_2014年4月城建分校教学部工资表（OK)" xfId="2899"/>
    <cellStyle name="好_Book1_1_Book1_1 8" xfId="1568"/>
    <cellStyle name="好_Book1_1_Book1_1 8_2014年4月城建分校教学部工资表（OK)" xfId="2900"/>
    <cellStyle name="好_Book1_1_Book1_1 9" xfId="1572"/>
    <cellStyle name="好_Book1_1_Book1_1 9_2014年4月城建分校教学部工资表（OK)" xfId="842"/>
    <cellStyle name="好_Book1_1_Book1_2" xfId="2901"/>
    <cellStyle name="好_Book1_1_Book1_2 2" xfId="2902"/>
    <cellStyle name="好_Book1_1_Book1_2 2 2" xfId="1469"/>
    <cellStyle name="好_Book1_1_Book1_2 2 2 2" xfId="2903"/>
    <cellStyle name="好_Book1_1_Book1_2 2 2 2 2" xfId="2904"/>
    <cellStyle name="好_Book1_1_Book1_2 2 3" xfId="1471"/>
    <cellStyle name="好_Book1_1_Book1_2 2 4" xfId="1473"/>
    <cellStyle name="好_Book1_1_Book1_2 2_2014年4月城建分校教学部工资表（OK)" xfId="142"/>
    <cellStyle name="好_Book1_1_Book1_2 3" xfId="2905"/>
    <cellStyle name="好_Book1_1_Book1_2 3_2014年4月城建分校教学部工资表（OK)" xfId="601"/>
    <cellStyle name="好_Book1_1_Book1_2 4" xfId="2906"/>
    <cellStyle name="好_Book1_1_Book1_2 4_2014年4月城建分校教学部工资表（OK)" xfId="2907"/>
    <cellStyle name="好_Book1_1_Book1_2 5" xfId="910"/>
    <cellStyle name="好_Book1_1_Book1_2 5_2014年4月城建分校教学部工资表（OK)" xfId="2908"/>
    <cellStyle name="好_Book1_1_Book1_2 6" xfId="2290"/>
    <cellStyle name="好_Book1_1_Book1_2 6_2014年4月城建分校教学部工资表（OK)" xfId="2910"/>
    <cellStyle name="好_Book1_1_Book1_2 7" xfId="2911"/>
    <cellStyle name="好_Book1_1_Book1_2 7_2014年4月城建分校教学部工资表（OK)" xfId="2912"/>
    <cellStyle name="好_Book1_1_Book1_2 8" xfId="2329"/>
    <cellStyle name="好_Book1_1_Book1_2 8_2014年4月城建分校教学部工资表（OK)" xfId="993"/>
    <cellStyle name="好_Book1_1_Book1_2 9" xfId="2913"/>
    <cellStyle name="好_Book1_1_Book1_2 9_2014年4月城建分校教学部工资表（OK)" xfId="2914"/>
    <cellStyle name="好_Book1_2" xfId="1968"/>
    <cellStyle name="好_Book1_2 2" xfId="2915"/>
    <cellStyle name="好_Book1_2 2 2" xfId="423"/>
    <cellStyle name="好_Book1_2 2 2 2" xfId="2916"/>
    <cellStyle name="好_Book1_2 2 2 3" xfId="2917"/>
    <cellStyle name="好_Book1_2 2 3" xfId="433"/>
    <cellStyle name="好_Book1_2 2 4" xfId="2843"/>
    <cellStyle name="好_Book1_2 2_2014年4月城建分校教学部工资表（OK)" xfId="2624"/>
    <cellStyle name="好_Book1_2 3" xfId="1276"/>
    <cellStyle name="好_Book1_2 3_2014年4月城建分校教学部工资表（OK)" xfId="1266"/>
    <cellStyle name="好_Book1_2 4" xfId="2918"/>
    <cellStyle name="好_Book1_2 4_2014年4月城建分校教学部工资表（OK)" xfId="66"/>
    <cellStyle name="好_Book1_2 5" xfId="2909"/>
    <cellStyle name="好_Book1_2 5_2014年4月城建分校教学部工资表（OK)" xfId="2919"/>
    <cellStyle name="好_Book1_2 6" xfId="2920"/>
    <cellStyle name="好_Book1_2 6_2014年4月城建分校教学部工资表（OK)" xfId="2921"/>
    <cellStyle name="好_Book1_2 7" xfId="2922"/>
    <cellStyle name="好_Book1_2 7_2014年4月城建分校教学部工资表（OK)" xfId="2924"/>
    <cellStyle name="好_Book1_2 8" xfId="783"/>
    <cellStyle name="好_Book1_2 8_2014年4月城建分校教学部工资表（OK)" xfId="2832"/>
    <cellStyle name="好_Book1_2 9" xfId="800"/>
    <cellStyle name="好_Book1_2 9_2014年4月城建分校教学部工资表（OK)" xfId="2834"/>
    <cellStyle name="好_Book1_3" xfId="2925"/>
    <cellStyle name="好_Book1_3 2" xfId="2926"/>
    <cellStyle name="好_Book1_3 2 2" xfId="2927"/>
    <cellStyle name="好_Book1_3 2 2 2" xfId="2928"/>
    <cellStyle name="好_Book1_3 2 2 2 2" xfId="2929"/>
    <cellStyle name="好_Book1_3 2 3" xfId="2930"/>
    <cellStyle name="好_Book1_3 2 4" xfId="2931"/>
    <cellStyle name="好_Book1_3 3" xfId="2932"/>
    <cellStyle name="好_Book1_3 4" xfId="2933"/>
    <cellStyle name="好_Book1_4" xfId="2934"/>
    <cellStyle name="好_Book1_4 2" xfId="1226"/>
    <cellStyle name="好_Book1_4 2 2" xfId="293"/>
    <cellStyle name="好_Book1_4 2 2 2" xfId="2935"/>
    <cellStyle name="好_Book1_4 2 2 3" xfId="2880"/>
    <cellStyle name="好_Book1_4 2 3" xfId="309"/>
    <cellStyle name="好_Book1_4 2 4" xfId="315"/>
    <cellStyle name="好_Book1_4 2_2014年4月城建分校教学部工资表（OK)" xfId="2936"/>
    <cellStyle name="好_Book1_4 3" xfId="1228"/>
    <cellStyle name="好_Book1_4 3_2014年4月城建分校教学部工资表（OK)" xfId="27"/>
    <cellStyle name="好_Book1_4 4" xfId="1230"/>
    <cellStyle name="好_Book1_4 4_2014年4月城建分校教学部工资表（OK)" xfId="2937"/>
    <cellStyle name="好_Book1_4 5" xfId="1232"/>
    <cellStyle name="好_Book1_4 5_2014年4月城建分校教学部工资表（OK)" xfId="2938"/>
    <cellStyle name="好_Book1_4 6" xfId="2939"/>
    <cellStyle name="好_Book1_4 6_2014年4月城建分校教学部工资表（OK)" xfId="2601"/>
    <cellStyle name="好_Book1_4 7" xfId="2940"/>
    <cellStyle name="好_Book1_4 7_2014年4月城建分校教学部工资表（OK)" xfId="2941"/>
    <cellStyle name="好_Book1_4 8" xfId="1622"/>
    <cellStyle name="好_Book1_4 8_2014年4月城建分校教学部工资表（OK)" xfId="1434"/>
    <cellStyle name="好_Book1_4 9" xfId="2942"/>
    <cellStyle name="好_Book1_4 9_2014年4月城建分校教学部工资表（OK)" xfId="2943"/>
    <cellStyle name="好_Book1_Book1" xfId="2944"/>
    <cellStyle name="好_Book1_Book1 2" xfId="2945"/>
    <cellStyle name="好_Book1_Book1 2 2" xfId="2947"/>
    <cellStyle name="好_Book1_Book1 2 2 2" xfId="1179"/>
    <cellStyle name="好_Book1_Book1 2 2 2 2" xfId="1252"/>
    <cellStyle name="好_Book1_Book1 2 3" xfId="2950"/>
    <cellStyle name="好_Book1_Book1 2 4" xfId="2952"/>
    <cellStyle name="好_Book1_Book1 2_2014年4月城建分校教学部工资表（OK)" xfId="618"/>
    <cellStyle name="好_Book1_Book1 3" xfId="2953"/>
    <cellStyle name="好_Book1_Book1 3_2014年4月城建分校教学部工资表（OK)" xfId="2955"/>
    <cellStyle name="好_Book1_Book1 4" xfId="2956"/>
    <cellStyle name="好_Book1_Book1 4_2014年4月城建分校教学部工资表（OK)" xfId="1625"/>
    <cellStyle name="好_Book1_Book1 5" xfId="2333"/>
    <cellStyle name="好_Book1_Book1 5_2014年4月城建分校教学部工资表（OK)" xfId="2957"/>
    <cellStyle name="好_Book1_Book1 6" xfId="2335"/>
    <cellStyle name="好_Book1_Book1 6_2014年4月城建分校教学部工资表（OK)" xfId="2958"/>
    <cellStyle name="好_Book1_Book1 7" xfId="2959"/>
    <cellStyle name="好_Book1_Book1 7_2014年4月城建分校教学部工资表（OK)" xfId="2960"/>
    <cellStyle name="好_Book1_Book1 8" xfId="2240"/>
    <cellStyle name="好_Book1_Book1 8_2014年4月城建分校教学部工资表（OK)" xfId="2423"/>
    <cellStyle name="好_Book1_Book1 9" xfId="2961"/>
    <cellStyle name="好_Book1_Book1 9_2014年4月城建分校教学部工资表（OK)" xfId="2312"/>
    <cellStyle name="好_Book1_Book1_1" xfId="2468"/>
    <cellStyle name="好_Book1_Book1_1 2" xfId="2962"/>
    <cellStyle name="好_Book1_Book1_1 2 2" xfId="2963"/>
    <cellStyle name="好_Book1_Book1_1 2 2 2" xfId="863"/>
    <cellStyle name="好_Book1_Book1_1 2 2 3" xfId="2964"/>
    <cellStyle name="好_Book1_Book1_1 2 3" xfId="2965"/>
    <cellStyle name="好_Book1_Book1_1 2 4" xfId="2966"/>
    <cellStyle name="好_Book1_Book1_1 2_2014年4月城建分校教学部工资表（OK)" xfId="565"/>
    <cellStyle name="好_Book1_Book1_1 3" xfId="2967"/>
    <cellStyle name="好_Book1_Book1_1 3_2014年4月城建分校教学部工资表（OK)" xfId="58"/>
    <cellStyle name="好_Book1_Book1_1 4" xfId="2968"/>
    <cellStyle name="好_Book1_Book1_1 4_2014年4月城建分校教学部工资表（OK)" xfId="2028"/>
    <cellStyle name="好_Book1_Book1_1 5" xfId="1017"/>
    <cellStyle name="好_Book1_Book1_1 5_2014年4月城建分校教学部工资表（OK)" xfId="2949"/>
    <cellStyle name="好_Book1_Book1_1 6" xfId="2969"/>
    <cellStyle name="好_Book1_Book1_1 6_2014年4月城建分校教学部工资表（OK)" xfId="2970"/>
    <cellStyle name="好_Book1_Book1_1 7" xfId="2971"/>
    <cellStyle name="好_Book1_Book1_1 7_2014年4月城建分校教学部工资表（OK)" xfId="742"/>
    <cellStyle name="好_Book1_Book1_1 8" xfId="2873"/>
    <cellStyle name="好_Book1_Book1_1 8_2014年4月城建分校教学部工资表（OK)" xfId="2126"/>
    <cellStyle name="好_Book1_Book1_1 9" xfId="2972"/>
    <cellStyle name="好_Book1_Book1_1 9_2014年4月城建分校教学部工资表（OK)" xfId="2973"/>
    <cellStyle name="好_Book1_麦地中心开业至今收支表" xfId="2974"/>
    <cellStyle name="好_Book1_麦地中心开业至今收支表 2" xfId="2975"/>
    <cellStyle name="好_Book1_麦地中心开业至今收支表 2 2" xfId="2588"/>
    <cellStyle name="好_Book1_麦地中心开业至今收支表 2 2 2" xfId="1263"/>
    <cellStyle name="好_Book1_麦地中心开业至今收支表 2 2 3" xfId="1265"/>
    <cellStyle name="好_Book1_麦地中心开业至今收支表 2 3" xfId="1883"/>
    <cellStyle name="好_Book1_麦地中心开业至今收支表 2 4" xfId="1906"/>
    <cellStyle name="好_Book1_麦地中心开业至今收支表 2_2014年4月城建分校教学部工资表（OK)" xfId="2976"/>
    <cellStyle name="好_Book1_麦地中心开业至今收支表 3" xfId="2090"/>
    <cellStyle name="好_Book1_麦地中心开业至今收支表 3_2014年4月城建分校教学部工资表（OK)" xfId="2977"/>
    <cellStyle name="好_Book1_麦地中心开业至今收支表 4" xfId="2978"/>
    <cellStyle name="好_Book1_麦地中心开业至今收支表 4_2014年4月城建分校教学部工资表（OK)" xfId="336"/>
    <cellStyle name="好_Book1_麦地中心开业至今收支表 5" xfId="2979"/>
    <cellStyle name="好_Book1_麦地中心开业至今收支表 5_2014年4月城建分校教学部工资表（OK)" xfId="2981"/>
    <cellStyle name="好_Book1_麦地中心开业至今收支表 6" xfId="2982"/>
    <cellStyle name="好_Book1_麦地中心开业至今收支表 6_2014年4月城建分校教学部工资表（OK)" xfId="2983"/>
    <cellStyle name="好_Book1_麦地中心开业至今收支表 7" xfId="2984"/>
    <cellStyle name="好_Book1_麦地中心开业至今收支表 7_2014年4月城建分校教学部工资表（OK)" xfId="2985"/>
    <cellStyle name="好_Book1_麦地中心开业至今收支表 8" xfId="2986"/>
    <cellStyle name="好_Book1_麦地中心开业至今收支表 8_2014年4月城建分校教学部工资表（OK)" xfId="2988"/>
    <cellStyle name="好_Book1_麦地中心开业至今收支表 9" xfId="2989"/>
    <cellStyle name="好_Book1_麦地中心开业至今收支表 9_2014年4月城建分校教学部工资表（OK)" xfId="2990"/>
    <cellStyle name="好_Book1_云南省建国前入党的老党员补贴有关情况统计表2010(1).01" xfId="1285"/>
    <cellStyle name="好_Book1_云南省建国前入党的老党员补贴有关情况统计表2010(1).01 2" xfId="2991"/>
    <cellStyle name="好_Book1_云南省建国前入党的老党员补贴有关情况统计表2010(1).01 2 2" xfId="2992"/>
    <cellStyle name="好_Book1_云南省建国前入党的老党员补贴有关情况统计表2010(1).01 2 2 2" xfId="2662"/>
    <cellStyle name="好_Book1_云南省建国前入党的老党员补贴有关情况统计表2010(1).01 2 2 3" xfId="2664"/>
    <cellStyle name="好_Book1_云南省建国前入党的老党员补贴有关情况统计表2010(1).01 2 3" xfId="2993"/>
    <cellStyle name="好_Book1_云南省建国前入党的老党员补贴有关情况统计表2010(1).01 2 4" xfId="2994"/>
    <cellStyle name="好_Book1_云南省建国前入党的老党员补贴有关情况统计表2010(1).01 2_2014年4月城建分校教学部工资表（OK)" xfId="2995"/>
    <cellStyle name="好_Book1_云南省建国前入党的老党员补贴有关情况统计表2010(1).01 3" xfId="2996"/>
    <cellStyle name="好_Book1_云南省建国前入党的老党员补贴有关情况统计表2010(1).01 3_2014年4月城建分校教学部工资表（OK)" xfId="2998"/>
    <cellStyle name="好_Book1_云南省建国前入党的老党员补贴有关情况统计表2010(1).01 4" xfId="2999"/>
    <cellStyle name="好_Book1_云南省建国前入党的老党员补贴有关情况统计表2010(1).01 4_2014年4月城建分校教学部工资表（OK)" xfId="2580"/>
    <cellStyle name="好_Book1_云南省建国前入党的老党员补贴有关情况统计表2010(1).01 5" xfId="3000"/>
    <cellStyle name="好_Book1_云南省建国前入党的老党员补贴有关情况统计表2010(1).01 5_2014年4月城建分校教学部工资表（OK)" xfId="2050"/>
    <cellStyle name="好_Book1_云南省建国前入党的老党员补贴有关情况统计表2010(1).01 6" xfId="1393"/>
    <cellStyle name="好_Book1_云南省建国前入党的老党员补贴有关情况统计表2010(1).01 6_2014年4月城建分校教学部工资表（OK)" xfId="3001"/>
    <cellStyle name="好_Book1_云南省建国前入党的老党员补贴有关情况统计表2010(1).01 7" xfId="3002"/>
    <cellStyle name="好_Book1_云南省建国前入党的老党员补贴有关情况统计表2010(1).01 7_2014年4月城建分校教学部工资表（OK)" xfId="3003"/>
    <cellStyle name="好_Book1_云南省建国前入党的老党员补贴有关情况统计表2010(1).01 8" xfId="3004"/>
    <cellStyle name="好_Book1_云南省建国前入党的老党员补贴有关情况统计表2010(1).01 8_2014年4月城建分校教学部工资表（OK)" xfId="3006"/>
    <cellStyle name="好_Book1_云南省建国前入党的老党员补贴有关情况统计表2010(1).01 9" xfId="3007"/>
    <cellStyle name="好_Book1_云南省建国前入党的老党员补贴有关情况统计表2010(1).01 9_2014年4月城建分校教学部工资表（OK)" xfId="3008"/>
    <cellStyle name="好_readdata" xfId="1250"/>
    <cellStyle name="好_教师确认收入" xfId="3009"/>
    <cellStyle name="好_麦地中心开业至今收支表" xfId="2253"/>
    <cellStyle name="好_麦地中心开业至今收支表 2" xfId="2474"/>
    <cellStyle name="好_麦地中心开业至今收支表 2 2" xfId="3010"/>
    <cellStyle name="好_麦地中心开业至今收支表 2 2 2" xfId="3011"/>
    <cellStyle name="好_麦地中心开业至今收支表 2 2 3" xfId="3012"/>
    <cellStyle name="好_麦地中心开业至今收支表 2 3" xfId="3013"/>
    <cellStyle name="好_麦地中心开业至今收支表 2 4" xfId="3014"/>
    <cellStyle name="好_麦地中心开业至今收支表 2_2014年4月城建分校教学部工资表（OK)" xfId="3015"/>
    <cellStyle name="好_麦地中心开业至今收支表 3" xfId="2476"/>
    <cellStyle name="好_麦地中心开业至今收支表 3_2014年4月城建分校教学部工资表（OK)" xfId="1108"/>
    <cellStyle name="好_麦地中心开业至今收支表 4" xfId="3016"/>
    <cellStyle name="好_麦地中心开业至今收支表 4_2014年4月城建分校教学部工资表（OK)" xfId="3017"/>
    <cellStyle name="好_麦地中心开业至今收支表 5" xfId="3018"/>
    <cellStyle name="好_麦地中心开业至今收支表 5_2014年4月城建分校教学部工资表（OK)" xfId="3019"/>
    <cellStyle name="好_麦地中心开业至今收支表 6" xfId="3020"/>
    <cellStyle name="好_麦地中心开业至今收支表 6_2014年4月城建分校教学部工资表（OK)" xfId="3021"/>
    <cellStyle name="好_麦地中心开业至今收支表 7" xfId="3022"/>
    <cellStyle name="好_麦地中心开业至今收支表 7_2014年4月城建分校教学部工资表（OK)" xfId="3023"/>
    <cellStyle name="好_麦地中心开业至今收支表 8" xfId="3024"/>
    <cellStyle name="好_麦地中心开业至今收支表 8_2014年4月城建分校教学部工资表（OK)" xfId="3025"/>
    <cellStyle name="好_麦地中心开业至今收支表 9" xfId="1066"/>
    <cellStyle name="好_麦地中心开业至今收支表 9_2014年4月城建分校教学部工资表（OK)" xfId="3026"/>
    <cellStyle name="好_研究院薪酬试算表" xfId="3027"/>
    <cellStyle name="好_研究院薪酬试算表 2" xfId="518"/>
    <cellStyle name="好_研究院薪酬试算表 2 2" xfId="3028"/>
    <cellStyle name="好_研究院薪酬试算表 2 2 2" xfId="3029"/>
    <cellStyle name="好_研究院薪酬试算表 2 2 3" xfId="3030"/>
    <cellStyle name="好_研究院薪酬试算表 2 3" xfId="2888"/>
    <cellStyle name="好_研究院薪酬试算表 2 4" xfId="576"/>
    <cellStyle name="好_研究院薪酬试算表 2_2014年4月城建分校教学部工资表（OK)" xfId="581"/>
    <cellStyle name="好_研究院薪酬试算表 3" xfId="520"/>
    <cellStyle name="好_研究院薪酬试算表 3_2014年4月城建分校教学部工资表（OK)" xfId="3031"/>
    <cellStyle name="好_研究院薪酬试算表 4" xfId="2153"/>
    <cellStyle name="好_研究院薪酬试算表 4_2014年4月城建分校教学部工资表（OK)" xfId="2096"/>
    <cellStyle name="好_研究院薪酬试算表 5" xfId="3032"/>
    <cellStyle name="好_研究院薪酬试算表 5_2014年4月城建分校教学部工资表（OK)" xfId="2037"/>
    <cellStyle name="好_研究院薪酬试算表 6" xfId="3033"/>
    <cellStyle name="好_研究院薪酬试算表 6_2014年4月城建分校教学部工资表（OK)" xfId="1517"/>
    <cellStyle name="好_研究院薪酬试算表 7" xfId="3034"/>
    <cellStyle name="好_研究院薪酬试算表 7_2014年4月城建分校教学部工资表（OK)" xfId="3035"/>
    <cellStyle name="好_研究院薪酬试算表 8" xfId="3036"/>
    <cellStyle name="好_研究院薪酬试算表 8_2014年4月城建分校教学部工资表（OK)" xfId="3037"/>
    <cellStyle name="好_研究院薪酬试算表 9" xfId="43"/>
    <cellStyle name="好_研究院薪酬试算表 9_2014年4月城建分校教学部工资表（OK)" xfId="3038"/>
    <cellStyle name="好_招生明细" xfId="2187"/>
    <cellStyle name="汇总 2" xfId="1405"/>
    <cellStyle name="汇总 2 2" xfId="3039"/>
    <cellStyle name="汇总 2 2 2" xfId="3040"/>
    <cellStyle name="汇总 2 2 2 2" xfId="3042"/>
    <cellStyle name="汇总 2 3" xfId="3043"/>
    <cellStyle name="汇总 2 4" xfId="445"/>
    <cellStyle name="汇总 3" xfId="1407"/>
    <cellStyle name="汇总 4" xfId="1409"/>
    <cellStyle name="汇总 5" xfId="1411"/>
    <cellStyle name="汇总 6" xfId="1413"/>
    <cellStyle name="汇总 7" xfId="3044"/>
    <cellStyle name="汇总 8" xfId="3041"/>
    <cellStyle name="汇总 9" xfId="3045"/>
    <cellStyle name="货币 10" xfId="3046"/>
    <cellStyle name="货币 11" xfId="183"/>
    <cellStyle name="货币 12" xfId="204"/>
    <cellStyle name="货币 13" xfId="406"/>
    <cellStyle name="货币 14" xfId="3047"/>
    <cellStyle name="货币 15" xfId="3049"/>
    <cellStyle name="货币 16" xfId="3051"/>
    <cellStyle name="货币 17" xfId="3053"/>
    <cellStyle name="货币 18" xfId="2115"/>
    <cellStyle name="货币 19" xfId="3054"/>
    <cellStyle name="货币 2" xfId="2694"/>
    <cellStyle name="货币 20" xfId="3048"/>
    <cellStyle name="货币 21" xfId="3050"/>
    <cellStyle name="货币 22" xfId="3052"/>
    <cellStyle name="货币 3" xfId="3055"/>
    <cellStyle name="货币 4" xfId="3056"/>
    <cellStyle name="货币 5" xfId="3057"/>
    <cellStyle name="货币 6" xfId="185"/>
    <cellStyle name="货币 7" xfId="206"/>
    <cellStyle name="货币 8" xfId="408"/>
    <cellStyle name="货币 9" xfId="2831"/>
    <cellStyle name="计算 2" xfId="3058"/>
    <cellStyle name="计算 2 2" xfId="3059"/>
    <cellStyle name="计算 2 2 2" xfId="3060"/>
    <cellStyle name="计算 2 2 2 2" xfId="3061"/>
    <cellStyle name="计算 2 3" xfId="3062"/>
    <cellStyle name="计算 2 4" xfId="3063"/>
    <cellStyle name="计算 3" xfId="3064"/>
    <cellStyle name="计算 4" xfId="135"/>
    <cellStyle name="计算 5" xfId="3065"/>
    <cellStyle name="计算 6" xfId="3066"/>
    <cellStyle name="计算 7" xfId="3067"/>
    <cellStyle name="计算 8" xfId="2923"/>
    <cellStyle name="计算 9" xfId="3068"/>
    <cellStyle name="检查单元格 2" xfId="3069"/>
    <cellStyle name="检查单元格 2 2" xfId="3070"/>
    <cellStyle name="检查单元格 2 2 2" xfId="1727"/>
    <cellStyle name="检查单元格 2 2 2 2" xfId="2493"/>
    <cellStyle name="检查单元格 2 3" xfId="3071"/>
    <cellStyle name="检查单元格 2 4" xfId="2454"/>
    <cellStyle name="检查单元格 3" xfId="3072"/>
    <cellStyle name="检查单元格 4" xfId="2849"/>
    <cellStyle name="检查单元格 5" xfId="3073"/>
    <cellStyle name="检查单元格 6" xfId="3074"/>
    <cellStyle name="检查单元格 7" xfId="3075"/>
    <cellStyle name="检查单元格 8" xfId="3005"/>
    <cellStyle name="检查单元格 9" xfId="3076"/>
    <cellStyle name="解释性文本 2" xfId="3077"/>
    <cellStyle name="解释性文本 2 2" xfId="3078"/>
    <cellStyle name="解释性文本 2 2 2" xfId="1972"/>
    <cellStyle name="解释性文本 2 2 2 2" xfId="2417"/>
    <cellStyle name="解释性文本 2 3" xfId="3079"/>
    <cellStyle name="解释性文本 2 4" xfId="1808"/>
    <cellStyle name="解释性文本 3" xfId="3080"/>
    <cellStyle name="解释性文本 4" xfId="3081"/>
    <cellStyle name="解释性文本 5" xfId="2136"/>
    <cellStyle name="解释性文本 6" xfId="2141"/>
    <cellStyle name="解释性文本 7" xfId="2143"/>
    <cellStyle name="解释性文本 8" xfId="2145"/>
    <cellStyle name="解释性文本 9" xfId="2147"/>
    <cellStyle name="借出原因" xfId="3082"/>
    <cellStyle name="借出原因 2" xfId="3083"/>
    <cellStyle name="借出原因 2 2" xfId="1130"/>
    <cellStyle name="借出原因 2 2 2" xfId="3084"/>
    <cellStyle name="借出原因 2 2 2 2" xfId="3085"/>
    <cellStyle name="借出原因 2 3" xfId="3087"/>
    <cellStyle name="借出原因 2 4" xfId="1316"/>
    <cellStyle name="借出原因 3" xfId="3088"/>
    <cellStyle name="借出原因 4" xfId="3089"/>
    <cellStyle name="警告文本 2" xfId="3090"/>
    <cellStyle name="警告文本 2 2" xfId="3091"/>
    <cellStyle name="警告文本 2 2 2" xfId="3092"/>
    <cellStyle name="警告文本 2 2 2 2" xfId="1607"/>
    <cellStyle name="警告文本 2 3" xfId="3093"/>
    <cellStyle name="警告文本 2 4" xfId="3095"/>
    <cellStyle name="警告文本 3" xfId="3096"/>
    <cellStyle name="警告文本 4" xfId="3097"/>
    <cellStyle name="警告文本 5" xfId="3098"/>
    <cellStyle name="警告文本 6" xfId="3099"/>
    <cellStyle name="警告文本 7" xfId="3100"/>
    <cellStyle name="警告文本 8" xfId="217"/>
    <cellStyle name="警告文本 9" xfId="219"/>
    <cellStyle name="链接单元格 2" xfId="3101"/>
    <cellStyle name="链接单元格 2 2" xfId="279"/>
    <cellStyle name="链接单元格 2 2 2" xfId="3102"/>
    <cellStyle name="链接单元格 2 2 2 2" xfId="1964"/>
    <cellStyle name="链接单元格 2 3" xfId="283"/>
    <cellStyle name="链接单元格 2 4" xfId="285"/>
    <cellStyle name="链接单元格 3" xfId="3103"/>
    <cellStyle name="链接单元格 4" xfId="3104"/>
    <cellStyle name="链接单元格 5" xfId="3105"/>
    <cellStyle name="链接单元格 6" xfId="3106"/>
    <cellStyle name="链接单元格 7" xfId="2797"/>
    <cellStyle name="链接单元格 8" xfId="2803"/>
    <cellStyle name="链接单元格 9" xfId="2805"/>
    <cellStyle name="普通_laroux" xfId="3107"/>
    <cellStyle name="千分位[0]_laroux" xfId="3109"/>
    <cellStyle name="千分位_laroux" xfId="1930"/>
    <cellStyle name="千位[0]_ 方正PC" xfId="2297"/>
    <cellStyle name="千位_ 方正PC" xfId="2636"/>
    <cellStyle name="千位分隔" xfId="15" builtinId="3"/>
    <cellStyle name="千位分隔 10" xfId="3110"/>
    <cellStyle name="千位分隔 11" xfId="2840"/>
    <cellStyle name="千位分隔 12" xfId="3111"/>
    <cellStyle name="千位分隔 13" xfId="1550"/>
    <cellStyle name="千位分隔 14" xfId="1565"/>
    <cellStyle name="千位分隔 15" xfId="3114"/>
    <cellStyle name="千位分隔 16" xfId="2273"/>
    <cellStyle name="千位分隔 17" xfId="3116"/>
    <cellStyle name="千位分隔 18" xfId="2846"/>
    <cellStyle name="千位分隔 19" xfId="3117"/>
    <cellStyle name="千位分隔 2" xfId="3118"/>
    <cellStyle name="千位分隔 20" xfId="3113"/>
    <cellStyle name="千位分隔 21" xfId="2272"/>
    <cellStyle name="千位分隔 22" xfId="3115"/>
    <cellStyle name="千位分隔 23" xfId="2845"/>
    <cellStyle name="千位分隔 24" xfId="3250"/>
    <cellStyle name="千位分隔 25" xfId="3316"/>
    <cellStyle name="千位分隔 27" xfId="3437"/>
    <cellStyle name="千位分隔 28" xfId="3492"/>
    <cellStyle name="千位分隔 3" xfId="2074"/>
    <cellStyle name="千位分隔 4" xfId="2082"/>
    <cellStyle name="千位分隔 5" xfId="2084"/>
    <cellStyle name="千位分隔 6" xfId="448"/>
    <cellStyle name="千位分隔 7" xfId="452"/>
    <cellStyle name="千位分隔 8" xfId="161"/>
    <cellStyle name="千位分隔 9" xfId="1680"/>
    <cellStyle name="千位分隔[0]" xfId="9" builtinId="6"/>
    <cellStyle name="千位分隔[0] 10" xfId="287"/>
    <cellStyle name="千位分隔[0] 17" xfId="727"/>
    <cellStyle name="千位分隔[0] 2" xfId="1118"/>
    <cellStyle name="千位分隔[0] 2 2" xfId="1121"/>
    <cellStyle name="千位分隔[0] 2 2 2" xfId="1123"/>
    <cellStyle name="千位分隔[0] 2 2 2 2" xfId="1125"/>
    <cellStyle name="千位分隔[0] 2 2 2 2 2" xfId="3119"/>
    <cellStyle name="千位分隔[0] 2 2 3" xfId="3120"/>
    <cellStyle name="千位分隔[0] 2 2 4" xfId="3121"/>
    <cellStyle name="千位分隔[0] 2 3" xfId="1127"/>
    <cellStyle name="千位分隔[0] 2 4" xfId="1129"/>
    <cellStyle name="千位分隔[0] 2 5" xfId="3086"/>
    <cellStyle name="千位分隔[0] 2 6" xfId="1315"/>
    <cellStyle name="千位分隔[0] 2 7" xfId="150"/>
    <cellStyle name="千位分隔[0] 2 8" xfId="1320"/>
    <cellStyle name="千位分隔[0] 2 9" xfId="2666"/>
    <cellStyle name="千位分隔[0] 3" xfId="1133"/>
    <cellStyle name="千位分隔[0] 3 10" xfId="3122"/>
    <cellStyle name="千位分隔[0] 3 11" xfId="2827"/>
    <cellStyle name="千位分隔[0] 3 12" xfId="3310"/>
    <cellStyle name="千位分隔[0] 3 13" xfId="3371"/>
    <cellStyle name="千位分隔[0] 3 14" xfId="3431"/>
    <cellStyle name="千位分隔[0] 3 15" xfId="3489"/>
    <cellStyle name="千位分隔[0] 3 2" xfId="2612"/>
    <cellStyle name="千位分隔[0] 3 2 10" xfId="3311"/>
    <cellStyle name="千位分隔[0] 3 2 11" xfId="3372"/>
    <cellStyle name="千位分隔[0] 3 2 12" xfId="3432"/>
    <cellStyle name="千位分隔[0] 3 2 13" xfId="3490"/>
    <cellStyle name="千位分隔[0] 3 2 2" xfId="3124"/>
    <cellStyle name="千位分隔[0] 3 2 3" xfId="3126"/>
    <cellStyle name="千位分隔[0] 3 2 4" xfId="3127"/>
    <cellStyle name="千位分隔[0] 3 2 5" xfId="3128"/>
    <cellStyle name="千位分隔[0] 3 2 6" xfId="3129"/>
    <cellStyle name="千位分隔[0] 3 2 7" xfId="3130"/>
    <cellStyle name="千位分隔[0] 3 2 8" xfId="3131"/>
    <cellStyle name="千位分隔[0] 3 2 9" xfId="3132"/>
    <cellStyle name="千位分隔[0] 3 3" xfId="2614"/>
    <cellStyle name="千位分隔[0] 3 4" xfId="2616"/>
    <cellStyle name="千位分隔[0] 3 5" xfId="3133"/>
    <cellStyle name="千位分隔[0] 3 6" xfId="1762"/>
    <cellStyle name="千位分隔[0] 3 7" xfId="1767"/>
    <cellStyle name="千位分隔[0] 3 8" xfId="1769"/>
    <cellStyle name="千位分隔[0] 3 9" xfId="1772"/>
    <cellStyle name="千位分隔[0] 32" xfId="3134"/>
    <cellStyle name="千位分隔[0] 4" xfId="1135"/>
    <cellStyle name="千位分隔[0] 5" xfId="1137"/>
    <cellStyle name="千位分隔[0] 6" xfId="1139"/>
    <cellStyle name="千位分隔[0] 7" xfId="1141"/>
    <cellStyle name="千位分隔[0] 8" xfId="1144"/>
    <cellStyle name="千位分隔[0] 9" xfId="1146"/>
    <cellStyle name="强调 1" xfId="778"/>
    <cellStyle name="强调 1 2" xfId="3135"/>
    <cellStyle name="强调 1 2 2" xfId="2034"/>
    <cellStyle name="强调 1 2 2 2" xfId="3136"/>
    <cellStyle name="强调 1 2 2 2 2" xfId="2572"/>
    <cellStyle name="强调 1 2 3" xfId="2036"/>
    <cellStyle name="强调 1 2 4" xfId="2039"/>
    <cellStyle name="强调 1 3" xfId="3137"/>
    <cellStyle name="强调 1 4" xfId="443"/>
    <cellStyle name="强调 1 5" xfId="3138"/>
    <cellStyle name="强调 1 6" xfId="3139"/>
    <cellStyle name="强调 1 7" xfId="3140"/>
    <cellStyle name="强调 1 8" xfId="3141"/>
    <cellStyle name="强调 1 9" xfId="3142"/>
    <cellStyle name="强调 2" xfId="554"/>
    <cellStyle name="强调 2 2" xfId="2193"/>
    <cellStyle name="强调 2 2 2" xfId="3143"/>
    <cellStyle name="强调 2 2 2 2" xfId="2987"/>
    <cellStyle name="强调 2 2 2 2 2" xfId="3144"/>
    <cellStyle name="强调 2 2 3" xfId="3145"/>
    <cellStyle name="强调 2 2 4" xfId="3146"/>
    <cellStyle name="强调 2 3" xfId="2371"/>
    <cellStyle name="强调 2 4" xfId="3147"/>
    <cellStyle name="强调 2 5" xfId="2102"/>
    <cellStyle name="强调 2 6" xfId="2108"/>
    <cellStyle name="强调 2 7" xfId="2110"/>
    <cellStyle name="强调 2 8" xfId="3148"/>
    <cellStyle name="强调 2 9" xfId="3149"/>
    <cellStyle name="强调 3" xfId="2852"/>
    <cellStyle name="强调 3 2" xfId="3150"/>
    <cellStyle name="强调 3 2 2" xfId="474"/>
    <cellStyle name="强调 3 2 2 2" xfId="3151"/>
    <cellStyle name="强调 3 2 2 2 2" xfId="3152"/>
    <cellStyle name="强调 3 2 3" xfId="3153"/>
    <cellStyle name="强调 3 2 4" xfId="3154"/>
    <cellStyle name="强调 3 3" xfId="3155"/>
    <cellStyle name="强调 3 4" xfId="3156"/>
    <cellStyle name="强调 3 5" xfId="3157"/>
    <cellStyle name="强调 3 6" xfId="3158"/>
    <cellStyle name="强调 3 7" xfId="1185"/>
    <cellStyle name="强调 3 8" xfId="1192"/>
    <cellStyle name="强调 3 9" xfId="1194"/>
    <cellStyle name="强调文字颜色 1 2" xfId="3159"/>
    <cellStyle name="强调文字颜色 1 2 2" xfId="3160"/>
    <cellStyle name="强调文字颜色 1 2 2 2" xfId="3161"/>
    <cellStyle name="强调文字颜色 1 2 2 2 2" xfId="1326"/>
    <cellStyle name="强调文字颜色 1 2 3" xfId="848"/>
    <cellStyle name="强调文字颜色 1 2 4" xfId="689"/>
    <cellStyle name="强调文字颜色 1 3" xfId="3162"/>
    <cellStyle name="强调文字颜色 1 4" xfId="3163"/>
    <cellStyle name="强调文字颜色 1 5" xfId="329"/>
    <cellStyle name="强调文字颜色 1 6" xfId="3164"/>
    <cellStyle name="强调文字颜色 1 7" xfId="2008"/>
    <cellStyle name="强调文字颜色 1 8" xfId="3165"/>
    <cellStyle name="强调文字颜色 1 9" xfId="3166"/>
    <cellStyle name="强调文字颜色 2 2" xfId="3167"/>
    <cellStyle name="强调文字颜色 2 2 2" xfId="1031"/>
    <cellStyle name="强调文字颜色 2 2 2 2" xfId="373"/>
    <cellStyle name="强调文字颜色 2 2 2 2 2" xfId="1033"/>
    <cellStyle name="强调文字颜色 2 2 3" xfId="3168"/>
    <cellStyle name="强调文字颜色 2 2 4" xfId="3169"/>
    <cellStyle name="强调文字颜色 2 3" xfId="2954"/>
    <cellStyle name="强调文字颜色 2 4" xfId="3170"/>
    <cellStyle name="强调文字颜色 2 5" xfId="3171"/>
    <cellStyle name="强调文字颜色 2 6" xfId="3172"/>
    <cellStyle name="强调文字颜色 2 7" xfId="3173"/>
    <cellStyle name="强调文字颜色 2 8" xfId="3174"/>
    <cellStyle name="强调文字颜色 2 9" xfId="3175"/>
    <cellStyle name="强调文字颜色 3 2" xfId="3176"/>
    <cellStyle name="强调文字颜色 3 2 2" xfId="3177"/>
    <cellStyle name="强调文字颜色 3 2 2 2" xfId="2878"/>
    <cellStyle name="强调文字颜色 3 2 2 2 2" xfId="1456"/>
    <cellStyle name="强调文字颜色 3 2 3" xfId="3178"/>
    <cellStyle name="强调文字颜色 3 2 4" xfId="3179"/>
    <cellStyle name="强调文字颜色 3 3" xfId="2562"/>
    <cellStyle name="强调文字颜色 3 4" xfId="2564"/>
    <cellStyle name="强调文字颜色 3 5" xfId="2566"/>
    <cellStyle name="强调文字颜色 3 6" xfId="2568"/>
    <cellStyle name="强调文字颜色 3 7" xfId="2570"/>
    <cellStyle name="强调文字颜色 3 8" xfId="2385"/>
    <cellStyle name="强调文字颜色 3 9" xfId="547"/>
    <cellStyle name="强调文字颜色 4 2" xfId="2155"/>
    <cellStyle name="强调文字颜色 4 2 2" xfId="3180"/>
    <cellStyle name="强调文字颜色 4 2 2 2" xfId="3181"/>
    <cellStyle name="强调文字颜色 4 2 2 2 2" xfId="3182"/>
    <cellStyle name="强调文字颜色 4 2 3" xfId="3183"/>
    <cellStyle name="强调文字颜色 4 2 4" xfId="3184"/>
    <cellStyle name="强调文字颜色 4 3" xfId="2158"/>
    <cellStyle name="强调文字颜色 4 4" xfId="2161"/>
    <cellStyle name="强调文字颜色 4 5" xfId="2166"/>
    <cellStyle name="强调文字颜色 4 6" xfId="2169"/>
    <cellStyle name="强调文字颜色 4 7" xfId="2172"/>
    <cellStyle name="强调文字颜色 4 8" xfId="2175"/>
    <cellStyle name="强调文字颜色 4 9" xfId="3185"/>
    <cellStyle name="强调文字颜色 5 2" xfId="3186"/>
    <cellStyle name="强调文字颜色 5 2 2" xfId="1549"/>
    <cellStyle name="强调文字颜色 5 2 2 2" xfId="1552"/>
    <cellStyle name="强调文字颜色 5 2 2 2 2" xfId="1554"/>
    <cellStyle name="强调文字颜色 5 2 3" xfId="1564"/>
    <cellStyle name="强调文字颜色 5 2 4" xfId="3112"/>
    <cellStyle name="强调文字颜色 5 3" xfId="3187"/>
    <cellStyle name="强调文字颜色 5 4" xfId="3188"/>
    <cellStyle name="强调文字颜色 5 5" xfId="3189"/>
    <cellStyle name="强调文字颜色 5 6" xfId="3190"/>
    <cellStyle name="强调文字颜色 5 7" xfId="3191"/>
    <cellStyle name="强调文字颜色 5 8" xfId="2980"/>
    <cellStyle name="强调文字颜色 5 9" xfId="3192"/>
    <cellStyle name="强调文字颜色 6 2" xfId="3193"/>
    <cellStyle name="强调文字颜色 6 2 2" xfId="3194"/>
    <cellStyle name="强调文字颜色 6 2 2 2" xfId="3195"/>
    <cellStyle name="强调文字颜色 6 2 2 2 2" xfId="3196"/>
    <cellStyle name="强调文字颜色 6 2 3" xfId="3197"/>
    <cellStyle name="强调文字颜色 6 2 4" xfId="3198"/>
    <cellStyle name="强调文字颜色 6 3" xfId="3199"/>
    <cellStyle name="强调文字颜色 6 4" xfId="2946"/>
    <cellStyle name="强调文字颜色 6 5" xfId="2948"/>
    <cellStyle name="强调文字颜色 6 6" xfId="2951"/>
    <cellStyle name="强调文字颜色 6 7" xfId="3200"/>
    <cellStyle name="强调文字颜色 6 8" xfId="3201"/>
    <cellStyle name="强调文字颜色 6 9" xfId="1516"/>
    <cellStyle name="日期" xfId="3202"/>
    <cellStyle name="日期 2" xfId="623"/>
    <cellStyle name="日期 2 2" xfId="394"/>
    <cellStyle name="日期 2 2 2" xfId="3203"/>
    <cellStyle name="日期 2 2 2 2" xfId="2122"/>
    <cellStyle name="日期 2 3" xfId="775"/>
    <cellStyle name="日期 2 4" xfId="777"/>
    <cellStyle name="日期 3" xfId="625"/>
    <cellStyle name="日期 4" xfId="627"/>
    <cellStyle name="商品名称" xfId="3204"/>
    <cellStyle name="商品名称 2" xfId="3205"/>
    <cellStyle name="商品名称 2 2" xfId="3206"/>
    <cellStyle name="商品名称 2 2 2" xfId="2533"/>
    <cellStyle name="商品名称 2 2 2 2" xfId="2151"/>
    <cellStyle name="商品名称 2 3" xfId="3123"/>
    <cellStyle name="商品名称 2 4" xfId="3125"/>
    <cellStyle name="商品名称 3" xfId="3207"/>
    <cellStyle name="商品名称 4" xfId="1429"/>
    <cellStyle name="适中 2" xfId="1528"/>
    <cellStyle name="适中 2 2" xfId="1530"/>
    <cellStyle name="适中 2 2 2" xfId="2579"/>
    <cellStyle name="适中 2 2 2 2" xfId="3208"/>
    <cellStyle name="适中 2 3" xfId="2484"/>
    <cellStyle name="适中 2 4" xfId="2487"/>
    <cellStyle name="适中 3" xfId="3209"/>
    <cellStyle name="适中 4" xfId="3210"/>
    <cellStyle name="适中 5" xfId="3211"/>
    <cellStyle name="适中 6" xfId="3212"/>
    <cellStyle name="适中 7" xfId="3213"/>
    <cellStyle name="适中 8" xfId="2405"/>
    <cellStyle name="适中 9" xfId="3214"/>
    <cellStyle name="输出 2" xfId="3215"/>
    <cellStyle name="输出 2 2" xfId="3216"/>
    <cellStyle name="输出 2 2 2" xfId="3217"/>
    <cellStyle name="输出 2 2 2 2" xfId="3218"/>
    <cellStyle name="输出 2 3" xfId="389"/>
    <cellStyle name="输出 2 4" xfId="3219"/>
    <cellStyle name="输出 3" xfId="3220"/>
    <cellStyle name="输出 4" xfId="130"/>
    <cellStyle name="输出 5" xfId="3221"/>
    <cellStyle name="输出 6" xfId="2270"/>
    <cellStyle name="输出 7" xfId="2276"/>
    <cellStyle name="输出 8" xfId="505"/>
    <cellStyle name="输出 9" xfId="166"/>
    <cellStyle name="输入 2" xfId="2497"/>
    <cellStyle name="输入 2 2" xfId="3222"/>
    <cellStyle name="输入 2 2 2" xfId="3223"/>
    <cellStyle name="输入 2 2 2 2" xfId="2997"/>
    <cellStyle name="输入 2 3" xfId="3224"/>
    <cellStyle name="输入 2 4" xfId="1120"/>
    <cellStyle name="输入 3" xfId="2595"/>
    <cellStyle name="输入 4" xfId="3225"/>
    <cellStyle name="输入 5" xfId="3226"/>
    <cellStyle name="输入 6" xfId="3227"/>
    <cellStyle name="输入 7" xfId="3228"/>
    <cellStyle name="输入 8" xfId="3108"/>
    <cellStyle name="输入 9" xfId="3229"/>
    <cellStyle name="数量" xfId="3230"/>
    <cellStyle name="数量 2" xfId="320"/>
    <cellStyle name="数量 2 2" xfId="3231"/>
    <cellStyle name="数量 2 2 2" xfId="2068"/>
    <cellStyle name="数量 2 2 2 2" xfId="3232"/>
    <cellStyle name="数量 2 3" xfId="3233"/>
    <cellStyle name="数量 2 4" xfId="3234"/>
    <cellStyle name="数量 3" xfId="2016"/>
    <cellStyle name="数量 4" xfId="3235"/>
    <cellStyle name="样式 1" xfId="600"/>
    <cellStyle name="样式 1 10" xfId="2263"/>
    <cellStyle name="样式 1 11" xfId="2886"/>
    <cellStyle name="样式 1 12" xfId="2892"/>
    <cellStyle name="样式 1 13" xfId="3319"/>
    <cellStyle name="样式 1 14" xfId="3380"/>
    <cellStyle name="样式 1 15" xfId="3441"/>
    <cellStyle name="样式 1 16" xfId="3494"/>
    <cellStyle name="样式 1 2" xfId="3094"/>
    <cellStyle name="样式 1 2 2" xfId="3236"/>
    <cellStyle name="样式 1 2 2 2" xfId="1985"/>
    <cellStyle name="样式 1 2 2 2 2" xfId="3237"/>
    <cellStyle name="样式 1 2 3" xfId="1117"/>
    <cellStyle name="样式 1 2 4" xfId="1132"/>
    <cellStyle name="样式 1 3" xfId="3238"/>
    <cellStyle name="样式 1 4" xfId="1709"/>
    <cellStyle name="样式 1 5" xfId="2105"/>
    <cellStyle name="样式 1 6" xfId="3239"/>
    <cellStyle name="样式 1 7" xfId="3240"/>
    <cellStyle name="样式 1 8" xfId="3241"/>
    <cellStyle name="样式 1 9" xfId="3242"/>
    <cellStyle name="昗弨_Pacific Region P&amp;L" xfId="3243"/>
    <cellStyle name="寘嬫愗傝 [0.00]_Region Orders (2)" xfId="3244"/>
    <cellStyle name="寘嬫愗傝_Region Orders (2)" xfId="1925"/>
    <cellStyle name="注释 2" xfId="2784"/>
    <cellStyle name="注释 2 2" xfId="896"/>
    <cellStyle name="注释 2 2 2" xfId="3245"/>
    <cellStyle name="注释 2 2 2 2" xfId="3246"/>
    <cellStyle name="注释 2 3" xfId="899"/>
    <cellStyle name="注释 2 4" xfId="902"/>
    <cellStyle name="注释 3" xfId="3247"/>
    <cellStyle name="注释 4" xfId="3248"/>
    <cellStyle name="注释 5" xfId="1355"/>
    <cellStyle name="注释 6" xfId="3249"/>
    <cellStyle name="注释 7" xfId="2813"/>
    <cellStyle name="注释 8" xfId="2816"/>
    <cellStyle name="注释 9" xfId="2818"/>
  </cellStyles>
  <dxfs count="0"/>
  <tableStyles count="0" defaultTableStyle="TableStyleMedium2" defaultPivotStyle="PivotStyleLight16"/>
  <colors>
    <mruColors>
      <color rgb="FF669900"/>
      <color rgb="FF99CC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28575</xdr:rowOff>
    </xdr:from>
    <xdr:to>
      <xdr:col>14</xdr:col>
      <xdr:colOff>381000</xdr:colOff>
      <xdr:row>30</xdr:row>
      <xdr:rowOff>19050</xdr:rowOff>
    </xdr:to>
    <xdr:pic>
      <xdr:nvPicPr>
        <xdr:cNvPr id="28632" name="Picture 1" descr="rId1"/>
        <xdr:cNvPicPr>
          <a:picLocks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47625" y="28575"/>
          <a:ext cx="9934575" cy="54197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21306;&#22495;&#31649;&#29702;\&#23545;&#20869;\&#26085;&#24120;&#31649;&#29702;\&#20154;&#20107;\RecoveredExternalLink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26641;&#31461;&#22269;&#38469;&#33521;&#35821;\2016&#24180;\&#24037;&#36164;&#34920;\11&#26376;\2016-11&#26376;&#24066;&#22330;&#37096;&#24037;&#36164;&#34920;\2015&#24180;1&#26376;&#20307;&#32946;&#20013;&#24515;&#20998;&#26657;&#25945;&#23398;&#37096;&#23567;&#39640;&#21021;&#20013;&#37096;&#24037;&#36164;&#34920;ok122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26641;&#31461;&#22269;&#38469;&#33521;&#35821;\2016&#24180;\&#24037;&#36164;&#34920;\11&#26376;\2016-11&#26376;&#24066;&#22330;&#37096;&#24037;&#36164;&#34920;\2016&#24180;1&#26376;&#20307;&#32946;&#20013;&#24515;&#20998;&#26657;&#25945;&#23398;&#37096;&#24037;&#36164;&#34920;-&#23567;&#39640;&#21021;&#20013;&#37096;ok122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E&#30424;\&#26641;&#31461;\7&#26376;\6&#26376;&#24037;&#36164;&#34920;\&#20840;&#32844;(&#31532;&#19968;&#27425;&#21457;&#25918;)\6&#26376;&#24066;&#22330;&#37096;&#24037;&#36164;&#34920;&#65288;&#24050;&#23457;&#26680;&#65289;\2014&#24180;11&#26376;&#24191;&#24030;&#24066;&#22825;&#27827;&#21306;&#26641;&#26391;&#33521;&#35821;&#31038;&#20445;&#26126;&#3245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5253;&#34920;/&#24037;&#36164;&#34920;/2017/4&#26376;/&#28392;&#27743;&#19996;/E&#30424;/&#26641;&#31461;/7&#26376;/6&#26376;&#24037;&#36164;&#34920;/&#20840;&#32844;(&#31532;&#19968;&#27425;&#21457;&#25918;)/6&#26376;&#24066;&#22330;&#37096;&#24037;&#36164;&#34920;&#65288;&#24050;&#23457;&#26680;&#65289;/2014&#24180;11&#26376;&#24191;&#24030;&#24066;&#22825;&#27827;&#21306;&#26641;&#26391;&#33521;&#35821;&#31038;&#20445;&#26126;&#3245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26641;&#31461;&#22269;&#38469;&#33521;&#35821;\2016&#24180;\&#24037;&#36164;&#34920;\11&#26376;\2016-11&#26376;&#24066;&#22330;&#37096;&#24037;&#36164;&#34920;\2014&#24180;11&#26376;&#24191;&#24030;&#24066;&#22825;&#27827;&#21306;&#26641;&#26391;&#33521;&#35821;&#31038;&#20445;&#26126;&#3245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E&#30424;\&#26641;&#31461;\7&#26376;\6&#26376;&#24037;&#36164;&#34920;\&#20840;&#32844;(&#31532;&#19968;&#27425;&#21457;&#25918;)\6&#26376;&#24066;&#22330;&#37096;&#24037;&#36164;&#34920;&#65288;&#24050;&#23457;&#26680;&#65289;\RecoveredExternalLink4"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5253;&#34920;/&#24037;&#36164;&#34920;/2017/4&#26376;/&#28392;&#27743;&#19996;/E&#30424;/&#26641;&#31461;/7&#26376;/6&#26376;&#24037;&#36164;&#34920;/&#20840;&#32844;(&#31532;&#19968;&#27425;&#21457;&#25918;)/6&#26376;&#24066;&#22330;&#37096;&#24037;&#36164;&#34920;&#65288;&#24050;&#23457;&#26680;&#65289;/RecoveredExternalLink4"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22478;&#24314;&#36164;&#26009;\&#24037;&#36164;&#34920;\&#22478;&#24314;2014.7&#26376;&#24037;&#36164;\FILE\&#26641;&#31461;&#33521;&#35821;\&#22478;&#24314;&#20998;&#26657;2014&#24180;&#24230;\2014&#31038;&#20445;&#21644;&#21171;&#21160;&#22791;&#26696;\2014&#24180;7&#26376;&#24191;&#24030;&#24066;&#22825;&#27827;&#21306;&#26641;&#26391;&#33521;&#35821;&#31038;&#20445;&#26126;&#3245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26641;&#31461;&#22269;&#38469;&#33521;&#35821;\2016&#24180;\&#24037;&#36164;&#34920;\11&#26376;\2016-11&#26376;&#24066;&#22330;&#37096;&#24037;&#36164;&#34920;\RecoveredExternalLink4"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30424;\&#26641;&#31461;\7&#26376;\6&#26376;&#24037;&#36164;&#34920;\&#20840;&#32844;(&#31532;&#19968;&#27425;&#21457;&#25918;)\6&#26376;&#24066;&#22330;&#37096;&#24037;&#36164;&#34920;&#65288;&#24050;&#23457;&#26680;&#65289;\RecoveredExternalLink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S01\jhc\unzipped\Eastern%20Airline%20FE\Spares\FILES\SMCTS2\SMCTSSP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5253;&#34920;/&#24037;&#36164;&#34920;/2017/4&#26376;/&#28392;&#27743;&#19996;/E&#30424;/&#26641;&#31461;/7&#26376;/6&#26376;&#24037;&#36164;&#34920;/&#20840;&#32844;(&#31532;&#19968;&#27425;&#21457;&#25918;)/6&#26376;&#24066;&#22330;&#37096;&#24037;&#36164;&#34920;&#65288;&#24050;&#23457;&#26680;&#65289;/RecoveredExternalLink5"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FILE\&#26641;&#31461;&#33521;&#35821;\&#22478;&#24314;&#20998;&#26657;2014&#24180;&#24230;\2014&#36130;&#21153;&#25968;&#25454;&#25253;&#34920;\2014&#24180;6&#26376;&#22478;&#24314;&#20998;&#26657;&#25945;&#23398;&#37096;&#32463;&#33829;&#25968;&#2545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26641;&#31461;&#22269;&#38469;&#33521;&#35821;\2016&#24180;\&#24037;&#36164;&#34920;\11&#26376;\2016-11&#26376;&#24066;&#22330;&#37096;&#24037;&#36164;&#34920;\RecoveredExternalLink5"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nts%20and%20Settings\Administrator\Application%20Data\Microsoft\Excel\2015&#24180;2&#26376;&#24037;&#36164;&#34920;\RecoveredExternalLink6"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5253;&#34920;/&#24037;&#36164;&#34920;/2017/4&#26376;/&#28392;&#27743;&#19996;/Documents%20and%20Settings/Administrator/Application%20Data/Microsoft/Excel/2015&#24180;2&#26376;&#24037;&#36164;&#34920;/RecoveredExternalLink6"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26641;&#31461;&#33521;&#35821;\&#20307;&#32946;&#20013;&#24515;&#20998;&#26657;2014&#24180;&#24230;\2014&#36130;&#21153;&#25968;&#25454;&#25253;&#34920;\&#20307;&#32946;&#20013;&#24515;&#34892;&#25919;&#21161;&#29702;&#32489;&#25928;2014-3\2014&#24180;3&#26376;&#20307;&#32946;&#20013;&#24515;&#20998;&#26657;&#25910;&#36153;&#26126;&#32454;&#3492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26460;&#32500;8.12&#20307;&#32946;&#20013;&#24515;\&#26460;&#32500;\2.%20&#20998;&#26657;&#25968;&#25454;\2.Salary&#65288;JM&#65289;\2016.1&#26376;&#24037;&#36164;&#34920;\2016&#24180;1&#26376;&#20307;&#32946;&#20013;&#24515;&#24066;&#22330;&#37096;&#24037;&#36164;&#34920;\2016&#24180;1&#26376;&#20307;&#32946;&#20013;&#24515;&#20998;&#26657;&#24066;&#22330;&#37096;&#24037;&#36164;&#34920;(&#20840;&#32844;&#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21306;&#22495;&#31649;&#29702;\&#23545;&#20869;\&#26085;&#24120;&#31649;&#29702;\&#20154;&#20107;\RecoveredExternalLink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yDocuments\&#22478;&#24314;&#36164;&#26009;\&#32463;&#33829;&#25968;&#25454;&#29677;&#32423;&#26723;&#26696;\4&#26376;&#22478;&#24314;&#20998;&#26657;&#26032;&#27169;&#26495;\2014&#24180;4&#26376;&#22478;&#24314;&#20998;&#26657;&#25910;&#36153;&#26126;&#32454;&#349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253;&#34920;/&#24037;&#36164;&#34920;/2017/4&#26376;/&#28392;&#27743;&#19996;/Shely/&#24066;&#22330;&#37096;/3&#26376;/3&#26376;&#24037;&#36164;&#34920;-&#36820;/&#24066;&#22330;&#37096;3&#26376;&#24037;&#36164;&#34920;&#23457;&#26680;-&#24352;&#33395;&#33395;/&#22269;&#27888;&#35838;&#39064;&#37096;1&#26376;&#24037;&#36164;/RecoveredExternalLink5"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Shely\&#24066;&#22330;&#37096;\3&#26376;\3&#26376;&#24037;&#36164;&#34920;-&#36820;\&#24066;&#22330;&#37096;3&#26376;&#24037;&#36164;&#34920;&#23457;&#26680;-&#24352;&#33395;&#33395;\&#22269;&#27888;&#35838;&#39064;&#37096;1&#26376;&#24037;&#36164;\RecoveredExternalLink5"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5253;&#34920;/&#24037;&#36164;&#34920;/2017/4&#26376;/&#28392;&#27743;&#19996;/Documents%20and%20Settings/Administrator/Application%20Data/Microsoft/Excel/2015&#24180;2&#26376;&#24037;&#36164;&#34920;/RecoveredExternalLink3"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26641;&#31461;&#33521;&#35821;\&#22478;&#24314;&#20998;&#26657;2014&#24180;&#24230;\2014&#31038;&#20445;&#21644;&#21171;&#21160;&#22791;&#26696;\2014&#24180;4&#26376;&#24191;&#24030;&#24066;&#22825;&#27827;&#21306;&#26641;&#26391;&#33521;&#35821;&#31038;&#20445;&#26126;&#3245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Documents%20and%20Settings\Administrator\Application%20Data\Microsoft\Excel\2015&#24180;2&#26376;&#24037;&#36164;&#34920;\RecoveredExternalLink3"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本月"/>
      <sheetName val="本年累计"/>
      <sheetName val="基础信息"/>
      <sheetName val="封面"/>
      <sheetName val="学生档案"/>
      <sheetName val="收费"/>
      <sheetName val="价格表"/>
      <sheetName val="业绩分配"/>
      <sheetName val="全年业绩明细"/>
      <sheetName val="业绩"/>
      <sheetName val="顾问业绩"/>
      <sheetName val="招生来源分析表"/>
      <sheetName val="市场占有率"/>
      <sheetName val="结余明细表"/>
      <sheetName val="结余明细表上月"/>
      <sheetName val="减少"/>
      <sheetName val="停读及未进班"/>
      <sheetName val="新增"/>
      <sheetName val="教学部经营数据"/>
      <sheetName val="老师确认收入"/>
      <sheetName val="班级档案"/>
      <sheetName val="班级信息"/>
      <sheetName val="年度升期率"/>
      <sheetName val="升期明细"/>
      <sheetName val="2014年费"/>
      <sheetName val="2013年收费"/>
      <sheetName val="2012年收费"/>
      <sheetName val="未进班及停读说明"/>
      <sheetName val="收费基础信息"/>
      <sheetName val="教务基础信息"/>
      <sheetName val="Sheet2"/>
      <sheetName val="eqpmad2"/>
      <sheetName val="人事资料"/>
      <sheetName val="1月"/>
      <sheetName val="2月"/>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基础资料"/>
      <sheetName val="Sheet1"/>
      <sheetName val="明细"/>
      <sheetName val="滨江东分校班级档案封面 (2)"/>
      <sheetName val="本月业绩 (2)"/>
      <sheetName val="本月业绩"/>
      <sheetName val="数值化整理"/>
      <sheetName val="透视汇总 (2)"/>
      <sheetName val="透视汇总"/>
      <sheetName val="重复班级编码"/>
      <sheetName val="本月班级档案"/>
      <sheetName val="班级档案累计"/>
      <sheetName val="未进班（本月）"/>
      <sheetName val="未进班（本年）"/>
      <sheetName val="停课"/>
      <sheetName val="转校"/>
      <sheetName val="流失人员"/>
      <sheetName val="退费"/>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3月"/>
      <sheetName val="第一季度平均"/>
      <sheetName val="第一季度按区域汇总平均"/>
      <sheetName val="工资占比分析（分校）"/>
      <sheetName val="预收款细表"/>
      <sheetName val="按确认收入完成百分比分校排名 "/>
      <sheetName val="Sheet3"/>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6月第1周"/>
      <sheetName val="6月第2周"/>
      <sheetName val="6月第3周"/>
      <sheetName val="6月第4周"/>
      <sheetName val="SW-TEO"/>
      <sheetName val="Sheet4"/>
      <sheetName val="本月业绩(2)"/>
      <sheetName val="透视汇总 "/>
      <sheetName val="教学经营数据"/>
      <sheetName val="2013年收入说明表"/>
      <sheetName val="2012年收入说明表"/>
      <sheetName val="2014年前"/>
      <sheetName val="4月"/>
      <sheetName val="3月社保"/>
      <sheetName val="小初续费表"/>
      <sheetName val="小初考勤表"/>
      <sheetName val="小初作息表"/>
      <sheetName val="小初加班表"/>
      <sheetName val="小初招生明细"/>
      <sheetName val="小高续费表"/>
      <sheetName val="小高作息表"/>
      <sheetName val="小高考勤表"/>
      <sheetName val="福利"/>
      <sheetName val="2月社保"/>
      <sheetName val="考勤"/>
      <sheetName val="考勤明细"/>
      <sheetName val="参考经营数据表及新生人数"/>
      <sheetName val="2014年月平均工资"/>
      <sheetName val="浮动薪酬参考数据"/>
      <sheetName val="5月"/>
      <sheetName val="6月"/>
      <sheetName val="7月"/>
      <sheetName val="8月"/>
      <sheetName val="9月"/>
      <sheetName val="10月"/>
      <sheetName val="11月"/>
      <sheetName val="12月"/>
      <sheetName val="本月业绩（2）"/>
      <sheetName val="不要删"/>
      <sheetName val="领袖课程实际名单及消费金额"/>
      <sheetName val="2013收入说明表"/>
      <sheetName val="2012收入说明表 "/>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领袖课程实际名单及消费"/>
      <sheetName val="惠州麦地分校2014年3月购买社保明细"/>
      <sheetName val="2014年前收费"/>
      <sheetName val="领袖课程"/>
      <sheetName val="Sheet1 (2)"/>
      <sheetName val="透视汇总2"/>
      <sheetName val="透视信息"/>
      <sheetName val="透视信息2"/>
      <sheetName val="转校（本年）"/>
      <sheetName val="流失人员（本年）"/>
      <sheetName val="退费（本年）"/>
      <sheetName val="本月业绩（2 ）"/>
      <sheetName val="历年退费汇总"/>
      <sheetName val="流失（本年）"/>
      <sheetName val="目标分解总表"/>
      <sheetName val="顾问老师分配名单"/>
      <sheetName val="教务主任跟进名单"/>
      <sheetName val="OK"/>
      <sheetName val="Sheet6"/>
      <sheetName val="ST"/>
      <sheetName val="税金"/>
      <sheetName val="#REF"/>
      <sheetName val="教学部经营数据表"/>
      <sheetName val="结算业绩台账"/>
      <sheetName val="工资表汇总1-12月"/>
      <sheetName val="招生明细"/>
      <sheetName val="地推绩效"/>
      <sheetName val="2014年作息表"/>
      <sheetName val="2014课表"/>
      <sheetName val="2014考勤"/>
      <sheetName val="2014招生明细"/>
      <sheetName val="续费"/>
      <sheetName val="结算业绩台帐"/>
      <sheetName val="考勤表"/>
      <sheetName val="绩效表"/>
      <sheetName val="兼职工资明细"/>
      <sheetName val="电话备案"/>
      <sheetName val="1"/>
      <sheetName val="2"/>
      <sheetName val="3"/>
      <sheetName val="3月（刘玲）"/>
      <sheetName val="3月刘玲社保"/>
      <sheetName val="考勤 含刘玲3月"/>
      <sheetName val="刘玲3月考勤明细"/>
      <sheetName val="Sheet5"/>
      <sheetName val="年度工资汇总表"/>
      <sheetName val="状态分析表"/>
      <sheetName val="人事档案"/>
      <sheetName val="确认收入"/>
      <sheetName val="续费率"/>
      <sheetName val="电话抽查"/>
      <sheetName val="续费统计表"/>
      <sheetName val="5月社保"/>
      <sheetName val="小初加班表及电话抽查"/>
      <sheetName val="小高电话抽查表"/>
      <sheetName val="3月明细"/>
      <sheetName val="五羊分校人事明细档案"/>
      <sheetName val="3月社保明细"/>
      <sheetName val="教学招生明细"/>
      <sheetName val="3月小高课表"/>
      <sheetName val="3月小初课表"/>
      <sheetName val="续费表"/>
      <sheetName val="新生名单"/>
      <sheetName val="作息表"/>
      <sheetName val="退费通知"/>
      <sheetName val="2013年续费结算"/>
      <sheetName val="1-2月"/>
      <sheetName val="3月续费率"/>
      <sheetName val="3月新增课次"/>
      <sheetName val="剩余课次为0"/>
      <sheetName val="停读"/>
      <sheetName val="3月已算老师流失未减掉人数"/>
      <sheetName val="教学经营数据表"/>
      <sheetName val="已经结算准备流失"/>
      <sheetName val="2014年7月小高升期续费表"/>
      <sheetName val="2014年7月小初升期续费表"/>
      <sheetName val="2014年8月小初升期续费表"/>
      <sheetName val="2014年8月小高升期续费表"/>
      <sheetName val="工作量统计"/>
      <sheetName val="收费课程小时数及课型统计"/>
      <sheetName val="课表"/>
      <sheetName val="赠送课"/>
      <sheetName val="社保"/>
      <sheetName val="工资汇总表"/>
      <sheetName val="教师确认收入"/>
      <sheetName val="2月返回表"/>
      <sheetName val="2014年工作量统计"/>
      <sheetName val="2014年考勤资料"/>
      <sheetName val="2014年人事资料"/>
      <sheetName val="2014年招生明细"/>
      <sheetName val="2014年打卡记录"/>
      <sheetName val="2014年1月课表"/>
      <sheetName val="2014年1月电话抽查记录"/>
      <sheetName val="未进班"/>
      <sheetName val="Sheet14"/>
      <sheetName val="Sheet15"/>
      <sheetName val="Sheet16"/>
      <sheetName val="Sheet17"/>
      <sheetName val="Sheet18"/>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2014年2月人事资料"/>
      <sheetName val="2014年2月社保购买明细"/>
      <sheetName val="2014年1月-2月工作量统计"/>
      <sheetName val="2014年1-2月仓库开单明细"/>
      <sheetName val="2014年1月-2月作息表"/>
      <sheetName val="2014年1-2月考勤"/>
      <sheetName val="目录"/>
      <sheetName val="F1 资产负债表"/>
      <sheetName val="F1.1 科目余额表明细"/>
      <sheetName val="F1.2 其他应收款帐龄分析"/>
      <sheetName val="F2 损益表"/>
      <sheetName val="F2.1 损益说明表"/>
      <sheetName val="F2.2 费用明细说明"/>
      <sheetName val="F2.2.1 福利费明细表"/>
      <sheetName val="F3 Rebate表"/>
      <sheetName val="F4.1 预算外跟踪一（诉讼费）"/>
      <sheetName val="F4.2 预算外跟踪二（工程师、项目费用、项目推广费）"/>
      <sheetName val="F4.3 预算外跟踪三（日常费用）"/>
      <sheetName val="F5.1 关联交易明细"/>
      <sheetName val="关联交易明细"/>
      <sheetName val="目标分解"/>
      <sheetName val="在册生汇总9月"/>
      <sheetName val="69期有效跟进名单及分配"/>
      <sheetName val="教学部69期学生有效跟进名单汇总"/>
      <sheetName val="Sheet7"/>
      <sheetName val="小初课表"/>
      <sheetName val="1、2月未进班名单"/>
      <sheetName val="5月社保明细"/>
      <sheetName val="教务主任电话抽查"/>
      <sheetName val="小高课表"/>
      <sheetName val="续费率明细表"/>
      <sheetName val="4"/>
      <sheetName val="5"/>
      <sheetName val="6"/>
      <sheetName val="2014续费统计表"/>
      <sheetName val="一定要填的"/>
      <sheetName val="2014年收入说明表"/>
      <sheetName val="本月业绩 (打印签字版)"/>
      <sheetName val="教学经营"/>
      <sheetName val="新本月业绩 (2)"/>
      <sheetName val="2012年工作量统计"/>
      <sheetName val="2012年作息表"/>
      <sheetName val="2012年考勤"/>
      <sheetName val="2012年分校总人事资料"/>
      <sheetName val="2012年开单明细"/>
      <sheetName val="00000ppy"/>
      <sheetName val="STL2012年9月惠州滨江行政部工资表（新版）"/>
      <sheetName val="RecoveredExternalLink1"/>
      <sheetName val="业绩确认"/>
      <sheetName val="工资表编制细则"/>
      <sheetName val="问题"/>
      <sheetName val="个人业绩台账"/>
      <sheetName val="工资分析表"/>
      <sheetName val="微信推广"/>
      <sheetName val="级别对照表"/>
      <sheetName val="201407"/>
      <sheetName val="201408"/>
      <sheetName val="教师测试"/>
      <sheetName val="升期结算(此表直接从经营数据表提取）"/>
      <sheetName val="教师确认收入(此表直接从经营数据表提取）"/>
      <sheetName val="现流预算"/>
      <sheetName val="利润预算"/>
      <sheetName val="利润表预测"/>
      <sheetName val="销售预测"/>
      <sheetName val="教学部工资"/>
      <sheetName val="市场部工资预算"/>
      <sheetName val="招生计划及课题经费"/>
      <sheetName val="工资"/>
      <sheetName val="兼职"/>
      <sheetName val="11月结余表"/>
      <sheetName val="结余表"/>
      <sheetName val="在班"/>
      <sheetName val="14年报表"/>
      <sheetName val="4月续费率"/>
      <sheetName val="4月续费明细"/>
      <sheetName val="4月减员名单档案"/>
      <sheetName val="4月已算老师流失未减掉人数"/>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
      <sheetName val="17-教学部经营数据"/>
      <sheetName val="9月已算老师流失未减掉人数"/>
      <sheetName val="升期结算"/>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4月社保明细"/>
      <sheetName val="4月行政开单明细"/>
      <sheetName val="4月行政考勤"/>
      <sheetName val="2014年收费"/>
      <sheetName val="续费率名单"/>
      <sheetName val="工资表编制细则 "/>
      <sheetName val="5月已算老师流失未减掉人数"/>
      <sheetName val="Toolbox"/>
      <sheetName val="1月 (阿米巴)"/>
      <sheetName val="工资汇总实发表"/>
      <sheetName val="2015年10月"/>
      <sheetName val="2月 "/>
      <sheetName val="3月 "/>
      <sheetName val="1.人事资料"/>
      <sheetName val="2.考勤明细"/>
      <sheetName val="3.社保"/>
      <sheetName val="4.公积金"/>
      <sheetName val="5.分校上课工作量"/>
      <sheetName val="7.工资汇总表"/>
      <sheetName val="8.研究院院长助理绩效标准"/>
      <sheetName val="9.研究院绩效汇总表"/>
      <sheetName val="10.师训部绩效清单"/>
      <sheetName val="卢宗干工作量表"/>
      <sheetName val="11.树童天天读审稿工作量表"/>
      <sheetName val="12.树童天天读附表"/>
      <sheetName val="13.PRT绩效标准"/>
      <sheetName val="14.师训部代课工资表"/>
      <sheetName val="3月 (阿米巴)"/>
      <sheetName val="个人及团队续费数据"/>
      <sheetName val="人事档案表格填写说明"/>
      <sheetName val="员工编号编制规则"/>
      <sheetName val="人事封面"/>
      <sheetName val="兼职人员信息"/>
      <sheetName val="1.所有分校人事明细档案"/>
      <sheetName val="2.入职"/>
      <sheetName val="3.离职"/>
      <sheetName val="4.调动"/>
      <sheetName val="5.人员编制及新增离职汇总"/>
      <sheetName val="5.转正"/>
      <sheetName val="6.社保申报个人明细表"/>
      <sheetName val="7.员工生日一览表"/>
      <sheetName val="8.公积金申报明细"/>
      <sheetName val="9.通讯录"/>
      <sheetName val="10.考勤汇总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月 (阿米巴)"/>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1月 (阿米巴)"/>
      <sheetName val="工资表编制细则"/>
      <sheetName val="1月"/>
      <sheetName val="人事资料"/>
      <sheetName val="课表"/>
      <sheetName val="Sheet4"/>
      <sheetName val="考勤明细"/>
      <sheetName val="社保"/>
      <sheetName val="教师测试"/>
      <sheetName val="升期结算"/>
      <sheetName val="教师确认收入"/>
      <sheetName val="工资汇总实发表"/>
      <sheetName val="状态分析表"/>
      <sheetName val="基础资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t="str">
            <v>总部</v>
          </cell>
          <cell r="D2" t="str">
            <v>南骏</v>
          </cell>
          <cell r="E2" t="str">
            <v>惠州滨江</v>
          </cell>
          <cell r="F2" t="str">
            <v>东莞国泰</v>
          </cell>
          <cell r="G2" t="str">
            <v>信阳</v>
          </cell>
          <cell r="H2" t="str">
            <v>市桥</v>
          </cell>
          <cell r="I2" t="str">
            <v>华景</v>
          </cell>
          <cell r="J2" t="str">
            <v>滨江东</v>
          </cell>
          <cell r="K2" t="str">
            <v>五羊</v>
          </cell>
          <cell r="L2" t="str">
            <v>体育中心</v>
          </cell>
          <cell r="M2" t="str">
            <v>惠州麦地</v>
          </cell>
          <cell r="N2" t="str">
            <v>东莞阳光</v>
          </cell>
          <cell r="O2" t="str">
            <v>城建</v>
          </cell>
          <cell r="P2" t="str">
            <v>华南</v>
          </cell>
        </row>
        <row r="3">
          <cell r="C3" t="str">
            <v>财务部</v>
          </cell>
          <cell r="D3" t="str">
            <v>人事部</v>
          </cell>
          <cell r="E3" t="str">
            <v>市场部</v>
          </cell>
          <cell r="F3" t="str">
            <v>信息中心</v>
          </cell>
          <cell r="G3" t="str">
            <v>行政后勤部</v>
          </cell>
          <cell r="H3" t="str">
            <v>总经办</v>
          </cell>
          <cell r="I3" t="str">
            <v>研究院</v>
          </cell>
          <cell r="J3" t="str">
            <v>市场部</v>
          </cell>
          <cell r="K3" t="str">
            <v>行政部</v>
          </cell>
          <cell r="L3" t="str">
            <v>教学部</v>
          </cell>
        </row>
        <row r="28">
          <cell r="M28" t="str">
            <v>区域经理</v>
          </cell>
        </row>
        <row r="29">
          <cell r="M29" t="str">
            <v>招生总监</v>
          </cell>
        </row>
        <row r="30">
          <cell r="M30" t="str">
            <v>招生校长</v>
          </cell>
        </row>
        <row r="31">
          <cell r="M31" t="str">
            <v>招生副校长</v>
          </cell>
        </row>
        <row r="32">
          <cell r="M32" t="str">
            <v>招生主任</v>
          </cell>
        </row>
        <row r="33">
          <cell r="M33" t="str">
            <v>招生顾问</v>
          </cell>
        </row>
        <row r="34">
          <cell r="M34" t="str">
            <v>课程顾问</v>
          </cell>
        </row>
        <row r="35">
          <cell r="M35" t="str">
            <v>地推主任</v>
          </cell>
        </row>
        <row r="36">
          <cell r="M36" t="str">
            <v>地推专员</v>
          </cell>
        </row>
        <row r="37">
          <cell r="M37" t="str">
            <v>教学校长</v>
          </cell>
        </row>
        <row r="38">
          <cell r="M38" t="str">
            <v>教学总监</v>
          </cell>
        </row>
        <row r="39">
          <cell r="M39" t="str">
            <v>教务主任</v>
          </cell>
        </row>
        <row r="40">
          <cell r="M40" t="str">
            <v>教学组长</v>
          </cell>
        </row>
        <row r="41">
          <cell r="M41" t="str">
            <v>研训组长</v>
          </cell>
        </row>
        <row r="42">
          <cell r="M42" t="str">
            <v>教师</v>
          </cell>
        </row>
        <row r="43">
          <cell r="M43" t="str">
            <v>外教</v>
          </cell>
        </row>
        <row r="44">
          <cell r="M44" t="str">
            <v>电话教学</v>
          </cell>
        </row>
        <row r="45">
          <cell r="M45" t="str">
            <v>人事经理</v>
          </cell>
        </row>
        <row r="46">
          <cell r="M46" t="str">
            <v>行政经理</v>
          </cell>
        </row>
        <row r="47">
          <cell r="M47" t="str">
            <v>行政助理</v>
          </cell>
        </row>
        <row r="48">
          <cell r="M48" t="str">
            <v>保洁</v>
          </cell>
        </row>
        <row r="49">
          <cell r="M49" t="str">
            <v>保安</v>
          </cell>
        </row>
        <row r="50">
          <cell r="M50" t="str">
            <v>财务总监</v>
          </cell>
        </row>
        <row r="51">
          <cell r="M51" t="str">
            <v>财务经理</v>
          </cell>
        </row>
        <row r="52">
          <cell r="M52" t="str">
            <v>会计</v>
          </cell>
        </row>
        <row r="53">
          <cell r="M53" t="str">
            <v>出纳</v>
          </cell>
        </row>
        <row r="54">
          <cell r="M54" t="str">
            <v>人力资源总监</v>
          </cell>
        </row>
        <row r="55">
          <cell r="M55" t="str">
            <v>人事主管</v>
          </cell>
        </row>
        <row r="56">
          <cell r="M56" t="str">
            <v>市场部主管</v>
          </cell>
        </row>
        <row r="57">
          <cell r="M57" t="str">
            <v>推广主管</v>
          </cell>
        </row>
        <row r="58">
          <cell r="M58" t="str">
            <v>督导</v>
          </cell>
        </row>
        <row r="59">
          <cell r="M59" t="str">
            <v>设计主管</v>
          </cell>
        </row>
        <row r="60">
          <cell r="M60" t="str">
            <v>设计师</v>
          </cell>
        </row>
        <row r="61">
          <cell r="M61" t="str">
            <v>网络宣传主主管</v>
          </cell>
        </row>
        <row r="62">
          <cell r="M62" t="str">
            <v>后勤经理</v>
          </cell>
        </row>
        <row r="63">
          <cell r="M63" t="str">
            <v>工程主管</v>
          </cell>
        </row>
        <row r="64">
          <cell r="M64" t="str">
            <v>行政主管</v>
          </cell>
        </row>
        <row r="65">
          <cell r="M65" t="str">
            <v>后勤助理</v>
          </cell>
        </row>
        <row r="66">
          <cell r="M66" t="str">
            <v>总经理</v>
          </cell>
        </row>
        <row r="67">
          <cell r="M67" t="str">
            <v>副总经理</v>
          </cell>
        </row>
        <row r="68">
          <cell r="M68" t="str">
            <v>总经理助理</v>
          </cell>
        </row>
        <row r="69">
          <cell r="M69" t="str">
            <v>总经理秘书</v>
          </cell>
        </row>
        <row r="70">
          <cell r="M70" t="str">
            <v>副主任</v>
          </cell>
        </row>
        <row r="71">
          <cell r="M71" t="str">
            <v>主任</v>
          </cell>
        </row>
        <row r="72">
          <cell r="M72" t="str">
            <v>高级督导</v>
          </cell>
        </row>
        <row r="73">
          <cell r="M73" t="str">
            <v>初级督导</v>
          </cell>
        </row>
        <row r="74">
          <cell r="M74" t="str">
            <v>助理</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明细"/>
      <sheetName val="基础信息"/>
    </sheetNames>
    <sheetDataSet>
      <sheetData sheetId="0" refreshError="1"/>
      <sheetData sheetId="1">
        <row r="2">
          <cell r="G2" t="str">
            <v>广州</v>
          </cell>
        </row>
        <row r="3">
          <cell r="G3" t="str">
            <v>番禺</v>
          </cell>
        </row>
        <row r="4">
          <cell r="G4" t="str">
            <v>惠州</v>
          </cell>
        </row>
        <row r="5">
          <cell r="G5" t="str">
            <v>东莞</v>
          </cell>
        </row>
        <row r="6">
          <cell r="G6" t="str">
            <v>信阳</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明细"/>
      <sheetName val="基础信息"/>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 val="eqpmad2"/>
      <sheetName val="3月"/>
      <sheetName val="4月"/>
      <sheetName val="5月"/>
      <sheetName val="6月"/>
      <sheetName val="7月"/>
      <sheetName val="8月"/>
      <sheetName val="9月"/>
      <sheetName val="10月"/>
      <sheetName val="11月"/>
      <sheetName val="12月"/>
      <sheetName val="退费通知"/>
      <sheetName val="Sheet2"/>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1"/>
      <sheetName val="2"/>
      <sheetName val="3"/>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五羊分校人事明细档案"/>
      <sheetName val="小初课表"/>
      <sheetName val="教学招生明细"/>
      <sheetName val="1、2月未进班名单"/>
      <sheetName val="小初续费表"/>
      <sheetName val="3月明细"/>
      <sheetName val="月报"/>
      <sheetName val="周报"/>
      <sheetName val="学生信息"/>
      <sheetName val="经营数据"/>
      <sheetName val="经营数据 (2)"/>
      <sheetName val="本月"/>
      <sheetName val="本年累计"/>
      <sheetName val="5月社保明细"/>
      <sheetName val="小高续费表"/>
      <sheetName val="教务主任电话抽查"/>
      <sheetName val="小高课表"/>
      <sheetName val="3月小高课表"/>
      <sheetName val="3月小初课表"/>
      <sheetName val="滨江东分校班级档案封面 (2)"/>
      <sheetName val="本月业绩（2）"/>
      <sheetName val="本月业绩"/>
      <sheetName val="数值化整理"/>
      <sheetName val="透视汇总 (2)"/>
      <sheetName val="透视汇总"/>
      <sheetName val="本月班级档案"/>
      <sheetName val="班级档案累计"/>
      <sheetName val="未进班（本月）"/>
      <sheetName val="未进班（本年）"/>
      <sheetName val="停课"/>
      <sheetName val="转校"/>
      <sheetName val="流失人员"/>
      <sheetName val="退费"/>
      <sheetName val="2013年收入说明表"/>
      <sheetName val="2012年收入说明表"/>
      <sheetName val="4月社保明细"/>
      <sheetName val="4月行政开单明细"/>
      <sheetName val="4月行政考勤"/>
      <sheetName val="2013年续费结算"/>
      <sheetName val="招生明细"/>
      <sheetName val="地推绩效"/>
      <sheetName val="2014年工作量统计"/>
      <sheetName val="2014年考勤资料"/>
      <sheetName val="2014年人事资料"/>
      <sheetName val="2014年招生明细"/>
      <sheetName val="2014年打卡记录"/>
      <sheetName val="2014年1月课表"/>
      <sheetName val="2014年1月电话抽查记录"/>
      <sheetName val="续费率明细表"/>
      <sheetName val="4"/>
      <sheetName val="5"/>
      <sheetName val="6"/>
      <sheetName val="2014续费统计表"/>
      <sheetName val="升期结算(此表直接从经营数据表提取）"/>
      <sheetName val="教师确认收入(此表直接从经营数据表提取）"/>
      <sheetName val="问题"/>
      <sheetName val="全年业绩明细"/>
      <sheetName val="个人业绩台账"/>
      <sheetName val="工资分析表"/>
      <sheetName val="微信推广"/>
      <sheetName val="级别对照表"/>
      <sheetName val="5月退费表"/>
      <sheetName val="Sheet3"/>
      <sheetName val="结算业绩台账"/>
      <sheetName val="年度工资汇总表"/>
      <sheetName val="人事档案"/>
      <sheetName val="确认收入"/>
      <sheetName val="续费率"/>
      <sheetName val="电话抽查"/>
      <sheetName val="续费统计表"/>
      <sheetName val="5月社保"/>
      <sheetName val="小初考勤表"/>
      <sheetName val="小初作息表"/>
      <sheetName val="小初加班表及电话抽查"/>
      <sheetName val="小初招生明细"/>
      <sheetName val="小高电话抽查表"/>
      <sheetName val="小高作息表"/>
      <sheetName val="小高考勤表"/>
      <sheetName val="续费表"/>
      <sheetName val="新生名单"/>
      <sheetName val="作息表"/>
      <sheetName val="Financ. Overview"/>
      <sheetName val="Toolbox"/>
      <sheetName val="2011年收费明细表"/>
      <sheetName val="2012年收费明细表"/>
      <sheetName val="2013年收费明细表"/>
      <sheetName val="改名字"/>
      <sheetName val="2014年前收费"/>
      <sheetName val="领袖课程"/>
      <sheetName val="10月教师确认收入签名表"/>
      <sheetName val="透视汇总 "/>
      <sheetName val="教学经营数据"/>
      <sheetName val="学生档案"/>
      <sheetName val="班级信息"/>
      <sheetName val="转校（本年）"/>
      <sheetName val="流失人员（本年）"/>
      <sheetName val="退费（本年）"/>
      <sheetName val="本月业绩（2 ）"/>
      <sheetName val="教学部经营数据"/>
      <sheetName val="市场占有率"/>
      <sheetName val="本月业绩 (2)"/>
      <sheetName val="工作量统计"/>
      <sheetName val="收费课程小时数及课型统计"/>
      <sheetName val="赠送课"/>
      <sheetName val="2月返回表"/>
      <sheetName val="3月社保"/>
      <sheetName val="小初加班表"/>
      <sheetName val="Sheet5"/>
      <sheetName val="重复班级编码"/>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6月第1周"/>
      <sheetName val="6月第2周"/>
      <sheetName val="6月第3周"/>
      <sheetName val="6月第4周"/>
      <sheetName val="未进班"/>
      <sheetName val="Sheet14"/>
      <sheetName val="Sheet15"/>
      <sheetName val="Sheet16"/>
      <sheetName val="Sheet17"/>
      <sheetName val="Sheet18"/>
      <sheetName val="透视汇总2"/>
      <sheetName val="教学经营数据表"/>
      <sheetName val="已经结算准备流失"/>
      <sheetName val="2014年7月小高升期续费表"/>
      <sheetName val="2014年7月小初升期续费表"/>
      <sheetName val="2014年8月小初升期续费表"/>
      <sheetName val="2014年8月小高升期续费表"/>
      <sheetName val="历年退费汇总"/>
      <sheetName val="封面"/>
      <sheetName val="收费"/>
      <sheetName val="价格表"/>
      <sheetName val="业绩分配"/>
      <sheetName val="业绩"/>
      <sheetName val="顾问业绩"/>
      <sheetName val="招生来源分析表"/>
      <sheetName val="班级档案"/>
      <sheetName val="老师确认收入"/>
      <sheetName val="结余明细表"/>
      <sheetName val="结余明细表上月"/>
      <sheetName val="新增"/>
      <sheetName val="减少"/>
      <sheetName val="停读及未进班"/>
      <sheetName val="年度升期率"/>
      <sheetName val="升期明细"/>
      <sheetName val="未进班及停读说明"/>
      <sheetName val="收费基础信息"/>
      <sheetName val="教务基础信息"/>
      <sheetName val="SW-TEO"/>
      <sheetName val="本月业绩(2)"/>
      <sheetName val="2014年前"/>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
      <sheetName val="17-教学部经营数据"/>
      <sheetName val="2014年收费"/>
      <sheetName val="2013年收费"/>
      <sheetName val="2012年收费"/>
      <sheetName val="Chart1"/>
      <sheetName val="班级编码"/>
      <sheetName val="16-停读及未进班班"/>
      <sheetName val="18-退费表"/>
      <sheetName val="业绩确认"/>
      <sheetName val="不要删"/>
      <sheetName val="领袖课程实际名单及消费金额"/>
      <sheetName val="2013收入说明表"/>
      <sheetName val="2012收入说明表 "/>
      <sheetName val="领袖课程实际名单及消费"/>
      <sheetName val="惠州麦地分校2014年3月购买社保明细"/>
      <sheetName val="基地统计表"/>
      <sheetName val="提成比例（参考）"/>
      <sheetName val="4月招生统计"/>
      <sheetName val="16年3月"/>
      <sheetName val="16年2月"/>
      <sheetName val="16年1月"/>
      <sheetName val="15年12月"/>
      <sheetName val="15年11月"/>
      <sheetName val="15年10月"/>
      <sheetName val="15年9月"/>
      <sheetName val="15年8月"/>
      <sheetName val="15年7月"/>
      <sheetName val="15年6月"/>
      <sheetName val="15年5月"/>
      <sheetName val="Sheet5 (2)"/>
      <sheetName val="1-4月"/>
      <sheetName val="15年4月"/>
      <sheetName val="15年3月"/>
      <sheetName val="15年2月"/>
      <sheetName val="15年1月"/>
      <sheetName val="政策"/>
      <sheetName val="人事档案表格填写说明"/>
      <sheetName val="员工编号编制规则"/>
      <sheetName val="人事封面"/>
      <sheetName val="兼职人员信息"/>
      <sheetName val="1.所有分校人事明细档案"/>
      <sheetName val="2.入职"/>
      <sheetName val="3.离职"/>
      <sheetName val="4.调动"/>
      <sheetName val="5.人员编制及新增离职汇总"/>
      <sheetName val="5.转正"/>
      <sheetName val="6.社保申报个人明细表"/>
      <sheetName val="7.员工生日一览表"/>
      <sheetName val="8.公积金申报明细"/>
      <sheetName val="9.通讯录"/>
      <sheetName val="10.考勤汇总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明细"/>
      <sheetName val="基础信息"/>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 val="eqpmad2"/>
      <sheetName val="3月"/>
      <sheetName val="4月"/>
      <sheetName val="5月"/>
      <sheetName val="6月"/>
      <sheetName val="7月"/>
      <sheetName val="8月"/>
      <sheetName val="9月"/>
      <sheetName val="10月"/>
      <sheetName val="11月"/>
      <sheetName val="12月"/>
      <sheetName val="退费通知"/>
      <sheetName val="Sheet2"/>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1"/>
      <sheetName val="2"/>
      <sheetName val="3"/>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五羊分校人事明细档案"/>
      <sheetName val="小初课表"/>
      <sheetName val="教学招生明细"/>
      <sheetName val="1、2月未进班名单"/>
      <sheetName val="小初续费表"/>
      <sheetName val="3月明细"/>
      <sheetName val="月报"/>
      <sheetName val="周报"/>
      <sheetName val="学生信息"/>
      <sheetName val="经营数据"/>
      <sheetName val="经营数据 (2)"/>
      <sheetName val="本月"/>
      <sheetName val="本年累计"/>
      <sheetName val="5月社保明细"/>
      <sheetName val="小高续费表"/>
      <sheetName val="教务主任电话抽查"/>
      <sheetName val="小高课表"/>
      <sheetName val="3月小高课表"/>
      <sheetName val="3月小初课表"/>
      <sheetName val="滨江东分校班级档案封面 (2)"/>
      <sheetName val="本月业绩（2）"/>
      <sheetName val="本月业绩"/>
      <sheetName val="数值化整理"/>
      <sheetName val="透视汇总 (2)"/>
      <sheetName val="透视汇总"/>
      <sheetName val="本月班级档案"/>
      <sheetName val="班级档案累计"/>
      <sheetName val="未进班（本月）"/>
      <sheetName val="未进班（本年）"/>
      <sheetName val="停课"/>
      <sheetName val="转校"/>
      <sheetName val="流失人员"/>
      <sheetName val="退费"/>
      <sheetName val="2013年收入说明表"/>
      <sheetName val="2012年收入说明表"/>
      <sheetName val="4月社保明细"/>
      <sheetName val="4月行政开单明细"/>
      <sheetName val="4月行政考勤"/>
      <sheetName val="2013年续费结算"/>
      <sheetName val="招生明细"/>
      <sheetName val="地推绩效"/>
      <sheetName val="2014年工作量统计"/>
      <sheetName val="2014年考勤资料"/>
      <sheetName val="2014年人事资料"/>
      <sheetName val="2014年招生明细"/>
      <sheetName val="2014年打卡记录"/>
      <sheetName val="2014年1月课表"/>
      <sheetName val="2014年1月电话抽查记录"/>
      <sheetName val="续费率明细表"/>
      <sheetName val="4"/>
      <sheetName val="5"/>
      <sheetName val="6"/>
      <sheetName val="2014续费统计表"/>
      <sheetName val="升期结算(此表直接从经营数据表提取）"/>
      <sheetName val="教师确认收入(此表直接从经营数据表提取）"/>
      <sheetName val="问题"/>
      <sheetName val="全年业绩明细"/>
      <sheetName val="个人业绩台账"/>
      <sheetName val="工资分析表"/>
      <sheetName val="微信推广"/>
      <sheetName val="级别对照表"/>
      <sheetName val="5月退费表"/>
      <sheetName val="Sheet3"/>
      <sheetName val="结算业绩台账"/>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明细"/>
      <sheetName val="基础信息"/>
      <sheetName val="基础资料"/>
    </sheetNames>
    <sheetDataSet>
      <sheetData sheetId="0"/>
      <sheetData sheetId="1"/>
      <sheetData sheetId="2"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明细"/>
      <sheetName val="基础信息"/>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 val="eqpmad2"/>
      <sheetName val="3月"/>
      <sheetName val="4月"/>
      <sheetName val="5月"/>
      <sheetName val="6月"/>
      <sheetName val="7月"/>
      <sheetName val="8月"/>
      <sheetName val="9月"/>
      <sheetName val="10月"/>
      <sheetName val="11月"/>
      <sheetName val="12月"/>
      <sheetName val="退费通知"/>
      <sheetName val="Sheet2"/>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1"/>
      <sheetName val="2"/>
      <sheetName val="3"/>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五羊分校人事明细档案"/>
      <sheetName val="小初课表"/>
      <sheetName val="教学招生明细"/>
      <sheetName val="1、2月未进班名单"/>
      <sheetName val="小初续费表"/>
      <sheetName val="3月明细"/>
      <sheetName val="月报"/>
      <sheetName val="周报"/>
      <sheetName val="学生信息"/>
      <sheetName val="经营数据"/>
      <sheetName val="经营数据 (2)"/>
      <sheetName val="本月"/>
      <sheetName val="本年累计"/>
      <sheetName val="5月社保明细"/>
      <sheetName val="小高续费表"/>
      <sheetName val="教务主任电话抽查"/>
      <sheetName val="小高课表"/>
      <sheetName val="3月小高课表"/>
      <sheetName val="3月小初课表"/>
      <sheetName val="滨江东分校班级档案封面 (2)"/>
      <sheetName val="本月业绩（2）"/>
      <sheetName val="本月业绩"/>
      <sheetName val="数值化整理"/>
      <sheetName val="透视汇总 (2)"/>
      <sheetName val="透视汇总"/>
      <sheetName val="本月班级档案"/>
      <sheetName val="班级档案累计"/>
      <sheetName val="未进班（本月）"/>
      <sheetName val="未进班（本年）"/>
      <sheetName val="停课"/>
      <sheetName val="转校"/>
      <sheetName val="流失人员"/>
      <sheetName val="退费"/>
      <sheetName val="2013年收入说明表"/>
      <sheetName val="2012年收入说明表"/>
      <sheetName val="4月社保明细"/>
      <sheetName val="4月行政开单明细"/>
      <sheetName val="4月行政考勤"/>
      <sheetName val="2013年续费结算"/>
      <sheetName val="招生明细"/>
      <sheetName val="地推绩效"/>
      <sheetName val="2014年工作量统计"/>
      <sheetName val="2014年考勤资料"/>
      <sheetName val="2014年人事资料"/>
      <sheetName val="2014年招生明细"/>
      <sheetName val="2014年打卡记录"/>
      <sheetName val="2014年1月课表"/>
      <sheetName val="2014年1月电话抽查记录"/>
      <sheetName val="结算业绩台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 val="工资表编制细则"/>
      <sheetName val="1月"/>
      <sheetName val="人事资料"/>
      <sheetName val="课表"/>
      <sheetName val="考勤明细"/>
      <sheetName val="社保"/>
      <sheetName val="教师测试"/>
      <sheetName val="升期结算(此表直接从经营数据表提取）"/>
      <sheetName val="教师确认收入(此表直接从经营数据表提取）"/>
      <sheetName val="工资汇总表"/>
      <sheetName val="状态分析表"/>
      <sheetName val="基础资料"/>
      <sheetName val="明细"/>
      <sheetName val="3月"/>
      <sheetName val="4月"/>
      <sheetName val="5月"/>
      <sheetName val="6月"/>
      <sheetName val="7月"/>
      <sheetName val="8月"/>
      <sheetName val="9月"/>
      <sheetName val="10月"/>
      <sheetName val="11月"/>
      <sheetName val="12月"/>
      <sheetName val="Sheet2"/>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结算业绩台账"/>
      <sheetName val="招生明细"/>
      <sheetName val="地推绩效"/>
      <sheetName val="eqpmad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qpmad2"/>
      <sheetName val="Toolbox"/>
    </sheetNames>
    <sheetDataSet>
      <sheetData sheetId="0" refreshError="1"/>
      <sheetData sheetId="1"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 val="工资表编制细则"/>
      <sheetName val="1月"/>
      <sheetName val="人事资料"/>
      <sheetName val="课表"/>
      <sheetName val="考勤明细"/>
      <sheetName val="社保"/>
      <sheetName val="教师测试"/>
      <sheetName val="升期结算(此表直接从经营数据表提取）"/>
      <sheetName val="教师确认收入(此表直接从经营数据表提取）"/>
      <sheetName val="工资汇总表"/>
      <sheetName val="状态分析表"/>
      <sheetName val="基础资料"/>
      <sheetName val="明细"/>
      <sheetName val="3月"/>
      <sheetName val="4月"/>
      <sheetName val="5月"/>
      <sheetName val="6月"/>
      <sheetName val="7月"/>
      <sheetName val="8月"/>
      <sheetName val="9月"/>
      <sheetName val="10月"/>
      <sheetName val="11月"/>
      <sheetName val="12月"/>
      <sheetName val="Sheet2"/>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结算业绩台账"/>
      <sheetName val="招生明细"/>
      <sheetName val="地推绩效"/>
      <sheetName val="eqpmad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 val="工资表编制细则"/>
      <sheetName val="1月"/>
      <sheetName val="人事资料"/>
      <sheetName val="课表"/>
      <sheetName val="考勤明细"/>
      <sheetName val="社保"/>
      <sheetName val="教师测试"/>
      <sheetName val="升期结算(此表直接从经营数据表提取）"/>
      <sheetName val="教师确认收入(此表直接从经营数据表提取）"/>
      <sheetName val="工资汇总表"/>
      <sheetName val="状态分析表"/>
      <sheetName val="基础资料"/>
      <sheetName val="明细"/>
      <sheetName val="3月"/>
      <sheetName val="4月"/>
      <sheetName val="5月"/>
      <sheetName val="6月"/>
      <sheetName val="7月"/>
      <sheetName val="8月"/>
      <sheetName val="9月"/>
      <sheetName val="10月"/>
      <sheetName val="11月"/>
      <sheetName val="12月"/>
      <sheetName val="Sheet2"/>
      <sheetName val="3月社保明细"/>
      <sheetName val="Sheet1"/>
      <sheetName val="2月"/>
      <sheetName val="福利"/>
      <sheetName val="2月社保"/>
      <sheetName val="考勤"/>
      <sheetName val="参考经营数据表及新生人数"/>
      <sheetName val="2014年月平均工资"/>
      <sheetName val="浮动薪酬参考数据"/>
      <sheetName val="2014年作息表"/>
      <sheetName val="2014课表"/>
      <sheetName val="2014考勤"/>
      <sheetName val="2014招生明细"/>
      <sheetName val="续费"/>
      <sheetName val="结算业绩台帐"/>
      <sheetName val="考勤表"/>
      <sheetName val="绩效表"/>
      <sheetName val="工资表汇总1-12月"/>
      <sheetName val="兼职工资明细"/>
      <sheetName val="电话备案"/>
      <sheetName val="结算业绩台账"/>
      <sheetName val="招生明细"/>
      <sheetName val="地推绩效"/>
      <sheetName val="eqpmad2"/>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明细"/>
      <sheetName val="基础信息"/>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月报"/>
      <sheetName val="周报"/>
      <sheetName val="学生信息"/>
      <sheetName val="经营数据"/>
      <sheetName val="经营数据 (2)"/>
      <sheetName val="本月"/>
      <sheetName val="本年累计"/>
      <sheetName val="Sheet1"/>
      <sheetName val="2月"/>
      <sheetName val="2014年作息表"/>
      <sheetName val="2014课表"/>
      <sheetName val="2014考勤"/>
      <sheetName val="2014招生明细"/>
      <sheetName val="续费"/>
      <sheetName val="eqpmad2"/>
      <sheetName val="考勤表"/>
      <sheetName val="续费表"/>
      <sheetName val="新生名单"/>
      <sheetName val="作息表"/>
      <sheetName val="3月"/>
      <sheetName val="4月"/>
      <sheetName val="5月"/>
      <sheetName val="6月"/>
      <sheetName val="7月"/>
      <sheetName val="8月"/>
      <sheetName val="9月"/>
      <sheetName val="10月"/>
      <sheetName val="11月"/>
      <sheetName val="12月"/>
      <sheetName val="Sheet2"/>
      <sheetName val="8月 "/>
      <sheetName val="11"/>
      <sheetName val="年度工资汇总表"/>
      <sheetName val="行政人员状态分析表"/>
      <sheetName val="3月工作量"/>
      <sheetName val="2014年考勤"/>
      <sheetName val="行政部作息时间表"/>
      <sheetName val="4月-12月份出库教材"/>
      <sheetName val="1-4月份工作量明细没有结算"/>
      <sheetName val="4月-12月份工作量明细"/>
      <sheetName val="Sheet3"/>
      <sheetName val="RecoveredExternalLink6"/>
      <sheetName val="退费通知"/>
      <sheetName val="Chart1"/>
      <sheetName val="滨江东分校班级档案封面 (2)"/>
      <sheetName val="续费率明细表"/>
      <sheetName val="1"/>
      <sheetName val="2"/>
      <sheetName val="3"/>
      <sheetName val="4"/>
      <sheetName val="5"/>
      <sheetName val="6"/>
      <sheetName val="2014续费统计表"/>
      <sheetName val="Toolbox"/>
      <sheetName val="结算业绩台账"/>
      <sheetName val="工资表汇总1-12月"/>
      <sheetName val="招生明细"/>
      <sheetName val="考勤"/>
      <sheetName val="地推绩效"/>
      <sheetName val="福利"/>
      <sheetName val="2月社保"/>
      <sheetName val="参考经营数据表及新生人数"/>
      <sheetName val="2014年月平均工资"/>
      <sheetName val="浮动薪酬参考数据"/>
      <sheetName val="结算业绩台帐"/>
      <sheetName val="绩效表"/>
      <sheetName val="兼职工资明细"/>
      <sheetName val="电话备案"/>
      <sheetName val="3月（刘玲）"/>
      <sheetName val="3月刘玲社保"/>
      <sheetName val="考勤 含刘玲3月"/>
      <sheetName val="刘玲3月考勤明细"/>
      <sheetName val="16年2月"/>
      <sheetName val="16年1月"/>
      <sheetName val="15年12月"/>
      <sheetName val="15年11月"/>
      <sheetName val="15年10月"/>
      <sheetName val="15年9月"/>
      <sheetName val="15年8月"/>
      <sheetName val="15年7月"/>
      <sheetName val="15年6月"/>
      <sheetName val="15年5月"/>
      <sheetName val="Sheet5 (2)"/>
      <sheetName val="Sheet5"/>
      <sheetName val="1-4月"/>
      <sheetName val="15年4月"/>
      <sheetName val="15年3月"/>
      <sheetName val="15年2月"/>
      <sheetName val="15年1月"/>
      <sheetName val="政策"/>
      <sheetName val="历年退费汇总"/>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封面"/>
      <sheetName val="班级信息"/>
      <sheetName val="学生档案"/>
      <sheetName val="收费"/>
      <sheetName val="业绩分配"/>
      <sheetName val="业绩"/>
      <sheetName val="全年业绩明细"/>
      <sheetName val="顾问业绩"/>
      <sheetName val="市场占有率"/>
      <sheetName val="招生来源分析表"/>
      <sheetName val="班级档案"/>
      <sheetName val="老师确认收入"/>
      <sheetName val="结余明细表上月"/>
      <sheetName val="结余明细表"/>
      <sheetName val="教学部经营数据"/>
      <sheetName val="新增"/>
      <sheetName val="减少"/>
      <sheetName val="停读及未进班"/>
      <sheetName val="年度升期率"/>
      <sheetName val="升期明细"/>
      <sheetName val="未进班及停读说明"/>
      <sheetName val="收费基础信息"/>
      <sheetName val="价格表"/>
      <sheetName val="教务基础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ow r="1">
          <cell r="A1" t="str">
            <v>分校</v>
          </cell>
        </row>
      </sheetData>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明细"/>
      <sheetName val="基础信息"/>
      <sheetName val="工资表编制细则"/>
      <sheetName val="1月"/>
      <sheetName val="人事资料"/>
      <sheetName val="课表"/>
      <sheetName val="Sheet4"/>
      <sheetName val="考勤明细"/>
      <sheetName val="社保"/>
      <sheetName val="教师测试"/>
      <sheetName val="升期结算"/>
      <sheetName val="教师确认收入"/>
      <sheetName val="工资汇总表"/>
      <sheetName val="状态分析表"/>
      <sheetName val="基础资料"/>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月报"/>
      <sheetName val="周报"/>
      <sheetName val="学生信息"/>
      <sheetName val="经营数据"/>
      <sheetName val="经营数据 (2)"/>
      <sheetName val="本月"/>
      <sheetName val="本年累计"/>
      <sheetName val="Sheet1"/>
      <sheetName val="2月"/>
      <sheetName val="2014年作息表"/>
      <sheetName val="2014课表"/>
      <sheetName val="2014考勤"/>
      <sheetName val="2014招生明细"/>
      <sheetName val="续费"/>
      <sheetName val="eqpmad2"/>
      <sheetName val="考勤表"/>
      <sheetName val="续费表"/>
      <sheetName val="新生名单"/>
      <sheetName val="作息表"/>
      <sheetName val="3月"/>
      <sheetName val="4月"/>
      <sheetName val="5月"/>
      <sheetName val="6月"/>
      <sheetName val="7月"/>
      <sheetName val="8月"/>
      <sheetName val="9月"/>
      <sheetName val="10月"/>
      <sheetName val="11月"/>
      <sheetName val="12月"/>
      <sheetName val="Sheet2"/>
      <sheetName val="8月 "/>
      <sheetName val="11"/>
      <sheetName val="年度工资汇总表"/>
      <sheetName val="行政人员状态分析表"/>
      <sheetName val="3月工作量"/>
      <sheetName val="2014年考勤"/>
      <sheetName val="行政部作息时间表"/>
      <sheetName val="4月-12月份出库教材"/>
      <sheetName val="1-4月份工作量明细没有结算"/>
      <sheetName val="4月-12月份工作量明细"/>
      <sheetName val="Sheet3"/>
      <sheetName val="RecoveredExternalLink6"/>
      <sheetName val="退费通知"/>
      <sheetName val="Chart1"/>
      <sheetName val="滨江东分校班级档案封面 (2)"/>
      <sheetName val="续费率明细表"/>
      <sheetName val="1"/>
      <sheetName val="2"/>
      <sheetName val="3"/>
      <sheetName val="4"/>
      <sheetName val="5"/>
      <sheetName val="6"/>
      <sheetName val="2014续费统计表"/>
      <sheetName val="Toolbox"/>
      <sheetName val="结算业绩台账"/>
      <sheetName val="工资表汇总1-12月"/>
      <sheetName val="招生明细"/>
      <sheetName val="考勤"/>
      <sheetName val="地推绩效"/>
      <sheetName val="福利"/>
      <sheetName val="2月社保"/>
      <sheetName val="参考经营数据表及新生人数"/>
      <sheetName val="2014年月平均工资"/>
      <sheetName val="浮动薪酬参考数据"/>
      <sheetName val="结算业绩台帐"/>
      <sheetName val="绩效表"/>
      <sheetName val="兼职工资明细"/>
      <sheetName val="电话备案"/>
      <sheetName val="3月（刘玲）"/>
      <sheetName val="3月刘玲社保"/>
      <sheetName val="考勤 含刘玲3月"/>
      <sheetName val="刘玲3月考勤明细"/>
      <sheetName val="16年2月"/>
      <sheetName val="16年1月"/>
      <sheetName val="15年12月"/>
      <sheetName val="15年11月"/>
      <sheetName val="15年10月"/>
      <sheetName val="15年9月"/>
      <sheetName val="15年8月"/>
      <sheetName val="15年7月"/>
      <sheetName val="15年6月"/>
      <sheetName val="15年5月"/>
      <sheetName val="Sheet5 (2)"/>
      <sheetName val="Sheet5"/>
      <sheetName val="1-4月"/>
      <sheetName val="15年4月"/>
      <sheetName val="15年3月"/>
      <sheetName val="15年2月"/>
      <sheetName val="15年1月"/>
      <sheetName val="政策"/>
      <sheetName val="历年退费汇总"/>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封面"/>
      <sheetName val="班级信息"/>
      <sheetName val="学生档案"/>
      <sheetName val="收费"/>
      <sheetName val="业绩分配"/>
      <sheetName val="业绩"/>
      <sheetName val="全年业绩明细"/>
      <sheetName val="顾问业绩"/>
      <sheetName val="市场占有率"/>
      <sheetName val="招生来源分析表"/>
      <sheetName val="班级档案"/>
      <sheetName val="老师确认收入"/>
      <sheetName val="结余明细表上月"/>
      <sheetName val="结余明细表"/>
      <sheetName val="教学部经营数据"/>
      <sheetName val="新增"/>
      <sheetName val="减少"/>
      <sheetName val="停读及未进班"/>
      <sheetName val="年度升期率"/>
      <sheetName val="升期明细"/>
      <sheetName val="未进班及停读说明"/>
      <sheetName val="收费基础信息"/>
      <sheetName val="价格表"/>
      <sheetName val="教务基础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row r="1">
          <cell r="A1" t="str">
            <v>分校</v>
          </cell>
        </row>
      </sheetData>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月报"/>
      <sheetName val="周报"/>
      <sheetName val="学生信息"/>
      <sheetName val="经营数据"/>
      <sheetName val="经营数据 (2)"/>
      <sheetName val="Chart1"/>
      <sheetName val="本月"/>
      <sheetName val="本年累计"/>
      <sheetName val="基础信息"/>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工资表编制细则"/>
      <sheetName val="1月"/>
      <sheetName val="人事资料"/>
      <sheetName val="考勤明细"/>
      <sheetName val="社保"/>
      <sheetName val="全年业绩明细"/>
      <sheetName val="工资分析表"/>
      <sheetName val="工资汇总表"/>
      <sheetName val="级别对照表"/>
      <sheetName val="Sheet1"/>
    </sheetNames>
    <sheetDataSet>
      <sheetData sheetId="0"/>
      <sheetData sheetId="1"/>
      <sheetData sheetId="2"/>
      <sheetData sheetId="3"/>
      <sheetData sheetId="4"/>
      <sheetData sheetId="5"/>
      <sheetData sheetId="6">
        <row r="5">
          <cell r="X5">
            <v>1017005</v>
          </cell>
        </row>
        <row r="8">
          <cell r="X8">
            <v>0</v>
          </cell>
        </row>
        <row r="9">
          <cell r="X9">
            <v>0</v>
          </cell>
        </row>
      </sheetData>
      <sheetData sheetId="7">
        <row r="6">
          <cell r="I6">
            <v>64611.059000000001</v>
          </cell>
        </row>
      </sheetData>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价格表"/>
      <sheetName val="班级编码"/>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班"/>
      <sheetName val="17-教学部经营数据"/>
      <sheetName val="18-退费表"/>
      <sheetName val="集团通讯录"/>
      <sheetName val="滨江东"/>
      <sheetName val="五羊"/>
      <sheetName val="市桥"/>
      <sheetName val="华南"/>
      <sheetName val="体育中心"/>
      <sheetName val="城建分校"/>
      <sheetName val="南骏"/>
      <sheetName val="华景"/>
      <sheetName val="阳光"/>
      <sheetName val="国泰"/>
      <sheetName val="惠州滨江"/>
      <sheetName val="麦地"/>
      <sheetName val="信阳"/>
      <sheetName val="eqpmad2"/>
      <sheetName val="滨江东分校班级档案封面 (2)"/>
      <sheetName val="基础信息"/>
      <sheetName val="1月"/>
      <sheetName val="2月"/>
      <sheetName val="3月"/>
      <sheetName val="4月"/>
      <sheetName val="5月"/>
      <sheetName val="6月"/>
      <sheetName val="7月"/>
      <sheetName val="8月"/>
      <sheetName val="9月"/>
      <sheetName val="10月"/>
      <sheetName val="11月"/>
      <sheetName val="12月"/>
      <sheetName val="升期率统计表 (按班)"/>
      <sheetName val="升期率统计表-老师"/>
      <sheetName val="升期明细"/>
      <sheetName val="未进班及停读说明"/>
      <sheetName val="停读及流失"/>
      <sheetName val="未进班"/>
      <sheetName val="本月业绩（2）"/>
      <sheetName val="本月业绩"/>
      <sheetName val="数值化整理"/>
      <sheetName val="透视汇总 (2)"/>
      <sheetName val="透视汇总"/>
      <sheetName val="教学部经营数据"/>
      <sheetName val="本月班级档案"/>
      <sheetName val="班级档案累计"/>
      <sheetName val="未进班（本月）"/>
      <sheetName val="未进班（本年）"/>
      <sheetName val="停课"/>
      <sheetName val="转校"/>
      <sheetName val="流失人员"/>
      <sheetName val="退费"/>
      <sheetName val="Sheet4"/>
      <sheetName val="Sheet2"/>
      <sheetName val="人事资料"/>
      <sheetName val="工作量统计"/>
      <sheetName val="收费课程小时数及课型统计"/>
      <sheetName val="作息表"/>
      <sheetName val="课表"/>
      <sheetName val="考勤明细"/>
      <sheetName val="赠送课"/>
      <sheetName val="招生明细"/>
      <sheetName val="社保"/>
      <sheetName val="工资汇总表"/>
      <sheetName val="状态分析表"/>
      <sheetName val="教师确认收入"/>
      <sheetName val="基础资料"/>
      <sheetName val="明细"/>
      <sheetName val="2月返回表"/>
      <sheetName val="绩效表"/>
      <sheetName val="3月社保"/>
      <sheetName val="小初续费表"/>
      <sheetName val="小初考勤表"/>
      <sheetName val="小初作息表"/>
      <sheetName val="小初加班表"/>
      <sheetName val="小初招生明细"/>
      <sheetName val="小高续费表"/>
      <sheetName val="小高作息表"/>
      <sheetName val="小高考勤表"/>
      <sheetName val="2014年工作量统计"/>
      <sheetName val="2014年考勤资料"/>
      <sheetName val="2014年人事资料"/>
      <sheetName val="2014年招生明细"/>
      <sheetName val="2014年打卡记录"/>
      <sheetName val="2014年1月课表"/>
      <sheetName val="2014年1月电话抽查记录"/>
      <sheetName val="五羊分校人事明细档案"/>
      <sheetName val="3月社保明细"/>
      <sheetName val="2014年作息表"/>
      <sheetName val="2014考勤"/>
      <sheetName val="教学招生明细"/>
      <sheetName val="3月小高课表"/>
      <sheetName val="3月小初课表"/>
      <sheetName val="月报"/>
      <sheetName val="周报"/>
      <sheetName val="学生信息"/>
      <sheetName val="经营数据"/>
      <sheetName val="经营数据 (2)"/>
      <sheetName val="本月"/>
      <sheetName val="本年累计"/>
      <sheetName val="Sheet1"/>
      <sheetName val="2014课表"/>
      <sheetName val="2014招生明细"/>
      <sheetName val="续费"/>
      <sheetName val="3月明细"/>
      <sheetName val="本月业绩 (2)"/>
      <sheetName val="Sheet3"/>
      <sheetName val="Sheet5"/>
      <sheetName val="重复班级编码"/>
      <sheetName val="2014年前收费"/>
      <sheetName val="领袖课程"/>
      <sheetName val="2013年收入说明表"/>
      <sheetName val="2012年收入说明表"/>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6月第1周"/>
      <sheetName val="6月第2周"/>
      <sheetName val="6月第3周"/>
      <sheetName val="6月第4周"/>
      <sheetName val="考勤"/>
      <sheetName val="Sheet14"/>
      <sheetName val="Sheet15"/>
      <sheetName val="Sheet16"/>
      <sheetName val="Sheet17"/>
      <sheetName val="Sheet18"/>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透视汇总2"/>
      <sheetName val="教学经营数据表"/>
      <sheetName val="已经结算准备流失"/>
      <sheetName val="2014年7月小高升期续费表"/>
      <sheetName val="2014年7月小初升期续费表"/>
      <sheetName val="2014年8月小初升期续费表"/>
      <sheetName val="2014年8月小高升期续费表"/>
      <sheetName val="退费通知"/>
      <sheetName val="2013年续费结算"/>
      <sheetName val="地推绩效"/>
      <sheetName val="201407"/>
      <sheetName val="201408"/>
      <sheetName val="教学经营数据"/>
      <sheetName val="班级信息"/>
      <sheetName val="学生档案"/>
      <sheetName val="转校（本年）"/>
      <sheetName val="流失（本年）"/>
      <sheetName val="退费（本年）"/>
      <sheetName val="目标分解"/>
      <sheetName val="在册生汇总9月"/>
      <sheetName val="69期有效跟进名单及分配"/>
      <sheetName val="教学部69期学生有效跟进名单汇总"/>
      <sheetName val="Sheet7"/>
      <sheetName val="工资表编制细则"/>
      <sheetName val="教师测试"/>
      <sheetName val="升期结算(此表直接从经营数据表提取）"/>
      <sheetName val="教师确认收入(此表直接从经营数据表提取）"/>
      <sheetName val="SW-TEO"/>
      <sheetName val="2014年2月人事资料"/>
      <sheetName val="2014年2月社保购买明细"/>
      <sheetName val="2014年1月-2月工作量统计"/>
      <sheetName val="2014年1-2月仓库开单明细"/>
      <sheetName val="2014年1月-2月作息表"/>
      <sheetName val="2014年1-2月考勤"/>
      <sheetName val="封面"/>
      <sheetName val="目录"/>
      <sheetName val="F1 资产负债表"/>
      <sheetName val="F1.1 科目余额表明细"/>
      <sheetName val="F1.2 其他应收款帐龄分析"/>
      <sheetName val="F2 损益表"/>
      <sheetName val="F2.1 损益说明表"/>
      <sheetName val="F2.2 费用明细说明"/>
      <sheetName val="F2.2.1 福利费明细表"/>
      <sheetName val="F3 Rebate表"/>
      <sheetName val="F4.1 预算外跟踪一（诉讼费）"/>
      <sheetName val="F4.2 预算外跟踪二（工程师、项目费用、项目推广费）"/>
      <sheetName val="F4.3 预算外跟踪三（日常费用）"/>
      <sheetName val="F5.1 关联交易明细"/>
      <sheetName val="关联交易明细"/>
      <sheetName val="本月业绩(2)"/>
      <sheetName val="透视汇总 "/>
      <sheetName val="2014年前"/>
      <sheetName val="福利"/>
      <sheetName val="2月社保"/>
      <sheetName val="参考经营数据表及新生人数"/>
      <sheetName val="2014年月平均工资"/>
      <sheetName val="浮动薪酬参考数据"/>
      <sheetName val="不要删"/>
      <sheetName val="结余明细表"/>
      <sheetName val="领袖课程实际名单及消费金额"/>
      <sheetName val="2013收入说明表"/>
      <sheetName val="2012收入说明表 "/>
      <sheetName val="领袖课程实际名单及消费"/>
      <sheetName val="惠州麦地分校2014年3月购买社保明细"/>
      <sheetName val="现流预算"/>
      <sheetName val="利润预算"/>
      <sheetName val="利润表预测"/>
      <sheetName val="销售预测"/>
      <sheetName val="教学部工资"/>
      <sheetName val="市场部工资预算"/>
      <sheetName val="招生计划及课题经费"/>
      <sheetName val="工资"/>
      <sheetName val="兼职"/>
      <sheetName val="11月结余表"/>
      <sheetName val="结余表"/>
      <sheetName val="在班"/>
      <sheetName val="14年报表"/>
      <sheetName val="历年退费汇总"/>
      <sheetName val="续费率明细表"/>
      <sheetName val="1"/>
      <sheetName val="2"/>
      <sheetName val="3"/>
      <sheetName val="4"/>
      <sheetName val="5"/>
      <sheetName val="6"/>
      <sheetName val="2014续费统计表"/>
      <sheetName val="收费"/>
      <sheetName val="业绩分配"/>
      <sheetName val="业绩"/>
      <sheetName val="全年业绩明细"/>
      <sheetName val="顾问业绩"/>
      <sheetName val="市场占有率"/>
      <sheetName val="招生来源分析表"/>
      <sheetName val="班级档案"/>
      <sheetName val="老师确认收入"/>
      <sheetName val="结余明细表上月"/>
      <sheetName val="新增"/>
      <sheetName val="减少"/>
      <sheetName val="停读及未进班"/>
      <sheetName val="年度升期率"/>
      <sheetName val="收费基础信息"/>
      <sheetName val="教务基础信息"/>
      <sheetName val="小初课表"/>
      <sheetName val="1、2月未进班名单"/>
      <sheetName val="5月社保明细"/>
      <sheetName val="教务主任电话抽查"/>
      <sheetName val="小高课表"/>
      <sheetName val="Sheet1 (2)"/>
      <sheetName val="透视信息"/>
      <sheetName val="透视信息2"/>
      <sheetName val="流失人员（本年）"/>
      <sheetName val="本月业绩（2 ）"/>
      <sheetName val="升期结算"/>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结算业绩台帐"/>
      <sheetName val="考勤表"/>
      <sheetName val="工资表汇总1-12月"/>
      <sheetName val="兼职工资明细"/>
      <sheetName val="电话备案"/>
      <sheetName val="4月社保明细"/>
      <sheetName val="4月行政开单明细"/>
      <sheetName val="4月行政考勤"/>
      <sheetName val="工资表编制细则 "/>
      <sheetName val="Chart1"/>
      <sheetName val="业绩确认"/>
      <sheetName val="4月减员名单档案"/>
      <sheetName val="5月已算老师流失未减掉人数"/>
      <sheetName val="4月续费率"/>
      <sheetName val="4月续费明细"/>
      <sheetName val="4月已算老师流失未减掉人数"/>
      <sheetName val="超人头核算"/>
      <sheetName val="利润核算"/>
      <sheetName val="利润"/>
      <sheetName val="营收核算"/>
      <sheetName val="营收"/>
      <sheetName val="课次考核透视"/>
      <sheetName val="课次核算"/>
      <sheetName val="预算利润10"/>
      <sheetName val="16-停读及未进班"/>
      <sheetName val="人事档案表格填写说明"/>
      <sheetName val="员工编号编制规则"/>
      <sheetName val="人事封面"/>
      <sheetName val="兼职人员信息"/>
      <sheetName val="1.所有分校人事明细档案"/>
      <sheetName val="2.入职"/>
      <sheetName val="3.离职"/>
      <sheetName val="4.调动"/>
      <sheetName val="5.人员编制及新增离职汇总"/>
      <sheetName val="5.转正"/>
      <sheetName val="6.社保申报个人明细表"/>
      <sheetName val="7.员工生日一览表"/>
      <sheetName val="8.公积金申报明细"/>
      <sheetName val="9.通讯录"/>
      <sheetName val="10.考勤汇总表"/>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学生信息"/>
      <sheetName val="经营数据"/>
      <sheetName val="本月"/>
      <sheetName val="2013年收入说明表"/>
      <sheetName val="2012年收入说明表"/>
      <sheetName val="本年累计"/>
      <sheetName val="基础信息"/>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 val="封面"/>
      <sheetName val="班级信息"/>
      <sheetName val="学生档案"/>
      <sheetName val="收费"/>
      <sheetName val="业绩分配"/>
      <sheetName val="业绩"/>
      <sheetName val="全年业绩明细"/>
      <sheetName val="顾问业绩"/>
      <sheetName val="市场占有率"/>
      <sheetName val="招生来源分析表"/>
      <sheetName val="班级档案"/>
      <sheetName val="老师确认收入"/>
      <sheetName val="结余明细表"/>
      <sheetName val="结余明细表上月"/>
      <sheetName val="教学部经营数据"/>
      <sheetName val="新增"/>
      <sheetName val="减少"/>
      <sheetName val="停读及未进班"/>
      <sheetName val="年度升期率"/>
      <sheetName val="升期明细"/>
      <sheetName val="未进班及停读说明"/>
      <sheetName val="收费基础信息"/>
      <sheetName val="价格表"/>
      <sheetName val="教务基础信息"/>
      <sheetName val="工资表编制细则"/>
      <sheetName val="1月"/>
      <sheetName val="人事资料"/>
      <sheetName val="课表"/>
      <sheetName val="考勤明细"/>
      <sheetName val="社保"/>
      <sheetName val="教师测试"/>
      <sheetName val="升期结算(此表直接从经营数据表提取）"/>
      <sheetName val="教师确认收入(此表直接从经营数据表提取）"/>
      <sheetName val="工资汇总表"/>
      <sheetName val="状态分析表"/>
      <sheetName val="基础资料"/>
      <sheetName val="明细"/>
      <sheetName val="业绩确认"/>
      <sheetName val="Sheet1"/>
      <sheetName val="Sheet2"/>
      <sheetName val="eqpmad2"/>
      <sheetName val="本月业绩 (2)"/>
      <sheetName val="本月业绩"/>
      <sheetName val="数值化整理"/>
      <sheetName val="透视汇总 (2)"/>
      <sheetName val="透视汇总"/>
      <sheetName val="重复班级编码"/>
      <sheetName val="本月班级档案"/>
      <sheetName val="班级档案累计"/>
      <sheetName val="未进班（本月）"/>
      <sheetName val="未进班（本年）"/>
      <sheetName val="停课"/>
      <sheetName val="转校"/>
      <sheetName val="流失人员"/>
      <sheetName val="退费"/>
      <sheetName val="SW-TEO"/>
      <sheetName val="学生信息"/>
      <sheetName val="经营数据"/>
      <sheetName val="本月"/>
      <sheetName val="2013年收入说明表"/>
      <sheetName val="2012年收入说明表"/>
      <sheetName val="本年累计"/>
      <sheetName val="不要删"/>
      <sheetName val="领袖课程实际名单及消费金额"/>
      <sheetName val="Sheet3"/>
      <sheetName val="2013收入说明表"/>
      <sheetName val="2012收入说明表 "/>
      <sheetName val="本月业绩（2）"/>
      <sheetName val="Sheet4"/>
      <sheetName val="2月"/>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月报"/>
      <sheetName val="周报"/>
      <sheetName val="经营数据 (2)"/>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3月"/>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6月第1周"/>
      <sheetName val="6月第2周"/>
      <sheetName val="6月第3周"/>
      <sheetName val="6月第4周"/>
      <sheetName val="本月业绩(2)"/>
      <sheetName val="透视汇总 "/>
      <sheetName val="教学经营数据"/>
      <sheetName val="2014年前"/>
      <sheetName val="4月"/>
      <sheetName val="3月社保"/>
      <sheetName val="小初续费表"/>
      <sheetName val="小初考勤表"/>
      <sheetName val="小初作息表"/>
      <sheetName val="小初加班表"/>
      <sheetName val="小初招生明细"/>
      <sheetName val="小高续费表"/>
      <sheetName val="小高作息表"/>
      <sheetName val="小高考勤表"/>
      <sheetName val="福利"/>
      <sheetName val="2月社保"/>
      <sheetName val="考勤"/>
      <sheetName val="参考经营数据表及新生人数"/>
      <sheetName val="2014年月平均工资"/>
      <sheetName val="浮动薪酬参考数据"/>
      <sheetName val="5月"/>
      <sheetName val="6月"/>
      <sheetName val="7月"/>
      <sheetName val="8月"/>
      <sheetName val="9月"/>
      <sheetName val="10月"/>
      <sheetName val="11月"/>
      <sheetName val="12月"/>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2014年前收费"/>
      <sheetName val="领袖课程"/>
      <sheetName val="领袖课程实际名单及消费"/>
      <sheetName val="惠州麦地分校2014年3月购买社保明细"/>
      <sheetName val="2月返回表"/>
      <sheetName val="绩效表"/>
      <sheetName val="2014年工作量统计"/>
      <sheetName val="2014年考勤资料"/>
      <sheetName val="2014年人事资料"/>
      <sheetName val="2014年招生明细"/>
      <sheetName val="2014年打卡记录"/>
      <sheetName val="2014年1月课表"/>
      <sheetName val="2014年1月电话抽查记录"/>
      <sheetName val="五羊分校人事明细档案"/>
      <sheetName val="3月社保明细"/>
      <sheetName val="2014年作息表"/>
      <sheetName val="2014考勤"/>
      <sheetName val="教学招生明细"/>
      <sheetName val="3月小高课表"/>
      <sheetName val="3月小初课表"/>
      <sheetName val="2014课表"/>
      <sheetName val="2014招生明细"/>
      <sheetName val="续费"/>
      <sheetName val="3月明细"/>
      <sheetName val="Sheet5"/>
      <sheetName val="退费通知"/>
      <sheetName val="结算业绩台账"/>
      <sheetName val="工资表汇总1-12月"/>
      <sheetName val="招生明细"/>
      <sheetName val="地推绩效"/>
      <sheetName val="基地统计表"/>
      <sheetName val="提成比例（参考）"/>
      <sheetName val="4月招生统计"/>
      <sheetName val="小初课表"/>
      <sheetName val="1、2月未进班名单"/>
      <sheetName val="16年3月"/>
      <sheetName val="16年2月"/>
      <sheetName val="16年1月"/>
      <sheetName val="15年12月"/>
      <sheetName val="15年11月"/>
      <sheetName val="15年10月"/>
      <sheetName val="15年9月"/>
      <sheetName val="15年8月"/>
      <sheetName val="15年7月"/>
      <sheetName val="15年6月"/>
      <sheetName val="15年5月"/>
      <sheetName val="Sheet5 (2)"/>
      <sheetName val="1-4月"/>
      <sheetName val="15年4月"/>
      <sheetName val="15年3月"/>
      <sheetName val="15年2月"/>
      <sheetName val="15年1月"/>
      <sheetName val="政策"/>
      <sheetName val="历年退费汇总"/>
      <sheetName val="结算业绩台帐"/>
      <sheetName val="考勤表"/>
      <sheetName val="兼职工资明细"/>
      <sheetName val="电话备案"/>
    </sheetNames>
    <sheetDataSet>
      <sheetData sheetId="0"/>
      <sheetData sheetId="1">
        <row r="1">
          <cell r="E1" t="str">
            <v>1</v>
          </cell>
        </row>
      </sheetData>
      <sheetData sheetId="2"/>
      <sheetData sheetId="3"/>
      <sheetData sheetId="4">
        <row r="1">
          <cell r="E1" t="str">
            <v>1</v>
          </cell>
        </row>
      </sheetData>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滨江东分校班级档案封面 (2)"/>
      <sheetName val="基础信息"/>
      <sheetName val="续费率明细表"/>
      <sheetName val="1"/>
      <sheetName val="2"/>
      <sheetName val="3"/>
      <sheetName val="4"/>
      <sheetName val="5"/>
      <sheetName val="6"/>
      <sheetName val="2014续费统计表"/>
      <sheetName val="封面"/>
      <sheetName val="班级信息"/>
      <sheetName val="学生档案"/>
      <sheetName val="收费"/>
      <sheetName val="业绩分配"/>
      <sheetName val="业绩"/>
      <sheetName val="全年业绩明细"/>
      <sheetName val="顾问业绩"/>
      <sheetName val="市场占有率"/>
      <sheetName val="招生来源分析表"/>
      <sheetName val="班级档案"/>
      <sheetName val="老师确认收入"/>
      <sheetName val="结余明细表"/>
      <sheetName val="结余明细表上月"/>
      <sheetName val="教学部经营数据"/>
      <sheetName val="新增"/>
      <sheetName val="减少"/>
      <sheetName val="停读及未进班"/>
      <sheetName val="年度升期率"/>
      <sheetName val="升期明细"/>
      <sheetName val="未进班及停读说明"/>
      <sheetName val="收费基础信息"/>
      <sheetName val="价格表"/>
      <sheetName val="教务基础信息"/>
      <sheetName val="工资表编制细则"/>
      <sheetName val="1月"/>
      <sheetName val="人事资料"/>
      <sheetName val="课表"/>
      <sheetName val="考勤明细"/>
      <sheetName val="社保"/>
      <sheetName val="教师测试"/>
      <sheetName val="升期结算(此表直接从经营数据表提取）"/>
      <sheetName val="教师确认收入(此表直接从经营数据表提取）"/>
      <sheetName val="工资汇总表"/>
      <sheetName val="状态分析表"/>
      <sheetName val="基础资料"/>
      <sheetName val="明细"/>
      <sheetName val="业绩确认"/>
      <sheetName val="Sheet1"/>
      <sheetName val="Sheet2"/>
      <sheetName val="eqpmad2"/>
      <sheetName val="本月业绩 (2)"/>
      <sheetName val="本月业绩"/>
      <sheetName val="数值化整理"/>
      <sheetName val="透视汇总 (2)"/>
      <sheetName val="透视汇总"/>
      <sheetName val="重复班级编码"/>
      <sheetName val="本月班级档案"/>
      <sheetName val="班级档案累计"/>
      <sheetName val="未进班（本月）"/>
      <sheetName val="未进班（本年）"/>
      <sheetName val="停课"/>
      <sheetName val="转校"/>
      <sheetName val="流失人员"/>
      <sheetName val="退费"/>
      <sheetName val="SW-TEO"/>
      <sheetName val="学生信息"/>
      <sheetName val="经营数据"/>
      <sheetName val="本月"/>
      <sheetName val="2013年收入说明表"/>
      <sheetName val="2012年收入说明表"/>
      <sheetName val="本年累计"/>
      <sheetName val="不要删"/>
      <sheetName val="领袖课程实际名单及消费金额"/>
      <sheetName val="Sheet3"/>
      <sheetName val="2013收入说明表"/>
      <sheetName val="2012收入说明表 "/>
      <sheetName val="本月业绩（2）"/>
      <sheetName val="Sheet4"/>
      <sheetName val="2月"/>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月报"/>
      <sheetName val="周报"/>
      <sheetName val="经营数据 (2)"/>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3月"/>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6月第1周"/>
      <sheetName val="6月第2周"/>
      <sheetName val="6月第3周"/>
      <sheetName val="6月第4周"/>
      <sheetName val="本月业绩(2)"/>
      <sheetName val="透视汇总 "/>
      <sheetName val="教学经营数据"/>
      <sheetName val="2014年前"/>
      <sheetName val="4月"/>
      <sheetName val="3月社保"/>
      <sheetName val="小初续费表"/>
      <sheetName val="小初考勤表"/>
      <sheetName val="小初作息表"/>
      <sheetName val="小初加班表"/>
      <sheetName val="小初招生明细"/>
      <sheetName val="小高续费表"/>
      <sheetName val="小高作息表"/>
      <sheetName val="小高考勤表"/>
      <sheetName val="福利"/>
      <sheetName val="2月社保"/>
      <sheetName val="考勤"/>
      <sheetName val="参考经营数据表及新生人数"/>
      <sheetName val="2014年月平均工资"/>
      <sheetName val="浮动薪酬参考数据"/>
      <sheetName val="5月"/>
      <sheetName val="6月"/>
      <sheetName val="7月"/>
      <sheetName val="8月"/>
      <sheetName val="9月"/>
      <sheetName val="10月"/>
      <sheetName val="11月"/>
      <sheetName val="12月"/>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2014年前收费"/>
      <sheetName val="领袖课程"/>
      <sheetName val="领袖课程实际名单及消费"/>
      <sheetName val="惠州麦地分校2014年3月购买社保明细"/>
      <sheetName val="2月返回表"/>
      <sheetName val="绩效表"/>
      <sheetName val="2014年工作量统计"/>
      <sheetName val="2014年考勤资料"/>
      <sheetName val="2014年人事资料"/>
      <sheetName val="2014年招生明细"/>
      <sheetName val="2014年打卡记录"/>
      <sheetName val="2014年1月课表"/>
      <sheetName val="2014年1月电话抽查记录"/>
      <sheetName val="五羊分校人事明细档案"/>
      <sheetName val="3月社保明细"/>
      <sheetName val="2014年作息表"/>
      <sheetName val="2014考勤"/>
      <sheetName val="教学招生明细"/>
      <sheetName val="3月小高课表"/>
      <sheetName val="3月小初课表"/>
      <sheetName val="2014课表"/>
      <sheetName val="2014招生明细"/>
      <sheetName val="续费"/>
      <sheetName val="3月明细"/>
      <sheetName val="Sheet5"/>
      <sheetName val="退费通知"/>
      <sheetName val="结算业绩台账"/>
      <sheetName val="工资表汇总1-12月"/>
      <sheetName val="招生明细"/>
      <sheetName val="地推绩效"/>
      <sheetName val="基地统计表"/>
      <sheetName val="提成比例（参考）"/>
      <sheetName val="4月招生统计"/>
      <sheetName val="小初课表"/>
      <sheetName val="1、2月未进班名单"/>
      <sheetName val="16年3月"/>
      <sheetName val="16年2月"/>
      <sheetName val="16年1月"/>
      <sheetName val="15年12月"/>
      <sheetName val="15年11月"/>
      <sheetName val="15年10月"/>
      <sheetName val="15年9月"/>
      <sheetName val="15年8月"/>
      <sheetName val="15年7月"/>
      <sheetName val="15年6月"/>
      <sheetName val="15年5月"/>
      <sheetName val="Sheet5 (2)"/>
      <sheetName val="1-4月"/>
      <sheetName val="15年4月"/>
      <sheetName val="15年3月"/>
      <sheetName val="15年2月"/>
      <sheetName val="15年1月"/>
      <sheetName val="政策"/>
      <sheetName val="历年退费汇总"/>
      <sheetName val="结算业绩台帐"/>
      <sheetName val="考勤表"/>
      <sheetName val="兼职工资明细"/>
      <sheetName val="电话备案"/>
      <sheetName val="升期结算"/>
      <sheetName val="教师确认收入"/>
      <sheetName val="11年定金收入"/>
      <sheetName val="11年收入说明总表"/>
      <sheetName val="1月份"/>
      <sheetName val="2月份"/>
      <sheetName val="3月份"/>
      <sheetName val="4月份"/>
      <sheetName val="5月份"/>
      <sheetName val="6月份"/>
      <sheetName val="7月份"/>
      <sheetName val="8月份"/>
      <sheetName val="9月份"/>
      <sheetName val="10月份"/>
      <sheetName val="11月份"/>
      <sheetName val="12月份"/>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5月社保明细"/>
      <sheetName val="教务主任电话抽查"/>
      <sheetName val="小高课表"/>
      <sheetName val="4月社保明细"/>
      <sheetName val="4月行政开单明细"/>
      <sheetName val="4月行政考勤"/>
      <sheetName val="2013年续费结算"/>
      <sheetName val="工资分析表"/>
      <sheetName val="级别对照表"/>
    </sheetNames>
    <sheetDataSet>
      <sheetData sheetId="0"/>
      <sheetData sheetId="1">
        <row r="1">
          <cell r="E1" t="str">
            <v>1</v>
          </cell>
        </row>
      </sheetData>
      <sheetData sheetId="2"/>
      <sheetData sheetId="3"/>
      <sheetData sheetId="4">
        <row r="1">
          <cell r="E1" t="str">
            <v>1</v>
          </cell>
        </row>
      </sheetData>
      <sheetData sheetId="5"/>
      <sheetData sheetId="6">
        <row r="8">
          <cell r="X8">
            <v>0</v>
          </cell>
        </row>
      </sheetData>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明细"/>
      <sheetName val="基础信息"/>
      <sheetName val="eqpmad2"/>
      <sheetName val="人事资料"/>
      <sheetName val="1月"/>
      <sheetName val="2月"/>
      <sheetName val="基础资料"/>
      <sheetName val="7月"/>
      <sheetName val="8月"/>
      <sheetName val="年度工资汇总表"/>
      <sheetName val="状态分析表"/>
      <sheetName val="人事档案"/>
      <sheetName val="考勤表"/>
      <sheetName val="确认收入"/>
      <sheetName val="续费率"/>
      <sheetName val="电话抽查"/>
      <sheetName val="续费统计表"/>
      <sheetName val="3月"/>
      <sheetName val="4月"/>
      <sheetName val="5月"/>
      <sheetName val="5月社保"/>
      <sheetName val="小初续费表"/>
      <sheetName val="小初考勤表"/>
      <sheetName val="小初作息表"/>
      <sheetName val="小初加班表及电话抽查"/>
      <sheetName val="小初招生明细"/>
      <sheetName val="小高续费表"/>
      <sheetName val="小高电话抽查表"/>
      <sheetName val="小高作息表"/>
      <sheetName val="小高考勤表"/>
      <sheetName val="月报"/>
      <sheetName val="周报"/>
      <sheetName val="学生信息"/>
      <sheetName val="经营数据"/>
      <sheetName val="经营数据 (2)"/>
      <sheetName val="本月"/>
      <sheetName val="本年累计"/>
      <sheetName val="Sheet1"/>
      <sheetName val="3月明细"/>
      <sheetName val="五羊分校人事明细档案"/>
      <sheetName val="3月社保明细"/>
      <sheetName val="2014年作息表"/>
      <sheetName val="2014考勤"/>
      <sheetName val="教学招生明细"/>
      <sheetName val="3月小高课表"/>
      <sheetName val="3月小初课表"/>
      <sheetName val="2014课表"/>
      <sheetName val="2014招生明细"/>
      <sheetName val="续费"/>
      <sheetName val="续费表"/>
      <sheetName val="新生名单"/>
      <sheetName val="作息表"/>
      <sheetName val="6月"/>
      <sheetName val="9月"/>
      <sheetName val="10月"/>
      <sheetName val="11月"/>
      <sheetName val="12月"/>
      <sheetName val="退费通知"/>
      <sheetName val="Sheet2"/>
      <sheetName val="2013年续费结算"/>
      <sheetName val="滨江东分校班级档案封面 (2)"/>
      <sheetName val="本月业绩（2）"/>
      <sheetName val="本月业绩"/>
      <sheetName val="数值化整理"/>
      <sheetName val="透视汇总 (2)"/>
      <sheetName val="透视汇总"/>
      <sheetName val="本月班级档案"/>
      <sheetName val="班级档案累计"/>
      <sheetName val="未进班（本月）"/>
      <sheetName val="未进班（本年）"/>
      <sheetName val="停课"/>
      <sheetName val="转校"/>
      <sheetName val="流失人员"/>
      <sheetName val="退费"/>
      <sheetName val="Financ. Overview"/>
      <sheetName val="Toolbox"/>
      <sheetName val="2011年收费明细表"/>
      <sheetName val="2012年收费明细表"/>
      <sheetName val="2013年收费明细表"/>
      <sheetName val="改名字"/>
      <sheetName val="2014年前收费"/>
      <sheetName val="领袖课程"/>
      <sheetName val="2013年收入说明表"/>
      <sheetName val="2012年收入说明表"/>
      <sheetName val="10月教师确认收入签名表"/>
      <sheetName val="透视汇总 "/>
      <sheetName val="教学经营数据"/>
      <sheetName val="学生档案"/>
      <sheetName val="班级信息"/>
      <sheetName val="转校（本年）"/>
      <sheetName val="流失人员（本年）"/>
      <sheetName val="退费（本年）"/>
      <sheetName val="Sheet4"/>
      <sheetName val="招生明细"/>
      <sheetName val="考勤"/>
      <sheetName val="地推绩效"/>
      <sheetName val="2014年工作量统计"/>
      <sheetName val="2014年考勤资料"/>
      <sheetName val="2014年人事资料"/>
      <sheetName val="2014年招生明细"/>
      <sheetName val="2014年打卡记录"/>
      <sheetName val="2014年1月课表"/>
      <sheetName val="2014年1月电话抽查记录"/>
      <sheetName val="本月业绩（2 ）"/>
      <sheetName val="教学部经营数据"/>
      <sheetName val="市场占有率"/>
      <sheetName val="本月业绩 (2)"/>
      <sheetName val="工作量统计"/>
      <sheetName val="收费课程小时数及课型统计"/>
      <sheetName val="课表"/>
      <sheetName val="考勤明细"/>
      <sheetName val="赠送课"/>
      <sheetName val="社保"/>
      <sheetName val="工资汇总表"/>
      <sheetName val="教师确认收入"/>
      <sheetName val="2月返回表"/>
      <sheetName val="绩效表"/>
      <sheetName val="3月社保"/>
      <sheetName val="小初加班表"/>
      <sheetName val="Sheet3"/>
      <sheetName val="Sheet5"/>
      <sheetName val="重复班级编码"/>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6月第1周"/>
      <sheetName val="6月第2周"/>
      <sheetName val="6月第3周"/>
      <sheetName val="6月第4周"/>
      <sheetName val="未进班"/>
      <sheetName val="Sheet14"/>
      <sheetName val="Sheet15"/>
      <sheetName val="Sheet16"/>
      <sheetName val="Sheet17"/>
      <sheetName val="Sheet18"/>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透视汇总2"/>
      <sheetName val="教学经营数据表"/>
      <sheetName val="已经结算准备流失"/>
      <sheetName val="2014年7月小高升期续费表"/>
      <sheetName val="2014年7月小初升期续费表"/>
      <sheetName val="2014年8月小初升期续费表"/>
      <sheetName val="2014年8月小高升期续费表"/>
      <sheetName val="历年退费汇总"/>
      <sheetName val="封面"/>
      <sheetName val="收费"/>
      <sheetName val="价格表"/>
      <sheetName val="业绩分配"/>
      <sheetName val="业绩"/>
      <sheetName val="全年业绩明细"/>
      <sheetName val="顾问业绩"/>
      <sheetName val="招生来源分析表"/>
      <sheetName val="班级档案"/>
      <sheetName val="老师确认收入"/>
      <sheetName val="结余明细表"/>
      <sheetName val="结余明细表上月"/>
      <sheetName val="新增"/>
      <sheetName val="减少"/>
      <sheetName val="停读及未进班"/>
      <sheetName val="年度升期率"/>
      <sheetName val="升期明细"/>
      <sheetName val="未进班及停读说明"/>
      <sheetName val="收费基础信息"/>
      <sheetName val="教务基础信息"/>
      <sheetName val="福利"/>
      <sheetName val="2月社保"/>
      <sheetName val="参考经营数据表及新生人数"/>
      <sheetName val="2014年月平均工资"/>
      <sheetName val="浮动薪酬参考数据"/>
      <sheetName val="SW-TEO"/>
      <sheetName val="本月业绩(2)"/>
      <sheetName val="2014年前"/>
      <sheetName val="工资表编制细则"/>
      <sheetName val="个人业绩台账"/>
      <sheetName val="工资分析表"/>
      <sheetName val="微信推广"/>
      <sheetName val="级别对照表"/>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
      <sheetName val="17-教学部经营数据"/>
      <sheetName val="2014年收费"/>
      <sheetName val="2013年收费"/>
      <sheetName val="2012年收费"/>
      <sheetName val="Chart1"/>
      <sheetName val="班级编码"/>
      <sheetName val="16-停读及未进班班"/>
      <sheetName val="18-退费表"/>
      <sheetName val="续费率明细表"/>
      <sheetName val="1"/>
      <sheetName val="2"/>
      <sheetName val="3"/>
      <sheetName val="4"/>
      <sheetName val="5"/>
      <sheetName val="6"/>
      <sheetName val="2014续费统计表"/>
      <sheetName val="教师测试"/>
      <sheetName val="升期结算(此表直接从经营数据表提取）"/>
      <sheetName val="教师确认收入(此表直接从经营数据表提取）"/>
      <sheetName val="业绩确认"/>
      <sheetName val="不要删"/>
      <sheetName val="领袖课程实际名单及消费金额"/>
      <sheetName val="2013收入说明表"/>
      <sheetName val="2012收入说明表 "/>
      <sheetName val="领袖课程实际名单及消费"/>
      <sheetName val="惠州麦地分校2014年3月购买社保明细"/>
      <sheetName val="结算业绩台账"/>
      <sheetName val="工资表汇总1-12月"/>
      <sheetName val="基地统计表"/>
      <sheetName val="提成比例（参考）"/>
      <sheetName val="4月招生统计"/>
      <sheetName val="小初课表"/>
      <sheetName val="1、2月未进班名单"/>
      <sheetName val="16年3月"/>
      <sheetName val="16年2月"/>
      <sheetName val="16年1月"/>
      <sheetName val="15年12月"/>
      <sheetName val="15年11月"/>
      <sheetName val="15年10月"/>
      <sheetName val="15年9月"/>
      <sheetName val="15年8月"/>
      <sheetName val="15年7月"/>
      <sheetName val="15年6月"/>
      <sheetName val="15年5月"/>
      <sheetName val="Sheet5 (2)"/>
      <sheetName val="1-4月"/>
      <sheetName val="15年4月"/>
      <sheetName val="15年3月"/>
      <sheetName val="15年2月"/>
      <sheetName val="15年1月"/>
      <sheetName val="政策"/>
      <sheetName val="结算业绩台帐"/>
      <sheetName val="兼职工资明细"/>
      <sheetName val="电话备案"/>
    </sheetNames>
    <sheetDataSet>
      <sheetData sheetId="0"/>
      <sheetData sheetId="1"/>
      <sheetData sheetId="2">
        <row r="18">
          <cell r="D18" t="str">
            <v>滨江东</v>
          </cell>
        </row>
      </sheetData>
      <sheetData sheetId="3">
        <row r="3">
          <cell r="A3" t="str">
            <v>学员</v>
          </cell>
        </row>
      </sheetData>
      <sheetData sheetId="4">
        <row r="1">
          <cell r="E1" t="str">
            <v>1</v>
          </cell>
        </row>
      </sheetData>
      <sheetData sheetId="5">
        <row r="1">
          <cell r="E1" t="str">
            <v>1</v>
          </cell>
        </row>
      </sheetData>
      <sheetData sheetId="6"/>
      <sheetData sheetId="7"/>
      <sheetData sheetId="8"/>
      <sheetData sheetId="9"/>
      <sheetData sheetId="10"/>
      <sheetData sheetId="11">
        <row r="1">
          <cell r="J1" t="str">
            <v>学员</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明细"/>
      <sheetName val="基础信息"/>
      <sheetName val="教务基础信息"/>
      <sheetName val="收费基础信息"/>
      <sheetName val="人事资料"/>
    </sheet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明细"/>
      <sheetName val="基础信息"/>
      <sheetName val="eqpmad2"/>
      <sheetName val="人事资料"/>
      <sheetName val="1月"/>
      <sheetName val="2月"/>
      <sheetName val="基础资料"/>
      <sheetName val="7月"/>
      <sheetName val="8月"/>
      <sheetName val="年度工资汇总表"/>
      <sheetName val="状态分析表"/>
      <sheetName val="人事档案"/>
      <sheetName val="考勤表"/>
      <sheetName val="确认收入"/>
      <sheetName val="续费率"/>
      <sheetName val="电话抽查"/>
      <sheetName val="续费统计表"/>
      <sheetName val="3月"/>
      <sheetName val="4月"/>
      <sheetName val="5月"/>
      <sheetName val="5月社保"/>
      <sheetName val="小初续费表"/>
      <sheetName val="小初考勤表"/>
      <sheetName val="小初作息表"/>
      <sheetName val="小初加班表及电话抽查"/>
      <sheetName val="小初招生明细"/>
      <sheetName val="小高续费表"/>
      <sheetName val="小高电话抽查表"/>
      <sheetName val="小高作息表"/>
      <sheetName val="小高考勤表"/>
      <sheetName val="月报"/>
      <sheetName val="周报"/>
      <sheetName val="学生信息"/>
      <sheetName val="经营数据"/>
      <sheetName val="经营数据 (2)"/>
      <sheetName val="本月"/>
      <sheetName val="本年累计"/>
      <sheetName val="Sheet1"/>
      <sheetName val="3月明细"/>
      <sheetName val="五羊分校人事明细档案"/>
      <sheetName val="3月社保明细"/>
      <sheetName val="2014年作息表"/>
      <sheetName val="2014考勤"/>
      <sheetName val="教学招生明细"/>
      <sheetName val="3月小高课表"/>
      <sheetName val="3月小初课表"/>
      <sheetName val="2014课表"/>
      <sheetName val="2014招生明细"/>
      <sheetName val="续费"/>
      <sheetName val="续费表"/>
      <sheetName val="新生名单"/>
      <sheetName val="作息表"/>
      <sheetName val="6月"/>
      <sheetName val="9月"/>
      <sheetName val="10月"/>
      <sheetName val="11月"/>
      <sheetName val="12月"/>
      <sheetName val="退费通知"/>
      <sheetName val="Sheet2"/>
      <sheetName val="2013年续费结算"/>
      <sheetName val="滨江东分校班级档案封面 (2)"/>
      <sheetName val="本月业绩（2）"/>
      <sheetName val="本月业绩"/>
      <sheetName val="数值化整理"/>
      <sheetName val="透视汇总 (2)"/>
      <sheetName val="透视汇总"/>
      <sheetName val="本月班级档案"/>
      <sheetName val="班级档案累计"/>
      <sheetName val="未进班（本月）"/>
      <sheetName val="未进班（本年）"/>
      <sheetName val="停课"/>
      <sheetName val="转校"/>
      <sheetName val="流失人员"/>
      <sheetName val="退费"/>
      <sheetName val="Financ. Overview"/>
      <sheetName val="Toolbox"/>
      <sheetName val="2011年收费明细表"/>
      <sheetName val="2012年收费明细表"/>
      <sheetName val="2013年收费明细表"/>
      <sheetName val="改名字"/>
      <sheetName val="2014年前收费"/>
      <sheetName val="领袖课程"/>
      <sheetName val="2013年收入说明表"/>
      <sheetName val="2012年收入说明表"/>
      <sheetName val="10月教师确认收入签名表"/>
      <sheetName val="透视汇总 "/>
      <sheetName val="教学经营数据"/>
      <sheetName val="学生档案"/>
      <sheetName val="班级信息"/>
      <sheetName val="转校（本年）"/>
      <sheetName val="流失人员（本年）"/>
      <sheetName val="退费（本年）"/>
      <sheetName val="Sheet4"/>
      <sheetName val="招生明细"/>
      <sheetName val="考勤"/>
      <sheetName val="地推绩效"/>
      <sheetName val="2014年工作量统计"/>
      <sheetName val="2014年考勤资料"/>
      <sheetName val="2014年人事资料"/>
      <sheetName val="2014年招生明细"/>
      <sheetName val="2014年打卡记录"/>
      <sheetName val="2014年1月课表"/>
      <sheetName val="2014年1月电话抽查记录"/>
      <sheetName val="本月业绩（2 ）"/>
      <sheetName val="教学部经营数据"/>
      <sheetName val="市场占有率"/>
      <sheetName val="本月业绩 (2)"/>
      <sheetName val="工作量统计"/>
      <sheetName val="收费课程小时数及课型统计"/>
      <sheetName val="课表"/>
      <sheetName val="考勤明细"/>
      <sheetName val="赠送课"/>
      <sheetName val="社保"/>
      <sheetName val="工资汇总表"/>
      <sheetName val="教师确认收入"/>
      <sheetName val="2月返回表"/>
      <sheetName val="绩效表"/>
      <sheetName val="3月社保"/>
      <sheetName val="小初加班表"/>
      <sheetName val="Sheet3"/>
      <sheetName val="Sheet5"/>
      <sheetName val="重复班级编码"/>
      <sheetName val="2014年总表报"/>
      <sheetName val="1月第1周"/>
      <sheetName val="1月第2周"/>
      <sheetName val="1月第3周"/>
      <sheetName val="1月第4周"/>
      <sheetName val="1月第5周"/>
      <sheetName val="2月第1、2周"/>
      <sheetName val="2月第3周"/>
      <sheetName val="2月第4周"/>
      <sheetName val="2月第5周"/>
      <sheetName val="3月第1周"/>
      <sheetName val="3月第2周"/>
      <sheetName val="3月第3周"/>
      <sheetName val="3月第4周"/>
      <sheetName val="3月第5周"/>
      <sheetName val="4月第1周"/>
      <sheetName val="4月第2周"/>
      <sheetName val="4月第3周"/>
      <sheetName val="4月第4周"/>
      <sheetName val="4月第5周"/>
      <sheetName val="5月第1周"/>
      <sheetName val="5月第2周"/>
      <sheetName val="5月第3周"/>
      <sheetName val="5月第4周"/>
      <sheetName val="5月第5周"/>
      <sheetName val="10月，已经打电话确认"/>
      <sheetName val="补10月已电话确认"/>
      <sheetName val="11月需退费已电话确认"/>
      <sheetName val="12月已电话确认退费"/>
      <sheetName val="1月已电话确认退费"/>
      <sheetName val="2月退费"/>
      <sheetName val="3月退费"/>
      <sheetName val="4月退费费"/>
      <sheetName val="5月退费"/>
      <sheetName val="6月退费"/>
      <sheetName val="7月退费"/>
      <sheetName val="8月退费"/>
      <sheetName val="9月退费"/>
      <sheetName val="10月退费"/>
      <sheetName val="11月退费"/>
      <sheetName val="12月退费 (2)"/>
      <sheetName val="12月退费"/>
      <sheetName val="工程主管绩效考核"/>
      <sheetName val="行政助理绩效标准"/>
      <sheetName val="行政主管绩效考核标准"/>
      <sheetName val="2月刘媛工作量明细"/>
      <sheetName val="2月行政后勤部打卡明细"/>
      <sheetName val="2月行政后勤部考勤统计表"/>
      <sheetName val="2月余涛工作量明细"/>
      <sheetName val="2月周旋工作量明细"/>
      <sheetName val="教学部综合排名"/>
      <sheetName val="市场综合排名得分"/>
      <sheetName val="3月 (2)"/>
      <sheetName val="工资占比分析（分校） (2)"/>
      <sheetName val="Sheet11"/>
      <sheetName val="工资占比分析（区域）"/>
      <sheetName val="盈利分析简表（区域）"/>
      <sheetName val="盈利分析简表（分校）"/>
      <sheetName val="第一季度平均"/>
      <sheetName val="第一季度按区域汇总平均"/>
      <sheetName val="工资占比分析（分校）"/>
      <sheetName val="预收款细表"/>
      <sheetName val="按确认收入完成百分比分校排名 "/>
      <sheetName val="按负责人确认收入完成百分比排名"/>
      <sheetName val="按净利润率分校排名"/>
      <sheetName val="按负责人按净利率排名"/>
      <sheetName val="分校按新生收入排名"/>
      <sheetName val="市场负责人按新生收入排名"/>
      <sheetName val="市场新生收入按预算完成比排名"/>
      <sheetName val="按市场部负责人预算完成比排名"/>
      <sheetName val="6月第1周"/>
      <sheetName val="6月第2周"/>
      <sheetName val="6月第3周"/>
      <sheetName val="6月第4周"/>
      <sheetName val="未进班"/>
      <sheetName val="Sheet14"/>
      <sheetName val="Sheet15"/>
      <sheetName val="Sheet16"/>
      <sheetName val="Sheet17"/>
      <sheetName val="Sheet18"/>
      <sheetName val="各统计表"/>
      <sheetName val="续费+预续费"/>
      <sheetName val="初二下学期以上不算续费名单"/>
      <sheetName val="周洁"/>
      <sheetName val="邓璞"/>
      <sheetName val="金玥"/>
      <sheetName val="黄晓芳"/>
      <sheetName val="苏凤琼"/>
      <sheetName val="吴燕婷"/>
      <sheetName val="易红燕"/>
      <sheetName val="宋海"/>
      <sheetName val="黄璐瑶"/>
      <sheetName val="李晓媚"/>
      <sheetName val="透视汇总2"/>
      <sheetName val="教学经营数据表"/>
      <sheetName val="已经结算准备流失"/>
      <sheetName val="2014年7月小高升期续费表"/>
      <sheetName val="2014年7月小初升期续费表"/>
      <sheetName val="2014年8月小初升期续费表"/>
      <sheetName val="2014年8月小高升期续费表"/>
      <sheetName val="历年退费汇总"/>
      <sheetName val="封面"/>
      <sheetName val="收费"/>
      <sheetName val="价格表"/>
      <sheetName val="业绩分配"/>
      <sheetName val="业绩"/>
      <sheetName val="全年业绩明细"/>
      <sheetName val="顾问业绩"/>
      <sheetName val="招生来源分析表"/>
      <sheetName val="班级档案"/>
      <sheetName val="老师确认收入"/>
      <sheetName val="结余明细表"/>
      <sheetName val="结余明细表上月"/>
      <sheetName val="新增"/>
      <sheetName val="减少"/>
      <sheetName val="停读及未进班"/>
      <sheetName val="年度升期率"/>
      <sheetName val="升期明细"/>
      <sheetName val="未进班及停读说明"/>
      <sheetName val="收费基础信息"/>
      <sheetName val="教务基础信息"/>
      <sheetName val="福利"/>
      <sheetName val="2月社保"/>
      <sheetName val="参考经营数据表及新生人数"/>
      <sheetName val="2014年月平均工资"/>
      <sheetName val="浮动薪酬参考数据"/>
      <sheetName val="SW-TEO"/>
      <sheetName val="本月业绩(2)"/>
      <sheetName val="2014年前"/>
      <sheetName val="工资表编制细则"/>
      <sheetName val="个人业绩台账"/>
      <sheetName val="工资分析表"/>
      <sheetName val="微信推广"/>
      <sheetName val="级别对照表"/>
      <sheetName val="1-封面"/>
      <sheetName val="2-学生档案"/>
      <sheetName val="3-班级信息"/>
      <sheetName val="4-收费"/>
      <sheetName val="5-业绩分配"/>
      <sheetName val="6-业绩确认"/>
      <sheetName val="7-业绩"/>
      <sheetName val="8-市场占有率"/>
      <sheetName val="9-招生来源分析表"/>
      <sheetName val="10-班级档案"/>
      <sheetName val="11-老师确认收入"/>
      <sheetName val="12-结余明细表上月"/>
      <sheetName val="13-结余明细表"/>
      <sheetName val="14-新增"/>
      <sheetName val="15-减少"/>
      <sheetName val="16-停读及未进班"/>
      <sheetName val="17-教学部经营数据"/>
      <sheetName val="2014年收费"/>
      <sheetName val="2013年收费"/>
      <sheetName val="2012年收费"/>
      <sheetName val="Chart1"/>
      <sheetName val="班级编码"/>
      <sheetName val="16-停读及未进班班"/>
      <sheetName val="18-退费表"/>
      <sheetName val="续费率明细表"/>
      <sheetName val="1"/>
      <sheetName val="2"/>
      <sheetName val="3"/>
      <sheetName val="4"/>
      <sheetName val="5"/>
      <sheetName val="6"/>
      <sheetName val="2014续费统计表"/>
      <sheetName val="教师测试"/>
      <sheetName val="升期结算(此表直接从经营数据表提取）"/>
      <sheetName val="教师确认收入(此表直接从经营数据表提取）"/>
      <sheetName val="业绩确认"/>
      <sheetName val="不要删"/>
      <sheetName val="领袖课程实际名单及消费金额"/>
      <sheetName val="2013收入说明表"/>
      <sheetName val="2012收入说明表 "/>
      <sheetName val="领袖课程实际名单及消费"/>
      <sheetName val="惠州麦地分校2014年3月购买社保明细"/>
      <sheetName val="结算业绩台账"/>
      <sheetName val="工资表汇总1-12月"/>
      <sheetName val="基地统计表"/>
      <sheetName val="提成比例（参考）"/>
      <sheetName val="4月招生统计"/>
      <sheetName val="小初课表"/>
      <sheetName val="1、2月未进班名单"/>
      <sheetName val="16年3月"/>
      <sheetName val="16年2月"/>
      <sheetName val="16年1月"/>
      <sheetName val="15年12月"/>
      <sheetName val="15年11月"/>
      <sheetName val="15年10月"/>
      <sheetName val="15年9月"/>
      <sheetName val="15年8月"/>
      <sheetName val="15年7月"/>
      <sheetName val="15年6月"/>
      <sheetName val="15年5月"/>
      <sheetName val="Sheet5 (2)"/>
      <sheetName val="1-4月"/>
      <sheetName val="15年4月"/>
      <sheetName val="15年3月"/>
      <sheetName val="15年2月"/>
      <sheetName val="15年1月"/>
      <sheetName val="政策"/>
      <sheetName val="结算业绩台帐"/>
      <sheetName val="兼职工资明细"/>
      <sheetName val="电话备案"/>
      <sheetName val="1月 (阿米巴)"/>
      <sheetName val="升期结算"/>
      <sheetName val="工资汇总实发表"/>
    </sheetNames>
    <sheetDataSet>
      <sheetData sheetId="0"/>
      <sheetData sheetId="1"/>
      <sheetData sheetId="2">
        <row r="18">
          <cell r="D18" t="str">
            <v>滨江东</v>
          </cell>
        </row>
      </sheetData>
      <sheetData sheetId="3">
        <row r="3">
          <cell r="A3" t="str">
            <v>学员</v>
          </cell>
        </row>
      </sheetData>
      <sheetData sheetId="4">
        <row r="1">
          <cell r="E1" t="str">
            <v>1</v>
          </cell>
        </row>
      </sheetData>
      <sheetData sheetId="5">
        <row r="1">
          <cell r="E1" t="str">
            <v>1</v>
          </cell>
        </row>
      </sheetData>
      <sheetData sheetId="6"/>
      <sheetData sheetId="7"/>
      <sheetData sheetId="8"/>
      <sheetData sheetId="9"/>
      <sheetData sheetId="10"/>
      <sheetData sheetId="11">
        <row r="1">
          <cell r="J1" t="str">
            <v>学员</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dimension ref="A2:L36"/>
  <sheetViews>
    <sheetView workbookViewId="0">
      <selection activeCell="A24" sqref="A24"/>
    </sheetView>
  </sheetViews>
  <sheetFormatPr defaultColWidth="9" defaultRowHeight="14.25"/>
  <cols>
    <col min="1" max="1" width="5.5" style="100" customWidth="1"/>
    <col min="2" max="2" width="4.25" style="261" customWidth="1"/>
    <col min="3" max="3" width="25.125" style="100" customWidth="1"/>
    <col min="4" max="11" width="9" style="100"/>
    <col min="12" max="12" width="11.5" style="100" customWidth="1"/>
    <col min="13" max="16384" width="9" style="100"/>
  </cols>
  <sheetData>
    <row r="2" spans="1:12" ht="21" customHeight="1">
      <c r="A2" s="262" t="s">
        <v>0</v>
      </c>
      <c r="B2" s="263" t="s">
        <v>1</v>
      </c>
      <c r="C2" s="264"/>
    </row>
    <row r="3" spans="1:12" ht="16.5">
      <c r="C3" s="263" t="s">
        <v>2</v>
      </c>
    </row>
    <row r="4" spans="1:12" ht="16.5">
      <c r="A4" s="262" t="s">
        <v>3</v>
      </c>
      <c r="B4" s="263" t="s">
        <v>4</v>
      </c>
      <c r="C4" s="265"/>
    </row>
    <row r="5" spans="1:12" ht="16.5">
      <c r="B5" s="266">
        <v>1</v>
      </c>
      <c r="C5" s="394" t="s">
        <v>5</v>
      </c>
      <c r="D5" s="394"/>
      <c r="E5" s="394"/>
      <c r="F5" s="394"/>
      <c r="G5" s="394"/>
      <c r="H5" s="394"/>
      <c r="I5" s="394"/>
      <c r="J5" s="394"/>
      <c r="K5" s="394"/>
      <c r="L5" s="394"/>
    </row>
    <row r="6" spans="1:12" ht="16.5" customHeight="1">
      <c r="B6" s="266">
        <v>2</v>
      </c>
      <c r="C6" s="394" t="s">
        <v>6</v>
      </c>
      <c r="D6" s="394"/>
      <c r="E6" s="394"/>
      <c r="F6" s="394"/>
      <c r="G6" s="394"/>
      <c r="H6" s="394"/>
      <c r="I6" s="394"/>
      <c r="J6" s="394"/>
      <c r="K6" s="394"/>
      <c r="L6" s="394"/>
    </row>
    <row r="7" spans="1:12" ht="16.5" customHeight="1">
      <c r="B7" s="266"/>
      <c r="C7" s="394"/>
      <c r="D7" s="394"/>
      <c r="E7" s="394"/>
      <c r="F7" s="394"/>
      <c r="G7" s="394"/>
      <c r="H7" s="394"/>
      <c r="I7" s="394"/>
      <c r="J7" s="394"/>
      <c r="K7" s="394"/>
      <c r="L7" s="394"/>
    </row>
    <row r="8" spans="1:12" ht="16.5" customHeight="1">
      <c r="B8" s="266"/>
      <c r="C8" s="394"/>
      <c r="D8" s="394"/>
      <c r="E8" s="394"/>
      <c r="F8" s="394"/>
      <c r="G8" s="394"/>
      <c r="H8" s="394"/>
      <c r="I8" s="394"/>
      <c r="J8" s="394"/>
      <c r="K8" s="394"/>
      <c r="L8" s="394"/>
    </row>
    <row r="9" spans="1:12" ht="15" customHeight="1">
      <c r="B9" s="266">
        <v>3</v>
      </c>
      <c r="C9" s="394" t="s">
        <v>7</v>
      </c>
      <c r="D9" s="394"/>
      <c r="E9" s="394"/>
      <c r="F9" s="394"/>
      <c r="G9" s="394"/>
      <c r="H9" s="394"/>
      <c r="I9" s="394"/>
      <c r="J9" s="394"/>
      <c r="K9" s="394"/>
      <c r="L9" s="394"/>
    </row>
    <row r="10" spans="1:12" ht="15" customHeight="1">
      <c r="B10" s="266"/>
      <c r="C10" s="394"/>
      <c r="D10" s="394"/>
      <c r="E10" s="394"/>
      <c r="F10" s="394"/>
      <c r="G10" s="394"/>
      <c r="H10" s="394"/>
      <c r="I10" s="394"/>
      <c r="J10" s="394"/>
      <c r="K10" s="394"/>
      <c r="L10" s="394"/>
    </row>
    <row r="11" spans="1:12" ht="21" customHeight="1">
      <c r="B11" s="266"/>
      <c r="C11" s="394"/>
      <c r="D11" s="394"/>
      <c r="E11" s="394"/>
      <c r="F11" s="394"/>
      <c r="G11" s="394"/>
      <c r="H11" s="394"/>
      <c r="I11" s="394"/>
      <c r="J11" s="394"/>
      <c r="K11" s="394"/>
      <c r="L11" s="394"/>
    </row>
    <row r="12" spans="1:12" ht="16.5">
      <c r="B12" s="266">
        <v>4</v>
      </c>
      <c r="C12" s="394" t="s">
        <v>8</v>
      </c>
      <c r="D12" s="394"/>
      <c r="E12" s="394"/>
      <c r="F12" s="394"/>
      <c r="G12" s="394"/>
      <c r="H12" s="394"/>
      <c r="I12" s="394"/>
      <c r="J12" s="394"/>
      <c r="K12" s="394"/>
      <c r="L12" s="394"/>
    </row>
    <row r="13" spans="1:12" ht="16.5">
      <c r="B13" s="266"/>
      <c r="C13" s="394"/>
      <c r="D13" s="394"/>
      <c r="E13" s="394"/>
      <c r="F13" s="394"/>
      <c r="G13" s="394"/>
      <c r="H13" s="394"/>
      <c r="I13" s="394"/>
      <c r="J13" s="394"/>
      <c r="K13" s="394"/>
      <c r="L13" s="394"/>
    </row>
    <row r="14" spans="1:12" ht="16.5">
      <c r="B14" s="266"/>
      <c r="C14" s="394"/>
      <c r="D14" s="394"/>
      <c r="E14" s="394"/>
      <c r="F14" s="394"/>
      <c r="G14" s="394"/>
      <c r="H14" s="394"/>
      <c r="I14" s="394"/>
      <c r="J14" s="394"/>
      <c r="K14" s="394"/>
      <c r="L14" s="394"/>
    </row>
    <row r="15" spans="1:12" ht="16.5">
      <c r="B15" s="266">
        <v>5</v>
      </c>
      <c r="C15" s="394" t="s">
        <v>9</v>
      </c>
      <c r="D15" s="394"/>
      <c r="E15" s="394"/>
      <c r="F15" s="394"/>
      <c r="G15" s="394"/>
      <c r="H15" s="394"/>
      <c r="I15" s="394"/>
      <c r="J15" s="394"/>
      <c r="K15" s="394"/>
      <c r="L15" s="394"/>
    </row>
    <row r="16" spans="1:12" ht="18" customHeight="1">
      <c r="B16" s="266">
        <v>6</v>
      </c>
      <c r="C16" s="394" t="s">
        <v>10</v>
      </c>
      <c r="D16" s="394"/>
      <c r="E16" s="394"/>
      <c r="F16" s="394"/>
      <c r="G16" s="394"/>
      <c r="H16" s="394"/>
      <c r="I16" s="394"/>
      <c r="J16" s="394"/>
      <c r="K16" s="394"/>
      <c r="L16" s="394"/>
    </row>
    <row r="17" spans="1:12" ht="18" customHeight="1">
      <c r="B17" s="266">
        <v>7</v>
      </c>
      <c r="C17" s="394" t="s">
        <v>11</v>
      </c>
      <c r="D17" s="394"/>
      <c r="E17" s="394"/>
      <c r="F17" s="394"/>
      <c r="G17" s="394"/>
      <c r="H17" s="394"/>
      <c r="I17" s="394"/>
      <c r="J17" s="394"/>
      <c r="K17" s="394"/>
      <c r="L17" s="394"/>
    </row>
    <row r="18" spans="1:12" ht="18" customHeight="1">
      <c r="B18" s="266">
        <v>8</v>
      </c>
      <c r="C18" s="394" t="s">
        <v>12</v>
      </c>
      <c r="D18" s="394"/>
      <c r="E18" s="394"/>
      <c r="F18" s="394"/>
      <c r="G18" s="394"/>
      <c r="H18" s="394"/>
      <c r="I18" s="394"/>
      <c r="J18" s="394"/>
      <c r="K18" s="394"/>
      <c r="L18" s="394"/>
    </row>
    <row r="19" spans="1:12" ht="18" customHeight="1">
      <c r="B19" s="266">
        <v>9</v>
      </c>
      <c r="C19" s="394" t="s">
        <v>13</v>
      </c>
      <c r="D19" s="394"/>
      <c r="E19" s="394"/>
      <c r="F19" s="394"/>
      <c r="G19" s="394"/>
      <c r="H19" s="394"/>
      <c r="I19" s="394"/>
      <c r="J19" s="394"/>
      <c r="K19" s="394"/>
      <c r="L19" s="394"/>
    </row>
    <row r="20" spans="1:12" ht="16.5">
      <c r="A20" s="262" t="s">
        <v>14</v>
      </c>
      <c r="B20" s="263" t="s">
        <v>15</v>
      </c>
      <c r="C20" s="262"/>
      <c r="D20" s="262"/>
      <c r="E20" s="262"/>
      <c r="F20" s="262"/>
      <c r="G20" s="262"/>
      <c r="H20" s="262"/>
      <c r="I20" s="262"/>
      <c r="J20" s="262"/>
      <c r="K20" s="262"/>
      <c r="L20" s="262"/>
    </row>
    <row r="21" spans="1:12" ht="16.5">
      <c r="B21" s="266">
        <v>1</v>
      </c>
      <c r="C21" s="262" t="s">
        <v>16</v>
      </c>
    </row>
    <row r="22" spans="1:12" ht="16.5">
      <c r="B22" s="266">
        <v>2</v>
      </c>
      <c r="C22" s="262" t="s">
        <v>17</v>
      </c>
    </row>
    <row r="23" spans="1:12" ht="16.5">
      <c r="B23" s="266">
        <v>3</v>
      </c>
      <c r="C23" s="262" t="s">
        <v>18</v>
      </c>
    </row>
    <row r="24" spans="1:12" ht="16.5">
      <c r="B24" s="266">
        <v>4</v>
      </c>
      <c r="C24" s="262" t="s">
        <v>19</v>
      </c>
    </row>
    <row r="25" spans="1:12" ht="16.5">
      <c r="B25" s="266">
        <v>5</v>
      </c>
      <c r="C25" s="262" t="s">
        <v>20</v>
      </c>
    </row>
    <row r="26" spans="1:12" ht="16.5">
      <c r="B26" s="266">
        <v>6</v>
      </c>
      <c r="C26" s="262" t="s">
        <v>21</v>
      </c>
    </row>
    <row r="27" spans="1:12" ht="16.5">
      <c r="B27" s="266">
        <v>7</v>
      </c>
      <c r="C27" s="262" t="s">
        <v>22</v>
      </c>
    </row>
    <row r="28" spans="1:12" ht="16.5">
      <c r="B28" s="266">
        <v>8</v>
      </c>
      <c r="C28" s="262"/>
    </row>
    <row r="29" spans="1:12" ht="16.5">
      <c r="B29" s="266">
        <v>9</v>
      </c>
      <c r="C29" s="262"/>
    </row>
    <row r="30" spans="1:12" ht="16.5">
      <c r="B30" s="266">
        <v>10</v>
      </c>
    </row>
    <row r="31" spans="1:12" ht="16.5">
      <c r="B31" s="266">
        <v>11</v>
      </c>
    </row>
    <row r="32" spans="1:12" ht="16.5">
      <c r="B32" s="266">
        <v>12</v>
      </c>
    </row>
    <row r="33" spans="1:2" ht="16.5">
      <c r="B33" s="266">
        <v>13</v>
      </c>
    </row>
    <row r="35" spans="1:2" ht="16.5">
      <c r="A35" s="262" t="s">
        <v>23</v>
      </c>
      <c r="B35" s="263" t="s">
        <v>24</v>
      </c>
    </row>
    <row r="36" spans="1:2" ht="16.5">
      <c r="B36" s="265" t="s">
        <v>25</v>
      </c>
    </row>
  </sheetData>
  <sheetProtection password="CC21" sheet="1" autoFilter="0" pivotTables="0"/>
  <mergeCells count="9">
    <mergeCell ref="C19:L19"/>
    <mergeCell ref="C6:L8"/>
    <mergeCell ref="C9:L11"/>
    <mergeCell ref="C12:L14"/>
    <mergeCell ref="C5:L5"/>
    <mergeCell ref="C15:L15"/>
    <mergeCell ref="C16:L16"/>
    <mergeCell ref="C17:L17"/>
    <mergeCell ref="C18:L18"/>
  </mergeCells>
  <phoneticPr fontId="77"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dimension ref="A1:W935"/>
  <sheetViews>
    <sheetView workbookViewId="0">
      <pane xSplit="5" ySplit="3" topLeftCell="F228" activePane="bottomRight" state="frozen"/>
      <selection pane="topRight"/>
      <selection pane="bottomLeft"/>
      <selection pane="bottomRight" activeCell="G248" sqref="G248"/>
    </sheetView>
  </sheetViews>
  <sheetFormatPr defaultColWidth="9" defaultRowHeight="15" customHeight="1"/>
  <cols>
    <col min="1" max="1" width="4" style="61" customWidth="1"/>
    <col min="2" max="2" width="4.5" style="61" customWidth="1"/>
    <col min="3" max="3" width="8.25" style="61" customWidth="1"/>
    <col min="4" max="4" width="9.625" style="61" customWidth="1"/>
    <col min="5" max="5" width="7.125" style="62" customWidth="1"/>
    <col min="6" max="6" width="7.5" style="61" customWidth="1"/>
    <col min="7" max="7" width="8.375" style="61" customWidth="1"/>
    <col min="8" max="8" width="9" style="63"/>
    <col min="9" max="9" width="7.125" style="61" customWidth="1"/>
    <col min="10" max="10" width="8.25" style="61" customWidth="1"/>
    <col min="11" max="11" width="7.875" style="61" customWidth="1"/>
    <col min="12" max="12" width="7.125" style="61" customWidth="1"/>
    <col min="13" max="16" width="9" style="61"/>
    <col min="17" max="17" width="6.5" style="61" customWidth="1"/>
    <col min="18" max="18" width="6.75" style="61" customWidth="1"/>
    <col min="19" max="19" width="7.75" style="61" customWidth="1"/>
    <col min="20" max="20" width="9" style="61"/>
    <col min="21" max="21" width="6.875" style="61" customWidth="1"/>
    <col min="22" max="22" width="8.625" style="61" customWidth="1"/>
    <col min="23" max="23" width="9.75" style="61" customWidth="1"/>
    <col min="24" max="16384" width="9" style="61"/>
  </cols>
  <sheetData>
    <row r="1" spans="1:23" ht="36" customHeight="1">
      <c r="A1" s="486" t="e">
        <f>"2015年"&amp;#REF!&amp;#REF!&amp;"全年业绩明细表"</f>
        <v>#REF!</v>
      </c>
      <c r="B1" s="486"/>
      <c r="C1" s="486"/>
      <c r="D1" s="486"/>
      <c r="E1" s="486"/>
      <c r="F1" s="486"/>
      <c r="G1" s="486"/>
      <c r="H1" s="486"/>
      <c r="I1" s="486"/>
      <c r="J1" s="486"/>
      <c r="K1" s="486"/>
      <c r="L1" s="486"/>
      <c r="M1" s="486"/>
      <c r="N1" s="486"/>
      <c r="O1" s="486"/>
      <c r="P1" s="486"/>
      <c r="Q1" s="486"/>
      <c r="R1" s="486"/>
      <c r="S1" s="486"/>
      <c r="T1" s="486"/>
      <c r="U1" s="486"/>
      <c r="V1" s="486"/>
      <c r="W1" s="486"/>
    </row>
    <row r="2" spans="1:23" ht="23.25" customHeight="1">
      <c r="A2" s="64" t="s">
        <v>36</v>
      </c>
      <c r="B2" s="65" t="s">
        <v>35</v>
      </c>
      <c r="C2" s="65" t="s">
        <v>345</v>
      </c>
      <c r="D2" s="65" t="s">
        <v>346</v>
      </c>
      <c r="E2" s="66" t="s">
        <v>347</v>
      </c>
      <c r="F2" s="65" t="s">
        <v>44</v>
      </c>
      <c r="G2" s="65" t="s">
        <v>348</v>
      </c>
      <c r="H2" s="67" t="s">
        <v>349</v>
      </c>
      <c r="I2" s="76" t="s">
        <v>350</v>
      </c>
      <c r="J2" s="65" t="s">
        <v>351</v>
      </c>
      <c r="K2" s="65" t="s">
        <v>352</v>
      </c>
      <c r="L2" s="65" t="s">
        <v>353</v>
      </c>
      <c r="M2" s="76" t="s">
        <v>354</v>
      </c>
      <c r="N2" s="76" t="s">
        <v>355</v>
      </c>
      <c r="O2" s="76" t="s">
        <v>356</v>
      </c>
      <c r="P2" s="77" t="s">
        <v>90</v>
      </c>
      <c r="Q2" s="76" t="s">
        <v>357</v>
      </c>
      <c r="R2" s="76" t="s">
        <v>358</v>
      </c>
      <c r="S2" s="76" t="s">
        <v>359</v>
      </c>
      <c r="T2" s="65" t="s">
        <v>360</v>
      </c>
      <c r="U2" s="65" t="s">
        <v>361</v>
      </c>
      <c r="V2" s="65" t="s">
        <v>362</v>
      </c>
      <c r="W2" s="76" t="s">
        <v>363</v>
      </c>
    </row>
    <row r="3" spans="1:23" ht="15" customHeight="1">
      <c r="A3" s="68" t="s">
        <v>139</v>
      </c>
      <c r="B3" s="69">
        <v>1</v>
      </c>
      <c r="C3" s="70" t="s">
        <v>364</v>
      </c>
      <c r="D3" s="70" t="s">
        <v>62</v>
      </c>
      <c r="E3" s="71" t="s">
        <v>365</v>
      </c>
      <c r="F3" s="72" t="s">
        <v>366</v>
      </c>
      <c r="G3" s="73" t="s">
        <v>203</v>
      </c>
      <c r="H3" s="74">
        <v>42015</v>
      </c>
      <c r="I3" s="78" t="s">
        <v>367</v>
      </c>
      <c r="J3" s="70">
        <v>1980</v>
      </c>
      <c r="K3" s="70"/>
      <c r="L3" s="79">
        <v>1</v>
      </c>
      <c r="M3" s="80">
        <v>0</v>
      </c>
      <c r="N3" s="80">
        <v>4400</v>
      </c>
      <c r="O3" s="80">
        <v>280</v>
      </c>
      <c r="P3" s="81" t="s">
        <v>368</v>
      </c>
      <c r="Q3" s="82">
        <v>1</v>
      </c>
      <c r="R3" s="83">
        <v>1</v>
      </c>
      <c r="S3" s="83">
        <v>1</v>
      </c>
      <c r="T3" s="82"/>
      <c r="U3" s="82"/>
      <c r="V3" s="82"/>
      <c r="W3" s="82">
        <v>4400</v>
      </c>
    </row>
    <row r="4" spans="1:23" ht="15" customHeight="1">
      <c r="A4" s="68" t="s">
        <v>369</v>
      </c>
      <c r="B4" s="69">
        <v>2</v>
      </c>
      <c r="C4" s="70" t="s">
        <v>364</v>
      </c>
      <c r="D4" s="70" t="s">
        <v>62</v>
      </c>
      <c r="E4" s="71" t="s">
        <v>370</v>
      </c>
      <c r="F4" s="72" t="s">
        <v>371</v>
      </c>
      <c r="G4" s="73" t="s">
        <v>203</v>
      </c>
      <c r="H4" s="74">
        <v>42015</v>
      </c>
      <c r="I4" s="78" t="s">
        <v>372</v>
      </c>
      <c r="J4" s="70">
        <v>1100</v>
      </c>
      <c r="K4" s="70"/>
      <c r="L4" s="79">
        <v>1</v>
      </c>
      <c r="M4" s="80">
        <v>0</v>
      </c>
      <c r="N4" s="80">
        <v>3780</v>
      </c>
      <c r="O4" s="80">
        <v>230</v>
      </c>
      <c r="P4" s="81" t="s">
        <v>373</v>
      </c>
      <c r="Q4" s="82">
        <v>1</v>
      </c>
      <c r="R4" s="83">
        <v>1</v>
      </c>
      <c r="S4" s="83">
        <v>1</v>
      </c>
      <c r="T4" s="82"/>
      <c r="U4" s="82"/>
      <c r="V4" s="82"/>
      <c r="W4" s="82">
        <v>3595</v>
      </c>
    </row>
    <row r="5" spans="1:23" ht="15" customHeight="1">
      <c r="A5" s="75" t="s">
        <v>139</v>
      </c>
      <c r="B5" s="69">
        <v>3</v>
      </c>
      <c r="C5" s="70" t="s">
        <v>364</v>
      </c>
      <c r="D5" s="70" t="s">
        <v>62</v>
      </c>
      <c r="E5" s="71" t="s">
        <v>374</v>
      </c>
      <c r="F5" s="72" t="s">
        <v>375</v>
      </c>
      <c r="G5" s="73" t="s">
        <v>203</v>
      </c>
      <c r="H5" s="74">
        <v>42015</v>
      </c>
      <c r="I5" s="78" t="s">
        <v>376</v>
      </c>
      <c r="J5" s="70">
        <v>1980</v>
      </c>
      <c r="K5" s="70"/>
      <c r="L5" s="79">
        <v>1</v>
      </c>
      <c r="M5" s="80">
        <v>0</v>
      </c>
      <c r="N5" s="80">
        <v>4400</v>
      </c>
      <c r="O5" s="80">
        <v>280</v>
      </c>
      <c r="P5" s="81" t="s">
        <v>377</v>
      </c>
      <c r="Q5" s="82">
        <v>1</v>
      </c>
      <c r="R5" s="83">
        <v>1</v>
      </c>
      <c r="S5" s="83">
        <v>1</v>
      </c>
      <c r="T5" s="82"/>
      <c r="U5" s="82"/>
      <c r="V5" s="82"/>
      <c r="W5" s="82">
        <v>4400</v>
      </c>
    </row>
    <row r="6" spans="1:23" ht="15" customHeight="1">
      <c r="A6" s="75" t="s">
        <v>378</v>
      </c>
      <c r="B6" s="69">
        <v>4</v>
      </c>
      <c r="C6" s="70" t="s">
        <v>364</v>
      </c>
      <c r="D6" s="70" t="s">
        <v>62</v>
      </c>
      <c r="E6" s="71" t="s">
        <v>379</v>
      </c>
      <c r="F6" s="72" t="s">
        <v>380</v>
      </c>
      <c r="G6" s="73" t="s">
        <v>203</v>
      </c>
      <c r="H6" s="74">
        <v>42021</v>
      </c>
      <c r="I6" s="78" t="s">
        <v>381</v>
      </c>
      <c r="J6" s="70">
        <v>1980</v>
      </c>
      <c r="K6" s="70"/>
      <c r="L6" s="79">
        <v>1</v>
      </c>
      <c r="M6" s="80">
        <v>0</v>
      </c>
      <c r="N6" s="80">
        <v>4400</v>
      </c>
      <c r="O6" s="80">
        <v>280</v>
      </c>
      <c r="P6" s="81" t="s">
        <v>368</v>
      </c>
      <c r="Q6" s="82">
        <v>1</v>
      </c>
      <c r="R6" s="83">
        <v>1</v>
      </c>
      <c r="S6" s="83">
        <v>1</v>
      </c>
      <c r="T6" s="82"/>
      <c r="U6" s="82"/>
      <c r="V6" s="82"/>
      <c r="W6" s="82">
        <v>4150</v>
      </c>
    </row>
    <row r="7" spans="1:23" ht="15" customHeight="1">
      <c r="A7" s="75" t="s">
        <v>139</v>
      </c>
      <c r="B7" s="69">
        <v>5</v>
      </c>
      <c r="C7" s="70" t="s">
        <v>364</v>
      </c>
      <c r="D7" s="70" t="s">
        <v>62</v>
      </c>
      <c r="E7" s="71" t="s">
        <v>382</v>
      </c>
      <c r="F7" s="72" t="s">
        <v>383</v>
      </c>
      <c r="G7" s="73" t="s">
        <v>203</v>
      </c>
      <c r="H7" s="74">
        <v>42027</v>
      </c>
      <c r="I7" s="78" t="s">
        <v>384</v>
      </c>
      <c r="J7" s="70">
        <v>13340</v>
      </c>
      <c r="K7" s="70"/>
      <c r="L7" s="79">
        <v>4</v>
      </c>
      <c r="M7" s="80">
        <v>0</v>
      </c>
      <c r="N7" s="80">
        <v>18240</v>
      </c>
      <c r="O7" s="80">
        <v>1120</v>
      </c>
      <c r="P7" s="81" t="s">
        <v>385</v>
      </c>
      <c r="Q7" s="82">
        <v>1</v>
      </c>
      <c r="R7" s="83">
        <v>0.8</v>
      </c>
      <c r="S7" s="83">
        <v>3.2</v>
      </c>
      <c r="T7" s="82"/>
      <c r="U7" s="82"/>
      <c r="V7" s="82"/>
      <c r="W7" s="82">
        <v>18055</v>
      </c>
    </row>
    <row r="8" spans="1:23" ht="15" customHeight="1">
      <c r="A8" s="75" t="s">
        <v>378</v>
      </c>
      <c r="B8" s="69">
        <v>6</v>
      </c>
      <c r="C8" s="70" t="s">
        <v>364</v>
      </c>
      <c r="D8" s="70" t="s">
        <v>62</v>
      </c>
      <c r="E8" s="71" t="s">
        <v>386</v>
      </c>
      <c r="F8" s="72" t="s">
        <v>387</v>
      </c>
      <c r="G8" s="73" t="s">
        <v>203</v>
      </c>
      <c r="H8" s="74">
        <v>42028</v>
      </c>
      <c r="I8" s="78" t="s">
        <v>388</v>
      </c>
      <c r="J8" s="70">
        <v>0</v>
      </c>
      <c r="K8" s="70"/>
      <c r="L8" s="79">
        <v>0</v>
      </c>
      <c r="M8" s="80">
        <v>2000</v>
      </c>
      <c r="N8" s="80">
        <v>0</v>
      </c>
      <c r="O8" s="80">
        <v>0</v>
      </c>
      <c r="P8" s="81" t="s">
        <v>389</v>
      </c>
      <c r="Q8" s="82">
        <v>0</v>
      </c>
      <c r="R8" s="83">
        <v>0</v>
      </c>
      <c r="S8" s="83">
        <v>0</v>
      </c>
      <c r="T8" s="82"/>
      <c r="U8" s="82"/>
      <c r="V8" s="82"/>
      <c r="W8" s="82">
        <v>2000</v>
      </c>
    </row>
    <row r="9" spans="1:23" ht="15" customHeight="1">
      <c r="A9" s="75" t="s">
        <v>139</v>
      </c>
      <c r="B9" s="69">
        <v>7</v>
      </c>
      <c r="C9" s="70" t="s">
        <v>364</v>
      </c>
      <c r="D9" s="70" t="s">
        <v>62</v>
      </c>
      <c r="E9" s="71" t="s">
        <v>390</v>
      </c>
      <c r="F9" s="72" t="s">
        <v>391</v>
      </c>
      <c r="G9" s="73" t="s">
        <v>203</v>
      </c>
      <c r="H9" s="74">
        <v>42031</v>
      </c>
      <c r="I9" s="78" t="s">
        <v>381</v>
      </c>
      <c r="J9" s="70">
        <v>0</v>
      </c>
      <c r="K9" s="70"/>
      <c r="L9" s="79">
        <v>1</v>
      </c>
      <c r="M9" s="80">
        <v>0</v>
      </c>
      <c r="N9" s="80">
        <v>3190</v>
      </c>
      <c r="O9" s="80">
        <v>280</v>
      </c>
      <c r="P9" s="81" t="s">
        <v>392</v>
      </c>
      <c r="Q9" s="82">
        <v>0.5</v>
      </c>
      <c r="R9" s="83">
        <v>0.5</v>
      </c>
      <c r="S9" s="83">
        <v>0.5</v>
      </c>
      <c r="T9" s="82"/>
      <c r="U9" s="82"/>
      <c r="V9" s="82"/>
      <c r="W9" s="82">
        <v>6195</v>
      </c>
    </row>
    <row r="10" spans="1:23" ht="15" customHeight="1">
      <c r="A10" s="75" t="s">
        <v>378</v>
      </c>
      <c r="B10" s="69">
        <v>8</v>
      </c>
      <c r="C10" s="70" t="s">
        <v>364</v>
      </c>
      <c r="D10" s="70" t="s">
        <v>62</v>
      </c>
      <c r="E10" s="71" t="s">
        <v>393</v>
      </c>
      <c r="F10" s="72" t="s">
        <v>394</v>
      </c>
      <c r="G10" s="73" t="s">
        <v>203</v>
      </c>
      <c r="H10" s="74">
        <v>42034</v>
      </c>
      <c r="I10" s="78" t="s">
        <v>395</v>
      </c>
      <c r="J10" s="70">
        <v>8800</v>
      </c>
      <c r="K10" s="70"/>
      <c r="L10" s="79">
        <v>6</v>
      </c>
      <c r="M10" s="80">
        <v>0</v>
      </c>
      <c r="N10" s="80">
        <v>22780</v>
      </c>
      <c r="O10" s="80">
        <v>0</v>
      </c>
      <c r="P10" s="81" t="s">
        <v>396</v>
      </c>
      <c r="Q10" s="82">
        <v>1</v>
      </c>
      <c r="R10" s="83">
        <v>1</v>
      </c>
      <c r="S10" s="83">
        <v>6</v>
      </c>
      <c r="T10" s="82"/>
      <c r="U10" s="82"/>
      <c r="V10" s="82"/>
      <c r="W10" s="82">
        <v>22530</v>
      </c>
    </row>
    <row r="11" spans="1:23" ht="15" customHeight="1">
      <c r="A11" s="75" t="s">
        <v>139</v>
      </c>
      <c r="B11" s="69">
        <v>9</v>
      </c>
      <c r="C11" s="70" t="s">
        <v>364</v>
      </c>
      <c r="D11" s="70" t="s">
        <v>62</v>
      </c>
      <c r="E11" s="71" t="s">
        <v>397</v>
      </c>
      <c r="F11" s="72" t="s">
        <v>398</v>
      </c>
      <c r="G11" s="73" t="s">
        <v>203</v>
      </c>
      <c r="H11" s="74">
        <v>42035</v>
      </c>
      <c r="I11" s="78" t="s">
        <v>384</v>
      </c>
      <c r="J11" s="70">
        <v>2100</v>
      </c>
      <c r="K11" s="70"/>
      <c r="L11" s="79">
        <v>1</v>
      </c>
      <c r="M11" s="80">
        <v>0</v>
      </c>
      <c r="N11" s="80">
        <v>5280</v>
      </c>
      <c r="O11" s="80">
        <v>280</v>
      </c>
      <c r="P11" s="81" t="s">
        <v>399</v>
      </c>
      <c r="Q11" s="82">
        <v>1</v>
      </c>
      <c r="R11" s="83">
        <v>1</v>
      </c>
      <c r="S11" s="83">
        <v>1</v>
      </c>
      <c r="T11" s="82"/>
      <c r="U11" s="82"/>
      <c r="V11" s="82"/>
      <c r="W11" s="82">
        <v>5095</v>
      </c>
    </row>
    <row r="12" spans="1:23" ht="15" customHeight="1">
      <c r="A12" s="75" t="s">
        <v>378</v>
      </c>
      <c r="B12" s="69">
        <v>10</v>
      </c>
      <c r="C12" s="70" t="s">
        <v>364</v>
      </c>
      <c r="D12" s="70" t="s">
        <v>62</v>
      </c>
      <c r="E12" s="71" t="s">
        <v>400</v>
      </c>
      <c r="F12" s="72" t="s">
        <v>401</v>
      </c>
      <c r="G12" s="73" t="s">
        <v>203</v>
      </c>
      <c r="H12" s="74">
        <v>42035</v>
      </c>
      <c r="I12" s="78" t="s">
        <v>384</v>
      </c>
      <c r="J12" s="70">
        <v>0</v>
      </c>
      <c r="K12" s="70"/>
      <c r="L12" s="79">
        <v>1</v>
      </c>
      <c r="M12" s="80">
        <v>0</v>
      </c>
      <c r="N12" s="80">
        <v>4880</v>
      </c>
      <c r="O12" s="80">
        <v>0</v>
      </c>
      <c r="P12" s="81" t="s">
        <v>402</v>
      </c>
      <c r="Q12" s="82">
        <v>1</v>
      </c>
      <c r="R12" s="83">
        <v>1</v>
      </c>
      <c r="S12" s="83">
        <v>1</v>
      </c>
      <c r="T12" s="82"/>
      <c r="U12" s="82"/>
      <c r="V12" s="82"/>
      <c r="W12" s="82">
        <v>4880</v>
      </c>
    </row>
    <row r="13" spans="1:23" ht="15" customHeight="1">
      <c r="A13" s="75" t="s">
        <v>139</v>
      </c>
      <c r="B13" s="69">
        <v>11</v>
      </c>
      <c r="C13" s="70" t="s">
        <v>364</v>
      </c>
      <c r="D13" s="70" t="s">
        <v>62</v>
      </c>
      <c r="E13" s="71" t="s">
        <v>403</v>
      </c>
      <c r="F13" s="72" t="s">
        <v>387</v>
      </c>
      <c r="G13" s="73" t="s">
        <v>203</v>
      </c>
      <c r="H13" s="74">
        <v>42035</v>
      </c>
      <c r="I13" s="78" t="s">
        <v>388</v>
      </c>
      <c r="J13" s="70">
        <v>13880</v>
      </c>
      <c r="K13" s="70"/>
      <c r="L13" s="79">
        <v>8</v>
      </c>
      <c r="M13" s="80">
        <v>0</v>
      </c>
      <c r="N13" s="80">
        <v>28400</v>
      </c>
      <c r="O13" s="80">
        <v>2240</v>
      </c>
      <c r="P13" s="81" t="s">
        <v>404</v>
      </c>
      <c r="Q13" s="82">
        <v>1</v>
      </c>
      <c r="R13" s="83">
        <v>1</v>
      </c>
      <c r="S13" s="83">
        <v>8</v>
      </c>
      <c r="T13" s="82"/>
      <c r="U13" s="82"/>
      <c r="V13" s="82"/>
      <c r="W13" s="82">
        <v>28215</v>
      </c>
    </row>
    <row r="14" spans="1:23" ht="15" customHeight="1">
      <c r="A14" s="75" t="s">
        <v>378</v>
      </c>
      <c r="B14" s="69">
        <v>12</v>
      </c>
      <c r="C14" s="70" t="s">
        <v>364</v>
      </c>
      <c r="D14" s="70" t="s">
        <v>62</v>
      </c>
      <c r="E14" s="71" t="s">
        <v>405</v>
      </c>
      <c r="F14" s="72" t="s">
        <v>406</v>
      </c>
      <c r="G14" s="73" t="s">
        <v>203</v>
      </c>
      <c r="H14" s="74">
        <v>42035</v>
      </c>
      <c r="I14" s="78" t="s">
        <v>388</v>
      </c>
      <c r="J14" s="70">
        <v>1980</v>
      </c>
      <c r="K14" s="70"/>
      <c r="L14" s="79">
        <v>1</v>
      </c>
      <c r="M14" s="80">
        <v>0</v>
      </c>
      <c r="N14" s="80">
        <v>4400</v>
      </c>
      <c r="O14" s="80">
        <v>280</v>
      </c>
      <c r="P14" s="81" t="s">
        <v>407</v>
      </c>
      <c r="Q14" s="82">
        <v>1</v>
      </c>
      <c r="R14" s="83">
        <v>1</v>
      </c>
      <c r="S14" s="83">
        <v>1</v>
      </c>
      <c r="T14" s="82"/>
      <c r="U14" s="82"/>
      <c r="V14" s="82"/>
      <c r="W14" s="82">
        <v>4150</v>
      </c>
    </row>
    <row r="15" spans="1:23" ht="15" customHeight="1">
      <c r="A15" s="75" t="s">
        <v>139</v>
      </c>
      <c r="B15" s="69">
        <v>13</v>
      </c>
      <c r="C15" s="70" t="s">
        <v>364</v>
      </c>
      <c r="D15" s="70" t="s">
        <v>62</v>
      </c>
      <c r="E15" s="71" t="s">
        <v>408</v>
      </c>
      <c r="F15" s="72" t="s">
        <v>409</v>
      </c>
      <c r="G15" s="73" t="s">
        <v>203</v>
      </c>
      <c r="H15" s="74">
        <v>42035</v>
      </c>
      <c r="I15" s="78" t="s">
        <v>384</v>
      </c>
      <c r="J15" s="70">
        <v>880</v>
      </c>
      <c r="K15" s="70"/>
      <c r="L15" s="79">
        <v>1</v>
      </c>
      <c r="M15" s="80">
        <v>0</v>
      </c>
      <c r="N15" s="80">
        <v>5500</v>
      </c>
      <c r="O15" s="80">
        <v>280</v>
      </c>
      <c r="P15" s="81" t="s">
        <v>410</v>
      </c>
      <c r="Q15" s="82">
        <v>1</v>
      </c>
      <c r="R15" s="83">
        <v>1</v>
      </c>
      <c r="S15" s="83">
        <v>1</v>
      </c>
      <c r="T15" s="82"/>
      <c r="U15" s="82"/>
      <c r="V15" s="82"/>
      <c r="W15" s="82">
        <v>5250</v>
      </c>
    </row>
    <row r="16" spans="1:23" ht="15" customHeight="1">
      <c r="A16" s="75" t="s">
        <v>378</v>
      </c>
      <c r="B16" s="69">
        <v>14</v>
      </c>
      <c r="C16" s="70" t="s">
        <v>364</v>
      </c>
      <c r="D16" s="70" t="s">
        <v>62</v>
      </c>
      <c r="E16" s="71" t="s">
        <v>411</v>
      </c>
      <c r="F16" s="72" t="s">
        <v>412</v>
      </c>
      <c r="G16" s="73" t="s">
        <v>203</v>
      </c>
      <c r="H16" s="74">
        <v>42035</v>
      </c>
      <c r="I16" s="78" t="s">
        <v>395</v>
      </c>
      <c r="J16" s="70">
        <v>880</v>
      </c>
      <c r="K16" s="70"/>
      <c r="L16" s="79">
        <v>1</v>
      </c>
      <c r="M16" s="80">
        <v>0</v>
      </c>
      <c r="N16" s="80">
        <v>5500</v>
      </c>
      <c r="O16" s="80">
        <v>280</v>
      </c>
      <c r="P16" s="81" t="s">
        <v>413</v>
      </c>
      <c r="Q16" s="82">
        <v>1</v>
      </c>
      <c r="R16" s="83">
        <v>1</v>
      </c>
      <c r="S16" s="83">
        <v>1</v>
      </c>
      <c r="T16" s="82"/>
      <c r="U16" s="82"/>
      <c r="V16" s="82"/>
      <c r="W16" s="82">
        <v>5500</v>
      </c>
    </row>
    <row r="17" spans="1:23" ht="15" customHeight="1">
      <c r="A17" s="75" t="s">
        <v>139</v>
      </c>
      <c r="B17" s="69">
        <v>15</v>
      </c>
      <c r="C17" s="70" t="s">
        <v>364</v>
      </c>
      <c r="D17" s="70" t="s">
        <v>62</v>
      </c>
      <c r="E17" s="71" t="s">
        <v>414</v>
      </c>
      <c r="F17" s="72" t="s">
        <v>415</v>
      </c>
      <c r="G17" s="73" t="s">
        <v>203</v>
      </c>
      <c r="H17" s="74">
        <v>42035</v>
      </c>
      <c r="I17" s="78" t="s">
        <v>395</v>
      </c>
      <c r="J17" s="70">
        <v>880</v>
      </c>
      <c r="K17" s="70"/>
      <c r="L17" s="79">
        <v>1</v>
      </c>
      <c r="M17" s="80">
        <v>0</v>
      </c>
      <c r="N17" s="80">
        <v>5500</v>
      </c>
      <c r="O17" s="80">
        <v>280</v>
      </c>
      <c r="P17" s="81" t="s">
        <v>413</v>
      </c>
      <c r="Q17" s="82">
        <v>1</v>
      </c>
      <c r="R17" s="83">
        <v>1</v>
      </c>
      <c r="S17" s="83">
        <v>1</v>
      </c>
      <c r="T17" s="82"/>
      <c r="U17" s="82"/>
      <c r="V17" s="82"/>
      <c r="W17" s="82">
        <v>5500</v>
      </c>
    </row>
    <row r="18" spans="1:23" ht="15" customHeight="1">
      <c r="A18" s="75" t="s">
        <v>378</v>
      </c>
      <c r="B18" s="69">
        <v>16</v>
      </c>
      <c r="C18" s="70" t="s">
        <v>364</v>
      </c>
      <c r="D18" s="70" t="s">
        <v>62</v>
      </c>
      <c r="E18" s="71" t="s">
        <v>416</v>
      </c>
      <c r="F18" s="72" t="s">
        <v>417</v>
      </c>
      <c r="G18" s="73" t="s">
        <v>203</v>
      </c>
      <c r="H18" s="74">
        <v>42035</v>
      </c>
      <c r="I18" s="78" t="s">
        <v>372</v>
      </c>
      <c r="J18" s="70">
        <v>1100</v>
      </c>
      <c r="K18" s="70"/>
      <c r="L18" s="79">
        <v>1</v>
      </c>
      <c r="M18" s="80">
        <v>0</v>
      </c>
      <c r="N18" s="80">
        <v>3780</v>
      </c>
      <c r="O18" s="80">
        <v>0</v>
      </c>
      <c r="P18" s="81" t="s">
        <v>418</v>
      </c>
      <c r="Q18" s="82">
        <v>1</v>
      </c>
      <c r="R18" s="83">
        <v>1</v>
      </c>
      <c r="S18" s="83">
        <v>1</v>
      </c>
      <c r="T18" s="82"/>
      <c r="U18" s="82"/>
      <c r="V18" s="82"/>
      <c r="W18" s="82">
        <v>3780</v>
      </c>
    </row>
    <row r="19" spans="1:23" ht="15" customHeight="1">
      <c r="A19" s="75" t="s">
        <v>139</v>
      </c>
      <c r="B19" s="69">
        <v>17</v>
      </c>
      <c r="C19" s="70" t="s">
        <v>364</v>
      </c>
      <c r="D19" s="70" t="s">
        <v>62</v>
      </c>
      <c r="E19" s="71" t="s">
        <v>419</v>
      </c>
      <c r="F19" s="72" t="s">
        <v>420</v>
      </c>
      <c r="G19" s="73" t="s">
        <v>203</v>
      </c>
      <c r="H19" s="74">
        <v>42035</v>
      </c>
      <c r="I19" s="78" t="s">
        <v>395</v>
      </c>
      <c r="J19" s="70">
        <v>10105</v>
      </c>
      <c r="K19" s="70"/>
      <c r="L19" s="79">
        <v>9</v>
      </c>
      <c r="M19" s="80">
        <v>0</v>
      </c>
      <c r="N19" s="80">
        <v>32175</v>
      </c>
      <c r="O19" s="80">
        <v>2520</v>
      </c>
      <c r="P19" s="81" t="s">
        <v>421</v>
      </c>
      <c r="Q19" s="82">
        <v>1</v>
      </c>
      <c r="R19" s="83">
        <v>1</v>
      </c>
      <c r="S19" s="83">
        <v>9</v>
      </c>
      <c r="T19" s="82"/>
      <c r="U19" s="82"/>
      <c r="V19" s="82"/>
      <c r="W19" s="82">
        <v>32175</v>
      </c>
    </row>
    <row r="20" spans="1:23" ht="15" customHeight="1">
      <c r="A20" s="75" t="s">
        <v>378</v>
      </c>
      <c r="B20" s="69">
        <v>18</v>
      </c>
      <c r="C20" s="70" t="s">
        <v>364</v>
      </c>
      <c r="D20" s="70" t="s">
        <v>62</v>
      </c>
      <c r="E20" s="71" t="s">
        <v>422</v>
      </c>
      <c r="F20" s="72" t="s">
        <v>423</v>
      </c>
      <c r="G20" s="73" t="s">
        <v>203</v>
      </c>
      <c r="H20" s="74">
        <v>42035</v>
      </c>
      <c r="I20" s="78" t="s">
        <v>388</v>
      </c>
      <c r="J20" s="70">
        <v>1980</v>
      </c>
      <c r="K20" s="70"/>
      <c r="L20" s="79">
        <v>1</v>
      </c>
      <c r="M20" s="80">
        <v>0</v>
      </c>
      <c r="N20" s="80">
        <v>4400</v>
      </c>
      <c r="O20" s="80">
        <v>0</v>
      </c>
      <c r="P20" s="81" t="s">
        <v>424</v>
      </c>
      <c r="Q20" s="82">
        <v>1</v>
      </c>
      <c r="R20" s="83">
        <v>1</v>
      </c>
      <c r="S20" s="83">
        <v>1</v>
      </c>
      <c r="T20" s="82"/>
      <c r="U20" s="82"/>
      <c r="V20" s="82"/>
      <c r="W20" s="82">
        <v>4215</v>
      </c>
    </row>
    <row r="21" spans="1:23" ht="15" customHeight="1">
      <c r="A21" s="75" t="s">
        <v>139</v>
      </c>
      <c r="B21" s="69">
        <v>19</v>
      </c>
      <c r="C21" s="70" t="s">
        <v>425</v>
      </c>
      <c r="D21" s="70" t="s">
        <v>426</v>
      </c>
      <c r="E21" s="71" t="s">
        <v>427</v>
      </c>
      <c r="F21" s="72" t="s">
        <v>428</v>
      </c>
      <c r="G21" s="73" t="s">
        <v>203</v>
      </c>
      <c r="H21" s="74">
        <v>42006</v>
      </c>
      <c r="I21" s="78" t="s">
        <v>395</v>
      </c>
      <c r="J21" s="70">
        <v>55</v>
      </c>
      <c r="K21" s="70"/>
      <c r="L21" s="79">
        <v>1</v>
      </c>
      <c r="M21" s="80">
        <v>0</v>
      </c>
      <c r="N21" s="80">
        <v>6325</v>
      </c>
      <c r="O21" s="80">
        <v>280</v>
      </c>
      <c r="P21" s="81" t="s">
        <v>429</v>
      </c>
      <c r="Q21" s="82">
        <v>1</v>
      </c>
      <c r="R21" s="83">
        <v>1</v>
      </c>
      <c r="S21" s="83">
        <v>1</v>
      </c>
      <c r="T21" s="82"/>
      <c r="U21" s="82"/>
      <c r="V21" s="82"/>
      <c r="W21" s="82">
        <v>6325</v>
      </c>
    </row>
    <row r="22" spans="1:23" ht="15" customHeight="1">
      <c r="A22" s="75" t="s">
        <v>378</v>
      </c>
      <c r="B22" s="69">
        <v>20</v>
      </c>
      <c r="C22" s="70" t="s">
        <v>425</v>
      </c>
      <c r="D22" s="70" t="s">
        <v>430</v>
      </c>
      <c r="E22" s="71" t="s">
        <v>431</v>
      </c>
      <c r="F22" s="72" t="s">
        <v>432</v>
      </c>
      <c r="G22" s="73" t="s">
        <v>203</v>
      </c>
      <c r="H22" s="74">
        <v>42006</v>
      </c>
      <c r="I22" s="78" t="s">
        <v>384</v>
      </c>
      <c r="J22" s="70">
        <v>3980</v>
      </c>
      <c r="K22" s="70"/>
      <c r="L22" s="79">
        <v>3</v>
      </c>
      <c r="M22" s="80">
        <v>0</v>
      </c>
      <c r="N22" s="80">
        <v>12600</v>
      </c>
      <c r="O22" s="80">
        <v>0</v>
      </c>
      <c r="P22" s="81" t="s">
        <v>433</v>
      </c>
      <c r="Q22" s="82">
        <v>1</v>
      </c>
      <c r="R22" s="83">
        <v>1</v>
      </c>
      <c r="S22" s="83">
        <v>3</v>
      </c>
      <c r="T22" s="82"/>
      <c r="U22" s="82"/>
      <c r="V22" s="82"/>
      <c r="W22" s="82">
        <v>12600</v>
      </c>
    </row>
    <row r="23" spans="1:23" ht="15" customHeight="1">
      <c r="A23" s="75" t="s">
        <v>139</v>
      </c>
      <c r="B23" s="69">
        <v>21</v>
      </c>
      <c r="C23" s="70" t="s">
        <v>434</v>
      </c>
      <c r="D23" s="70" t="s">
        <v>430</v>
      </c>
      <c r="E23" s="71" t="s">
        <v>435</v>
      </c>
      <c r="F23" s="72" t="s">
        <v>436</v>
      </c>
      <c r="G23" s="73" t="s">
        <v>203</v>
      </c>
      <c r="H23" s="74">
        <v>42007</v>
      </c>
      <c r="I23" s="78" t="s">
        <v>384</v>
      </c>
      <c r="J23" s="70">
        <v>13340</v>
      </c>
      <c r="K23" s="70"/>
      <c r="L23" s="79">
        <v>4</v>
      </c>
      <c r="M23" s="80">
        <v>0</v>
      </c>
      <c r="N23" s="80">
        <v>18240</v>
      </c>
      <c r="O23" s="80">
        <v>1120</v>
      </c>
      <c r="P23" s="81" t="s">
        <v>437</v>
      </c>
      <c r="Q23" s="82">
        <v>1</v>
      </c>
      <c r="R23" s="83">
        <v>0.8</v>
      </c>
      <c r="S23" s="83">
        <v>3.2</v>
      </c>
      <c r="T23" s="82"/>
      <c r="U23" s="82"/>
      <c r="V23" s="82"/>
      <c r="W23" s="82">
        <v>18240</v>
      </c>
    </row>
    <row r="24" spans="1:23" ht="15" customHeight="1">
      <c r="A24" s="75" t="s">
        <v>378</v>
      </c>
      <c r="B24" s="69">
        <v>22</v>
      </c>
      <c r="C24" s="70" t="s">
        <v>434</v>
      </c>
      <c r="D24" s="70" t="s">
        <v>430</v>
      </c>
      <c r="E24" s="71" t="s">
        <v>438</v>
      </c>
      <c r="F24" s="72" t="s">
        <v>439</v>
      </c>
      <c r="G24" s="73" t="s">
        <v>203</v>
      </c>
      <c r="H24" s="74">
        <v>42007</v>
      </c>
      <c r="I24" s="78" t="s">
        <v>372</v>
      </c>
      <c r="J24" s="70">
        <v>12800</v>
      </c>
      <c r="K24" s="70"/>
      <c r="L24" s="79">
        <v>3</v>
      </c>
      <c r="M24" s="80">
        <v>0</v>
      </c>
      <c r="N24" s="80">
        <v>6480</v>
      </c>
      <c r="O24" s="80">
        <v>800</v>
      </c>
      <c r="P24" s="81" t="s">
        <v>440</v>
      </c>
      <c r="Q24" s="82">
        <v>1</v>
      </c>
      <c r="R24" s="83">
        <v>1</v>
      </c>
      <c r="S24" s="83">
        <v>3</v>
      </c>
      <c r="T24" s="82"/>
      <c r="U24" s="82"/>
      <c r="V24" s="82"/>
      <c r="W24" s="82">
        <v>6480</v>
      </c>
    </row>
    <row r="25" spans="1:23" ht="15" customHeight="1">
      <c r="A25" s="75" t="s">
        <v>139</v>
      </c>
      <c r="B25" s="69">
        <v>23</v>
      </c>
      <c r="C25" s="70" t="s">
        <v>425</v>
      </c>
      <c r="D25" s="70" t="s">
        <v>426</v>
      </c>
      <c r="E25" s="71" t="s">
        <v>441</v>
      </c>
      <c r="F25" s="72" t="s">
        <v>442</v>
      </c>
      <c r="G25" s="73" t="s">
        <v>203</v>
      </c>
      <c r="H25" s="74">
        <v>42007</v>
      </c>
      <c r="I25" s="78" t="s">
        <v>367</v>
      </c>
      <c r="J25" s="70">
        <v>55</v>
      </c>
      <c r="K25" s="70"/>
      <c r="L25" s="79">
        <v>1</v>
      </c>
      <c r="M25" s="80">
        <v>0</v>
      </c>
      <c r="N25" s="80">
        <v>6325</v>
      </c>
      <c r="O25" s="80">
        <v>280</v>
      </c>
      <c r="P25" s="81" t="s">
        <v>429</v>
      </c>
      <c r="Q25" s="82">
        <v>1</v>
      </c>
      <c r="R25" s="83">
        <v>1</v>
      </c>
      <c r="S25" s="83">
        <v>1</v>
      </c>
      <c r="T25" s="82"/>
      <c r="U25" s="82"/>
      <c r="V25" s="82"/>
      <c r="W25" s="82">
        <v>6325</v>
      </c>
    </row>
    <row r="26" spans="1:23" ht="15" customHeight="1">
      <c r="A26" s="75" t="s">
        <v>378</v>
      </c>
      <c r="B26" s="69">
        <v>24</v>
      </c>
      <c r="C26" s="70" t="s">
        <v>425</v>
      </c>
      <c r="D26" s="70" t="s">
        <v>426</v>
      </c>
      <c r="E26" s="71" t="s">
        <v>443</v>
      </c>
      <c r="F26" s="72" t="s">
        <v>442</v>
      </c>
      <c r="G26" s="73" t="s">
        <v>203</v>
      </c>
      <c r="H26" s="74">
        <v>42007</v>
      </c>
      <c r="I26" s="78" t="s">
        <v>367</v>
      </c>
      <c r="J26" s="70">
        <v>1288</v>
      </c>
      <c r="K26" s="70"/>
      <c r="L26" s="79">
        <v>1</v>
      </c>
      <c r="M26" s="80">
        <v>0</v>
      </c>
      <c r="N26" s="80">
        <v>6092</v>
      </c>
      <c r="O26" s="80">
        <v>400</v>
      </c>
      <c r="P26" s="81" t="s">
        <v>444</v>
      </c>
      <c r="Q26" s="82">
        <v>1</v>
      </c>
      <c r="R26" s="83">
        <v>1</v>
      </c>
      <c r="S26" s="83">
        <v>1</v>
      </c>
      <c r="T26" s="82"/>
      <c r="U26" s="82"/>
      <c r="V26" s="82"/>
      <c r="W26" s="82">
        <v>6092</v>
      </c>
    </row>
    <row r="27" spans="1:23" ht="15" customHeight="1">
      <c r="A27" s="75" t="s">
        <v>139</v>
      </c>
      <c r="B27" s="69">
        <v>25</v>
      </c>
      <c r="C27" s="70" t="s">
        <v>425</v>
      </c>
      <c r="D27" s="70" t="s">
        <v>430</v>
      </c>
      <c r="E27" s="71" t="s">
        <v>445</v>
      </c>
      <c r="F27" s="72" t="s">
        <v>446</v>
      </c>
      <c r="G27" s="73" t="s">
        <v>203</v>
      </c>
      <c r="H27" s="74">
        <v>42007</v>
      </c>
      <c r="I27" s="78" t="s">
        <v>395</v>
      </c>
      <c r="J27" s="70">
        <v>13340</v>
      </c>
      <c r="K27" s="70"/>
      <c r="L27" s="79">
        <v>4</v>
      </c>
      <c r="M27" s="80">
        <v>0</v>
      </c>
      <c r="N27" s="80">
        <v>18240</v>
      </c>
      <c r="O27" s="80">
        <v>1120</v>
      </c>
      <c r="P27" s="81" t="s">
        <v>437</v>
      </c>
      <c r="Q27" s="82">
        <v>1</v>
      </c>
      <c r="R27" s="83">
        <v>0.8</v>
      </c>
      <c r="S27" s="83">
        <v>3.2</v>
      </c>
      <c r="T27" s="82"/>
      <c r="U27" s="82"/>
      <c r="V27" s="82"/>
      <c r="W27" s="82">
        <v>18240</v>
      </c>
    </row>
    <row r="28" spans="1:23" ht="15" customHeight="1">
      <c r="A28" s="75" t="s">
        <v>378</v>
      </c>
      <c r="B28" s="69">
        <v>26</v>
      </c>
      <c r="C28" s="70" t="s">
        <v>425</v>
      </c>
      <c r="D28" s="70" t="s">
        <v>430</v>
      </c>
      <c r="E28" s="71" t="s">
        <v>447</v>
      </c>
      <c r="F28" s="72" t="s">
        <v>448</v>
      </c>
      <c r="G28" s="73" t="s">
        <v>203</v>
      </c>
      <c r="H28" s="74">
        <v>42007</v>
      </c>
      <c r="I28" s="78" t="s">
        <v>395</v>
      </c>
      <c r="J28" s="70">
        <v>17080</v>
      </c>
      <c r="K28" s="70"/>
      <c r="L28" s="79">
        <v>6</v>
      </c>
      <c r="M28" s="80">
        <v>0</v>
      </c>
      <c r="N28" s="80">
        <v>25200</v>
      </c>
      <c r="O28" s="80">
        <v>1630</v>
      </c>
      <c r="P28" s="81" t="s">
        <v>449</v>
      </c>
      <c r="Q28" s="82">
        <v>1</v>
      </c>
      <c r="R28" s="83">
        <v>1</v>
      </c>
      <c r="S28" s="83">
        <v>6</v>
      </c>
      <c r="T28" s="82"/>
      <c r="U28" s="82"/>
      <c r="V28" s="82"/>
      <c r="W28" s="82">
        <v>25200</v>
      </c>
    </row>
    <row r="29" spans="1:23" ht="15" customHeight="1">
      <c r="A29" s="75" t="s">
        <v>139</v>
      </c>
      <c r="B29" s="69">
        <v>27</v>
      </c>
      <c r="C29" s="70" t="s">
        <v>425</v>
      </c>
      <c r="D29" s="70" t="s">
        <v>430</v>
      </c>
      <c r="E29" s="71" t="s">
        <v>450</v>
      </c>
      <c r="F29" s="72" t="s">
        <v>451</v>
      </c>
      <c r="G29" s="73" t="s">
        <v>203</v>
      </c>
      <c r="H29" s="74">
        <v>42007</v>
      </c>
      <c r="I29" s="78" t="s">
        <v>395</v>
      </c>
      <c r="J29" s="70">
        <v>1920</v>
      </c>
      <c r="K29" s="70"/>
      <c r="L29" s="79">
        <v>2</v>
      </c>
      <c r="M29" s="80">
        <v>0</v>
      </c>
      <c r="N29" s="80">
        <v>6560</v>
      </c>
      <c r="O29" s="80">
        <v>460</v>
      </c>
      <c r="P29" s="81" t="s">
        <v>452</v>
      </c>
      <c r="Q29" s="82">
        <v>1</v>
      </c>
      <c r="R29" s="83">
        <v>0.8</v>
      </c>
      <c r="S29" s="83">
        <v>1.6</v>
      </c>
      <c r="T29" s="82"/>
      <c r="U29" s="82"/>
      <c r="V29" s="82"/>
      <c r="W29" s="82">
        <v>6560</v>
      </c>
    </row>
    <row r="30" spans="1:23" ht="15" customHeight="1">
      <c r="A30" s="75" t="s">
        <v>378</v>
      </c>
      <c r="B30" s="69">
        <v>28</v>
      </c>
      <c r="C30" s="70" t="s">
        <v>425</v>
      </c>
      <c r="D30" s="70" t="s">
        <v>430</v>
      </c>
      <c r="E30" s="71" t="s">
        <v>453</v>
      </c>
      <c r="F30" s="72" t="s">
        <v>451</v>
      </c>
      <c r="G30" s="73" t="s">
        <v>203</v>
      </c>
      <c r="H30" s="74">
        <v>42007</v>
      </c>
      <c r="I30" s="78" t="s">
        <v>395</v>
      </c>
      <c r="J30" s="70">
        <v>9030</v>
      </c>
      <c r="K30" s="70"/>
      <c r="L30" s="79">
        <v>9</v>
      </c>
      <c r="M30" s="80">
        <v>0</v>
      </c>
      <c r="N30" s="80">
        <v>33250</v>
      </c>
      <c r="O30" s="80">
        <v>2240</v>
      </c>
      <c r="P30" s="81" t="s">
        <v>454</v>
      </c>
      <c r="Q30" s="82">
        <v>1</v>
      </c>
      <c r="R30" s="83">
        <v>1</v>
      </c>
      <c r="S30" s="83">
        <v>9</v>
      </c>
      <c r="T30" s="82"/>
      <c r="U30" s="82"/>
      <c r="V30" s="82"/>
      <c r="W30" s="82">
        <v>33250</v>
      </c>
    </row>
    <row r="31" spans="1:23" ht="15" customHeight="1">
      <c r="A31" s="75" t="s">
        <v>139</v>
      </c>
      <c r="B31" s="69">
        <v>29</v>
      </c>
      <c r="C31" s="70" t="s">
        <v>434</v>
      </c>
      <c r="D31" s="70" t="s">
        <v>426</v>
      </c>
      <c r="E31" s="71" t="s">
        <v>455</v>
      </c>
      <c r="F31" s="72" t="s">
        <v>456</v>
      </c>
      <c r="G31" s="73" t="s">
        <v>203</v>
      </c>
      <c r="H31" s="74">
        <v>42014</v>
      </c>
      <c r="I31" s="78" t="s">
        <v>372</v>
      </c>
      <c r="J31" s="70">
        <v>2100</v>
      </c>
      <c r="K31" s="70"/>
      <c r="L31" s="79">
        <v>1</v>
      </c>
      <c r="M31" s="80">
        <v>0</v>
      </c>
      <c r="N31" s="80">
        <v>5280</v>
      </c>
      <c r="O31" s="80">
        <v>400</v>
      </c>
      <c r="P31" s="81" t="s">
        <v>457</v>
      </c>
      <c r="Q31" s="82">
        <v>1</v>
      </c>
      <c r="R31" s="83">
        <v>1</v>
      </c>
      <c r="S31" s="83">
        <v>1</v>
      </c>
      <c r="T31" s="82"/>
      <c r="U31" s="82"/>
      <c r="V31" s="82"/>
      <c r="W31" s="82">
        <v>5280</v>
      </c>
    </row>
    <row r="32" spans="1:23" ht="15" customHeight="1">
      <c r="A32" s="75" t="s">
        <v>378</v>
      </c>
      <c r="B32" s="69">
        <v>30</v>
      </c>
      <c r="C32" s="70" t="s">
        <v>425</v>
      </c>
      <c r="D32" s="70" t="s">
        <v>426</v>
      </c>
      <c r="E32" s="71" t="s">
        <v>458</v>
      </c>
      <c r="F32" s="72" t="s">
        <v>459</v>
      </c>
      <c r="G32" s="73" t="s">
        <v>203</v>
      </c>
      <c r="H32" s="74">
        <v>42014</v>
      </c>
      <c r="I32" s="78" t="s">
        <v>395</v>
      </c>
      <c r="J32" s="70">
        <v>6210</v>
      </c>
      <c r="K32" s="70"/>
      <c r="L32" s="79">
        <v>2</v>
      </c>
      <c r="M32" s="80">
        <v>0</v>
      </c>
      <c r="N32" s="80">
        <v>10370</v>
      </c>
      <c r="O32" s="80">
        <v>560</v>
      </c>
      <c r="P32" s="81" t="s">
        <v>460</v>
      </c>
      <c r="Q32" s="82">
        <v>1</v>
      </c>
      <c r="R32" s="83">
        <v>1</v>
      </c>
      <c r="S32" s="83">
        <v>2</v>
      </c>
      <c r="T32" s="82"/>
      <c r="U32" s="82"/>
      <c r="V32" s="82"/>
      <c r="W32" s="82">
        <v>10370</v>
      </c>
    </row>
    <row r="33" spans="1:23" ht="15" customHeight="1">
      <c r="A33" s="75" t="s">
        <v>139</v>
      </c>
      <c r="B33" s="69">
        <v>31</v>
      </c>
      <c r="C33" s="70" t="s">
        <v>425</v>
      </c>
      <c r="D33" s="70" t="s">
        <v>426</v>
      </c>
      <c r="E33" s="71" t="s">
        <v>461</v>
      </c>
      <c r="F33" s="72" t="s">
        <v>462</v>
      </c>
      <c r="G33" s="73" t="s">
        <v>203</v>
      </c>
      <c r="H33" s="74">
        <v>42014</v>
      </c>
      <c r="I33" s="78" t="s">
        <v>376</v>
      </c>
      <c r="J33" s="70">
        <v>6310</v>
      </c>
      <c r="K33" s="70"/>
      <c r="L33" s="79">
        <v>2</v>
      </c>
      <c r="M33" s="80">
        <v>0</v>
      </c>
      <c r="N33" s="80">
        <v>10270</v>
      </c>
      <c r="O33" s="80">
        <v>560</v>
      </c>
      <c r="P33" s="81" t="s">
        <v>463</v>
      </c>
      <c r="Q33" s="82">
        <v>1</v>
      </c>
      <c r="R33" s="83">
        <v>1</v>
      </c>
      <c r="S33" s="83">
        <v>2</v>
      </c>
      <c r="T33" s="82"/>
      <c r="U33" s="82"/>
      <c r="V33" s="82"/>
      <c r="W33" s="82">
        <v>10270</v>
      </c>
    </row>
    <row r="34" spans="1:23" ht="15" customHeight="1">
      <c r="A34" s="75" t="s">
        <v>378</v>
      </c>
      <c r="B34" s="69">
        <v>32</v>
      </c>
      <c r="C34" s="70" t="s">
        <v>434</v>
      </c>
      <c r="D34" s="70" t="s">
        <v>430</v>
      </c>
      <c r="E34" s="71" t="s">
        <v>464</v>
      </c>
      <c r="F34" s="72" t="s">
        <v>465</v>
      </c>
      <c r="G34" s="73" t="s">
        <v>203</v>
      </c>
      <c r="H34" s="74">
        <v>42015</v>
      </c>
      <c r="I34" s="78" t="s">
        <v>395</v>
      </c>
      <c r="J34" s="70">
        <v>16380</v>
      </c>
      <c r="K34" s="70"/>
      <c r="L34" s="79">
        <v>4</v>
      </c>
      <c r="M34" s="80">
        <v>0</v>
      </c>
      <c r="N34" s="80">
        <v>15200</v>
      </c>
      <c r="O34" s="80">
        <v>1120</v>
      </c>
      <c r="P34" s="81" t="s">
        <v>466</v>
      </c>
      <c r="Q34" s="82">
        <v>1</v>
      </c>
      <c r="R34" s="83">
        <v>1</v>
      </c>
      <c r="S34" s="83">
        <v>4</v>
      </c>
      <c r="T34" s="82"/>
      <c r="U34" s="82"/>
      <c r="V34" s="82"/>
      <c r="W34" s="82">
        <v>15200</v>
      </c>
    </row>
    <row r="35" spans="1:23" ht="15" customHeight="1">
      <c r="A35" s="75" t="s">
        <v>139</v>
      </c>
      <c r="B35" s="69">
        <v>33</v>
      </c>
      <c r="C35" s="70" t="s">
        <v>434</v>
      </c>
      <c r="D35" s="70" t="s">
        <v>430</v>
      </c>
      <c r="E35" s="71" t="s">
        <v>467</v>
      </c>
      <c r="F35" s="72" t="s">
        <v>465</v>
      </c>
      <c r="G35" s="73" t="s">
        <v>203</v>
      </c>
      <c r="H35" s="74">
        <v>42015</v>
      </c>
      <c r="I35" s="78" t="s">
        <v>395</v>
      </c>
      <c r="J35" s="70">
        <v>11280</v>
      </c>
      <c r="K35" s="70"/>
      <c r="L35" s="79">
        <v>2</v>
      </c>
      <c r="M35" s="80">
        <v>0</v>
      </c>
      <c r="N35" s="80">
        <v>8000</v>
      </c>
      <c r="O35" s="80">
        <v>800</v>
      </c>
      <c r="P35" s="81" t="s">
        <v>468</v>
      </c>
      <c r="Q35" s="82">
        <v>1</v>
      </c>
      <c r="R35" s="83">
        <v>1</v>
      </c>
      <c r="S35" s="83">
        <v>2</v>
      </c>
      <c r="T35" s="82"/>
      <c r="U35" s="82"/>
      <c r="V35" s="82"/>
      <c r="W35" s="82">
        <v>8000</v>
      </c>
    </row>
    <row r="36" spans="1:23" ht="15" customHeight="1">
      <c r="A36" s="75" t="s">
        <v>378</v>
      </c>
      <c r="B36" s="69">
        <v>34</v>
      </c>
      <c r="C36" s="70" t="s">
        <v>434</v>
      </c>
      <c r="D36" s="70" t="s">
        <v>430</v>
      </c>
      <c r="E36" s="71" t="s">
        <v>469</v>
      </c>
      <c r="F36" s="72" t="s">
        <v>470</v>
      </c>
      <c r="G36" s="73" t="s">
        <v>203</v>
      </c>
      <c r="H36" s="74">
        <v>42015</v>
      </c>
      <c r="I36" s="78" t="s">
        <v>372</v>
      </c>
      <c r="J36" s="70">
        <v>11500</v>
      </c>
      <c r="K36" s="70"/>
      <c r="L36" s="79">
        <v>9</v>
      </c>
      <c r="M36" s="80">
        <v>0</v>
      </c>
      <c r="N36" s="80">
        <v>20780</v>
      </c>
      <c r="O36" s="80">
        <v>2520</v>
      </c>
      <c r="P36" s="81" t="s">
        <v>471</v>
      </c>
      <c r="Q36" s="82">
        <v>1</v>
      </c>
      <c r="R36" s="83">
        <v>0.9</v>
      </c>
      <c r="S36" s="83">
        <v>8.1</v>
      </c>
      <c r="T36" s="82"/>
      <c r="U36" s="82"/>
      <c r="V36" s="82"/>
      <c r="W36" s="82">
        <v>20780</v>
      </c>
    </row>
    <row r="37" spans="1:23" ht="15" customHeight="1">
      <c r="A37" s="75" t="s">
        <v>139</v>
      </c>
      <c r="B37" s="69">
        <v>35</v>
      </c>
      <c r="C37" s="70" t="s">
        <v>434</v>
      </c>
      <c r="D37" s="70" t="s">
        <v>426</v>
      </c>
      <c r="E37" s="71" t="s">
        <v>472</v>
      </c>
      <c r="F37" s="72" t="s">
        <v>473</v>
      </c>
      <c r="G37" s="73" t="s">
        <v>203</v>
      </c>
      <c r="H37" s="74">
        <v>42015</v>
      </c>
      <c r="I37" s="78" t="s">
        <v>381</v>
      </c>
      <c r="J37" s="70">
        <v>500</v>
      </c>
      <c r="K37" s="70"/>
      <c r="L37" s="79">
        <v>1</v>
      </c>
      <c r="M37" s="80">
        <v>0</v>
      </c>
      <c r="N37" s="80">
        <v>4380</v>
      </c>
      <c r="O37" s="80">
        <v>230</v>
      </c>
      <c r="P37" s="81" t="s">
        <v>474</v>
      </c>
      <c r="Q37" s="82">
        <v>1</v>
      </c>
      <c r="R37" s="83">
        <v>1</v>
      </c>
      <c r="S37" s="83">
        <v>1</v>
      </c>
      <c r="T37" s="82"/>
      <c r="U37" s="82"/>
      <c r="V37" s="82"/>
      <c r="W37" s="82">
        <v>4380</v>
      </c>
    </row>
    <row r="38" spans="1:23" ht="15" customHeight="1">
      <c r="A38" s="75" t="s">
        <v>378</v>
      </c>
      <c r="B38" s="69">
        <v>36</v>
      </c>
      <c r="C38" s="70" t="s">
        <v>434</v>
      </c>
      <c r="D38" s="70" t="s">
        <v>430</v>
      </c>
      <c r="E38" s="71" t="s">
        <v>475</v>
      </c>
      <c r="F38" s="72" t="s">
        <v>476</v>
      </c>
      <c r="G38" s="73" t="s">
        <v>203</v>
      </c>
      <c r="H38" s="74">
        <v>42021</v>
      </c>
      <c r="I38" s="78" t="s">
        <v>376</v>
      </c>
      <c r="J38" s="70">
        <v>10580</v>
      </c>
      <c r="K38" s="70"/>
      <c r="L38" s="79">
        <v>5</v>
      </c>
      <c r="M38" s="80">
        <v>0</v>
      </c>
      <c r="N38" s="80">
        <v>21000</v>
      </c>
      <c r="O38" s="80">
        <v>1400</v>
      </c>
      <c r="P38" s="81" t="s">
        <v>477</v>
      </c>
      <c r="Q38" s="82">
        <v>1</v>
      </c>
      <c r="R38" s="83">
        <v>1</v>
      </c>
      <c r="S38" s="83">
        <v>5</v>
      </c>
      <c r="T38" s="82"/>
      <c r="U38" s="82"/>
      <c r="V38" s="82"/>
      <c r="W38" s="82">
        <v>21000</v>
      </c>
    </row>
    <row r="39" spans="1:23" ht="15" customHeight="1">
      <c r="A39" s="75" t="s">
        <v>139</v>
      </c>
      <c r="B39" s="69">
        <v>37</v>
      </c>
      <c r="C39" s="70" t="s">
        <v>434</v>
      </c>
      <c r="D39" s="70" t="s">
        <v>430</v>
      </c>
      <c r="E39" s="71" t="s">
        <v>478</v>
      </c>
      <c r="F39" s="72" t="s">
        <v>479</v>
      </c>
      <c r="G39" s="73" t="s">
        <v>203</v>
      </c>
      <c r="H39" s="74">
        <v>42021</v>
      </c>
      <c r="I39" s="78" t="s">
        <v>372</v>
      </c>
      <c r="J39" s="70">
        <v>7300</v>
      </c>
      <c r="K39" s="70"/>
      <c r="L39" s="79">
        <v>2</v>
      </c>
      <c r="M39" s="80">
        <v>0</v>
      </c>
      <c r="N39" s="80">
        <v>11980</v>
      </c>
      <c r="O39" s="80">
        <v>800</v>
      </c>
      <c r="P39" s="81" t="s">
        <v>480</v>
      </c>
      <c r="Q39" s="82">
        <v>1</v>
      </c>
      <c r="R39" s="83">
        <v>0.96</v>
      </c>
      <c r="S39" s="83">
        <v>1.92</v>
      </c>
      <c r="T39" s="82"/>
      <c r="U39" s="82"/>
      <c r="V39" s="82"/>
      <c r="W39" s="82">
        <v>11980</v>
      </c>
    </row>
    <row r="40" spans="1:23" ht="15" customHeight="1">
      <c r="A40" s="75" t="s">
        <v>378</v>
      </c>
      <c r="B40" s="69">
        <v>38</v>
      </c>
      <c r="C40" s="70" t="s">
        <v>434</v>
      </c>
      <c r="D40" s="70" t="s">
        <v>430</v>
      </c>
      <c r="E40" s="71" t="s">
        <v>481</v>
      </c>
      <c r="F40" s="72" t="s">
        <v>479</v>
      </c>
      <c r="G40" s="73" t="s">
        <v>203</v>
      </c>
      <c r="H40" s="74">
        <v>42021</v>
      </c>
      <c r="I40" s="78" t="s">
        <v>372</v>
      </c>
      <c r="J40" s="70">
        <v>3185</v>
      </c>
      <c r="K40" s="70"/>
      <c r="L40" s="79">
        <v>1</v>
      </c>
      <c r="M40" s="80">
        <v>0</v>
      </c>
      <c r="N40" s="80">
        <v>4195</v>
      </c>
      <c r="O40" s="80">
        <v>0</v>
      </c>
      <c r="P40" s="81" t="s">
        <v>482</v>
      </c>
      <c r="Q40" s="82">
        <v>1</v>
      </c>
      <c r="R40" s="83">
        <v>1</v>
      </c>
      <c r="S40" s="83">
        <v>1</v>
      </c>
      <c r="T40" s="82"/>
      <c r="U40" s="82"/>
      <c r="V40" s="82"/>
      <c r="W40" s="82">
        <v>4195</v>
      </c>
    </row>
    <row r="41" spans="1:23" ht="15" customHeight="1">
      <c r="A41" s="75" t="s">
        <v>139</v>
      </c>
      <c r="B41" s="69">
        <v>39</v>
      </c>
      <c r="C41" s="70" t="s">
        <v>425</v>
      </c>
      <c r="D41" s="70" t="s">
        <v>426</v>
      </c>
      <c r="E41" s="71" t="s">
        <v>483</v>
      </c>
      <c r="F41" s="72" t="s">
        <v>484</v>
      </c>
      <c r="G41" s="73" t="s">
        <v>203</v>
      </c>
      <c r="H41" s="74">
        <v>42022</v>
      </c>
      <c r="I41" s="78" t="s">
        <v>395</v>
      </c>
      <c r="J41" s="70">
        <v>55</v>
      </c>
      <c r="K41" s="70"/>
      <c r="L41" s="79">
        <v>1</v>
      </c>
      <c r="M41" s="80">
        <v>0</v>
      </c>
      <c r="N41" s="80">
        <v>6325</v>
      </c>
      <c r="O41" s="80">
        <v>280</v>
      </c>
      <c r="P41" s="81" t="s">
        <v>429</v>
      </c>
      <c r="Q41" s="82">
        <v>1</v>
      </c>
      <c r="R41" s="83">
        <v>1</v>
      </c>
      <c r="S41" s="83">
        <v>1</v>
      </c>
      <c r="T41" s="82"/>
      <c r="U41" s="82"/>
      <c r="V41" s="82"/>
      <c r="W41" s="82">
        <v>6325</v>
      </c>
    </row>
    <row r="42" spans="1:23" ht="15" customHeight="1">
      <c r="A42" s="75" t="s">
        <v>378</v>
      </c>
      <c r="B42" s="69">
        <v>40</v>
      </c>
      <c r="C42" s="70" t="s">
        <v>425</v>
      </c>
      <c r="D42" s="70" t="s">
        <v>430</v>
      </c>
      <c r="E42" s="71" t="s">
        <v>485</v>
      </c>
      <c r="F42" s="72" t="s">
        <v>486</v>
      </c>
      <c r="G42" s="73" t="s">
        <v>203</v>
      </c>
      <c r="H42" s="74">
        <v>42022</v>
      </c>
      <c r="I42" s="78" t="s">
        <v>388</v>
      </c>
      <c r="J42" s="70">
        <v>13340</v>
      </c>
      <c r="K42" s="70"/>
      <c r="L42" s="79">
        <v>4</v>
      </c>
      <c r="M42" s="80">
        <v>0</v>
      </c>
      <c r="N42" s="80">
        <v>18240</v>
      </c>
      <c r="O42" s="80">
        <v>840</v>
      </c>
      <c r="P42" s="81" t="s">
        <v>487</v>
      </c>
      <c r="Q42" s="82">
        <v>1</v>
      </c>
      <c r="R42" s="83">
        <v>0.8</v>
      </c>
      <c r="S42" s="83">
        <v>3.2</v>
      </c>
      <c r="T42" s="82"/>
      <c r="U42" s="82"/>
      <c r="V42" s="82"/>
      <c r="W42" s="82">
        <v>17990</v>
      </c>
    </row>
    <row r="43" spans="1:23" ht="15" customHeight="1">
      <c r="A43" s="75" t="s">
        <v>139</v>
      </c>
      <c r="B43" s="69">
        <v>41</v>
      </c>
      <c r="C43" s="70" t="s">
        <v>434</v>
      </c>
      <c r="D43" s="70" t="s">
        <v>430</v>
      </c>
      <c r="E43" s="71" t="s">
        <v>488</v>
      </c>
      <c r="F43" s="72" t="s">
        <v>489</v>
      </c>
      <c r="G43" s="73" t="s">
        <v>203</v>
      </c>
      <c r="H43" s="74">
        <v>42022</v>
      </c>
      <c r="I43" s="78" t="s">
        <v>388</v>
      </c>
      <c r="J43" s="70">
        <v>14780</v>
      </c>
      <c r="K43" s="70"/>
      <c r="L43" s="79">
        <v>4</v>
      </c>
      <c r="M43" s="80">
        <v>0</v>
      </c>
      <c r="N43" s="80">
        <v>16800</v>
      </c>
      <c r="O43" s="80">
        <v>1120</v>
      </c>
      <c r="P43" s="81" t="s">
        <v>490</v>
      </c>
      <c r="Q43" s="82">
        <v>1</v>
      </c>
      <c r="R43" s="83">
        <v>0.8</v>
      </c>
      <c r="S43" s="83">
        <v>3.2</v>
      </c>
      <c r="T43" s="82"/>
      <c r="U43" s="82"/>
      <c r="V43" s="82"/>
      <c r="W43" s="82">
        <v>16550</v>
      </c>
    </row>
    <row r="44" spans="1:23" ht="15" customHeight="1">
      <c r="A44" s="75" t="s">
        <v>378</v>
      </c>
      <c r="B44" s="69">
        <v>42</v>
      </c>
      <c r="C44" s="70" t="s">
        <v>434</v>
      </c>
      <c r="D44" s="70" t="s">
        <v>430</v>
      </c>
      <c r="E44" s="71" t="s">
        <v>491</v>
      </c>
      <c r="F44" s="72" t="s">
        <v>492</v>
      </c>
      <c r="G44" s="73" t="s">
        <v>203</v>
      </c>
      <c r="H44" s="74">
        <v>42026</v>
      </c>
      <c r="I44" s="78" t="s">
        <v>376</v>
      </c>
      <c r="J44" s="70">
        <v>13340</v>
      </c>
      <c r="K44" s="70"/>
      <c r="L44" s="79">
        <v>4</v>
      </c>
      <c r="M44" s="80">
        <v>0</v>
      </c>
      <c r="N44" s="80">
        <v>1640</v>
      </c>
      <c r="O44" s="80">
        <v>1360</v>
      </c>
      <c r="P44" s="81" t="s">
        <v>493</v>
      </c>
      <c r="Q44" s="82">
        <v>1</v>
      </c>
      <c r="R44" s="83">
        <v>1</v>
      </c>
      <c r="S44" s="83">
        <v>4</v>
      </c>
      <c r="T44" s="82"/>
      <c r="U44" s="82"/>
      <c r="V44" s="82"/>
      <c r="W44" s="82">
        <v>1640</v>
      </c>
    </row>
    <row r="45" spans="1:23" ht="15" customHeight="1">
      <c r="A45" s="75" t="s">
        <v>139</v>
      </c>
      <c r="B45" s="69">
        <v>43</v>
      </c>
      <c r="C45" s="70" t="s">
        <v>425</v>
      </c>
      <c r="D45" s="70" t="s">
        <v>430</v>
      </c>
      <c r="E45" s="71" t="s">
        <v>494</v>
      </c>
      <c r="F45" s="72" t="s">
        <v>495</v>
      </c>
      <c r="G45" s="73" t="s">
        <v>203</v>
      </c>
      <c r="H45" s="74">
        <v>42028</v>
      </c>
      <c r="I45" s="78" t="s">
        <v>395</v>
      </c>
      <c r="J45" s="70">
        <v>18280</v>
      </c>
      <c r="K45" s="70"/>
      <c r="L45" s="79">
        <v>6</v>
      </c>
      <c r="M45" s="80">
        <v>0</v>
      </c>
      <c r="N45" s="80">
        <v>24000</v>
      </c>
      <c r="O45" s="80">
        <v>1680</v>
      </c>
      <c r="P45" s="81" t="s">
        <v>496</v>
      </c>
      <c r="Q45" s="82">
        <v>1</v>
      </c>
      <c r="R45" s="83">
        <v>1</v>
      </c>
      <c r="S45" s="83">
        <v>6</v>
      </c>
      <c r="T45" s="82"/>
      <c r="U45" s="82"/>
      <c r="V45" s="82"/>
      <c r="W45" s="82">
        <v>24000</v>
      </c>
    </row>
    <row r="46" spans="1:23" ht="15" customHeight="1">
      <c r="A46" s="75" t="s">
        <v>378</v>
      </c>
      <c r="B46" s="69">
        <v>44</v>
      </c>
      <c r="C46" s="70" t="s">
        <v>425</v>
      </c>
      <c r="D46" s="70" t="s">
        <v>430</v>
      </c>
      <c r="E46" s="71" t="s">
        <v>497</v>
      </c>
      <c r="F46" s="72" t="s">
        <v>498</v>
      </c>
      <c r="G46" s="73" t="s">
        <v>203</v>
      </c>
      <c r="H46" s="74">
        <v>42028</v>
      </c>
      <c r="I46" s="78" t="s">
        <v>388</v>
      </c>
      <c r="J46" s="70">
        <v>20730</v>
      </c>
      <c r="K46" s="70"/>
      <c r="L46" s="79">
        <v>4</v>
      </c>
      <c r="M46" s="80">
        <v>0</v>
      </c>
      <c r="N46" s="80">
        <v>10850</v>
      </c>
      <c r="O46" s="80">
        <v>1120</v>
      </c>
      <c r="P46" s="81" t="s">
        <v>499</v>
      </c>
      <c r="Q46" s="82">
        <v>1</v>
      </c>
      <c r="R46" s="83">
        <v>0.6</v>
      </c>
      <c r="S46" s="83">
        <v>2.4</v>
      </c>
      <c r="T46" s="82"/>
      <c r="U46" s="82"/>
      <c r="V46" s="82"/>
      <c r="W46" s="82">
        <v>10850</v>
      </c>
    </row>
    <row r="47" spans="1:23" ht="15" customHeight="1">
      <c r="A47" s="75" t="s">
        <v>139</v>
      </c>
      <c r="B47" s="69">
        <v>45</v>
      </c>
      <c r="C47" s="70" t="s">
        <v>434</v>
      </c>
      <c r="D47" s="70" t="s">
        <v>430</v>
      </c>
      <c r="E47" s="71" t="s">
        <v>500</v>
      </c>
      <c r="F47" s="72" t="s">
        <v>501</v>
      </c>
      <c r="G47" s="73" t="s">
        <v>203</v>
      </c>
      <c r="H47" s="74">
        <v>42028</v>
      </c>
      <c r="I47" s="78" t="s">
        <v>388</v>
      </c>
      <c r="J47" s="70">
        <v>10217</v>
      </c>
      <c r="K47" s="70"/>
      <c r="L47" s="79">
        <v>8</v>
      </c>
      <c r="M47" s="80">
        <v>0</v>
      </c>
      <c r="N47" s="80">
        <v>32063</v>
      </c>
      <c r="O47" s="80">
        <v>2240</v>
      </c>
      <c r="P47" s="81" t="s">
        <v>502</v>
      </c>
      <c r="Q47" s="82">
        <v>1</v>
      </c>
      <c r="R47" s="83">
        <v>1</v>
      </c>
      <c r="S47" s="83">
        <v>8</v>
      </c>
      <c r="T47" s="82"/>
      <c r="U47" s="82"/>
      <c r="V47" s="82"/>
      <c r="W47" s="82">
        <v>32063</v>
      </c>
    </row>
    <row r="48" spans="1:23" ht="15" customHeight="1">
      <c r="A48" s="75" t="s">
        <v>378</v>
      </c>
      <c r="B48" s="69">
        <v>46</v>
      </c>
      <c r="C48" s="70" t="s">
        <v>434</v>
      </c>
      <c r="D48" s="70" t="s">
        <v>426</v>
      </c>
      <c r="E48" s="71" t="s">
        <v>503</v>
      </c>
      <c r="F48" s="72" t="s">
        <v>504</v>
      </c>
      <c r="G48" s="73" t="s">
        <v>203</v>
      </c>
      <c r="H48" s="74">
        <v>42028</v>
      </c>
      <c r="I48" s="78" t="s">
        <v>381</v>
      </c>
      <c r="J48" s="70">
        <v>2100</v>
      </c>
      <c r="K48" s="70"/>
      <c r="L48" s="79">
        <v>1</v>
      </c>
      <c r="M48" s="80">
        <v>0</v>
      </c>
      <c r="N48" s="80">
        <v>5280</v>
      </c>
      <c r="O48" s="80">
        <v>400</v>
      </c>
      <c r="P48" s="81" t="s">
        <v>505</v>
      </c>
      <c r="Q48" s="82">
        <v>1</v>
      </c>
      <c r="R48" s="83">
        <v>1</v>
      </c>
      <c r="S48" s="83">
        <v>1</v>
      </c>
      <c r="T48" s="82"/>
      <c r="U48" s="82"/>
      <c r="V48" s="82"/>
      <c r="W48" s="82">
        <v>5280</v>
      </c>
    </row>
    <row r="49" spans="1:23" ht="15" customHeight="1">
      <c r="A49" s="75" t="s">
        <v>139</v>
      </c>
      <c r="B49" s="69">
        <v>47</v>
      </c>
      <c r="C49" s="70" t="s">
        <v>434</v>
      </c>
      <c r="D49" s="70" t="s">
        <v>426</v>
      </c>
      <c r="E49" s="71" t="s">
        <v>506</v>
      </c>
      <c r="F49" s="72" t="s">
        <v>507</v>
      </c>
      <c r="G49" s="73" t="s">
        <v>203</v>
      </c>
      <c r="H49" s="74">
        <v>42028</v>
      </c>
      <c r="I49" s="78" t="s">
        <v>388</v>
      </c>
      <c r="J49" s="70">
        <v>4640</v>
      </c>
      <c r="K49" s="70"/>
      <c r="L49" s="79">
        <v>2</v>
      </c>
      <c r="M49" s="80">
        <v>0</v>
      </c>
      <c r="N49" s="80">
        <v>14640</v>
      </c>
      <c r="O49" s="80">
        <v>800</v>
      </c>
      <c r="P49" s="81" t="s">
        <v>508</v>
      </c>
      <c r="Q49" s="82">
        <v>1</v>
      </c>
      <c r="R49" s="83">
        <v>1</v>
      </c>
      <c r="S49" s="83">
        <v>2</v>
      </c>
      <c r="T49" s="82"/>
      <c r="U49" s="82"/>
      <c r="V49" s="82"/>
      <c r="W49" s="82">
        <v>14640</v>
      </c>
    </row>
    <row r="50" spans="1:23" ht="15" customHeight="1">
      <c r="A50" s="75" t="s">
        <v>378</v>
      </c>
      <c r="B50" s="69">
        <v>48</v>
      </c>
      <c r="C50" s="70" t="s">
        <v>434</v>
      </c>
      <c r="D50" s="70" t="s">
        <v>426</v>
      </c>
      <c r="E50" s="71" t="s">
        <v>509</v>
      </c>
      <c r="F50" s="72" t="s">
        <v>510</v>
      </c>
      <c r="G50" s="73" t="s">
        <v>203</v>
      </c>
      <c r="H50" s="74">
        <v>42028</v>
      </c>
      <c r="I50" s="78" t="s">
        <v>381</v>
      </c>
      <c r="J50" s="70">
        <v>2100</v>
      </c>
      <c r="K50" s="70"/>
      <c r="L50" s="79">
        <v>1</v>
      </c>
      <c r="M50" s="80">
        <v>0</v>
      </c>
      <c r="N50" s="80">
        <v>5280</v>
      </c>
      <c r="O50" s="80">
        <v>400</v>
      </c>
      <c r="P50" s="81" t="s">
        <v>505</v>
      </c>
      <c r="Q50" s="82">
        <v>1</v>
      </c>
      <c r="R50" s="83">
        <v>1</v>
      </c>
      <c r="S50" s="83">
        <v>1</v>
      </c>
      <c r="T50" s="82"/>
      <c r="U50" s="82"/>
      <c r="V50" s="82"/>
      <c r="W50" s="82">
        <v>5030</v>
      </c>
    </row>
    <row r="51" spans="1:23" ht="15" customHeight="1">
      <c r="A51" s="75" t="s">
        <v>139</v>
      </c>
      <c r="B51" s="69">
        <v>49</v>
      </c>
      <c r="C51" s="70" t="s">
        <v>434</v>
      </c>
      <c r="D51" s="70" t="s">
        <v>430</v>
      </c>
      <c r="E51" s="71" t="s">
        <v>511</v>
      </c>
      <c r="F51" s="72" t="s">
        <v>512</v>
      </c>
      <c r="G51" s="73" t="s">
        <v>203</v>
      </c>
      <c r="H51" s="74">
        <v>42029</v>
      </c>
      <c r="I51" s="78" t="s">
        <v>372</v>
      </c>
      <c r="J51" s="70">
        <v>13340</v>
      </c>
      <c r="K51" s="70"/>
      <c r="L51" s="79">
        <v>4</v>
      </c>
      <c r="M51" s="80">
        <v>0</v>
      </c>
      <c r="N51" s="80">
        <v>18240</v>
      </c>
      <c r="O51" s="80">
        <v>1120</v>
      </c>
      <c r="P51" s="81" t="s">
        <v>513</v>
      </c>
      <c r="Q51" s="82">
        <v>1</v>
      </c>
      <c r="R51" s="83">
        <v>0.8</v>
      </c>
      <c r="S51" s="83">
        <v>3.2</v>
      </c>
      <c r="T51" s="82"/>
      <c r="U51" s="82"/>
      <c r="V51" s="82"/>
      <c r="W51" s="82">
        <v>18240</v>
      </c>
    </row>
    <row r="52" spans="1:23" ht="15" customHeight="1">
      <c r="A52" s="75" t="s">
        <v>378</v>
      </c>
      <c r="B52" s="69">
        <v>50</v>
      </c>
      <c r="C52" s="70" t="s">
        <v>425</v>
      </c>
      <c r="D52" s="70" t="s">
        <v>426</v>
      </c>
      <c r="E52" s="71" t="s">
        <v>514</v>
      </c>
      <c r="F52" s="72" t="s">
        <v>515</v>
      </c>
      <c r="G52" s="73" t="s">
        <v>203</v>
      </c>
      <c r="H52" s="74">
        <v>42029</v>
      </c>
      <c r="I52" s="78" t="s">
        <v>381</v>
      </c>
      <c r="J52" s="70">
        <v>0</v>
      </c>
      <c r="K52" s="70"/>
      <c r="L52" s="79">
        <v>1</v>
      </c>
      <c r="M52" s="80">
        <v>0</v>
      </c>
      <c r="N52" s="80">
        <v>6380</v>
      </c>
      <c r="O52" s="80">
        <v>280</v>
      </c>
      <c r="P52" s="81" t="s">
        <v>516</v>
      </c>
      <c r="Q52" s="82">
        <v>1</v>
      </c>
      <c r="R52" s="83">
        <v>1</v>
      </c>
      <c r="S52" s="83">
        <v>1</v>
      </c>
      <c r="T52" s="82"/>
      <c r="U52" s="82"/>
      <c r="V52" s="82"/>
      <c r="W52" s="82">
        <v>6380</v>
      </c>
    </row>
    <row r="53" spans="1:23" ht="15" customHeight="1">
      <c r="A53" s="75" t="s">
        <v>139</v>
      </c>
      <c r="B53" s="69">
        <v>51</v>
      </c>
      <c r="C53" s="70" t="s">
        <v>425</v>
      </c>
      <c r="D53" s="70" t="s">
        <v>430</v>
      </c>
      <c r="E53" s="71" t="s">
        <v>517</v>
      </c>
      <c r="F53" s="72" t="s">
        <v>518</v>
      </c>
      <c r="G53" s="73" t="s">
        <v>203</v>
      </c>
      <c r="H53" s="74">
        <v>42029</v>
      </c>
      <c r="I53" s="78" t="s">
        <v>395</v>
      </c>
      <c r="J53" s="70">
        <v>17900</v>
      </c>
      <c r="K53" s="70"/>
      <c r="L53" s="79">
        <v>4</v>
      </c>
      <c r="M53" s="80">
        <v>0</v>
      </c>
      <c r="N53" s="80">
        <v>13680</v>
      </c>
      <c r="O53" s="80">
        <v>1120</v>
      </c>
      <c r="P53" s="81" t="s">
        <v>519</v>
      </c>
      <c r="Q53" s="82">
        <v>1</v>
      </c>
      <c r="R53" s="83">
        <v>0.6</v>
      </c>
      <c r="S53" s="83">
        <v>2.4</v>
      </c>
      <c r="T53" s="82"/>
      <c r="U53" s="82"/>
      <c r="V53" s="82"/>
      <c r="W53" s="82">
        <v>13680</v>
      </c>
    </row>
    <row r="54" spans="1:23" ht="15" customHeight="1">
      <c r="A54" s="75" t="s">
        <v>378</v>
      </c>
      <c r="B54" s="69">
        <v>52</v>
      </c>
      <c r="C54" s="70" t="s">
        <v>425</v>
      </c>
      <c r="D54" s="70" t="s">
        <v>430</v>
      </c>
      <c r="E54" s="71" t="s">
        <v>520</v>
      </c>
      <c r="F54" s="72" t="s">
        <v>521</v>
      </c>
      <c r="G54" s="73" t="s">
        <v>203</v>
      </c>
      <c r="H54" s="74">
        <v>42029</v>
      </c>
      <c r="I54" s="78" t="s">
        <v>395</v>
      </c>
      <c r="J54" s="70">
        <v>17900</v>
      </c>
      <c r="K54" s="70"/>
      <c r="L54" s="79">
        <v>4</v>
      </c>
      <c r="M54" s="80">
        <v>0</v>
      </c>
      <c r="N54" s="80">
        <v>13680</v>
      </c>
      <c r="O54" s="80">
        <v>1120</v>
      </c>
      <c r="P54" s="81" t="s">
        <v>522</v>
      </c>
      <c r="Q54" s="82">
        <v>1</v>
      </c>
      <c r="R54" s="83">
        <v>0.6</v>
      </c>
      <c r="S54" s="83">
        <v>2.4</v>
      </c>
      <c r="T54" s="82"/>
      <c r="U54" s="82"/>
      <c r="V54" s="82"/>
      <c r="W54" s="82">
        <v>13680</v>
      </c>
    </row>
    <row r="55" spans="1:23" ht="15" customHeight="1">
      <c r="A55" s="75" t="s">
        <v>139</v>
      </c>
      <c r="B55" s="69">
        <v>53</v>
      </c>
      <c r="C55" s="70" t="s">
        <v>425</v>
      </c>
      <c r="D55" s="70" t="s">
        <v>426</v>
      </c>
      <c r="E55" s="71" t="s">
        <v>523</v>
      </c>
      <c r="F55" s="72" t="s">
        <v>524</v>
      </c>
      <c r="G55" s="73" t="s">
        <v>203</v>
      </c>
      <c r="H55" s="74">
        <v>42029</v>
      </c>
      <c r="I55" s="78" t="s">
        <v>388</v>
      </c>
      <c r="J55" s="70">
        <v>4580</v>
      </c>
      <c r="K55" s="70"/>
      <c r="L55" s="79">
        <v>2</v>
      </c>
      <c r="M55" s="80">
        <v>0</v>
      </c>
      <c r="N55" s="80">
        <v>12000</v>
      </c>
      <c r="O55" s="80">
        <v>0</v>
      </c>
      <c r="P55" s="81" t="s">
        <v>525</v>
      </c>
      <c r="Q55" s="82">
        <v>1</v>
      </c>
      <c r="R55" s="83">
        <v>1</v>
      </c>
      <c r="S55" s="83">
        <v>2</v>
      </c>
      <c r="T55" s="82"/>
      <c r="U55" s="82"/>
      <c r="V55" s="82"/>
      <c r="W55" s="82">
        <v>11750</v>
      </c>
    </row>
    <row r="56" spans="1:23" ht="15" customHeight="1">
      <c r="A56" s="75" t="s">
        <v>378</v>
      </c>
      <c r="B56" s="69">
        <v>54</v>
      </c>
      <c r="C56" s="70" t="s">
        <v>434</v>
      </c>
      <c r="D56" s="70" t="s">
        <v>430</v>
      </c>
      <c r="E56" s="71" t="s">
        <v>526</v>
      </c>
      <c r="F56" s="72" t="s">
        <v>527</v>
      </c>
      <c r="G56" s="73" t="s">
        <v>203</v>
      </c>
      <c r="H56" s="74">
        <v>42029</v>
      </c>
      <c r="I56" s="78" t="s">
        <v>372</v>
      </c>
      <c r="J56" s="70">
        <v>11010</v>
      </c>
      <c r="K56" s="70"/>
      <c r="L56" s="79">
        <v>6</v>
      </c>
      <c r="M56" s="80">
        <v>0</v>
      </c>
      <c r="N56" s="80">
        <v>20570</v>
      </c>
      <c r="O56" s="80">
        <v>1680</v>
      </c>
      <c r="P56" s="81" t="s">
        <v>528</v>
      </c>
      <c r="Q56" s="82">
        <v>1</v>
      </c>
      <c r="R56" s="83">
        <v>0.6</v>
      </c>
      <c r="S56" s="83">
        <v>3.6</v>
      </c>
      <c r="T56" s="82"/>
      <c r="U56" s="82"/>
      <c r="V56" s="82"/>
      <c r="W56" s="82">
        <v>20570</v>
      </c>
    </row>
    <row r="57" spans="1:23" ht="15" customHeight="1">
      <c r="A57" s="75" t="s">
        <v>139</v>
      </c>
      <c r="B57" s="69">
        <v>55</v>
      </c>
      <c r="C57" s="70" t="s">
        <v>425</v>
      </c>
      <c r="D57" s="70" t="s">
        <v>430</v>
      </c>
      <c r="E57" s="71" t="s">
        <v>529</v>
      </c>
      <c r="F57" s="72" t="s">
        <v>530</v>
      </c>
      <c r="G57" s="73" t="s">
        <v>203</v>
      </c>
      <c r="H57" s="74">
        <v>42029</v>
      </c>
      <c r="I57" s="78" t="s">
        <v>395</v>
      </c>
      <c r="J57" s="70">
        <v>8080</v>
      </c>
      <c r="K57" s="70"/>
      <c r="L57" s="79">
        <v>10</v>
      </c>
      <c r="M57" s="80">
        <v>0</v>
      </c>
      <c r="N57" s="80">
        <v>34200</v>
      </c>
      <c r="O57" s="80">
        <v>280</v>
      </c>
      <c r="P57" s="81" t="s">
        <v>531</v>
      </c>
      <c r="Q57" s="82">
        <v>1</v>
      </c>
      <c r="R57" s="83">
        <v>1</v>
      </c>
      <c r="S57" s="83">
        <v>10</v>
      </c>
      <c r="T57" s="82"/>
      <c r="U57" s="82"/>
      <c r="V57" s="82"/>
      <c r="W57" s="82">
        <v>34200</v>
      </c>
    </row>
    <row r="58" spans="1:23" ht="15" customHeight="1">
      <c r="A58" s="68" t="s">
        <v>139</v>
      </c>
      <c r="B58" s="69">
        <v>56</v>
      </c>
      <c r="C58" s="70" t="s">
        <v>425</v>
      </c>
      <c r="D58" s="70" t="s">
        <v>430</v>
      </c>
      <c r="E58" s="71" t="s">
        <v>532</v>
      </c>
      <c r="F58" s="72" t="s">
        <v>533</v>
      </c>
      <c r="G58" s="73" t="s">
        <v>203</v>
      </c>
      <c r="H58" s="74">
        <v>42029</v>
      </c>
      <c r="I58" s="78" t="s">
        <v>367</v>
      </c>
      <c r="J58" s="70">
        <v>15580</v>
      </c>
      <c r="K58" s="70"/>
      <c r="L58" s="79">
        <v>4</v>
      </c>
      <c r="M58" s="80">
        <v>0</v>
      </c>
      <c r="N58" s="80">
        <v>16000</v>
      </c>
      <c r="O58" s="80">
        <v>0</v>
      </c>
      <c r="P58" s="81" t="s">
        <v>534</v>
      </c>
      <c r="Q58" s="82">
        <v>1</v>
      </c>
      <c r="R58" s="83">
        <v>1</v>
      </c>
      <c r="S58" s="83">
        <v>4</v>
      </c>
      <c r="T58" s="82"/>
      <c r="U58" s="82"/>
      <c r="V58" s="82"/>
      <c r="W58" s="82">
        <v>16000</v>
      </c>
    </row>
    <row r="59" spans="1:23" ht="15" customHeight="1">
      <c r="A59" s="68" t="s">
        <v>139</v>
      </c>
      <c r="B59" s="69">
        <v>57</v>
      </c>
      <c r="C59" s="70" t="s">
        <v>425</v>
      </c>
      <c r="D59" s="70" t="s">
        <v>426</v>
      </c>
      <c r="E59" s="71" t="s">
        <v>535</v>
      </c>
      <c r="F59" s="72" t="s">
        <v>536</v>
      </c>
      <c r="G59" s="73" t="s">
        <v>203</v>
      </c>
      <c r="H59" s="74">
        <v>42030</v>
      </c>
      <c r="I59" s="78" t="s">
        <v>384</v>
      </c>
      <c r="J59" s="70">
        <v>3880</v>
      </c>
      <c r="K59" s="70"/>
      <c r="L59" s="79">
        <v>3</v>
      </c>
      <c r="M59" s="80">
        <v>0</v>
      </c>
      <c r="N59" s="80">
        <v>5700</v>
      </c>
      <c r="O59" s="80">
        <v>0</v>
      </c>
      <c r="P59" s="81" t="s">
        <v>537</v>
      </c>
      <c r="Q59" s="82">
        <v>1</v>
      </c>
      <c r="R59" s="83">
        <v>0.8</v>
      </c>
      <c r="S59" s="83">
        <v>2.4</v>
      </c>
      <c r="T59" s="82"/>
      <c r="U59" s="82"/>
      <c r="V59" s="82"/>
      <c r="W59" s="82">
        <v>5700</v>
      </c>
    </row>
    <row r="60" spans="1:23" ht="15" customHeight="1">
      <c r="A60" s="68" t="s">
        <v>139</v>
      </c>
      <c r="B60" s="69">
        <v>58</v>
      </c>
      <c r="C60" s="70" t="s">
        <v>425</v>
      </c>
      <c r="D60" s="70" t="s">
        <v>426</v>
      </c>
      <c r="E60" s="71" t="s">
        <v>538</v>
      </c>
      <c r="F60" s="72" t="s">
        <v>539</v>
      </c>
      <c r="G60" s="73" t="s">
        <v>203</v>
      </c>
      <c r="H60" s="74">
        <v>42030</v>
      </c>
      <c r="I60" s="78" t="s">
        <v>384</v>
      </c>
      <c r="J60" s="70">
        <v>3880</v>
      </c>
      <c r="K60" s="70"/>
      <c r="L60" s="79">
        <v>3</v>
      </c>
      <c r="M60" s="80">
        <v>0</v>
      </c>
      <c r="N60" s="80">
        <v>5700</v>
      </c>
      <c r="O60" s="80">
        <v>0</v>
      </c>
      <c r="P60" s="81" t="s">
        <v>537</v>
      </c>
      <c r="Q60" s="82">
        <v>1</v>
      </c>
      <c r="R60" s="83">
        <v>0.8</v>
      </c>
      <c r="S60" s="83">
        <v>2.4</v>
      </c>
      <c r="T60" s="82"/>
      <c r="U60" s="82"/>
      <c r="V60" s="82"/>
      <c r="W60" s="82">
        <v>5700</v>
      </c>
    </row>
    <row r="61" spans="1:23" ht="15" customHeight="1">
      <c r="A61" s="68" t="s">
        <v>139</v>
      </c>
      <c r="B61" s="69">
        <v>59</v>
      </c>
      <c r="C61" s="70" t="s">
        <v>434</v>
      </c>
      <c r="D61" s="70" t="s">
        <v>426</v>
      </c>
      <c r="E61" s="71" t="s">
        <v>540</v>
      </c>
      <c r="F61" s="72" t="s">
        <v>541</v>
      </c>
      <c r="G61" s="73" t="s">
        <v>203</v>
      </c>
      <c r="H61" s="74">
        <v>42030</v>
      </c>
      <c r="I61" s="78" t="s">
        <v>384</v>
      </c>
      <c r="J61" s="70">
        <v>3880</v>
      </c>
      <c r="K61" s="70"/>
      <c r="L61" s="79">
        <v>3</v>
      </c>
      <c r="M61" s="80">
        <v>0</v>
      </c>
      <c r="N61" s="80">
        <v>5700</v>
      </c>
      <c r="O61" s="80">
        <v>0</v>
      </c>
      <c r="P61" s="81" t="s">
        <v>537</v>
      </c>
      <c r="Q61" s="82">
        <v>1</v>
      </c>
      <c r="R61" s="83">
        <v>0.8</v>
      </c>
      <c r="S61" s="83">
        <v>2.4</v>
      </c>
      <c r="T61" s="82"/>
      <c r="U61" s="82"/>
      <c r="V61" s="82"/>
      <c r="W61" s="82">
        <v>5700</v>
      </c>
    </row>
    <row r="62" spans="1:23" ht="15" customHeight="1">
      <c r="A62" s="68" t="s">
        <v>139</v>
      </c>
      <c r="B62" s="69">
        <v>60</v>
      </c>
      <c r="C62" s="70" t="s">
        <v>425</v>
      </c>
      <c r="D62" s="70" t="s">
        <v>426</v>
      </c>
      <c r="E62" s="71" t="s">
        <v>542</v>
      </c>
      <c r="F62" s="72" t="s">
        <v>543</v>
      </c>
      <c r="G62" s="73" t="s">
        <v>203</v>
      </c>
      <c r="H62" s="74">
        <v>42030</v>
      </c>
      <c r="I62" s="78" t="s">
        <v>384</v>
      </c>
      <c r="J62" s="70">
        <v>3880</v>
      </c>
      <c r="K62" s="70"/>
      <c r="L62" s="79">
        <v>3</v>
      </c>
      <c r="M62" s="80">
        <v>0</v>
      </c>
      <c r="N62" s="80">
        <v>5700</v>
      </c>
      <c r="O62" s="80">
        <v>0</v>
      </c>
      <c r="P62" s="81" t="s">
        <v>537</v>
      </c>
      <c r="Q62" s="82">
        <v>1</v>
      </c>
      <c r="R62" s="83">
        <v>0.8</v>
      </c>
      <c r="S62" s="83">
        <v>2.4</v>
      </c>
      <c r="T62" s="82"/>
      <c r="U62" s="82"/>
      <c r="V62" s="82"/>
      <c r="W62" s="82">
        <v>5700</v>
      </c>
    </row>
    <row r="63" spans="1:23" ht="15" customHeight="1">
      <c r="A63" s="68" t="s">
        <v>139</v>
      </c>
      <c r="B63" s="69">
        <v>61</v>
      </c>
      <c r="C63" s="70" t="s">
        <v>425</v>
      </c>
      <c r="D63" s="70" t="s">
        <v>430</v>
      </c>
      <c r="E63" s="71" t="s">
        <v>544</v>
      </c>
      <c r="F63" s="72" t="s">
        <v>545</v>
      </c>
      <c r="G63" s="73" t="s">
        <v>203</v>
      </c>
      <c r="H63" s="74">
        <v>42031</v>
      </c>
      <c r="I63" s="78" t="s">
        <v>381</v>
      </c>
      <c r="J63" s="70">
        <v>3980</v>
      </c>
      <c r="K63" s="70"/>
      <c r="L63" s="79">
        <v>3</v>
      </c>
      <c r="M63" s="80">
        <v>0</v>
      </c>
      <c r="N63" s="80">
        <v>12600</v>
      </c>
      <c r="O63" s="80">
        <v>840</v>
      </c>
      <c r="P63" s="81" t="s">
        <v>546</v>
      </c>
      <c r="Q63" s="82">
        <v>1</v>
      </c>
      <c r="R63" s="83">
        <v>1</v>
      </c>
      <c r="S63" s="83">
        <v>3</v>
      </c>
      <c r="T63" s="82"/>
      <c r="U63" s="82"/>
      <c r="V63" s="82"/>
      <c r="W63" s="82">
        <v>12600</v>
      </c>
    </row>
    <row r="64" spans="1:23" ht="15" customHeight="1">
      <c r="A64" s="68" t="s">
        <v>139</v>
      </c>
      <c r="B64" s="69">
        <v>62</v>
      </c>
      <c r="C64" s="70" t="s">
        <v>434</v>
      </c>
      <c r="D64" s="70" t="s">
        <v>430</v>
      </c>
      <c r="E64" s="71" t="s">
        <v>547</v>
      </c>
      <c r="F64" s="72" t="s">
        <v>548</v>
      </c>
      <c r="G64" s="73" t="s">
        <v>203</v>
      </c>
      <c r="H64" s="74">
        <v>42031</v>
      </c>
      <c r="I64" s="78" t="s">
        <v>372</v>
      </c>
      <c r="J64" s="70">
        <v>13980</v>
      </c>
      <c r="K64" s="70"/>
      <c r="L64" s="79">
        <v>4</v>
      </c>
      <c r="M64" s="80">
        <v>0</v>
      </c>
      <c r="N64" s="80">
        <v>17600</v>
      </c>
      <c r="O64" s="80">
        <v>1120</v>
      </c>
      <c r="P64" s="81" t="s">
        <v>549</v>
      </c>
      <c r="Q64" s="82">
        <v>1</v>
      </c>
      <c r="R64" s="83">
        <v>1</v>
      </c>
      <c r="S64" s="83">
        <v>4</v>
      </c>
      <c r="T64" s="82"/>
      <c r="U64" s="82"/>
      <c r="V64" s="82"/>
      <c r="W64" s="82">
        <v>17600</v>
      </c>
    </row>
    <row r="65" spans="1:23" ht="15" customHeight="1">
      <c r="A65" s="68" t="s">
        <v>139</v>
      </c>
      <c r="B65" s="69">
        <v>63</v>
      </c>
      <c r="C65" s="70" t="s">
        <v>425</v>
      </c>
      <c r="D65" s="70" t="s">
        <v>430</v>
      </c>
      <c r="E65" s="71" t="s">
        <v>550</v>
      </c>
      <c r="F65" s="72" t="s">
        <v>551</v>
      </c>
      <c r="G65" s="73" t="s">
        <v>203</v>
      </c>
      <c r="H65" s="74">
        <v>42031</v>
      </c>
      <c r="I65" s="78" t="s">
        <v>367</v>
      </c>
      <c r="J65" s="70">
        <v>15580</v>
      </c>
      <c r="K65" s="70"/>
      <c r="L65" s="79">
        <v>4</v>
      </c>
      <c r="M65" s="80">
        <v>0</v>
      </c>
      <c r="N65" s="80">
        <v>16000</v>
      </c>
      <c r="O65" s="80">
        <v>1120</v>
      </c>
      <c r="P65" s="81" t="s">
        <v>552</v>
      </c>
      <c r="Q65" s="82">
        <v>1</v>
      </c>
      <c r="R65" s="83">
        <v>1</v>
      </c>
      <c r="S65" s="83">
        <v>4</v>
      </c>
      <c r="T65" s="82"/>
      <c r="U65" s="82"/>
      <c r="V65" s="82"/>
      <c r="W65" s="82">
        <v>16000</v>
      </c>
    </row>
    <row r="66" spans="1:23" ht="15" customHeight="1">
      <c r="A66" s="68" t="s">
        <v>139</v>
      </c>
      <c r="B66" s="69">
        <v>64</v>
      </c>
      <c r="C66" s="70" t="s">
        <v>434</v>
      </c>
      <c r="D66" s="70" t="s">
        <v>430</v>
      </c>
      <c r="E66" s="71" t="s">
        <v>553</v>
      </c>
      <c r="F66" s="72" t="s">
        <v>554</v>
      </c>
      <c r="G66" s="73" t="s">
        <v>203</v>
      </c>
      <c r="H66" s="74">
        <v>42031</v>
      </c>
      <c r="I66" s="78" t="s">
        <v>384</v>
      </c>
      <c r="J66" s="70">
        <v>13340</v>
      </c>
      <c r="K66" s="70"/>
      <c r="L66" s="79">
        <v>4</v>
      </c>
      <c r="M66" s="80">
        <v>0</v>
      </c>
      <c r="N66" s="80">
        <v>18240</v>
      </c>
      <c r="O66" s="80">
        <v>0</v>
      </c>
      <c r="P66" s="81" t="s">
        <v>555</v>
      </c>
      <c r="Q66" s="82">
        <v>1</v>
      </c>
      <c r="R66" s="83">
        <v>0.8</v>
      </c>
      <c r="S66" s="83">
        <v>3.2</v>
      </c>
      <c r="T66" s="82"/>
      <c r="U66" s="82"/>
      <c r="V66" s="82"/>
      <c r="W66" s="82">
        <v>18240</v>
      </c>
    </row>
    <row r="67" spans="1:23" ht="15" customHeight="1">
      <c r="A67" s="68" t="s">
        <v>139</v>
      </c>
      <c r="B67" s="69">
        <v>65</v>
      </c>
      <c r="C67" s="70" t="s">
        <v>434</v>
      </c>
      <c r="D67" s="70" t="s">
        <v>430</v>
      </c>
      <c r="E67" s="71" t="s">
        <v>556</v>
      </c>
      <c r="F67" s="72" t="s">
        <v>557</v>
      </c>
      <c r="G67" s="73" t="s">
        <v>203</v>
      </c>
      <c r="H67" s="74">
        <v>42032</v>
      </c>
      <c r="I67" s="78" t="s">
        <v>395</v>
      </c>
      <c r="J67" s="70">
        <v>13340</v>
      </c>
      <c r="K67" s="70"/>
      <c r="L67" s="79">
        <v>4</v>
      </c>
      <c r="M67" s="80">
        <v>0</v>
      </c>
      <c r="N67" s="80">
        <v>18240</v>
      </c>
      <c r="O67" s="80">
        <v>1120</v>
      </c>
      <c r="P67" s="81" t="s">
        <v>558</v>
      </c>
      <c r="Q67" s="82">
        <v>1</v>
      </c>
      <c r="R67" s="83">
        <v>1</v>
      </c>
      <c r="S67" s="83">
        <v>4</v>
      </c>
      <c r="T67" s="82"/>
      <c r="U67" s="82"/>
      <c r="V67" s="82"/>
      <c r="W67" s="82">
        <v>18240</v>
      </c>
    </row>
    <row r="68" spans="1:23" ht="15" customHeight="1">
      <c r="A68" s="68" t="s">
        <v>139</v>
      </c>
      <c r="B68" s="69">
        <v>66</v>
      </c>
      <c r="C68" s="70" t="s">
        <v>425</v>
      </c>
      <c r="D68" s="70" t="s">
        <v>426</v>
      </c>
      <c r="E68" s="71" t="s">
        <v>559</v>
      </c>
      <c r="F68" s="72" t="s">
        <v>560</v>
      </c>
      <c r="G68" s="73" t="s">
        <v>203</v>
      </c>
      <c r="H68" s="74">
        <v>42032</v>
      </c>
      <c r="I68" s="78" t="s">
        <v>388</v>
      </c>
      <c r="J68" s="70">
        <v>1220</v>
      </c>
      <c r="K68" s="70"/>
      <c r="L68" s="79">
        <v>3</v>
      </c>
      <c r="M68" s="80">
        <v>0</v>
      </c>
      <c r="N68" s="80">
        <v>4160</v>
      </c>
      <c r="O68" s="80">
        <v>360</v>
      </c>
      <c r="P68" s="81" t="s">
        <v>561</v>
      </c>
      <c r="Q68" s="82">
        <v>1</v>
      </c>
      <c r="R68" s="83">
        <v>0.8</v>
      </c>
      <c r="S68" s="83">
        <v>2.4</v>
      </c>
      <c r="T68" s="82"/>
      <c r="U68" s="82"/>
      <c r="V68" s="82"/>
      <c r="W68" s="82">
        <v>4160</v>
      </c>
    </row>
    <row r="69" spans="1:23" ht="15" customHeight="1">
      <c r="A69" s="68" t="s">
        <v>139</v>
      </c>
      <c r="B69" s="69">
        <v>67</v>
      </c>
      <c r="C69" s="70" t="s">
        <v>425</v>
      </c>
      <c r="D69" s="70" t="s">
        <v>426</v>
      </c>
      <c r="E69" s="71" t="s">
        <v>562</v>
      </c>
      <c r="F69" s="72" t="s">
        <v>563</v>
      </c>
      <c r="G69" s="73" t="s">
        <v>203</v>
      </c>
      <c r="H69" s="74">
        <v>42032</v>
      </c>
      <c r="I69" s="78" t="s">
        <v>388</v>
      </c>
      <c r="J69" s="70">
        <v>4580</v>
      </c>
      <c r="K69" s="70"/>
      <c r="L69" s="79">
        <v>2</v>
      </c>
      <c r="M69" s="80">
        <v>0</v>
      </c>
      <c r="N69" s="80">
        <v>12000</v>
      </c>
      <c r="O69" s="80">
        <v>0</v>
      </c>
      <c r="P69" s="81" t="s">
        <v>564</v>
      </c>
      <c r="Q69" s="82">
        <v>1</v>
      </c>
      <c r="R69" s="83">
        <v>1</v>
      </c>
      <c r="S69" s="83">
        <v>2</v>
      </c>
      <c r="T69" s="82"/>
      <c r="U69" s="82"/>
      <c r="V69" s="82"/>
      <c r="W69" s="82">
        <v>11750</v>
      </c>
    </row>
    <row r="70" spans="1:23" ht="15" customHeight="1">
      <c r="A70" s="68" t="s">
        <v>139</v>
      </c>
      <c r="B70" s="69">
        <v>68</v>
      </c>
      <c r="C70" s="70" t="s">
        <v>425</v>
      </c>
      <c r="D70" s="70" t="s">
        <v>430</v>
      </c>
      <c r="E70" s="71" t="s">
        <v>565</v>
      </c>
      <c r="F70" s="72" t="s">
        <v>566</v>
      </c>
      <c r="G70" s="73" t="s">
        <v>203</v>
      </c>
      <c r="H70" s="74">
        <v>42032</v>
      </c>
      <c r="I70" s="78" t="s">
        <v>384</v>
      </c>
      <c r="J70" s="70">
        <v>15580</v>
      </c>
      <c r="K70" s="70"/>
      <c r="L70" s="79">
        <v>4</v>
      </c>
      <c r="M70" s="80">
        <v>0</v>
      </c>
      <c r="N70" s="80">
        <v>16000</v>
      </c>
      <c r="O70" s="80">
        <v>280</v>
      </c>
      <c r="P70" s="81" t="s">
        <v>567</v>
      </c>
      <c r="Q70" s="82">
        <v>1</v>
      </c>
      <c r="R70" s="83">
        <v>1</v>
      </c>
      <c r="S70" s="83">
        <v>4</v>
      </c>
      <c r="T70" s="82"/>
      <c r="U70" s="82"/>
      <c r="V70" s="82"/>
      <c r="W70" s="82">
        <v>16000</v>
      </c>
    </row>
    <row r="71" spans="1:23" ht="15" customHeight="1">
      <c r="A71" s="68" t="s">
        <v>139</v>
      </c>
      <c r="B71" s="69">
        <v>69</v>
      </c>
      <c r="C71" s="70" t="s">
        <v>425</v>
      </c>
      <c r="D71" s="70" t="s">
        <v>430</v>
      </c>
      <c r="E71" s="71" t="s">
        <v>568</v>
      </c>
      <c r="F71" s="72" t="s">
        <v>569</v>
      </c>
      <c r="G71" s="73" t="s">
        <v>203</v>
      </c>
      <c r="H71" s="74">
        <v>42032</v>
      </c>
      <c r="I71" s="78" t="s">
        <v>367</v>
      </c>
      <c r="J71" s="70">
        <v>15580</v>
      </c>
      <c r="K71" s="70"/>
      <c r="L71" s="79">
        <v>4</v>
      </c>
      <c r="M71" s="80">
        <v>0</v>
      </c>
      <c r="N71" s="80">
        <v>16000</v>
      </c>
      <c r="O71" s="80">
        <v>280</v>
      </c>
      <c r="P71" s="81" t="s">
        <v>570</v>
      </c>
      <c r="Q71" s="82">
        <v>1</v>
      </c>
      <c r="R71" s="83">
        <v>1</v>
      </c>
      <c r="S71" s="83">
        <v>4</v>
      </c>
      <c r="T71" s="82"/>
      <c r="U71" s="82"/>
      <c r="V71" s="82"/>
      <c r="W71" s="82">
        <v>16000</v>
      </c>
    </row>
    <row r="72" spans="1:23" ht="15" customHeight="1">
      <c r="A72" s="68" t="s">
        <v>139</v>
      </c>
      <c r="B72" s="69">
        <v>70</v>
      </c>
      <c r="C72" s="70" t="s">
        <v>425</v>
      </c>
      <c r="D72" s="70" t="s">
        <v>426</v>
      </c>
      <c r="E72" s="71" t="s">
        <v>571</v>
      </c>
      <c r="F72" s="72" t="s">
        <v>572</v>
      </c>
      <c r="G72" s="73" t="s">
        <v>203</v>
      </c>
      <c r="H72" s="74">
        <v>42033</v>
      </c>
      <c r="I72" s="78" t="s">
        <v>395</v>
      </c>
      <c r="J72" s="70">
        <v>3880</v>
      </c>
      <c r="K72" s="70"/>
      <c r="L72" s="79">
        <v>3</v>
      </c>
      <c r="M72" s="80">
        <v>0</v>
      </c>
      <c r="N72" s="80">
        <v>5700</v>
      </c>
      <c r="O72" s="80">
        <v>0</v>
      </c>
      <c r="P72" s="81" t="s">
        <v>537</v>
      </c>
      <c r="Q72" s="82">
        <v>1</v>
      </c>
      <c r="R72" s="83">
        <v>0.8</v>
      </c>
      <c r="S72" s="83">
        <v>2.4</v>
      </c>
      <c r="T72" s="82"/>
      <c r="U72" s="82"/>
      <c r="V72" s="82"/>
      <c r="W72" s="82">
        <v>5700</v>
      </c>
    </row>
    <row r="73" spans="1:23" ht="15" customHeight="1">
      <c r="A73" s="68" t="s">
        <v>139</v>
      </c>
      <c r="B73" s="69">
        <v>71</v>
      </c>
      <c r="C73" s="70" t="s">
        <v>434</v>
      </c>
      <c r="D73" s="70" t="s">
        <v>430</v>
      </c>
      <c r="E73" s="71" t="s">
        <v>573</v>
      </c>
      <c r="F73" s="72" t="s">
        <v>574</v>
      </c>
      <c r="G73" s="73" t="s">
        <v>203</v>
      </c>
      <c r="H73" s="74">
        <v>42033</v>
      </c>
      <c r="I73" s="78" t="s">
        <v>384</v>
      </c>
      <c r="J73" s="70">
        <v>13340</v>
      </c>
      <c r="K73" s="70"/>
      <c r="L73" s="79">
        <v>4</v>
      </c>
      <c r="M73" s="80">
        <v>0</v>
      </c>
      <c r="N73" s="80">
        <v>18240</v>
      </c>
      <c r="O73" s="80">
        <v>1120</v>
      </c>
      <c r="P73" s="81" t="s">
        <v>575</v>
      </c>
      <c r="Q73" s="82">
        <v>1</v>
      </c>
      <c r="R73" s="83">
        <v>0.8</v>
      </c>
      <c r="S73" s="83">
        <v>3.2</v>
      </c>
      <c r="T73" s="82"/>
      <c r="U73" s="82"/>
      <c r="V73" s="82"/>
      <c r="W73" s="82">
        <v>18240</v>
      </c>
    </row>
    <row r="74" spans="1:23" ht="15" customHeight="1">
      <c r="A74" s="68" t="s">
        <v>139</v>
      </c>
      <c r="B74" s="69">
        <v>72</v>
      </c>
      <c r="C74" s="70" t="s">
        <v>425</v>
      </c>
      <c r="D74" s="70" t="s">
        <v>430</v>
      </c>
      <c r="E74" s="71" t="s">
        <v>576</v>
      </c>
      <c r="F74" s="72" t="s">
        <v>577</v>
      </c>
      <c r="G74" s="73" t="s">
        <v>203</v>
      </c>
      <c r="H74" s="74">
        <v>42033</v>
      </c>
      <c r="I74" s="78" t="s">
        <v>388</v>
      </c>
      <c r="J74" s="70">
        <v>15580</v>
      </c>
      <c r="K74" s="70"/>
      <c r="L74" s="79">
        <v>4</v>
      </c>
      <c r="M74" s="80">
        <v>0</v>
      </c>
      <c r="N74" s="80">
        <v>16000</v>
      </c>
      <c r="O74" s="80">
        <v>1120</v>
      </c>
      <c r="P74" s="81" t="s">
        <v>578</v>
      </c>
      <c r="Q74" s="82">
        <v>1</v>
      </c>
      <c r="R74" s="83">
        <v>1</v>
      </c>
      <c r="S74" s="83">
        <v>4</v>
      </c>
      <c r="T74" s="82"/>
      <c r="U74" s="82"/>
      <c r="V74" s="82"/>
      <c r="W74" s="82">
        <v>15750</v>
      </c>
    </row>
    <row r="75" spans="1:23" ht="15" customHeight="1">
      <c r="A75" s="68" t="s">
        <v>139</v>
      </c>
      <c r="B75" s="69">
        <v>73</v>
      </c>
      <c r="C75" s="70" t="s">
        <v>425</v>
      </c>
      <c r="D75" s="70" t="s">
        <v>426</v>
      </c>
      <c r="E75" s="71" t="s">
        <v>579</v>
      </c>
      <c r="F75" s="72" t="s">
        <v>580</v>
      </c>
      <c r="G75" s="73" t="s">
        <v>203</v>
      </c>
      <c r="H75" s="74">
        <v>42033</v>
      </c>
      <c r="I75" s="78" t="s">
        <v>384</v>
      </c>
      <c r="J75" s="70">
        <v>3880</v>
      </c>
      <c r="K75" s="70"/>
      <c r="L75" s="79">
        <v>3</v>
      </c>
      <c r="M75" s="80">
        <v>0</v>
      </c>
      <c r="N75" s="80">
        <v>5700</v>
      </c>
      <c r="O75" s="80">
        <v>360</v>
      </c>
      <c r="P75" s="81" t="s">
        <v>581</v>
      </c>
      <c r="Q75" s="82">
        <v>1</v>
      </c>
      <c r="R75" s="83">
        <v>0.8</v>
      </c>
      <c r="S75" s="83">
        <v>2.4</v>
      </c>
      <c r="T75" s="82"/>
      <c r="U75" s="82"/>
      <c r="V75" s="82"/>
      <c r="W75" s="82">
        <v>5700</v>
      </c>
    </row>
    <row r="76" spans="1:23" ht="15" customHeight="1">
      <c r="A76" s="68" t="s">
        <v>139</v>
      </c>
      <c r="B76" s="69">
        <v>74</v>
      </c>
      <c r="C76" s="70" t="s">
        <v>434</v>
      </c>
      <c r="D76" s="70" t="s">
        <v>430</v>
      </c>
      <c r="E76" s="71" t="s">
        <v>582</v>
      </c>
      <c r="F76" s="72" t="s">
        <v>583</v>
      </c>
      <c r="G76" s="73" t="s">
        <v>203</v>
      </c>
      <c r="H76" s="74">
        <v>42033</v>
      </c>
      <c r="I76" s="78" t="s">
        <v>384</v>
      </c>
      <c r="J76" s="70">
        <v>14780</v>
      </c>
      <c r="K76" s="70"/>
      <c r="L76" s="79">
        <v>4</v>
      </c>
      <c r="M76" s="80">
        <v>0</v>
      </c>
      <c r="N76" s="80">
        <v>16800</v>
      </c>
      <c r="O76" s="80">
        <v>1120</v>
      </c>
      <c r="P76" s="81" t="s">
        <v>584</v>
      </c>
      <c r="Q76" s="82">
        <v>1</v>
      </c>
      <c r="R76" s="83">
        <v>1</v>
      </c>
      <c r="S76" s="83">
        <v>4</v>
      </c>
      <c r="T76" s="82"/>
      <c r="U76" s="82"/>
      <c r="V76" s="82"/>
      <c r="W76" s="82">
        <v>16800</v>
      </c>
    </row>
    <row r="77" spans="1:23" ht="15" customHeight="1">
      <c r="A77" s="68" t="s">
        <v>139</v>
      </c>
      <c r="B77" s="69">
        <v>75</v>
      </c>
      <c r="C77" s="70" t="s">
        <v>434</v>
      </c>
      <c r="D77" s="70" t="s">
        <v>430</v>
      </c>
      <c r="E77" s="71" t="s">
        <v>585</v>
      </c>
      <c r="F77" s="72" t="s">
        <v>586</v>
      </c>
      <c r="G77" s="73" t="s">
        <v>203</v>
      </c>
      <c r="H77" s="74">
        <v>42035</v>
      </c>
      <c r="I77" s="78" t="s">
        <v>384</v>
      </c>
      <c r="J77" s="70">
        <v>13980</v>
      </c>
      <c r="K77" s="70"/>
      <c r="L77" s="79">
        <v>4</v>
      </c>
      <c r="M77" s="80">
        <v>0</v>
      </c>
      <c r="N77" s="80">
        <v>17600</v>
      </c>
      <c r="O77" s="80">
        <v>1120</v>
      </c>
      <c r="P77" s="81" t="s">
        <v>587</v>
      </c>
      <c r="Q77" s="82">
        <v>1</v>
      </c>
      <c r="R77" s="83">
        <v>1</v>
      </c>
      <c r="S77" s="83">
        <v>4</v>
      </c>
      <c r="T77" s="82"/>
      <c r="U77" s="82"/>
      <c r="V77" s="82"/>
      <c r="W77" s="82">
        <v>17600</v>
      </c>
    </row>
    <row r="78" spans="1:23" ht="15" customHeight="1">
      <c r="A78" s="68" t="s">
        <v>139</v>
      </c>
      <c r="B78" s="69">
        <v>76</v>
      </c>
      <c r="C78" s="70" t="s">
        <v>434</v>
      </c>
      <c r="D78" s="70" t="s">
        <v>430</v>
      </c>
      <c r="E78" s="71" t="s">
        <v>588</v>
      </c>
      <c r="F78" s="72" t="s">
        <v>589</v>
      </c>
      <c r="G78" s="73" t="s">
        <v>203</v>
      </c>
      <c r="H78" s="74">
        <v>42035</v>
      </c>
      <c r="I78" s="78" t="s">
        <v>384</v>
      </c>
      <c r="J78" s="70">
        <v>13340</v>
      </c>
      <c r="K78" s="70"/>
      <c r="L78" s="79">
        <v>4</v>
      </c>
      <c r="M78" s="80">
        <v>0</v>
      </c>
      <c r="N78" s="80">
        <v>18240</v>
      </c>
      <c r="O78" s="80">
        <v>1120</v>
      </c>
      <c r="P78" s="81" t="s">
        <v>590</v>
      </c>
      <c r="Q78" s="82">
        <v>1</v>
      </c>
      <c r="R78" s="83">
        <v>0.8</v>
      </c>
      <c r="S78" s="83">
        <v>3.2</v>
      </c>
      <c r="T78" s="82"/>
      <c r="U78" s="82"/>
      <c r="V78" s="82"/>
      <c r="W78" s="82">
        <v>18240</v>
      </c>
    </row>
    <row r="79" spans="1:23" ht="15" customHeight="1">
      <c r="A79" s="68" t="s">
        <v>139</v>
      </c>
      <c r="B79" s="69">
        <v>77</v>
      </c>
      <c r="C79" s="70" t="s">
        <v>425</v>
      </c>
      <c r="D79" s="70" t="s">
        <v>430</v>
      </c>
      <c r="E79" s="71" t="s">
        <v>591</v>
      </c>
      <c r="F79" s="72" t="s">
        <v>592</v>
      </c>
      <c r="G79" s="73" t="s">
        <v>203</v>
      </c>
      <c r="H79" s="74">
        <v>42035</v>
      </c>
      <c r="I79" s="78" t="s">
        <v>395</v>
      </c>
      <c r="J79" s="70">
        <v>8780</v>
      </c>
      <c r="K79" s="70"/>
      <c r="L79" s="79">
        <v>6</v>
      </c>
      <c r="M79" s="80">
        <v>0</v>
      </c>
      <c r="N79" s="80">
        <v>22800</v>
      </c>
      <c r="O79" s="80">
        <v>1680</v>
      </c>
      <c r="P79" s="81" t="s">
        <v>593</v>
      </c>
      <c r="Q79" s="82">
        <v>1</v>
      </c>
      <c r="R79" s="83">
        <v>1</v>
      </c>
      <c r="S79" s="83">
        <v>6</v>
      </c>
      <c r="T79" s="82"/>
      <c r="U79" s="82"/>
      <c r="V79" s="82"/>
      <c r="W79" s="82">
        <v>22800</v>
      </c>
    </row>
    <row r="80" spans="1:23" ht="15" customHeight="1">
      <c r="A80" s="68" t="s">
        <v>139</v>
      </c>
      <c r="B80" s="69">
        <v>78</v>
      </c>
      <c r="C80" s="70" t="s">
        <v>425</v>
      </c>
      <c r="D80" s="70" t="s">
        <v>426</v>
      </c>
      <c r="E80" s="71" t="s">
        <v>594</v>
      </c>
      <c r="F80" s="72" t="s">
        <v>595</v>
      </c>
      <c r="G80" s="73" t="s">
        <v>203</v>
      </c>
      <c r="H80" s="74">
        <v>42035</v>
      </c>
      <c r="I80" s="78" t="s">
        <v>388</v>
      </c>
      <c r="J80" s="70">
        <v>11160</v>
      </c>
      <c r="K80" s="70"/>
      <c r="L80" s="79">
        <v>2</v>
      </c>
      <c r="M80" s="80">
        <v>0</v>
      </c>
      <c r="N80" s="80">
        <v>8120</v>
      </c>
      <c r="O80" s="80">
        <v>400</v>
      </c>
      <c r="P80" s="81" t="s">
        <v>596</v>
      </c>
      <c r="Q80" s="82">
        <v>1</v>
      </c>
      <c r="R80" s="83">
        <v>2</v>
      </c>
      <c r="S80" s="83">
        <v>4</v>
      </c>
      <c r="T80" s="82"/>
      <c r="U80" s="82"/>
      <c r="V80" s="82"/>
      <c r="W80" s="82">
        <v>8120</v>
      </c>
    </row>
    <row r="81" spans="1:23" ht="15" customHeight="1">
      <c r="A81" s="68" t="s">
        <v>139</v>
      </c>
      <c r="B81" s="69">
        <v>79</v>
      </c>
      <c r="C81" s="70" t="s">
        <v>425</v>
      </c>
      <c r="D81" s="70" t="s">
        <v>426</v>
      </c>
      <c r="E81" s="71" t="s">
        <v>597</v>
      </c>
      <c r="F81" s="72" t="s">
        <v>598</v>
      </c>
      <c r="G81" s="73" t="s">
        <v>203</v>
      </c>
      <c r="H81" s="74">
        <v>42035</v>
      </c>
      <c r="I81" s="78" t="s">
        <v>372</v>
      </c>
      <c r="J81" s="70">
        <v>2380</v>
      </c>
      <c r="K81" s="70"/>
      <c r="L81" s="79">
        <v>1</v>
      </c>
      <c r="M81" s="80">
        <v>0</v>
      </c>
      <c r="N81" s="80">
        <v>4000</v>
      </c>
      <c r="O81" s="80">
        <v>280</v>
      </c>
      <c r="P81" s="81" t="s">
        <v>599</v>
      </c>
      <c r="Q81" s="82">
        <v>1</v>
      </c>
      <c r="R81" s="83">
        <v>1</v>
      </c>
      <c r="S81" s="83">
        <v>1</v>
      </c>
      <c r="T81" s="82"/>
      <c r="U81" s="82"/>
      <c r="V81" s="82"/>
      <c r="W81" s="82">
        <v>4000</v>
      </c>
    </row>
    <row r="82" spans="1:23" ht="15" customHeight="1">
      <c r="A82" s="68" t="s">
        <v>139</v>
      </c>
      <c r="B82" s="69">
        <v>80</v>
      </c>
      <c r="C82" s="70" t="s">
        <v>425</v>
      </c>
      <c r="D82" s="70" t="s">
        <v>426</v>
      </c>
      <c r="E82" s="71" t="s">
        <v>600</v>
      </c>
      <c r="F82" s="72" t="s">
        <v>601</v>
      </c>
      <c r="G82" s="73" t="s">
        <v>203</v>
      </c>
      <c r="H82" s="74">
        <v>42035</v>
      </c>
      <c r="I82" s="78" t="s">
        <v>367</v>
      </c>
      <c r="J82" s="70">
        <v>0</v>
      </c>
      <c r="K82" s="70"/>
      <c r="L82" s="79">
        <v>2</v>
      </c>
      <c r="M82" s="80">
        <v>0</v>
      </c>
      <c r="N82" s="80">
        <v>4880</v>
      </c>
      <c r="O82" s="80">
        <v>230</v>
      </c>
      <c r="P82" s="81" t="s">
        <v>602</v>
      </c>
      <c r="Q82" s="82">
        <v>1</v>
      </c>
      <c r="R82" s="83">
        <v>1</v>
      </c>
      <c r="S82" s="83">
        <v>2</v>
      </c>
      <c r="T82" s="82"/>
      <c r="U82" s="82"/>
      <c r="V82" s="82"/>
      <c r="W82" s="82">
        <v>4880</v>
      </c>
    </row>
    <row r="83" spans="1:23" ht="15" customHeight="1">
      <c r="A83" s="68" t="s">
        <v>139</v>
      </c>
      <c r="B83" s="69">
        <v>81</v>
      </c>
      <c r="C83" s="70" t="s">
        <v>425</v>
      </c>
      <c r="D83" s="70" t="s">
        <v>426</v>
      </c>
      <c r="E83" s="71" t="s">
        <v>603</v>
      </c>
      <c r="F83" s="72" t="s">
        <v>604</v>
      </c>
      <c r="G83" s="73" t="s">
        <v>203</v>
      </c>
      <c r="H83" s="74">
        <v>42035</v>
      </c>
      <c r="I83" s="78" t="s">
        <v>388</v>
      </c>
      <c r="J83" s="70">
        <v>3880</v>
      </c>
      <c r="K83" s="70"/>
      <c r="L83" s="79">
        <v>3</v>
      </c>
      <c r="M83" s="80">
        <v>0</v>
      </c>
      <c r="N83" s="80">
        <v>5700</v>
      </c>
      <c r="O83" s="80">
        <v>360</v>
      </c>
      <c r="P83" s="81" t="s">
        <v>605</v>
      </c>
      <c r="Q83" s="82">
        <v>1</v>
      </c>
      <c r="R83" s="83">
        <v>0.8</v>
      </c>
      <c r="S83" s="83">
        <v>2.4</v>
      </c>
      <c r="T83" s="82"/>
      <c r="U83" s="82"/>
      <c r="V83" s="82"/>
      <c r="W83" s="82">
        <v>5700</v>
      </c>
    </row>
    <row r="84" spans="1:23" ht="15" customHeight="1">
      <c r="A84" s="68" t="s">
        <v>139</v>
      </c>
      <c r="B84" s="69">
        <v>82</v>
      </c>
      <c r="C84" s="70" t="s">
        <v>434</v>
      </c>
      <c r="D84" s="70" t="s">
        <v>430</v>
      </c>
      <c r="E84" s="71" t="s">
        <v>606</v>
      </c>
      <c r="F84" s="72" t="s">
        <v>607</v>
      </c>
      <c r="G84" s="73" t="s">
        <v>203</v>
      </c>
      <c r="H84" s="74">
        <v>42035</v>
      </c>
      <c r="I84" s="78" t="s">
        <v>381</v>
      </c>
      <c r="J84" s="70">
        <v>7880</v>
      </c>
      <c r="K84" s="70"/>
      <c r="L84" s="79">
        <v>3</v>
      </c>
      <c r="M84" s="80">
        <v>0</v>
      </c>
      <c r="N84" s="80">
        <v>11400</v>
      </c>
      <c r="O84" s="80">
        <v>0</v>
      </c>
      <c r="P84" s="81" t="s">
        <v>608</v>
      </c>
      <c r="Q84" s="82">
        <v>1</v>
      </c>
      <c r="R84" s="83">
        <v>1</v>
      </c>
      <c r="S84" s="83">
        <v>3</v>
      </c>
      <c r="T84" s="82"/>
      <c r="U84" s="82"/>
      <c r="V84" s="82"/>
      <c r="W84" s="82">
        <v>11400</v>
      </c>
    </row>
    <row r="85" spans="1:23" ht="15" customHeight="1">
      <c r="A85" s="68" t="s">
        <v>139</v>
      </c>
      <c r="B85" s="69">
        <v>83</v>
      </c>
      <c r="C85" s="70" t="s">
        <v>434</v>
      </c>
      <c r="D85" s="70" t="s">
        <v>430</v>
      </c>
      <c r="E85" s="71" t="s">
        <v>609</v>
      </c>
      <c r="F85" s="72" t="s">
        <v>492</v>
      </c>
      <c r="G85" s="73" t="s">
        <v>203</v>
      </c>
      <c r="H85" s="74">
        <v>42025</v>
      </c>
      <c r="I85" s="78" t="s">
        <v>376</v>
      </c>
      <c r="J85" s="70">
        <v>0</v>
      </c>
      <c r="K85" s="70"/>
      <c r="L85" s="79">
        <v>0</v>
      </c>
      <c r="M85" s="80">
        <v>16600</v>
      </c>
      <c r="N85" s="80">
        <v>0</v>
      </c>
      <c r="O85" s="80">
        <v>0</v>
      </c>
      <c r="P85" s="81" t="s">
        <v>610</v>
      </c>
      <c r="Q85" s="82">
        <v>0</v>
      </c>
      <c r="R85" s="83">
        <v>0</v>
      </c>
      <c r="S85" s="83">
        <v>0</v>
      </c>
      <c r="T85" s="82"/>
      <c r="U85" s="82"/>
      <c r="V85" s="82"/>
      <c r="W85" s="82">
        <v>16600</v>
      </c>
    </row>
    <row r="86" spans="1:23" ht="15" customHeight="1">
      <c r="A86" s="68" t="s">
        <v>139</v>
      </c>
      <c r="B86" s="69">
        <v>84</v>
      </c>
      <c r="C86" s="70" t="s">
        <v>425</v>
      </c>
      <c r="D86" s="70" t="s">
        <v>430</v>
      </c>
      <c r="E86" s="71" t="s">
        <v>611</v>
      </c>
      <c r="F86" s="72" t="s">
        <v>470</v>
      </c>
      <c r="G86" s="73" t="s">
        <v>203</v>
      </c>
      <c r="H86" s="74">
        <v>42001</v>
      </c>
      <c r="I86" s="78" t="s">
        <v>372</v>
      </c>
      <c r="J86" s="70">
        <v>0</v>
      </c>
      <c r="K86" s="70"/>
      <c r="L86" s="79">
        <v>0</v>
      </c>
      <c r="M86" s="80">
        <v>10000</v>
      </c>
      <c r="N86" s="80">
        <v>0</v>
      </c>
      <c r="O86" s="80">
        <v>0</v>
      </c>
      <c r="P86" s="81" t="s">
        <v>612</v>
      </c>
      <c r="Q86" s="82">
        <v>0</v>
      </c>
      <c r="R86" s="83">
        <v>0</v>
      </c>
      <c r="S86" s="83">
        <v>0</v>
      </c>
      <c r="T86" s="82"/>
      <c r="U86" s="82"/>
      <c r="V86" s="82"/>
      <c r="W86" s="82">
        <v>10000</v>
      </c>
    </row>
    <row r="87" spans="1:23" ht="15" customHeight="1">
      <c r="A87" s="68" t="s">
        <v>139</v>
      </c>
      <c r="B87" s="69">
        <v>85</v>
      </c>
      <c r="C87" s="70" t="s">
        <v>364</v>
      </c>
      <c r="D87" s="70"/>
      <c r="E87" s="71" t="s">
        <v>613</v>
      </c>
      <c r="F87" s="72" t="s">
        <v>391</v>
      </c>
      <c r="G87" s="73" t="s">
        <v>204</v>
      </c>
      <c r="H87" s="74">
        <v>42031</v>
      </c>
      <c r="I87" s="78" t="s">
        <v>103</v>
      </c>
      <c r="J87" s="70">
        <v>0</v>
      </c>
      <c r="K87" s="70"/>
      <c r="L87" s="79">
        <v>1</v>
      </c>
      <c r="M87" s="80">
        <v>0</v>
      </c>
      <c r="N87" s="80">
        <v>3190</v>
      </c>
      <c r="O87" s="80">
        <v>280</v>
      </c>
      <c r="P87" s="81" t="s">
        <v>392</v>
      </c>
      <c r="Q87" s="82">
        <v>0.5</v>
      </c>
      <c r="R87" s="83">
        <v>0.5</v>
      </c>
      <c r="S87" s="83">
        <v>0.5</v>
      </c>
      <c r="T87" s="82"/>
      <c r="U87" s="82"/>
      <c r="V87" s="82"/>
      <c r="W87" s="82">
        <v>6195</v>
      </c>
    </row>
    <row r="88" spans="1:23" ht="15" customHeight="1">
      <c r="A88" s="68" t="s">
        <v>614</v>
      </c>
      <c r="B88" s="69">
        <v>86</v>
      </c>
      <c r="C88" s="70" t="s">
        <v>364</v>
      </c>
      <c r="D88" s="84" t="s">
        <v>62</v>
      </c>
      <c r="E88" s="71" t="s">
        <v>615</v>
      </c>
      <c r="F88" s="72" t="s">
        <v>616</v>
      </c>
      <c r="G88" s="73" t="s">
        <v>203</v>
      </c>
      <c r="H88" s="74">
        <v>42039</v>
      </c>
      <c r="I88" s="78" t="s">
        <v>388</v>
      </c>
      <c r="J88" s="70">
        <v>3440</v>
      </c>
      <c r="K88" s="70">
        <v>3440</v>
      </c>
      <c r="L88" s="79">
        <v>3</v>
      </c>
      <c r="M88" s="80">
        <v>0</v>
      </c>
      <c r="N88" s="80">
        <v>15840</v>
      </c>
      <c r="O88" s="80">
        <v>900</v>
      </c>
      <c r="P88" s="81" t="s">
        <v>617</v>
      </c>
      <c r="Q88" s="82">
        <v>1</v>
      </c>
      <c r="R88" s="83">
        <v>1.2</v>
      </c>
      <c r="S88" s="83">
        <v>3</v>
      </c>
      <c r="T88" s="82"/>
      <c r="U88" s="82"/>
      <c r="V88" s="82"/>
      <c r="W88" s="82">
        <v>15840</v>
      </c>
    </row>
    <row r="89" spans="1:23" ht="15" customHeight="1">
      <c r="A89" s="75" t="s">
        <v>614</v>
      </c>
      <c r="B89" s="69">
        <v>87</v>
      </c>
      <c r="C89" s="70" t="s">
        <v>364</v>
      </c>
      <c r="D89" s="84" t="s">
        <v>62</v>
      </c>
      <c r="E89" s="71" t="s">
        <v>618</v>
      </c>
      <c r="F89" s="72" t="s">
        <v>412</v>
      </c>
      <c r="G89" s="73" t="s">
        <v>203</v>
      </c>
      <c r="H89" s="74">
        <v>42039</v>
      </c>
      <c r="I89" s="78" t="s">
        <v>395</v>
      </c>
      <c r="J89" s="70">
        <v>15605</v>
      </c>
      <c r="K89" s="70"/>
      <c r="L89" s="79">
        <v>8</v>
      </c>
      <c r="M89" s="80">
        <v>0</v>
      </c>
      <c r="N89" s="80">
        <v>26675</v>
      </c>
      <c r="O89" s="80">
        <v>2240</v>
      </c>
      <c r="P89" s="81" t="s">
        <v>619</v>
      </c>
      <c r="Q89" s="82">
        <v>1</v>
      </c>
      <c r="R89" s="83">
        <v>0.5</v>
      </c>
      <c r="S89" s="83">
        <v>8</v>
      </c>
      <c r="T89" s="82"/>
      <c r="U89" s="82"/>
      <c r="V89" s="82"/>
      <c r="W89" s="82">
        <v>26675</v>
      </c>
    </row>
    <row r="90" spans="1:23" ht="15" customHeight="1">
      <c r="A90" s="75" t="s">
        <v>620</v>
      </c>
      <c r="B90" s="69">
        <v>88</v>
      </c>
      <c r="C90" s="70" t="s">
        <v>364</v>
      </c>
      <c r="D90" s="84" t="s">
        <v>62</v>
      </c>
      <c r="E90" s="71" t="s">
        <v>621</v>
      </c>
      <c r="F90" s="72" t="s">
        <v>415</v>
      </c>
      <c r="G90" s="73" t="s">
        <v>203</v>
      </c>
      <c r="H90" s="74">
        <v>42041</v>
      </c>
      <c r="I90" s="78" t="s">
        <v>395</v>
      </c>
      <c r="J90" s="70">
        <v>15605</v>
      </c>
      <c r="K90" s="70"/>
      <c r="L90" s="79">
        <v>8</v>
      </c>
      <c r="M90" s="80">
        <v>0</v>
      </c>
      <c r="N90" s="80">
        <v>26675</v>
      </c>
      <c r="O90" s="80">
        <v>2240</v>
      </c>
      <c r="P90" s="81" t="s">
        <v>619</v>
      </c>
      <c r="Q90" s="82">
        <v>1</v>
      </c>
      <c r="R90" s="83">
        <v>0.5</v>
      </c>
      <c r="S90" s="83">
        <v>8</v>
      </c>
      <c r="T90" s="82"/>
      <c r="U90" s="82"/>
      <c r="V90" s="82"/>
      <c r="W90" s="82">
        <v>26675</v>
      </c>
    </row>
    <row r="91" spans="1:23" ht="15" customHeight="1">
      <c r="A91" s="75" t="s">
        <v>620</v>
      </c>
      <c r="B91" s="69">
        <v>89</v>
      </c>
      <c r="C91" s="70" t="s">
        <v>425</v>
      </c>
      <c r="D91" s="84" t="s">
        <v>426</v>
      </c>
      <c r="E91" s="71" t="s">
        <v>622</v>
      </c>
      <c r="F91" s="72" t="s">
        <v>623</v>
      </c>
      <c r="G91" s="73" t="s">
        <v>203</v>
      </c>
      <c r="H91" s="74">
        <v>42043</v>
      </c>
      <c r="I91" s="78" t="s">
        <v>388</v>
      </c>
      <c r="J91" s="70">
        <v>19640</v>
      </c>
      <c r="K91" s="70">
        <v>3440</v>
      </c>
      <c r="L91" s="79">
        <v>3</v>
      </c>
      <c r="M91" s="80">
        <v>0</v>
      </c>
      <c r="N91" s="80">
        <v>15840</v>
      </c>
      <c r="O91" s="80">
        <v>0</v>
      </c>
      <c r="P91" s="81" t="s">
        <v>624</v>
      </c>
      <c r="Q91" s="82">
        <v>1</v>
      </c>
      <c r="R91" s="83">
        <v>0</v>
      </c>
      <c r="S91" s="83">
        <v>3</v>
      </c>
      <c r="T91" s="82"/>
      <c r="U91" s="82"/>
      <c r="V91" s="82"/>
      <c r="W91" s="82">
        <v>15840</v>
      </c>
    </row>
    <row r="92" spans="1:23" ht="15" customHeight="1">
      <c r="A92" s="75" t="s">
        <v>620</v>
      </c>
      <c r="B92" s="69">
        <v>90</v>
      </c>
      <c r="C92" s="70" t="s">
        <v>625</v>
      </c>
      <c r="D92" s="84" t="s">
        <v>625</v>
      </c>
      <c r="E92" s="71" t="s">
        <v>626</v>
      </c>
      <c r="F92" s="72" t="s">
        <v>627</v>
      </c>
      <c r="G92" s="73" t="s">
        <v>203</v>
      </c>
      <c r="H92" s="74">
        <v>42043</v>
      </c>
      <c r="I92" s="78" t="s">
        <v>395</v>
      </c>
      <c r="J92" s="70">
        <v>1700</v>
      </c>
      <c r="K92" s="70"/>
      <c r="L92" s="79">
        <v>0.5</v>
      </c>
      <c r="M92" s="80">
        <v>0</v>
      </c>
      <c r="N92" s="80">
        <v>990</v>
      </c>
      <c r="O92" s="80">
        <v>0</v>
      </c>
      <c r="P92" s="81" t="s">
        <v>628</v>
      </c>
      <c r="Q92" s="82">
        <v>0.5</v>
      </c>
      <c r="R92" s="83">
        <v>0</v>
      </c>
      <c r="S92" s="83">
        <v>0.5</v>
      </c>
      <c r="T92" s="82"/>
      <c r="U92" s="82"/>
      <c r="V92" s="82"/>
      <c r="W92" s="82">
        <v>990</v>
      </c>
    </row>
    <row r="93" spans="1:23" ht="15" customHeight="1">
      <c r="A93" s="75" t="s">
        <v>620</v>
      </c>
      <c r="B93" s="69">
        <v>91</v>
      </c>
      <c r="C93" s="70" t="s">
        <v>425</v>
      </c>
      <c r="D93" s="84" t="s">
        <v>430</v>
      </c>
      <c r="E93" s="71" t="s">
        <v>629</v>
      </c>
      <c r="F93" s="72" t="s">
        <v>607</v>
      </c>
      <c r="G93" s="73" t="s">
        <v>203</v>
      </c>
      <c r="H93" s="74">
        <v>42043</v>
      </c>
      <c r="I93" s="78" t="s">
        <v>381</v>
      </c>
      <c r="J93" s="70">
        <v>16480</v>
      </c>
      <c r="K93" s="70"/>
      <c r="L93" s="79">
        <v>5</v>
      </c>
      <c r="M93" s="80">
        <v>0</v>
      </c>
      <c r="N93" s="80">
        <v>19000</v>
      </c>
      <c r="O93" s="80">
        <v>3600</v>
      </c>
      <c r="P93" s="81" t="s">
        <v>630</v>
      </c>
      <c r="Q93" s="82">
        <v>1</v>
      </c>
      <c r="R93" s="83">
        <v>0</v>
      </c>
      <c r="S93" s="83">
        <v>5</v>
      </c>
      <c r="T93" s="82"/>
      <c r="U93" s="82"/>
      <c r="V93" s="82"/>
      <c r="W93" s="82">
        <v>19000</v>
      </c>
    </row>
    <row r="94" spans="1:23" ht="15" customHeight="1">
      <c r="A94" s="75" t="s">
        <v>620</v>
      </c>
      <c r="B94" s="69">
        <v>92</v>
      </c>
      <c r="C94" s="70" t="s">
        <v>364</v>
      </c>
      <c r="D94" s="84" t="s">
        <v>62</v>
      </c>
      <c r="E94" s="71" t="s">
        <v>631</v>
      </c>
      <c r="F94" s="72" t="s">
        <v>394</v>
      </c>
      <c r="G94" s="73" t="s">
        <v>203</v>
      </c>
      <c r="H94" s="74">
        <v>42044</v>
      </c>
      <c r="I94" s="78" t="s">
        <v>395</v>
      </c>
      <c r="J94" s="70">
        <v>8980</v>
      </c>
      <c r="K94" s="70"/>
      <c r="L94" s="79">
        <v>3</v>
      </c>
      <c r="M94" s="80">
        <v>0</v>
      </c>
      <c r="N94" s="80">
        <v>7600</v>
      </c>
      <c r="O94" s="80">
        <v>0</v>
      </c>
      <c r="P94" s="81" t="s">
        <v>632</v>
      </c>
      <c r="Q94" s="82">
        <v>1</v>
      </c>
      <c r="R94" s="83">
        <v>0</v>
      </c>
      <c r="S94" s="83">
        <v>3</v>
      </c>
      <c r="T94" s="82"/>
      <c r="U94" s="82"/>
      <c r="V94" s="82"/>
      <c r="W94" s="82">
        <v>7600</v>
      </c>
    </row>
    <row r="95" spans="1:23" ht="15" customHeight="1">
      <c r="A95" s="75" t="s">
        <v>620</v>
      </c>
      <c r="B95" s="69">
        <v>93</v>
      </c>
      <c r="C95" s="70" t="s">
        <v>625</v>
      </c>
      <c r="D95" s="84" t="s">
        <v>625</v>
      </c>
      <c r="E95" s="71" t="s">
        <v>633</v>
      </c>
      <c r="F95" s="72" t="s">
        <v>627</v>
      </c>
      <c r="G95" s="73" t="s">
        <v>203</v>
      </c>
      <c r="H95" s="74">
        <v>42043</v>
      </c>
      <c r="I95" s="78" t="s">
        <v>367</v>
      </c>
      <c r="J95" s="70">
        <v>1700</v>
      </c>
      <c r="K95" s="70"/>
      <c r="L95" s="79">
        <v>0.5</v>
      </c>
      <c r="M95" s="80">
        <v>0</v>
      </c>
      <c r="N95" s="80">
        <v>990</v>
      </c>
      <c r="O95" s="80">
        <v>0</v>
      </c>
      <c r="P95" s="81" t="s">
        <v>628</v>
      </c>
      <c r="Q95" s="82">
        <v>0.5</v>
      </c>
      <c r="R95" s="83">
        <v>0</v>
      </c>
      <c r="S95" s="83">
        <v>0.5</v>
      </c>
      <c r="T95" s="82"/>
      <c r="U95" s="82"/>
      <c r="V95" s="82"/>
      <c r="W95" s="82">
        <v>990</v>
      </c>
    </row>
    <row r="96" spans="1:23" ht="15" customHeight="1">
      <c r="A96" s="75" t="s">
        <v>634</v>
      </c>
      <c r="B96" s="85">
        <v>94</v>
      </c>
      <c r="C96" s="86"/>
      <c r="D96" s="86" t="s">
        <v>62</v>
      </c>
      <c r="E96" s="71"/>
      <c r="F96" s="86" t="s">
        <v>635</v>
      </c>
      <c r="G96" s="73" t="s">
        <v>203</v>
      </c>
      <c r="H96" s="87">
        <v>42067</v>
      </c>
      <c r="I96" s="86" t="s">
        <v>372</v>
      </c>
      <c r="J96" s="86">
        <v>8080</v>
      </c>
      <c r="K96" s="86">
        <v>3440</v>
      </c>
      <c r="L96" s="86">
        <v>9</v>
      </c>
      <c r="M96" s="86">
        <v>0</v>
      </c>
      <c r="N96" s="86">
        <v>27480</v>
      </c>
      <c r="O96" s="86">
        <v>2520</v>
      </c>
      <c r="P96" s="86" t="s">
        <v>636</v>
      </c>
      <c r="Q96" s="86">
        <v>1</v>
      </c>
      <c r="R96" s="86">
        <v>1</v>
      </c>
      <c r="S96" s="86">
        <v>9</v>
      </c>
      <c r="T96" s="86"/>
      <c r="U96" s="86"/>
      <c r="V96" s="86"/>
      <c r="W96" s="86">
        <v>27480</v>
      </c>
    </row>
    <row r="97" spans="1:23" ht="15" customHeight="1">
      <c r="A97" s="75" t="s">
        <v>634</v>
      </c>
      <c r="B97" s="85">
        <v>95</v>
      </c>
      <c r="C97" s="86"/>
      <c r="D97" s="86" t="s">
        <v>62</v>
      </c>
      <c r="E97" s="71"/>
      <c r="F97" s="86" t="s">
        <v>637</v>
      </c>
      <c r="G97" s="73" t="s">
        <v>203</v>
      </c>
      <c r="H97" s="87">
        <v>42067</v>
      </c>
      <c r="I97" s="86" t="s">
        <v>395</v>
      </c>
      <c r="J97" s="86">
        <v>2780</v>
      </c>
      <c r="K97" s="86"/>
      <c r="L97" s="86">
        <v>3</v>
      </c>
      <c r="M97" s="86">
        <v>0</v>
      </c>
      <c r="N97" s="86">
        <v>13800</v>
      </c>
      <c r="O97" s="86">
        <v>840</v>
      </c>
      <c r="P97" s="86" t="s">
        <v>638</v>
      </c>
      <c r="Q97" s="86">
        <v>1</v>
      </c>
      <c r="R97" s="86">
        <v>1</v>
      </c>
      <c r="S97" s="86">
        <v>3</v>
      </c>
      <c r="T97" s="86"/>
      <c r="U97" s="86"/>
      <c r="V97" s="86"/>
      <c r="W97" s="86">
        <v>13800</v>
      </c>
    </row>
    <row r="98" spans="1:23" ht="15" customHeight="1">
      <c r="A98" s="75" t="s">
        <v>639</v>
      </c>
      <c r="B98" s="85">
        <v>96</v>
      </c>
      <c r="C98" s="86"/>
      <c r="D98" s="86" t="s">
        <v>625</v>
      </c>
      <c r="E98" s="71"/>
      <c r="F98" s="86" t="s">
        <v>640</v>
      </c>
      <c r="G98" s="73" t="s">
        <v>203</v>
      </c>
      <c r="H98" s="87">
        <v>42067</v>
      </c>
      <c r="I98" s="86" t="s">
        <v>395</v>
      </c>
      <c r="J98" s="86">
        <v>2400</v>
      </c>
      <c r="K98" s="86"/>
      <c r="L98" s="86">
        <v>1</v>
      </c>
      <c r="M98" s="86">
        <v>0</v>
      </c>
      <c r="N98" s="86">
        <v>7180</v>
      </c>
      <c r="O98" s="86">
        <v>360</v>
      </c>
      <c r="P98" s="86" t="s">
        <v>641</v>
      </c>
      <c r="Q98" s="86">
        <v>1</v>
      </c>
      <c r="R98" s="86">
        <v>0.5</v>
      </c>
      <c r="S98" s="86">
        <v>0.5</v>
      </c>
      <c r="T98" s="86"/>
      <c r="U98" s="86"/>
      <c r="V98" s="86"/>
      <c r="W98" s="86">
        <v>7180</v>
      </c>
    </row>
    <row r="99" spans="1:23" ht="15" customHeight="1">
      <c r="A99" s="75" t="s">
        <v>639</v>
      </c>
      <c r="B99" s="85">
        <v>97</v>
      </c>
      <c r="C99" s="86"/>
      <c r="D99" s="86" t="s">
        <v>426</v>
      </c>
      <c r="E99" s="71"/>
      <c r="F99" s="86" t="s">
        <v>642</v>
      </c>
      <c r="G99" s="73" t="s">
        <v>203</v>
      </c>
      <c r="H99" s="87">
        <v>42070</v>
      </c>
      <c r="I99" s="86" t="s">
        <v>395</v>
      </c>
      <c r="J99" s="86">
        <v>4052</v>
      </c>
      <c r="K99" s="86">
        <v>3440</v>
      </c>
      <c r="L99" s="86">
        <v>1</v>
      </c>
      <c r="M99" s="86">
        <v>0</v>
      </c>
      <c r="N99" s="86">
        <v>2328</v>
      </c>
      <c r="O99" s="86">
        <v>280</v>
      </c>
      <c r="P99" s="86" t="s">
        <v>643</v>
      </c>
      <c r="Q99" s="86">
        <v>1</v>
      </c>
      <c r="R99" s="86">
        <v>0</v>
      </c>
      <c r="S99" s="86">
        <v>0</v>
      </c>
      <c r="T99" s="86"/>
      <c r="U99" s="86"/>
      <c r="V99" s="86"/>
      <c r="W99" s="86">
        <v>2328</v>
      </c>
    </row>
    <row r="100" spans="1:23" ht="15" customHeight="1">
      <c r="A100" s="75" t="s">
        <v>639</v>
      </c>
      <c r="B100" s="85">
        <v>98</v>
      </c>
      <c r="C100" s="86"/>
      <c r="D100" s="86" t="s">
        <v>62</v>
      </c>
      <c r="E100" s="71"/>
      <c r="F100" s="86" t="s">
        <v>644</v>
      </c>
      <c r="G100" s="73" t="s">
        <v>203</v>
      </c>
      <c r="H100" s="87">
        <v>42070</v>
      </c>
      <c r="I100" s="86" t="s">
        <v>645</v>
      </c>
      <c r="J100" s="86">
        <v>0</v>
      </c>
      <c r="K100" s="86"/>
      <c r="L100" s="86">
        <v>1</v>
      </c>
      <c r="M100" s="86">
        <v>0</v>
      </c>
      <c r="N100" s="86">
        <v>6380</v>
      </c>
      <c r="O100" s="86">
        <v>280</v>
      </c>
      <c r="P100" s="86" t="s">
        <v>646</v>
      </c>
      <c r="Q100" s="86">
        <v>1</v>
      </c>
      <c r="R100" s="86">
        <v>1</v>
      </c>
      <c r="S100" s="86">
        <v>1</v>
      </c>
      <c r="T100" s="86"/>
      <c r="U100" s="86"/>
      <c r="V100" s="86"/>
      <c r="W100" s="86">
        <v>6380</v>
      </c>
    </row>
    <row r="101" spans="1:23" ht="15" customHeight="1">
      <c r="A101" s="75" t="s">
        <v>639</v>
      </c>
      <c r="B101" s="85">
        <v>99</v>
      </c>
      <c r="C101" s="86"/>
      <c r="D101" s="86" t="s">
        <v>62</v>
      </c>
      <c r="E101" s="71"/>
      <c r="F101" s="86" t="s">
        <v>647</v>
      </c>
      <c r="G101" s="73" t="s">
        <v>203</v>
      </c>
      <c r="H101" s="87">
        <v>42070</v>
      </c>
      <c r="I101" s="86" t="s">
        <v>648</v>
      </c>
      <c r="J101" s="86">
        <v>0</v>
      </c>
      <c r="K101" s="86"/>
      <c r="L101" s="86">
        <v>1</v>
      </c>
      <c r="M101" s="86">
        <v>0</v>
      </c>
      <c r="N101" s="86">
        <v>6380</v>
      </c>
      <c r="O101" s="86">
        <v>280</v>
      </c>
      <c r="P101" s="86" t="s">
        <v>646</v>
      </c>
      <c r="Q101" s="86">
        <v>1</v>
      </c>
      <c r="R101" s="86">
        <v>1</v>
      </c>
      <c r="S101" s="86">
        <v>1</v>
      </c>
      <c r="T101" s="86"/>
      <c r="U101" s="86"/>
      <c r="V101" s="86"/>
      <c r="W101" s="86">
        <v>6380</v>
      </c>
    </row>
    <row r="102" spans="1:23" ht="15" customHeight="1">
      <c r="A102" s="75" t="s">
        <v>639</v>
      </c>
      <c r="B102" s="85">
        <v>100</v>
      </c>
      <c r="C102" s="86"/>
      <c r="D102" s="86" t="s">
        <v>62</v>
      </c>
      <c r="E102" s="71"/>
      <c r="F102" s="86" t="s">
        <v>649</v>
      </c>
      <c r="G102" s="73" t="s">
        <v>203</v>
      </c>
      <c r="H102" s="87">
        <v>42070</v>
      </c>
      <c r="I102" s="86" t="s">
        <v>384</v>
      </c>
      <c r="J102" s="86">
        <v>0</v>
      </c>
      <c r="K102" s="86"/>
      <c r="L102" s="86">
        <v>1</v>
      </c>
      <c r="M102" s="86">
        <v>0</v>
      </c>
      <c r="N102" s="86">
        <v>6380</v>
      </c>
      <c r="O102" s="86">
        <v>280</v>
      </c>
      <c r="P102" s="86" t="s">
        <v>646</v>
      </c>
      <c r="Q102" s="86">
        <v>1</v>
      </c>
      <c r="R102" s="86">
        <v>1</v>
      </c>
      <c r="S102" s="86">
        <v>1</v>
      </c>
      <c r="T102" s="86"/>
      <c r="U102" s="86"/>
      <c r="V102" s="86"/>
      <c r="W102" s="86">
        <v>6380</v>
      </c>
    </row>
    <row r="103" spans="1:23" ht="15" customHeight="1">
      <c r="A103" s="75" t="s">
        <v>639</v>
      </c>
      <c r="B103" s="85">
        <v>101</v>
      </c>
      <c r="C103" s="86"/>
      <c r="D103" s="86" t="s">
        <v>62</v>
      </c>
      <c r="E103" s="71"/>
      <c r="F103" s="86" t="s">
        <v>650</v>
      </c>
      <c r="G103" s="73" t="s">
        <v>203</v>
      </c>
      <c r="H103" s="87">
        <v>42070</v>
      </c>
      <c r="I103" s="86" t="s">
        <v>381</v>
      </c>
      <c r="J103" s="86">
        <v>1980</v>
      </c>
      <c r="K103" s="86"/>
      <c r="L103" s="86">
        <v>1</v>
      </c>
      <c r="M103" s="86">
        <v>0</v>
      </c>
      <c r="N103" s="86">
        <v>3900</v>
      </c>
      <c r="O103" s="86">
        <v>280</v>
      </c>
      <c r="P103" s="86" t="s">
        <v>651</v>
      </c>
      <c r="Q103" s="86">
        <v>1</v>
      </c>
      <c r="R103" s="86">
        <v>1</v>
      </c>
      <c r="S103" s="86">
        <v>1</v>
      </c>
      <c r="T103" s="86"/>
      <c r="U103" s="86"/>
      <c r="V103" s="86"/>
      <c r="W103" s="86">
        <v>3860</v>
      </c>
    </row>
    <row r="104" spans="1:23" ht="15" customHeight="1">
      <c r="A104" s="75" t="s">
        <v>639</v>
      </c>
      <c r="B104" s="85">
        <v>102</v>
      </c>
      <c r="C104" s="86"/>
      <c r="D104" s="86" t="s">
        <v>426</v>
      </c>
      <c r="E104" s="71"/>
      <c r="F104" s="86" t="s">
        <v>652</v>
      </c>
      <c r="G104" s="73" t="s">
        <v>203</v>
      </c>
      <c r="H104" s="87">
        <v>42070</v>
      </c>
      <c r="I104" s="86" t="s">
        <v>372</v>
      </c>
      <c r="J104" s="86">
        <v>2100</v>
      </c>
      <c r="K104" s="86"/>
      <c r="L104" s="86">
        <v>1</v>
      </c>
      <c r="M104" s="86">
        <v>0</v>
      </c>
      <c r="N104" s="86">
        <v>5280</v>
      </c>
      <c r="O104" s="86">
        <v>0</v>
      </c>
      <c r="P104" s="86" t="s">
        <v>653</v>
      </c>
      <c r="Q104" s="86">
        <v>1</v>
      </c>
      <c r="R104" s="86">
        <v>0</v>
      </c>
      <c r="S104" s="86">
        <v>0</v>
      </c>
      <c r="T104" s="86"/>
      <c r="U104" s="86"/>
      <c r="V104" s="86"/>
      <c r="W104" s="86">
        <v>5280</v>
      </c>
    </row>
    <row r="105" spans="1:23" ht="15" customHeight="1">
      <c r="A105" s="75" t="s">
        <v>639</v>
      </c>
      <c r="B105" s="85">
        <v>103</v>
      </c>
      <c r="C105" s="86"/>
      <c r="D105" s="86" t="s">
        <v>62</v>
      </c>
      <c r="E105" s="71"/>
      <c r="F105" s="86" t="s">
        <v>654</v>
      </c>
      <c r="G105" s="73" t="s">
        <v>203</v>
      </c>
      <c r="H105" s="87">
        <v>42070</v>
      </c>
      <c r="I105" s="86" t="s">
        <v>395</v>
      </c>
      <c r="J105" s="86">
        <v>2780</v>
      </c>
      <c r="K105" s="86"/>
      <c r="L105" s="86">
        <v>3</v>
      </c>
      <c r="M105" s="86">
        <v>0</v>
      </c>
      <c r="N105" s="86">
        <v>13800</v>
      </c>
      <c r="O105" s="86">
        <v>840</v>
      </c>
      <c r="P105" s="86" t="s">
        <v>655</v>
      </c>
      <c r="Q105" s="86">
        <v>1</v>
      </c>
      <c r="R105" s="86">
        <v>1</v>
      </c>
      <c r="S105" s="86">
        <v>3</v>
      </c>
      <c r="T105" s="86"/>
      <c r="U105" s="86"/>
      <c r="V105" s="86"/>
      <c r="W105" s="86">
        <v>13800</v>
      </c>
    </row>
    <row r="106" spans="1:23" ht="15" customHeight="1">
      <c r="A106" s="75" t="s">
        <v>639</v>
      </c>
      <c r="B106" s="85">
        <v>104</v>
      </c>
      <c r="C106" s="86"/>
      <c r="D106" s="86" t="s">
        <v>62</v>
      </c>
      <c r="E106" s="71"/>
      <c r="F106" s="86" t="s">
        <v>656</v>
      </c>
      <c r="G106" s="73" t="s">
        <v>203</v>
      </c>
      <c r="H106" s="87">
        <v>42070</v>
      </c>
      <c r="I106" s="86" t="s">
        <v>372</v>
      </c>
      <c r="J106" s="86">
        <v>1580</v>
      </c>
      <c r="K106" s="86"/>
      <c r="L106" s="86">
        <v>1</v>
      </c>
      <c r="M106" s="86">
        <v>0</v>
      </c>
      <c r="N106" s="86">
        <v>4800</v>
      </c>
      <c r="O106" s="86">
        <v>280</v>
      </c>
      <c r="P106" s="86" t="s">
        <v>657</v>
      </c>
      <c r="Q106" s="86">
        <v>1</v>
      </c>
      <c r="R106" s="86">
        <v>1</v>
      </c>
      <c r="S106" s="86">
        <v>1</v>
      </c>
      <c r="T106" s="86"/>
      <c r="U106" s="86"/>
      <c r="V106" s="86"/>
      <c r="W106" s="86">
        <v>4800</v>
      </c>
    </row>
    <row r="107" spans="1:23" ht="15" customHeight="1">
      <c r="A107" s="75" t="s">
        <v>639</v>
      </c>
      <c r="B107" s="85">
        <v>105</v>
      </c>
      <c r="C107" s="86"/>
      <c r="D107" s="86" t="s">
        <v>426</v>
      </c>
      <c r="E107" s="71"/>
      <c r="F107" s="86" t="s">
        <v>658</v>
      </c>
      <c r="G107" s="73" t="s">
        <v>203</v>
      </c>
      <c r="H107" s="87">
        <v>42070</v>
      </c>
      <c r="I107" s="86" t="s">
        <v>372</v>
      </c>
      <c r="J107" s="86">
        <v>0</v>
      </c>
      <c r="K107" s="86"/>
      <c r="L107" s="86">
        <v>1</v>
      </c>
      <c r="M107" s="86">
        <v>0</v>
      </c>
      <c r="N107" s="86">
        <v>7380</v>
      </c>
      <c r="O107" s="86">
        <v>400</v>
      </c>
      <c r="P107" s="86" t="s">
        <v>659</v>
      </c>
      <c r="Q107" s="86">
        <v>1</v>
      </c>
      <c r="R107" s="86">
        <v>0</v>
      </c>
      <c r="S107" s="86">
        <v>0</v>
      </c>
      <c r="T107" s="86"/>
      <c r="U107" s="86"/>
      <c r="V107" s="86"/>
      <c r="W107" s="86">
        <v>7380</v>
      </c>
    </row>
    <row r="108" spans="1:23" ht="15" customHeight="1">
      <c r="A108" s="75" t="s">
        <v>639</v>
      </c>
      <c r="B108" s="85">
        <v>106</v>
      </c>
      <c r="C108" s="86"/>
      <c r="D108" s="86" t="s">
        <v>62</v>
      </c>
      <c r="E108" s="71"/>
      <c r="F108" s="86" t="s">
        <v>660</v>
      </c>
      <c r="G108" s="73" t="s">
        <v>203</v>
      </c>
      <c r="H108" s="87">
        <v>42070</v>
      </c>
      <c r="I108" s="86" t="s">
        <v>661</v>
      </c>
      <c r="J108" s="86">
        <v>780</v>
      </c>
      <c r="K108" s="86"/>
      <c r="L108" s="86">
        <v>1</v>
      </c>
      <c r="M108" s="86">
        <v>0</v>
      </c>
      <c r="N108" s="86">
        <v>6600</v>
      </c>
      <c r="O108" s="86">
        <v>400</v>
      </c>
      <c r="P108" s="86" t="s">
        <v>662</v>
      </c>
      <c r="Q108" s="86">
        <v>1</v>
      </c>
      <c r="R108" s="86">
        <v>1.2</v>
      </c>
      <c r="S108" s="86">
        <v>1.2</v>
      </c>
      <c r="T108" s="86"/>
      <c r="U108" s="86"/>
      <c r="V108" s="86"/>
      <c r="W108" s="86">
        <v>6600</v>
      </c>
    </row>
    <row r="109" spans="1:23" ht="15" customHeight="1">
      <c r="A109" s="75" t="s">
        <v>639</v>
      </c>
      <c r="B109" s="85">
        <v>107</v>
      </c>
      <c r="C109" s="86"/>
      <c r="D109" s="86" t="s">
        <v>62</v>
      </c>
      <c r="E109" s="71"/>
      <c r="F109" s="86" t="s">
        <v>663</v>
      </c>
      <c r="G109" s="73" t="s">
        <v>203</v>
      </c>
      <c r="H109" s="87">
        <v>42071</v>
      </c>
      <c r="I109" s="86" t="s">
        <v>664</v>
      </c>
      <c r="J109" s="86">
        <v>880</v>
      </c>
      <c r="K109" s="86"/>
      <c r="L109" s="86">
        <v>1</v>
      </c>
      <c r="M109" s="86">
        <v>0</v>
      </c>
      <c r="N109" s="86">
        <v>5500</v>
      </c>
      <c r="O109" s="86">
        <v>280</v>
      </c>
      <c r="P109" s="86" t="s">
        <v>665</v>
      </c>
      <c r="Q109" s="86">
        <v>1</v>
      </c>
      <c r="R109" s="86">
        <v>1</v>
      </c>
      <c r="S109" s="86">
        <v>1</v>
      </c>
      <c r="T109" s="86"/>
      <c r="U109" s="86"/>
      <c r="V109" s="86"/>
      <c r="W109" s="86">
        <v>5500</v>
      </c>
    </row>
    <row r="110" spans="1:23" ht="15" customHeight="1">
      <c r="A110" s="75" t="s">
        <v>639</v>
      </c>
      <c r="B110" s="85">
        <v>108</v>
      </c>
      <c r="C110" s="86"/>
      <c r="D110" s="86" t="s">
        <v>426</v>
      </c>
      <c r="E110" s="71"/>
      <c r="F110" s="86" t="s">
        <v>666</v>
      </c>
      <c r="G110" s="73" t="s">
        <v>203</v>
      </c>
      <c r="H110" s="87">
        <v>42071</v>
      </c>
      <c r="I110" s="86" t="s">
        <v>367</v>
      </c>
      <c r="J110" s="86">
        <v>3724</v>
      </c>
      <c r="K110" s="86"/>
      <c r="L110" s="86">
        <v>2</v>
      </c>
      <c r="M110" s="86">
        <v>0</v>
      </c>
      <c r="N110" s="86">
        <v>7656</v>
      </c>
      <c r="O110" s="86">
        <v>560</v>
      </c>
      <c r="P110" s="86" t="s">
        <v>667</v>
      </c>
      <c r="Q110" s="86">
        <v>1</v>
      </c>
      <c r="R110" s="86">
        <v>0</v>
      </c>
      <c r="S110" s="86">
        <v>0</v>
      </c>
      <c r="T110" s="86"/>
      <c r="U110" s="86"/>
      <c r="V110" s="86"/>
      <c r="W110" s="86">
        <v>7656</v>
      </c>
    </row>
    <row r="111" spans="1:23" ht="15" customHeight="1">
      <c r="A111" s="75" t="s">
        <v>639</v>
      </c>
      <c r="B111" s="85">
        <v>109</v>
      </c>
      <c r="C111" s="86"/>
      <c r="D111" s="86" t="s">
        <v>62</v>
      </c>
      <c r="E111" s="71"/>
      <c r="F111" s="86" t="s">
        <v>668</v>
      </c>
      <c r="G111" s="73" t="s">
        <v>203</v>
      </c>
      <c r="H111" s="87">
        <v>42071</v>
      </c>
      <c r="I111" s="86" t="s">
        <v>669</v>
      </c>
      <c r="J111" s="86">
        <v>0</v>
      </c>
      <c r="K111" s="86"/>
      <c r="L111" s="86">
        <v>1</v>
      </c>
      <c r="M111" s="86">
        <v>0</v>
      </c>
      <c r="N111" s="86">
        <v>6380</v>
      </c>
      <c r="O111" s="86">
        <v>280</v>
      </c>
      <c r="P111" s="86" t="s">
        <v>670</v>
      </c>
      <c r="Q111" s="86">
        <v>1</v>
      </c>
      <c r="R111" s="86">
        <v>1</v>
      </c>
      <c r="S111" s="86">
        <v>1</v>
      </c>
      <c r="T111" s="86"/>
      <c r="U111" s="86"/>
      <c r="V111" s="86"/>
      <c r="W111" s="86">
        <v>6380</v>
      </c>
    </row>
    <row r="112" spans="1:23" ht="15" customHeight="1">
      <c r="A112" s="75" t="s">
        <v>639</v>
      </c>
      <c r="B112" s="85">
        <v>110</v>
      </c>
      <c r="C112" s="86"/>
      <c r="D112" s="86" t="s">
        <v>62</v>
      </c>
      <c r="E112" s="71"/>
      <c r="F112" s="86" t="s">
        <v>671</v>
      </c>
      <c r="G112" s="73" t="s">
        <v>203</v>
      </c>
      <c r="H112" s="87">
        <v>42071</v>
      </c>
      <c r="I112" s="86" t="s">
        <v>395</v>
      </c>
      <c r="J112" s="86">
        <v>2780</v>
      </c>
      <c r="K112" s="86"/>
      <c r="L112" s="86">
        <v>3</v>
      </c>
      <c r="M112" s="86">
        <v>0</v>
      </c>
      <c r="N112" s="86">
        <v>13800</v>
      </c>
      <c r="O112" s="86">
        <v>840</v>
      </c>
      <c r="P112" s="86" t="s">
        <v>655</v>
      </c>
      <c r="Q112" s="86">
        <v>1</v>
      </c>
      <c r="R112" s="86">
        <v>1</v>
      </c>
      <c r="S112" s="86">
        <v>3</v>
      </c>
      <c r="T112" s="86"/>
      <c r="U112" s="86"/>
      <c r="V112" s="86"/>
      <c r="W112" s="86">
        <v>13800</v>
      </c>
    </row>
    <row r="113" spans="1:23" ht="15" customHeight="1">
      <c r="A113" s="75" t="s">
        <v>639</v>
      </c>
      <c r="B113" s="85">
        <v>111</v>
      </c>
      <c r="C113" s="86"/>
      <c r="D113" s="86" t="s">
        <v>62</v>
      </c>
      <c r="E113" s="71"/>
      <c r="F113" s="86" t="s">
        <v>672</v>
      </c>
      <c r="G113" s="73" t="s">
        <v>203</v>
      </c>
      <c r="H113" s="87">
        <v>42071</v>
      </c>
      <c r="I113" s="86" t="s">
        <v>395</v>
      </c>
      <c r="J113" s="86">
        <v>2780</v>
      </c>
      <c r="K113" s="86"/>
      <c r="L113" s="86">
        <v>3</v>
      </c>
      <c r="M113" s="86">
        <v>0</v>
      </c>
      <c r="N113" s="86">
        <v>13800</v>
      </c>
      <c r="O113" s="86">
        <v>840</v>
      </c>
      <c r="P113" s="86" t="s">
        <v>655</v>
      </c>
      <c r="Q113" s="86">
        <v>1</v>
      </c>
      <c r="R113" s="86">
        <v>1</v>
      </c>
      <c r="S113" s="86">
        <v>3</v>
      </c>
      <c r="T113" s="86"/>
      <c r="U113" s="86"/>
      <c r="V113" s="86"/>
      <c r="W113" s="86">
        <v>13800</v>
      </c>
    </row>
    <row r="114" spans="1:23" ht="15" customHeight="1">
      <c r="A114" s="75" t="s">
        <v>639</v>
      </c>
      <c r="B114" s="85">
        <v>112</v>
      </c>
      <c r="C114" s="86"/>
      <c r="D114" s="86" t="s">
        <v>426</v>
      </c>
      <c r="E114" s="71"/>
      <c r="F114" s="86" t="s">
        <v>673</v>
      </c>
      <c r="G114" s="73" t="s">
        <v>203</v>
      </c>
      <c r="H114" s="87">
        <v>42071</v>
      </c>
      <c r="I114" s="86" t="s">
        <v>395</v>
      </c>
      <c r="J114" s="86">
        <v>0</v>
      </c>
      <c r="K114" s="86"/>
      <c r="L114" s="86">
        <v>1</v>
      </c>
      <c r="M114" s="86">
        <v>0</v>
      </c>
      <c r="N114" s="86">
        <v>4880</v>
      </c>
      <c r="O114" s="86">
        <v>280</v>
      </c>
      <c r="P114" s="86" t="s">
        <v>674</v>
      </c>
      <c r="Q114" s="86">
        <v>1</v>
      </c>
      <c r="R114" s="86">
        <v>0</v>
      </c>
      <c r="S114" s="86">
        <v>0</v>
      </c>
      <c r="T114" s="86"/>
      <c r="U114" s="86"/>
      <c r="V114" s="86"/>
      <c r="W114" s="86">
        <v>4880</v>
      </c>
    </row>
    <row r="115" spans="1:23" ht="15" customHeight="1">
      <c r="A115" s="75" t="s">
        <v>639</v>
      </c>
      <c r="B115" s="85">
        <v>113</v>
      </c>
      <c r="C115" s="86"/>
      <c r="D115" s="86" t="s">
        <v>62</v>
      </c>
      <c r="E115" s="71"/>
      <c r="F115" s="86" t="s">
        <v>675</v>
      </c>
      <c r="G115" s="73" t="s">
        <v>203</v>
      </c>
      <c r="H115" s="87">
        <v>42076</v>
      </c>
      <c r="I115" s="86" t="s">
        <v>384</v>
      </c>
      <c r="J115" s="86">
        <v>2780</v>
      </c>
      <c r="K115" s="86"/>
      <c r="L115" s="86">
        <v>3</v>
      </c>
      <c r="M115" s="86">
        <v>0</v>
      </c>
      <c r="N115" s="86">
        <v>13800</v>
      </c>
      <c r="O115" s="86">
        <v>840</v>
      </c>
      <c r="P115" s="86" t="s">
        <v>676</v>
      </c>
      <c r="Q115" s="86">
        <v>1</v>
      </c>
      <c r="R115" s="86">
        <v>1</v>
      </c>
      <c r="S115" s="86">
        <v>3</v>
      </c>
      <c r="T115" s="86"/>
      <c r="U115" s="86"/>
      <c r="V115" s="86"/>
      <c r="W115" s="86">
        <v>13800</v>
      </c>
    </row>
    <row r="116" spans="1:23" ht="15" customHeight="1">
      <c r="A116" s="75" t="s">
        <v>639</v>
      </c>
      <c r="B116" s="85">
        <v>114</v>
      </c>
      <c r="C116" s="86"/>
      <c r="D116" s="86" t="s">
        <v>62</v>
      </c>
      <c r="E116" s="71"/>
      <c r="F116" s="86" t="s">
        <v>677</v>
      </c>
      <c r="G116" s="73" t="s">
        <v>203</v>
      </c>
      <c r="H116" s="87">
        <v>42076</v>
      </c>
      <c r="I116" s="86" t="s">
        <v>384</v>
      </c>
      <c r="J116" s="86">
        <v>2780</v>
      </c>
      <c r="K116" s="86"/>
      <c r="L116" s="86">
        <v>3</v>
      </c>
      <c r="M116" s="86">
        <v>0</v>
      </c>
      <c r="N116" s="86">
        <v>13800</v>
      </c>
      <c r="O116" s="86">
        <v>0</v>
      </c>
      <c r="P116" s="86" t="s">
        <v>678</v>
      </c>
      <c r="Q116" s="86">
        <v>1</v>
      </c>
      <c r="R116" s="86">
        <v>1</v>
      </c>
      <c r="S116" s="86">
        <v>3</v>
      </c>
      <c r="T116" s="86"/>
      <c r="U116" s="86"/>
      <c r="V116" s="86"/>
      <c r="W116" s="86">
        <v>13800</v>
      </c>
    </row>
    <row r="117" spans="1:23" ht="15" customHeight="1">
      <c r="A117" s="75" t="s">
        <v>639</v>
      </c>
      <c r="B117" s="85">
        <v>115</v>
      </c>
      <c r="C117" s="86"/>
      <c r="D117" s="86" t="s">
        <v>62</v>
      </c>
      <c r="E117" s="71"/>
      <c r="F117" s="86" t="s">
        <v>679</v>
      </c>
      <c r="G117" s="73" t="s">
        <v>203</v>
      </c>
      <c r="H117" s="87">
        <v>42077</v>
      </c>
      <c r="I117" s="86" t="s">
        <v>367</v>
      </c>
      <c r="J117" s="86">
        <v>2780</v>
      </c>
      <c r="K117" s="86"/>
      <c r="L117" s="86">
        <v>3</v>
      </c>
      <c r="M117" s="86">
        <v>0</v>
      </c>
      <c r="N117" s="86">
        <v>13800</v>
      </c>
      <c r="O117" s="86">
        <v>840</v>
      </c>
      <c r="P117" s="86" t="s">
        <v>680</v>
      </c>
      <c r="Q117" s="86">
        <v>1</v>
      </c>
      <c r="R117" s="86">
        <v>1</v>
      </c>
      <c r="S117" s="86">
        <v>3</v>
      </c>
      <c r="T117" s="86"/>
      <c r="U117" s="86"/>
      <c r="V117" s="86"/>
      <c r="W117" s="86">
        <v>13800</v>
      </c>
    </row>
    <row r="118" spans="1:23" ht="15" customHeight="1">
      <c r="A118" s="75" t="s">
        <v>639</v>
      </c>
      <c r="B118" s="85">
        <v>116</v>
      </c>
      <c r="C118" s="86"/>
      <c r="D118" s="86" t="s">
        <v>430</v>
      </c>
      <c r="E118" s="71"/>
      <c r="F118" s="86" t="s">
        <v>681</v>
      </c>
      <c r="G118" s="73" t="s">
        <v>203</v>
      </c>
      <c r="H118" s="87">
        <v>42077</v>
      </c>
      <c r="I118" s="86" t="s">
        <v>372</v>
      </c>
      <c r="J118" s="86">
        <v>3105</v>
      </c>
      <c r="K118" s="86"/>
      <c r="L118" s="86">
        <v>3</v>
      </c>
      <c r="M118" s="86">
        <v>0</v>
      </c>
      <c r="N118" s="86">
        <v>16175</v>
      </c>
      <c r="O118" s="86">
        <v>800</v>
      </c>
      <c r="P118" s="86" t="s">
        <v>682</v>
      </c>
      <c r="Q118" s="86">
        <v>1</v>
      </c>
      <c r="R118" s="86">
        <v>0</v>
      </c>
      <c r="S118" s="86">
        <v>0</v>
      </c>
      <c r="T118" s="86"/>
      <c r="U118" s="86"/>
      <c r="V118" s="86"/>
      <c r="W118" s="86">
        <v>16175</v>
      </c>
    </row>
    <row r="119" spans="1:23" ht="15" customHeight="1">
      <c r="A119" s="75" t="s">
        <v>639</v>
      </c>
      <c r="B119" s="85">
        <v>117</v>
      </c>
      <c r="C119" s="86"/>
      <c r="D119" s="86" t="s">
        <v>426</v>
      </c>
      <c r="E119" s="71"/>
      <c r="F119" s="86" t="s">
        <v>683</v>
      </c>
      <c r="G119" s="73" t="s">
        <v>203</v>
      </c>
      <c r="H119" s="87">
        <v>42077</v>
      </c>
      <c r="I119" s="86" t="s">
        <v>372</v>
      </c>
      <c r="J119" s="86">
        <v>3380</v>
      </c>
      <c r="K119" s="86"/>
      <c r="L119" s="86">
        <v>2</v>
      </c>
      <c r="M119" s="86">
        <v>0</v>
      </c>
      <c r="N119" s="86">
        <v>9900</v>
      </c>
      <c r="O119" s="86">
        <v>400</v>
      </c>
      <c r="P119" s="86" t="s">
        <v>684</v>
      </c>
      <c r="Q119" s="86">
        <v>1</v>
      </c>
      <c r="R119" s="86">
        <v>0</v>
      </c>
      <c r="S119" s="86">
        <v>0</v>
      </c>
      <c r="T119" s="86"/>
      <c r="U119" s="86"/>
      <c r="V119" s="86"/>
      <c r="W119" s="86">
        <v>9900</v>
      </c>
    </row>
    <row r="120" spans="1:23" ht="15" customHeight="1">
      <c r="A120" s="75" t="s">
        <v>639</v>
      </c>
      <c r="B120" s="85">
        <v>118</v>
      </c>
      <c r="C120" s="86"/>
      <c r="D120" s="86" t="s">
        <v>426</v>
      </c>
      <c r="E120" s="71"/>
      <c r="F120" s="86" t="s">
        <v>685</v>
      </c>
      <c r="G120" s="73" t="s">
        <v>203</v>
      </c>
      <c r="H120" s="87">
        <v>42077</v>
      </c>
      <c r="I120" s="86" t="s">
        <v>372</v>
      </c>
      <c r="J120" s="86">
        <v>2100</v>
      </c>
      <c r="K120" s="86"/>
      <c r="L120" s="86">
        <v>1</v>
      </c>
      <c r="M120" s="86">
        <v>0</v>
      </c>
      <c r="N120" s="86">
        <v>5280</v>
      </c>
      <c r="O120" s="86">
        <v>0</v>
      </c>
      <c r="P120" s="86" t="s">
        <v>686</v>
      </c>
      <c r="Q120" s="86">
        <v>1</v>
      </c>
      <c r="R120" s="86">
        <v>0</v>
      </c>
      <c r="S120" s="86">
        <v>0</v>
      </c>
      <c r="T120" s="86"/>
      <c r="U120" s="86"/>
      <c r="V120" s="86"/>
      <c r="W120" s="86">
        <v>5280</v>
      </c>
    </row>
    <row r="121" spans="1:23" ht="15" customHeight="1">
      <c r="A121" s="75" t="s">
        <v>639</v>
      </c>
      <c r="B121" s="85">
        <v>119</v>
      </c>
      <c r="C121" s="86"/>
      <c r="D121" s="86" t="s">
        <v>62</v>
      </c>
      <c r="E121" s="71"/>
      <c r="F121" s="86" t="s">
        <v>687</v>
      </c>
      <c r="G121" s="73" t="s">
        <v>203</v>
      </c>
      <c r="H121" s="87">
        <v>42077</v>
      </c>
      <c r="I121" s="86" t="s">
        <v>688</v>
      </c>
      <c r="J121" s="86">
        <v>1580</v>
      </c>
      <c r="K121" s="86"/>
      <c r="L121" s="86">
        <v>1</v>
      </c>
      <c r="M121" s="86">
        <v>0</v>
      </c>
      <c r="N121" s="86">
        <v>4800</v>
      </c>
      <c r="O121" s="86">
        <v>280</v>
      </c>
      <c r="P121" s="86" t="s">
        <v>689</v>
      </c>
      <c r="Q121" s="86">
        <v>1</v>
      </c>
      <c r="R121" s="86">
        <v>1</v>
      </c>
      <c r="S121" s="86">
        <v>1</v>
      </c>
      <c r="T121" s="86"/>
      <c r="U121" s="86"/>
      <c r="V121" s="86"/>
      <c r="W121" s="86">
        <v>4800</v>
      </c>
    </row>
    <row r="122" spans="1:23" ht="15" customHeight="1">
      <c r="A122" s="75" t="s">
        <v>639</v>
      </c>
      <c r="B122" s="85">
        <v>120</v>
      </c>
      <c r="C122" s="86"/>
      <c r="D122" s="86" t="s">
        <v>62</v>
      </c>
      <c r="E122" s="71"/>
      <c r="F122" s="86" t="s">
        <v>690</v>
      </c>
      <c r="G122" s="73" t="s">
        <v>203</v>
      </c>
      <c r="H122" s="87">
        <v>42077</v>
      </c>
      <c r="I122" s="86" t="s">
        <v>367</v>
      </c>
      <c r="J122" s="86">
        <v>880</v>
      </c>
      <c r="K122" s="86"/>
      <c r="L122" s="86">
        <v>1</v>
      </c>
      <c r="M122" s="86">
        <v>0</v>
      </c>
      <c r="N122" s="86">
        <v>5500</v>
      </c>
      <c r="O122" s="86">
        <v>280</v>
      </c>
      <c r="P122" s="86" t="s">
        <v>691</v>
      </c>
      <c r="Q122" s="86">
        <v>1</v>
      </c>
      <c r="R122" s="86">
        <v>1</v>
      </c>
      <c r="S122" s="86">
        <v>1</v>
      </c>
      <c r="T122" s="86"/>
      <c r="U122" s="86"/>
      <c r="V122" s="86"/>
      <c r="W122" s="86">
        <v>5500</v>
      </c>
    </row>
    <row r="123" spans="1:23" ht="15" customHeight="1">
      <c r="A123" s="75" t="s">
        <v>639</v>
      </c>
      <c r="B123" s="85">
        <v>121</v>
      </c>
      <c r="C123" s="86"/>
      <c r="D123" s="86" t="s">
        <v>62</v>
      </c>
      <c r="E123" s="71"/>
      <c r="F123" s="86" t="s">
        <v>692</v>
      </c>
      <c r="G123" s="73" t="s">
        <v>203</v>
      </c>
      <c r="H123" s="87">
        <v>42078</v>
      </c>
      <c r="I123" s="86" t="s">
        <v>395</v>
      </c>
      <c r="J123" s="86">
        <v>2780</v>
      </c>
      <c r="K123" s="86"/>
      <c r="L123" s="86">
        <v>3</v>
      </c>
      <c r="M123" s="86">
        <v>0</v>
      </c>
      <c r="N123" s="86">
        <v>13800</v>
      </c>
      <c r="O123" s="86">
        <v>840</v>
      </c>
      <c r="P123" s="86" t="s">
        <v>693</v>
      </c>
      <c r="Q123" s="86">
        <v>1</v>
      </c>
      <c r="R123" s="86">
        <v>1</v>
      </c>
      <c r="S123" s="86">
        <v>3</v>
      </c>
      <c r="T123" s="86"/>
      <c r="U123" s="86"/>
      <c r="V123" s="86"/>
      <c r="W123" s="86">
        <v>13685</v>
      </c>
    </row>
    <row r="124" spans="1:23" ht="15" customHeight="1">
      <c r="A124" s="75" t="s">
        <v>639</v>
      </c>
      <c r="B124" s="85">
        <v>122</v>
      </c>
      <c r="C124" s="86"/>
      <c r="D124" s="86" t="s">
        <v>430</v>
      </c>
      <c r="E124" s="71"/>
      <c r="F124" s="86" t="s">
        <v>694</v>
      </c>
      <c r="G124" s="73" t="s">
        <v>203</v>
      </c>
      <c r="H124" s="87">
        <v>42078</v>
      </c>
      <c r="I124" s="86" t="s">
        <v>384</v>
      </c>
      <c r="J124" s="86">
        <v>7580</v>
      </c>
      <c r="K124" s="86"/>
      <c r="L124" s="86">
        <v>4</v>
      </c>
      <c r="M124" s="86">
        <v>0</v>
      </c>
      <c r="N124" s="86">
        <v>24000</v>
      </c>
      <c r="O124" s="86">
        <v>280</v>
      </c>
      <c r="P124" s="86" t="s">
        <v>695</v>
      </c>
      <c r="Q124" s="86">
        <v>1</v>
      </c>
      <c r="R124" s="86">
        <v>0</v>
      </c>
      <c r="S124" s="86">
        <v>0</v>
      </c>
      <c r="T124" s="86"/>
      <c r="U124" s="86"/>
      <c r="V124" s="86"/>
      <c r="W124" s="86">
        <v>24000</v>
      </c>
    </row>
    <row r="125" spans="1:23" ht="15" customHeight="1">
      <c r="A125" s="75" t="s">
        <v>639</v>
      </c>
      <c r="B125" s="85">
        <v>123</v>
      </c>
      <c r="C125" s="86"/>
      <c r="D125" s="86" t="s">
        <v>62</v>
      </c>
      <c r="E125" s="71"/>
      <c r="F125" s="86" t="s">
        <v>696</v>
      </c>
      <c r="G125" s="73" t="s">
        <v>203</v>
      </c>
      <c r="H125" s="87">
        <v>42078</v>
      </c>
      <c r="I125" s="86" t="s">
        <v>367</v>
      </c>
      <c r="J125" s="86">
        <v>1580</v>
      </c>
      <c r="K125" s="86"/>
      <c r="L125" s="86">
        <v>1</v>
      </c>
      <c r="M125" s="86">
        <v>0</v>
      </c>
      <c r="N125" s="86">
        <v>4800</v>
      </c>
      <c r="O125" s="86">
        <v>280</v>
      </c>
      <c r="P125" s="86" t="s">
        <v>697</v>
      </c>
      <c r="Q125" s="86">
        <v>1</v>
      </c>
      <c r="R125" s="86">
        <v>1</v>
      </c>
      <c r="S125" s="86">
        <v>1</v>
      </c>
      <c r="T125" s="86"/>
      <c r="U125" s="86"/>
      <c r="V125" s="86"/>
      <c r="W125" s="86">
        <v>4800</v>
      </c>
    </row>
    <row r="126" spans="1:23" ht="15" customHeight="1">
      <c r="A126" s="75" t="s">
        <v>639</v>
      </c>
      <c r="B126" s="85">
        <v>124</v>
      </c>
      <c r="C126" s="86"/>
      <c r="D126" s="86" t="s">
        <v>426</v>
      </c>
      <c r="E126" s="71"/>
      <c r="F126" s="86" t="s">
        <v>698</v>
      </c>
      <c r="G126" s="73" t="s">
        <v>203</v>
      </c>
      <c r="H126" s="87">
        <v>42078</v>
      </c>
      <c r="I126" s="86" t="s">
        <v>384</v>
      </c>
      <c r="J126" s="86">
        <v>3254</v>
      </c>
      <c r="K126" s="86"/>
      <c r="L126" s="86">
        <v>1</v>
      </c>
      <c r="M126" s="86">
        <v>0</v>
      </c>
      <c r="N126" s="86">
        <v>3126</v>
      </c>
      <c r="O126" s="86">
        <v>280</v>
      </c>
      <c r="P126" s="86" t="s">
        <v>699</v>
      </c>
      <c r="Q126" s="86">
        <v>1</v>
      </c>
      <c r="R126" s="86">
        <v>0</v>
      </c>
      <c r="S126" s="86">
        <v>0</v>
      </c>
      <c r="T126" s="86"/>
      <c r="U126" s="86"/>
      <c r="V126" s="86"/>
      <c r="W126" s="86">
        <v>3126</v>
      </c>
    </row>
    <row r="127" spans="1:23" ht="15" customHeight="1">
      <c r="A127" s="75" t="s">
        <v>639</v>
      </c>
      <c r="B127" s="85">
        <v>125</v>
      </c>
      <c r="C127" s="86"/>
      <c r="D127" s="86" t="s">
        <v>62</v>
      </c>
      <c r="E127" s="71"/>
      <c r="F127" s="86" t="s">
        <v>700</v>
      </c>
      <c r="G127" s="73" t="s">
        <v>203</v>
      </c>
      <c r="H127" s="87">
        <v>42084</v>
      </c>
      <c r="I127" s="86" t="s">
        <v>384</v>
      </c>
      <c r="J127" s="86">
        <v>2780</v>
      </c>
      <c r="K127" s="86"/>
      <c r="L127" s="86">
        <v>3</v>
      </c>
      <c r="M127" s="86">
        <v>0</v>
      </c>
      <c r="N127" s="86">
        <v>13800</v>
      </c>
      <c r="O127" s="86">
        <v>840</v>
      </c>
      <c r="P127" s="86" t="s">
        <v>701</v>
      </c>
      <c r="Q127" s="86">
        <v>1</v>
      </c>
      <c r="R127" s="86">
        <v>1</v>
      </c>
      <c r="S127" s="86">
        <v>3</v>
      </c>
      <c r="T127" s="86"/>
      <c r="U127" s="86"/>
      <c r="V127" s="86"/>
      <c r="W127" s="86">
        <v>13800</v>
      </c>
    </row>
    <row r="128" spans="1:23" ht="15" customHeight="1">
      <c r="A128" s="75" t="s">
        <v>639</v>
      </c>
      <c r="B128" s="85">
        <v>126</v>
      </c>
      <c r="C128" s="86"/>
      <c r="D128" s="86" t="s">
        <v>426</v>
      </c>
      <c r="E128" s="71"/>
      <c r="F128" s="86" t="s">
        <v>702</v>
      </c>
      <c r="G128" s="73" t="s">
        <v>203</v>
      </c>
      <c r="H128" s="87">
        <v>42085</v>
      </c>
      <c r="I128" s="86" t="s">
        <v>395</v>
      </c>
      <c r="J128" s="86">
        <v>880</v>
      </c>
      <c r="K128" s="86"/>
      <c r="L128" s="86">
        <v>1</v>
      </c>
      <c r="M128" s="86">
        <v>0</v>
      </c>
      <c r="N128" s="86">
        <v>5500</v>
      </c>
      <c r="O128" s="86">
        <v>0</v>
      </c>
      <c r="P128" s="86" t="s">
        <v>703</v>
      </c>
      <c r="Q128" s="86">
        <v>1</v>
      </c>
      <c r="R128" s="86">
        <v>0</v>
      </c>
      <c r="S128" s="86">
        <v>0</v>
      </c>
      <c r="T128" s="86"/>
      <c r="U128" s="86"/>
      <c r="V128" s="86"/>
      <c r="W128" s="86">
        <v>5500</v>
      </c>
    </row>
    <row r="129" spans="1:23" ht="15" customHeight="1">
      <c r="A129" s="75" t="s">
        <v>639</v>
      </c>
      <c r="B129" s="85">
        <v>127</v>
      </c>
      <c r="C129" s="86"/>
      <c r="D129" s="86" t="s">
        <v>430</v>
      </c>
      <c r="E129" s="71"/>
      <c r="F129" s="86" t="s">
        <v>704</v>
      </c>
      <c r="G129" s="73" t="s">
        <v>203</v>
      </c>
      <c r="H129" s="87">
        <v>42085</v>
      </c>
      <c r="I129" s="86" t="s">
        <v>384</v>
      </c>
      <c r="J129" s="86">
        <v>8780</v>
      </c>
      <c r="K129" s="86"/>
      <c r="L129" s="86">
        <v>6</v>
      </c>
      <c r="M129" s="86">
        <v>0</v>
      </c>
      <c r="N129" s="86">
        <v>22800</v>
      </c>
      <c r="O129" s="86">
        <v>1680</v>
      </c>
      <c r="P129" s="86" t="s">
        <v>705</v>
      </c>
      <c r="Q129" s="86">
        <v>1</v>
      </c>
      <c r="R129" s="86">
        <v>0</v>
      </c>
      <c r="S129" s="86">
        <v>0</v>
      </c>
      <c r="T129" s="86"/>
      <c r="U129" s="86"/>
      <c r="V129" s="86"/>
      <c r="W129" s="86">
        <v>22800</v>
      </c>
    </row>
    <row r="130" spans="1:23" ht="15" customHeight="1">
      <c r="A130" s="75" t="s">
        <v>639</v>
      </c>
      <c r="B130" s="85">
        <v>128</v>
      </c>
      <c r="C130" s="86"/>
      <c r="D130" s="86" t="s">
        <v>62</v>
      </c>
      <c r="E130" s="71"/>
      <c r="F130" s="86" t="s">
        <v>706</v>
      </c>
      <c r="G130" s="73" t="s">
        <v>203</v>
      </c>
      <c r="H130" s="87">
        <v>42085</v>
      </c>
      <c r="I130" s="86" t="s">
        <v>384</v>
      </c>
      <c r="J130" s="86">
        <v>3930</v>
      </c>
      <c r="K130" s="86"/>
      <c r="L130" s="86">
        <v>3</v>
      </c>
      <c r="M130" s="86">
        <v>0</v>
      </c>
      <c r="N130" s="86">
        <v>12650</v>
      </c>
      <c r="O130" s="86">
        <v>840</v>
      </c>
      <c r="P130" s="86" t="s">
        <v>707</v>
      </c>
      <c r="Q130" s="86">
        <v>1</v>
      </c>
      <c r="R130" s="86">
        <v>1</v>
      </c>
      <c r="S130" s="86">
        <v>3</v>
      </c>
      <c r="T130" s="86"/>
      <c r="U130" s="86"/>
      <c r="V130" s="86"/>
      <c r="W130" s="86">
        <v>12650</v>
      </c>
    </row>
    <row r="131" spans="1:23" ht="15" customHeight="1">
      <c r="A131" s="75" t="s">
        <v>639</v>
      </c>
      <c r="B131" s="85">
        <v>129</v>
      </c>
      <c r="C131" s="86"/>
      <c r="D131" s="86" t="s">
        <v>62</v>
      </c>
      <c r="E131" s="71"/>
      <c r="F131" s="86" t="s">
        <v>708</v>
      </c>
      <c r="G131" s="73" t="s">
        <v>203</v>
      </c>
      <c r="H131" s="87">
        <v>42085</v>
      </c>
      <c r="I131" s="86" t="s">
        <v>384</v>
      </c>
      <c r="J131" s="86">
        <v>3930</v>
      </c>
      <c r="K131" s="86"/>
      <c r="L131" s="86">
        <v>3</v>
      </c>
      <c r="M131" s="86">
        <v>0</v>
      </c>
      <c r="N131" s="86">
        <v>12650</v>
      </c>
      <c r="O131" s="86">
        <v>840</v>
      </c>
      <c r="P131" s="86" t="s">
        <v>707</v>
      </c>
      <c r="Q131" s="86">
        <v>1</v>
      </c>
      <c r="R131" s="86">
        <v>1</v>
      </c>
      <c r="S131" s="86">
        <v>3</v>
      </c>
      <c r="T131" s="86"/>
      <c r="U131" s="86"/>
      <c r="V131" s="86"/>
      <c r="W131" s="86">
        <v>12650</v>
      </c>
    </row>
    <row r="132" spans="1:23" ht="15" customHeight="1">
      <c r="A132" s="75" t="s">
        <v>639</v>
      </c>
      <c r="B132" s="85">
        <v>130</v>
      </c>
      <c r="C132" s="86"/>
      <c r="D132" s="86" t="s">
        <v>62</v>
      </c>
      <c r="E132" s="71"/>
      <c r="F132" s="86" t="s">
        <v>709</v>
      </c>
      <c r="G132" s="73" t="s">
        <v>203</v>
      </c>
      <c r="H132" s="87">
        <v>42085</v>
      </c>
      <c r="I132" s="86" t="s">
        <v>384</v>
      </c>
      <c r="J132" s="86">
        <v>3930</v>
      </c>
      <c r="K132" s="86"/>
      <c r="L132" s="86">
        <v>3</v>
      </c>
      <c r="M132" s="86">
        <v>0</v>
      </c>
      <c r="N132" s="86">
        <v>12650</v>
      </c>
      <c r="O132" s="86">
        <v>840</v>
      </c>
      <c r="P132" s="86" t="s">
        <v>707</v>
      </c>
      <c r="Q132" s="86">
        <v>1</v>
      </c>
      <c r="R132" s="86">
        <v>1</v>
      </c>
      <c r="S132" s="86">
        <v>3</v>
      </c>
      <c r="T132" s="86"/>
      <c r="U132" s="86"/>
      <c r="V132" s="86"/>
      <c r="W132" s="86">
        <v>12650</v>
      </c>
    </row>
    <row r="133" spans="1:23" ht="15" customHeight="1">
      <c r="A133" s="75" t="s">
        <v>639</v>
      </c>
      <c r="B133" s="85">
        <v>131</v>
      </c>
      <c r="C133" s="86"/>
      <c r="D133" s="86" t="s">
        <v>62</v>
      </c>
      <c r="E133" s="71"/>
      <c r="F133" s="86" t="s">
        <v>710</v>
      </c>
      <c r="G133" s="73" t="s">
        <v>203</v>
      </c>
      <c r="H133" s="87">
        <v>42085</v>
      </c>
      <c r="I133" s="86" t="s">
        <v>388</v>
      </c>
      <c r="J133" s="86">
        <v>1580</v>
      </c>
      <c r="K133" s="86"/>
      <c r="L133" s="86">
        <v>1</v>
      </c>
      <c r="M133" s="86">
        <v>0</v>
      </c>
      <c r="N133" s="86">
        <v>4800</v>
      </c>
      <c r="O133" s="86">
        <v>280</v>
      </c>
      <c r="P133" s="86" t="s">
        <v>711</v>
      </c>
      <c r="Q133" s="86">
        <v>1</v>
      </c>
      <c r="R133" s="86">
        <v>1</v>
      </c>
      <c r="S133" s="86">
        <v>1</v>
      </c>
      <c r="T133" s="86"/>
      <c r="U133" s="86"/>
      <c r="V133" s="86"/>
      <c r="W133" s="86">
        <v>4800</v>
      </c>
    </row>
    <row r="134" spans="1:23" ht="15" customHeight="1">
      <c r="A134" s="75" t="s">
        <v>639</v>
      </c>
      <c r="B134" s="85">
        <v>132</v>
      </c>
      <c r="C134" s="86"/>
      <c r="D134" s="86" t="s">
        <v>426</v>
      </c>
      <c r="E134" s="71"/>
      <c r="F134" s="86" t="s">
        <v>712</v>
      </c>
      <c r="G134" s="73" t="s">
        <v>203</v>
      </c>
      <c r="H134" s="87">
        <v>42085</v>
      </c>
      <c r="I134" s="86" t="s">
        <v>372</v>
      </c>
      <c r="J134" s="86">
        <v>3440</v>
      </c>
      <c r="K134" s="86"/>
      <c r="L134" s="86">
        <v>0.4</v>
      </c>
      <c r="M134" s="86">
        <v>0</v>
      </c>
      <c r="N134" s="86">
        <v>1440</v>
      </c>
      <c r="O134" s="86">
        <v>230</v>
      </c>
      <c r="P134" s="86" t="s">
        <v>713</v>
      </c>
      <c r="Q134" s="86">
        <v>1</v>
      </c>
      <c r="R134" s="86">
        <v>0</v>
      </c>
      <c r="S134" s="86">
        <v>0</v>
      </c>
      <c r="T134" s="86"/>
      <c r="U134" s="86"/>
      <c r="V134" s="86"/>
      <c r="W134" s="86">
        <v>1440</v>
      </c>
    </row>
    <row r="135" spans="1:23" ht="15" customHeight="1">
      <c r="A135" s="75" t="s">
        <v>639</v>
      </c>
      <c r="B135" s="85">
        <v>133</v>
      </c>
      <c r="C135" s="86"/>
      <c r="D135" s="86" t="s">
        <v>62</v>
      </c>
      <c r="E135" s="71"/>
      <c r="F135" s="86" t="s">
        <v>714</v>
      </c>
      <c r="G135" s="73" t="s">
        <v>203</v>
      </c>
      <c r="H135" s="87">
        <v>42085</v>
      </c>
      <c r="I135" s="86" t="s">
        <v>669</v>
      </c>
      <c r="J135" s="86">
        <v>2100</v>
      </c>
      <c r="K135" s="86"/>
      <c r="L135" s="86">
        <v>1</v>
      </c>
      <c r="M135" s="86">
        <v>0</v>
      </c>
      <c r="N135" s="86">
        <v>5280</v>
      </c>
      <c r="O135" s="86">
        <v>400</v>
      </c>
      <c r="P135" s="86" t="s">
        <v>715</v>
      </c>
      <c r="Q135" s="86">
        <v>1</v>
      </c>
      <c r="R135" s="86">
        <v>1.2</v>
      </c>
      <c r="S135" s="86">
        <v>1.2</v>
      </c>
      <c r="T135" s="86"/>
      <c r="U135" s="86"/>
      <c r="V135" s="86"/>
      <c r="W135" s="86">
        <v>5280</v>
      </c>
    </row>
    <row r="136" spans="1:23" ht="15" customHeight="1">
      <c r="A136" s="75" t="s">
        <v>639</v>
      </c>
      <c r="B136" s="85">
        <v>134</v>
      </c>
      <c r="C136" s="86"/>
      <c r="D136" s="86" t="s">
        <v>62</v>
      </c>
      <c r="E136" s="71"/>
      <c r="F136" s="86" t="s">
        <v>716</v>
      </c>
      <c r="G136" s="73" t="s">
        <v>203</v>
      </c>
      <c r="H136" s="87">
        <v>42088</v>
      </c>
      <c r="I136" s="86" t="s">
        <v>717</v>
      </c>
      <c r="J136" s="86">
        <v>2780</v>
      </c>
      <c r="K136" s="86"/>
      <c r="L136" s="86">
        <v>3</v>
      </c>
      <c r="M136" s="86">
        <v>0</v>
      </c>
      <c r="N136" s="86">
        <v>13800</v>
      </c>
      <c r="O136" s="86">
        <v>840</v>
      </c>
      <c r="P136" s="86" t="s">
        <v>718</v>
      </c>
      <c r="Q136" s="86">
        <v>1</v>
      </c>
      <c r="R136" s="86">
        <v>1</v>
      </c>
      <c r="S136" s="86">
        <v>3</v>
      </c>
      <c r="T136" s="86"/>
      <c r="U136" s="86"/>
      <c r="V136" s="86"/>
      <c r="W136" s="86">
        <v>13800</v>
      </c>
    </row>
    <row r="137" spans="1:23" ht="15" customHeight="1">
      <c r="A137" s="75" t="s">
        <v>639</v>
      </c>
      <c r="B137" s="85">
        <v>135</v>
      </c>
      <c r="C137" s="86"/>
      <c r="D137" s="86" t="s">
        <v>430</v>
      </c>
      <c r="E137" s="71"/>
      <c r="F137" s="86" t="s">
        <v>712</v>
      </c>
      <c r="G137" s="73" t="s">
        <v>203</v>
      </c>
      <c r="H137" s="87">
        <v>42090</v>
      </c>
      <c r="I137" s="86" t="s">
        <v>372</v>
      </c>
      <c r="J137" s="86">
        <v>11073</v>
      </c>
      <c r="K137" s="86"/>
      <c r="L137" s="86">
        <v>12</v>
      </c>
      <c r="M137" s="86">
        <v>0</v>
      </c>
      <c r="N137" s="86">
        <v>25300</v>
      </c>
      <c r="O137" s="86">
        <v>0</v>
      </c>
      <c r="P137" s="86" t="s">
        <v>719</v>
      </c>
      <c r="Q137" s="86">
        <v>1</v>
      </c>
      <c r="R137" s="86">
        <v>0</v>
      </c>
      <c r="S137" s="86">
        <v>0</v>
      </c>
      <c r="T137" s="86"/>
      <c r="U137" s="86"/>
      <c r="V137" s="86"/>
      <c r="W137" s="86">
        <v>25300</v>
      </c>
    </row>
    <row r="138" spans="1:23" ht="15" customHeight="1">
      <c r="A138" s="75" t="s">
        <v>639</v>
      </c>
      <c r="B138" s="85">
        <v>136</v>
      </c>
      <c r="C138" s="86"/>
      <c r="D138" s="86" t="s">
        <v>426</v>
      </c>
      <c r="E138" s="71"/>
      <c r="F138" s="86" t="s">
        <v>720</v>
      </c>
      <c r="G138" s="73" t="s">
        <v>203</v>
      </c>
      <c r="H138" s="87">
        <v>42091</v>
      </c>
      <c r="I138" s="86" t="s">
        <v>395</v>
      </c>
      <c r="J138" s="86">
        <v>2552</v>
      </c>
      <c r="K138" s="86"/>
      <c r="L138" s="86">
        <v>1</v>
      </c>
      <c r="M138" s="86">
        <v>0</v>
      </c>
      <c r="N138" s="86">
        <v>3828</v>
      </c>
      <c r="O138" s="86">
        <v>280</v>
      </c>
      <c r="P138" s="86" t="s">
        <v>721</v>
      </c>
      <c r="Q138" s="86">
        <v>1</v>
      </c>
      <c r="R138" s="86">
        <v>0</v>
      </c>
      <c r="S138" s="86">
        <v>0</v>
      </c>
      <c r="T138" s="86"/>
      <c r="U138" s="86"/>
      <c r="V138" s="86"/>
      <c r="W138" s="86">
        <v>3828</v>
      </c>
    </row>
    <row r="139" spans="1:23" ht="15" customHeight="1">
      <c r="A139" s="75" t="s">
        <v>639</v>
      </c>
      <c r="B139" s="85">
        <v>137</v>
      </c>
      <c r="C139" s="86"/>
      <c r="D139" s="86" t="s">
        <v>426</v>
      </c>
      <c r="E139" s="71"/>
      <c r="F139" s="86" t="s">
        <v>722</v>
      </c>
      <c r="G139" s="73" t="s">
        <v>203</v>
      </c>
      <c r="H139" s="87">
        <v>42091</v>
      </c>
      <c r="I139" s="86" t="s">
        <v>388</v>
      </c>
      <c r="J139" s="86">
        <v>4576</v>
      </c>
      <c r="K139" s="86"/>
      <c r="L139" s="86">
        <v>1</v>
      </c>
      <c r="M139" s="86">
        <v>0</v>
      </c>
      <c r="N139" s="86">
        <v>3904</v>
      </c>
      <c r="O139" s="86">
        <v>230</v>
      </c>
      <c r="P139" s="86" t="s">
        <v>723</v>
      </c>
      <c r="Q139" s="86">
        <v>1</v>
      </c>
      <c r="R139" s="86">
        <v>0</v>
      </c>
      <c r="S139" s="86">
        <v>0</v>
      </c>
      <c r="T139" s="86"/>
      <c r="U139" s="86"/>
      <c r="V139" s="86"/>
      <c r="W139" s="86">
        <v>3904</v>
      </c>
    </row>
    <row r="140" spans="1:23" ht="15" customHeight="1">
      <c r="A140" s="75" t="s">
        <v>639</v>
      </c>
      <c r="B140" s="85">
        <v>138</v>
      </c>
      <c r="C140" s="86"/>
      <c r="D140" s="86" t="s">
        <v>426</v>
      </c>
      <c r="E140" s="71"/>
      <c r="F140" s="86" t="s">
        <v>724</v>
      </c>
      <c r="G140" s="73" t="s">
        <v>203</v>
      </c>
      <c r="H140" s="87">
        <v>42091</v>
      </c>
      <c r="I140" s="86" t="s">
        <v>384</v>
      </c>
      <c r="J140" s="86">
        <v>1980</v>
      </c>
      <c r="K140" s="86"/>
      <c r="L140" s="86">
        <v>1</v>
      </c>
      <c r="M140" s="86">
        <v>0</v>
      </c>
      <c r="N140" s="86">
        <v>4400</v>
      </c>
      <c r="O140" s="86">
        <v>280</v>
      </c>
      <c r="P140" s="86" t="s">
        <v>725</v>
      </c>
      <c r="Q140" s="86">
        <v>1</v>
      </c>
      <c r="R140" s="86">
        <v>0</v>
      </c>
      <c r="S140" s="86">
        <v>0</v>
      </c>
      <c r="T140" s="86"/>
      <c r="U140" s="86"/>
      <c r="V140" s="86"/>
      <c r="W140" s="86">
        <v>4400</v>
      </c>
    </row>
    <row r="141" spans="1:23" ht="15" customHeight="1">
      <c r="A141" s="75" t="s">
        <v>639</v>
      </c>
      <c r="B141" s="85">
        <v>139</v>
      </c>
      <c r="C141" s="86"/>
      <c r="D141" s="86" t="s">
        <v>62</v>
      </c>
      <c r="E141" s="71"/>
      <c r="F141" s="86" t="s">
        <v>726</v>
      </c>
      <c r="G141" s="73" t="s">
        <v>203</v>
      </c>
      <c r="H141" s="87">
        <v>42091</v>
      </c>
      <c r="I141" s="86" t="s">
        <v>372</v>
      </c>
      <c r="J141" s="86">
        <v>0</v>
      </c>
      <c r="K141" s="86"/>
      <c r="L141" s="86">
        <v>1</v>
      </c>
      <c r="M141" s="86">
        <v>0</v>
      </c>
      <c r="N141" s="86">
        <v>6380</v>
      </c>
      <c r="O141" s="86">
        <v>560</v>
      </c>
      <c r="P141" s="86" t="s">
        <v>727</v>
      </c>
      <c r="Q141" s="86">
        <v>1</v>
      </c>
      <c r="R141" s="86">
        <v>1</v>
      </c>
      <c r="S141" s="86">
        <v>1</v>
      </c>
      <c r="T141" s="86"/>
      <c r="U141" s="86"/>
      <c r="V141" s="86"/>
      <c r="W141" s="86">
        <v>6380</v>
      </c>
    </row>
    <row r="142" spans="1:23" ht="15" customHeight="1">
      <c r="A142" s="75" t="s">
        <v>639</v>
      </c>
      <c r="B142" s="85">
        <v>140</v>
      </c>
      <c r="C142" s="86"/>
      <c r="D142" s="86" t="s">
        <v>426</v>
      </c>
      <c r="E142" s="71"/>
      <c r="F142" s="86" t="s">
        <v>728</v>
      </c>
      <c r="G142" s="73" t="s">
        <v>203</v>
      </c>
      <c r="H142" s="87">
        <v>42091</v>
      </c>
      <c r="I142" s="86" t="s">
        <v>388</v>
      </c>
      <c r="J142" s="86">
        <v>0</v>
      </c>
      <c r="K142" s="86"/>
      <c r="L142" s="86">
        <v>1</v>
      </c>
      <c r="M142" s="86">
        <v>0</v>
      </c>
      <c r="N142" s="86">
        <v>3190</v>
      </c>
      <c r="O142" s="86">
        <v>280</v>
      </c>
      <c r="P142" s="86" t="s">
        <v>729</v>
      </c>
      <c r="Q142" s="86">
        <v>1</v>
      </c>
      <c r="R142" s="86">
        <v>0</v>
      </c>
      <c r="S142" s="86">
        <v>0</v>
      </c>
      <c r="T142" s="86"/>
      <c r="U142" s="86"/>
      <c r="V142" s="86"/>
      <c r="W142" s="86">
        <v>3190</v>
      </c>
    </row>
    <row r="143" spans="1:23" ht="15" customHeight="1">
      <c r="A143" s="75" t="s">
        <v>639</v>
      </c>
      <c r="B143" s="85">
        <v>141</v>
      </c>
      <c r="C143" s="86"/>
      <c r="D143" s="86" t="s">
        <v>62</v>
      </c>
      <c r="E143" s="71"/>
      <c r="F143" s="86" t="s">
        <v>730</v>
      </c>
      <c r="G143" s="73" t="s">
        <v>203</v>
      </c>
      <c r="H143" s="87">
        <v>42091</v>
      </c>
      <c r="I143" s="86" t="s">
        <v>731</v>
      </c>
      <c r="J143" s="86">
        <v>2780</v>
      </c>
      <c r="K143" s="86"/>
      <c r="L143" s="86">
        <v>3</v>
      </c>
      <c r="M143" s="86">
        <v>0</v>
      </c>
      <c r="N143" s="86">
        <v>13800</v>
      </c>
      <c r="O143" s="86">
        <v>0</v>
      </c>
      <c r="P143" s="86" t="s">
        <v>732</v>
      </c>
      <c r="Q143" s="86">
        <v>1</v>
      </c>
      <c r="R143" s="86">
        <v>1</v>
      </c>
      <c r="S143" s="86">
        <v>3</v>
      </c>
      <c r="T143" s="86"/>
      <c r="U143" s="86"/>
      <c r="V143" s="86"/>
      <c r="W143" s="86">
        <v>13800</v>
      </c>
    </row>
    <row r="144" spans="1:23" ht="15" customHeight="1">
      <c r="A144" s="75" t="s">
        <v>639</v>
      </c>
      <c r="B144" s="85">
        <v>142</v>
      </c>
      <c r="C144" s="86"/>
      <c r="D144" s="86" t="s">
        <v>62</v>
      </c>
      <c r="E144" s="71"/>
      <c r="F144" s="86" t="s">
        <v>733</v>
      </c>
      <c r="G144" s="73" t="s">
        <v>203</v>
      </c>
      <c r="H144" s="87">
        <v>42091</v>
      </c>
      <c r="I144" s="86" t="s">
        <v>381</v>
      </c>
      <c r="J144" s="86">
        <v>1580</v>
      </c>
      <c r="K144" s="86"/>
      <c r="L144" s="86">
        <v>1</v>
      </c>
      <c r="M144" s="86">
        <v>0</v>
      </c>
      <c r="N144" s="86">
        <v>4800</v>
      </c>
      <c r="O144" s="86">
        <v>280</v>
      </c>
      <c r="P144" s="86" t="s">
        <v>734</v>
      </c>
      <c r="Q144" s="86">
        <v>1</v>
      </c>
      <c r="R144" s="86">
        <v>1</v>
      </c>
      <c r="S144" s="86">
        <v>1</v>
      </c>
      <c r="T144" s="86"/>
      <c r="U144" s="86"/>
      <c r="V144" s="86"/>
      <c r="W144" s="86">
        <v>4800</v>
      </c>
    </row>
    <row r="145" spans="1:23" ht="15" customHeight="1">
      <c r="A145" s="75" t="s">
        <v>639</v>
      </c>
      <c r="B145" s="85">
        <v>143</v>
      </c>
      <c r="C145" s="86"/>
      <c r="D145" s="86" t="s">
        <v>430</v>
      </c>
      <c r="E145" s="71"/>
      <c r="F145" s="86" t="s">
        <v>735</v>
      </c>
      <c r="G145" s="73" t="s">
        <v>203</v>
      </c>
      <c r="H145" s="87">
        <v>42092</v>
      </c>
      <c r="I145" s="86" t="s">
        <v>395</v>
      </c>
      <c r="J145" s="86">
        <v>6280</v>
      </c>
      <c r="K145" s="86"/>
      <c r="L145" s="86">
        <v>9</v>
      </c>
      <c r="M145" s="86">
        <v>0</v>
      </c>
      <c r="N145" s="86">
        <v>36000</v>
      </c>
      <c r="O145" s="86">
        <v>2520</v>
      </c>
      <c r="P145" s="86" t="s">
        <v>736</v>
      </c>
      <c r="Q145" s="86">
        <v>1</v>
      </c>
      <c r="R145" s="86">
        <v>0</v>
      </c>
      <c r="S145" s="86">
        <v>0</v>
      </c>
      <c r="T145" s="86"/>
      <c r="U145" s="86"/>
      <c r="V145" s="86"/>
      <c r="W145" s="86">
        <v>36000</v>
      </c>
    </row>
    <row r="146" spans="1:23" ht="15" customHeight="1">
      <c r="A146" s="75" t="s">
        <v>639</v>
      </c>
      <c r="B146" s="85">
        <v>144</v>
      </c>
      <c r="C146" s="86"/>
      <c r="D146" s="86" t="s">
        <v>430</v>
      </c>
      <c r="E146" s="71"/>
      <c r="F146" s="86" t="s">
        <v>737</v>
      </c>
      <c r="G146" s="73" t="s">
        <v>203</v>
      </c>
      <c r="H146" s="87">
        <v>42092</v>
      </c>
      <c r="I146" s="86" t="s">
        <v>367</v>
      </c>
      <c r="J146" s="86">
        <v>2780</v>
      </c>
      <c r="K146" s="86"/>
      <c r="L146" s="86">
        <v>3</v>
      </c>
      <c r="M146" s="86">
        <v>0</v>
      </c>
      <c r="N146" s="86">
        <v>9400</v>
      </c>
      <c r="O146" s="86">
        <v>0</v>
      </c>
      <c r="P146" s="86" t="s">
        <v>738</v>
      </c>
      <c r="Q146" s="86">
        <v>1</v>
      </c>
      <c r="R146" s="86">
        <v>0</v>
      </c>
      <c r="S146" s="86">
        <v>0</v>
      </c>
      <c r="T146" s="86"/>
      <c r="U146" s="86"/>
      <c r="V146" s="86"/>
      <c r="W146" s="86">
        <v>9400</v>
      </c>
    </row>
    <row r="147" spans="1:23" ht="15" customHeight="1">
      <c r="A147" s="75" t="s">
        <v>639</v>
      </c>
      <c r="B147" s="85">
        <v>145</v>
      </c>
      <c r="C147" s="86"/>
      <c r="D147" s="86" t="s">
        <v>62</v>
      </c>
      <c r="E147" s="71"/>
      <c r="F147" s="86" t="s">
        <v>739</v>
      </c>
      <c r="G147" s="73" t="s">
        <v>203</v>
      </c>
      <c r="H147" s="87">
        <v>42092</v>
      </c>
      <c r="I147" s="86" t="s">
        <v>388</v>
      </c>
      <c r="J147" s="86">
        <v>0</v>
      </c>
      <c r="K147" s="86"/>
      <c r="L147" s="86">
        <v>1</v>
      </c>
      <c r="M147" s="86">
        <v>0</v>
      </c>
      <c r="N147" s="86">
        <v>4880</v>
      </c>
      <c r="O147" s="86">
        <v>230</v>
      </c>
      <c r="P147" s="86" t="s">
        <v>740</v>
      </c>
      <c r="Q147" s="86">
        <v>1</v>
      </c>
      <c r="R147" s="86">
        <v>1</v>
      </c>
      <c r="S147" s="86">
        <v>1</v>
      </c>
      <c r="T147" s="86"/>
      <c r="U147" s="86"/>
      <c r="V147" s="86"/>
      <c r="W147" s="86">
        <v>4880</v>
      </c>
    </row>
    <row r="148" spans="1:23" ht="15" customHeight="1">
      <c r="A148" s="75" t="s">
        <v>639</v>
      </c>
      <c r="B148" s="85">
        <v>146</v>
      </c>
      <c r="C148" s="86"/>
      <c r="D148" s="86" t="s">
        <v>62</v>
      </c>
      <c r="E148" s="71"/>
      <c r="F148" s="86" t="s">
        <v>741</v>
      </c>
      <c r="G148" s="73" t="s">
        <v>203</v>
      </c>
      <c r="H148" s="87">
        <v>42092</v>
      </c>
      <c r="I148" s="86" t="s">
        <v>381</v>
      </c>
      <c r="J148" s="86">
        <v>1580</v>
      </c>
      <c r="K148" s="86"/>
      <c r="L148" s="86">
        <v>1</v>
      </c>
      <c r="M148" s="86">
        <v>0</v>
      </c>
      <c r="N148" s="86">
        <v>4800</v>
      </c>
      <c r="O148" s="86">
        <v>280</v>
      </c>
      <c r="P148" s="86" t="s">
        <v>742</v>
      </c>
      <c r="Q148" s="86">
        <v>1</v>
      </c>
      <c r="R148" s="86">
        <v>1</v>
      </c>
      <c r="S148" s="86">
        <v>1</v>
      </c>
      <c r="T148" s="86"/>
      <c r="U148" s="86"/>
      <c r="V148" s="86"/>
      <c r="W148" s="86">
        <v>4800</v>
      </c>
    </row>
    <row r="149" spans="1:23" ht="15" customHeight="1">
      <c r="A149" s="75" t="s">
        <v>743</v>
      </c>
      <c r="B149" s="85">
        <v>156</v>
      </c>
      <c r="C149" s="70" t="s">
        <v>364</v>
      </c>
      <c r="D149" s="70" t="s">
        <v>62</v>
      </c>
      <c r="E149" s="71" t="s">
        <v>744</v>
      </c>
      <c r="F149" s="72" t="s">
        <v>745</v>
      </c>
      <c r="G149" s="73" t="s">
        <v>203</v>
      </c>
      <c r="H149" s="74">
        <v>42098</v>
      </c>
      <c r="I149" s="78" t="s">
        <v>372</v>
      </c>
      <c r="J149" s="70">
        <v>1580</v>
      </c>
      <c r="K149" s="70"/>
      <c r="L149" s="79">
        <v>1</v>
      </c>
      <c r="M149" s="80">
        <v>0</v>
      </c>
      <c r="N149" s="80">
        <v>4800</v>
      </c>
      <c r="O149" s="80">
        <v>280</v>
      </c>
      <c r="P149" s="81" t="s">
        <v>746</v>
      </c>
      <c r="Q149" s="82">
        <v>1</v>
      </c>
      <c r="R149" s="83">
        <v>1</v>
      </c>
      <c r="S149" s="83">
        <v>1</v>
      </c>
      <c r="T149" s="82"/>
      <c r="U149" s="82"/>
      <c r="V149" s="82"/>
      <c r="W149" s="82">
        <v>4800</v>
      </c>
    </row>
    <row r="150" spans="1:23" ht="15" customHeight="1">
      <c r="A150" s="75" t="s">
        <v>743</v>
      </c>
      <c r="B150" s="85">
        <v>157</v>
      </c>
      <c r="C150" s="70" t="s">
        <v>364</v>
      </c>
      <c r="D150" s="70" t="s">
        <v>62</v>
      </c>
      <c r="E150" s="71" t="s">
        <v>747</v>
      </c>
      <c r="F150" s="72" t="s">
        <v>748</v>
      </c>
      <c r="G150" s="73" t="s">
        <v>203</v>
      </c>
      <c r="H150" s="74">
        <v>42100</v>
      </c>
      <c r="I150" s="78" t="s">
        <v>384</v>
      </c>
      <c r="J150" s="70">
        <v>2780</v>
      </c>
      <c r="K150" s="70"/>
      <c r="L150" s="79">
        <v>3</v>
      </c>
      <c r="M150" s="80">
        <v>0</v>
      </c>
      <c r="N150" s="80">
        <v>13800</v>
      </c>
      <c r="O150" s="80">
        <v>840</v>
      </c>
      <c r="P150" s="81" t="s">
        <v>749</v>
      </c>
      <c r="Q150" s="82">
        <v>1</v>
      </c>
      <c r="R150" s="83">
        <v>1</v>
      </c>
      <c r="S150" s="83">
        <v>3</v>
      </c>
      <c r="T150" s="82"/>
      <c r="U150" s="82"/>
      <c r="V150" s="82"/>
      <c r="W150" s="82">
        <v>13800</v>
      </c>
    </row>
    <row r="151" spans="1:23" ht="15" customHeight="1">
      <c r="A151" s="75" t="s">
        <v>750</v>
      </c>
      <c r="B151" s="85">
        <v>158</v>
      </c>
      <c r="C151" s="70" t="s">
        <v>364</v>
      </c>
      <c r="D151" s="70" t="s">
        <v>62</v>
      </c>
      <c r="E151" s="71" t="s">
        <v>751</v>
      </c>
      <c r="F151" s="72" t="s">
        <v>752</v>
      </c>
      <c r="G151" s="73" t="s">
        <v>203</v>
      </c>
      <c r="H151" s="74">
        <v>42106</v>
      </c>
      <c r="I151" s="78" t="s">
        <v>384</v>
      </c>
      <c r="J151" s="70">
        <v>3930</v>
      </c>
      <c r="K151" s="70"/>
      <c r="L151" s="79">
        <v>3</v>
      </c>
      <c r="M151" s="80">
        <v>0</v>
      </c>
      <c r="N151" s="80">
        <v>12650</v>
      </c>
      <c r="O151" s="80">
        <v>840</v>
      </c>
      <c r="P151" s="81" t="s">
        <v>753</v>
      </c>
      <c r="Q151" s="82">
        <v>1</v>
      </c>
      <c r="R151" s="83">
        <v>1</v>
      </c>
      <c r="S151" s="83">
        <v>3</v>
      </c>
      <c r="T151" s="82"/>
      <c r="U151" s="82"/>
      <c r="V151" s="82"/>
      <c r="W151" s="82">
        <v>12650</v>
      </c>
    </row>
    <row r="152" spans="1:23" ht="15" customHeight="1">
      <c r="A152" s="75" t="s">
        <v>750</v>
      </c>
      <c r="B152" s="85">
        <v>159</v>
      </c>
      <c r="C152" s="70" t="s">
        <v>364</v>
      </c>
      <c r="D152" s="70" t="s">
        <v>62</v>
      </c>
      <c r="E152" s="71" t="s">
        <v>754</v>
      </c>
      <c r="F152" s="72" t="s">
        <v>755</v>
      </c>
      <c r="G152" s="73" t="s">
        <v>203</v>
      </c>
      <c r="H152" s="74">
        <v>42112</v>
      </c>
      <c r="I152" s="78" t="s">
        <v>372</v>
      </c>
      <c r="J152" s="70">
        <v>1580</v>
      </c>
      <c r="K152" s="70"/>
      <c r="L152" s="79">
        <v>1</v>
      </c>
      <c r="M152" s="80">
        <v>0</v>
      </c>
      <c r="N152" s="80">
        <v>4800</v>
      </c>
      <c r="O152" s="80">
        <v>280</v>
      </c>
      <c r="P152" s="81" t="s">
        <v>756</v>
      </c>
      <c r="Q152" s="82">
        <v>1</v>
      </c>
      <c r="R152" s="83">
        <v>1</v>
      </c>
      <c r="S152" s="83">
        <v>1</v>
      </c>
      <c r="T152" s="82"/>
      <c r="U152" s="82"/>
      <c r="V152" s="82"/>
      <c r="W152" s="82">
        <v>4535</v>
      </c>
    </row>
    <row r="153" spans="1:23" ht="15" customHeight="1">
      <c r="A153" s="75" t="s">
        <v>750</v>
      </c>
      <c r="B153" s="85">
        <v>160</v>
      </c>
      <c r="C153" s="70" t="s">
        <v>364</v>
      </c>
      <c r="D153" s="70" t="s">
        <v>62</v>
      </c>
      <c r="E153" s="71" t="s">
        <v>757</v>
      </c>
      <c r="F153" s="72" t="s">
        <v>758</v>
      </c>
      <c r="G153" s="73" t="s">
        <v>203</v>
      </c>
      <c r="H153" s="74">
        <v>42112</v>
      </c>
      <c r="I153" s="78" t="s">
        <v>372</v>
      </c>
      <c r="J153" s="70">
        <v>2780</v>
      </c>
      <c r="K153" s="70"/>
      <c r="L153" s="79">
        <v>3</v>
      </c>
      <c r="M153" s="80">
        <v>0</v>
      </c>
      <c r="N153" s="80">
        <v>13800</v>
      </c>
      <c r="O153" s="80">
        <v>0</v>
      </c>
      <c r="P153" s="81" t="s">
        <v>759</v>
      </c>
      <c r="Q153" s="82">
        <v>1</v>
      </c>
      <c r="R153" s="83">
        <v>1</v>
      </c>
      <c r="S153" s="83">
        <v>3</v>
      </c>
      <c r="T153" s="82"/>
      <c r="U153" s="82"/>
      <c r="V153" s="82"/>
      <c r="W153" s="82">
        <v>13800</v>
      </c>
    </row>
    <row r="154" spans="1:23" ht="15" customHeight="1">
      <c r="A154" s="75" t="s">
        <v>750</v>
      </c>
      <c r="B154" s="85">
        <v>161</v>
      </c>
      <c r="C154" s="70" t="s">
        <v>364</v>
      </c>
      <c r="D154" s="70" t="s">
        <v>62</v>
      </c>
      <c r="E154" s="71" t="s">
        <v>760</v>
      </c>
      <c r="F154" s="72" t="s">
        <v>761</v>
      </c>
      <c r="G154" s="73" t="s">
        <v>203</v>
      </c>
      <c r="H154" s="74">
        <v>42113</v>
      </c>
      <c r="I154" s="78" t="s">
        <v>669</v>
      </c>
      <c r="J154" s="70">
        <v>4400</v>
      </c>
      <c r="K154" s="70"/>
      <c r="L154" s="79">
        <v>1</v>
      </c>
      <c r="M154" s="80">
        <v>0</v>
      </c>
      <c r="N154" s="80">
        <v>6400</v>
      </c>
      <c r="O154" s="80">
        <v>0</v>
      </c>
      <c r="P154" s="81" t="s">
        <v>762</v>
      </c>
      <c r="Q154" s="82">
        <v>1</v>
      </c>
      <c r="R154" s="83">
        <v>1</v>
      </c>
      <c r="S154" s="83">
        <v>1</v>
      </c>
      <c r="T154" s="82"/>
      <c r="U154" s="82"/>
      <c r="V154" s="82"/>
      <c r="W154" s="82">
        <v>6400</v>
      </c>
    </row>
    <row r="155" spans="1:23" ht="15" customHeight="1">
      <c r="A155" s="75" t="s">
        <v>750</v>
      </c>
      <c r="B155" s="85">
        <v>162</v>
      </c>
      <c r="C155" s="70" t="s">
        <v>425</v>
      </c>
      <c r="D155" s="70" t="s">
        <v>430</v>
      </c>
      <c r="E155" s="71" t="s">
        <v>763</v>
      </c>
      <c r="F155" s="72" t="s">
        <v>764</v>
      </c>
      <c r="G155" s="73" t="s">
        <v>203</v>
      </c>
      <c r="H155" s="74">
        <v>42119</v>
      </c>
      <c r="I155" s="78" t="s">
        <v>388</v>
      </c>
      <c r="J155" s="70">
        <v>3440</v>
      </c>
      <c r="K155" s="70"/>
      <c r="L155" s="79">
        <v>3</v>
      </c>
      <c r="M155" s="80">
        <v>0</v>
      </c>
      <c r="N155" s="80">
        <v>15840</v>
      </c>
      <c r="O155" s="80">
        <v>0</v>
      </c>
      <c r="P155" s="81" t="s">
        <v>765</v>
      </c>
      <c r="Q155" s="82">
        <v>0</v>
      </c>
      <c r="R155" s="83">
        <v>0</v>
      </c>
      <c r="S155" s="83">
        <v>0</v>
      </c>
      <c r="T155" s="82"/>
      <c r="U155" s="82"/>
      <c r="V155" s="82"/>
      <c r="W155" s="82">
        <v>15840</v>
      </c>
    </row>
    <row r="156" spans="1:23" ht="15" customHeight="1">
      <c r="A156" s="75" t="s">
        <v>750</v>
      </c>
      <c r="B156" s="85">
        <v>163</v>
      </c>
      <c r="C156" s="70" t="s">
        <v>766</v>
      </c>
      <c r="D156" s="70" t="s">
        <v>62</v>
      </c>
      <c r="E156" s="71" t="s">
        <v>767</v>
      </c>
      <c r="F156" s="72" t="s">
        <v>768</v>
      </c>
      <c r="G156" s="73" t="s">
        <v>203</v>
      </c>
      <c r="H156" s="74">
        <v>42119</v>
      </c>
      <c r="I156" s="78" t="s">
        <v>372</v>
      </c>
      <c r="J156" s="70">
        <v>2780</v>
      </c>
      <c r="K156" s="70"/>
      <c r="L156" s="79">
        <v>3</v>
      </c>
      <c r="M156" s="80">
        <v>0</v>
      </c>
      <c r="N156" s="80">
        <v>13800</v>
      </c>
      <c r="O156" s="80">
        <v>0</v>
      </c>
      <c r="P156" s="81" t="s">
        <v>769</v>
      </c>
      <c r="Q156" s="82">
        <v>0</v>
      </c>
      <c r="R156" s="83">
        <v>0</v>
      </c>
      <c r="S156" s="83">
        <v>0</v>
      </c>
      <c r="T156" s="82"/>
      <c r="U156" s="82"/>
      <c r="V156" s="82"/>
      <c r="W156" s="82">
        <v>13800</v>
      </c>
    </row>
    <row r="157" spans="1:23" ht="15" customHeight="1">
      <c r="A157" s="75" t="s">
        <v>750</v>
      </c>
      <c r="B157" s="85">
        <v>164</v>
      </c>
      <c r="C157" s="70" t="s">
        <v>425</v>
      </c>
      <c r="D157" s="70" t="s">
        <v>426</v>
      </c>
      <c r="E157" s="71" t="s">
        <v>770</v>
      </c>
      <c r="F157" s="72" t="s">
        <v>647</v>
      </c>
      <c r="G157" s="73" t="s">
        <v>203</v>
      </c>
      <c r="H157" s="74">
        <v>42119</v>
      </c>
      <c r="I157" s="78" t="s">
        <v>388</v>
      </c>
      <c r="J157" s="70">
        <v>3724</v>
      </c>
      <c r="K157" s="70"/>
      <c r="L157" s="79">
        <v>2</v>
      </c>
      <c r="M157" s="80">
        <v>0</v>
      </c>
      <c r="N157" s="80">
        <v>7656</v>
      </c>
      <c r="O157" s="80">
        <v>0</v>
      </c>
      <c r="P157" s="81" t="s">
        <v>771</v>
      </c>
      <c r="Q157" s="82">
        <v>0</v>
      </c>
      <c r="R157" s="83">
        <v>0</v>
      </c>
      <c r="S157" s="83">
        <v>0</v>
      </c>
      <c r="T157" s="82"/>
      <c r="U157" s="82"/>
      <c r="V157" s="82"/>
      <c r="W157" s="82">
        <v>7656</v>
      </c>
    </row>
    <row r="158" spans="1:23" ht="15" customHeight="1">
      <c r="A158" s="75" t="s">
        <v>750</v>
      </c>
      <c r="B158" s="85">
        <v>165</v>
      </c>
      <c r="C158" s="70" t="s">
        <v>425</v>
      </c>
      <c r="D158" s="70" t="s">
        <v>426</v>
      </c>
      <c r="E158" s="71" t="s">
        <v>772</v>
      </c>
      <c r="F158" s="72" t="s">
        <v>644</v>
      </c>
      <c r="G158" s="73" t="s">
        <v>203</v>
      </c>
      <c r="H158" s="74">
        <v>42119</v>
      </c>
      <c r="I158" s="78" t="s">
        <v>388</v>
      </c>
      <c r="J158" s="70">
        <v>3724</v>
      </c>
      <c r="K158" s="70"/>
      <c r="L158" s="79">
        <v>2</v>
      </c>
      <c r="M158" s="80">
        <v>0</v>
      </c>
      <c r="N158" s="80">
        <v>7656</v>
      </c>
      <c r="O158" s="80">
        <v>0</v>
      </c>
      <c r="P158" s="81" t="s">
        <v>771</v>
      </c>
      <c r="Q158" s="82">
        <v>0</v>
      </c>
      <c r="R158" s="83">
        <v>0</v>
      </c>
      <c r="S158" s="83">
        <v>0</v>
      </c>
      <c r="T158" s="82"/>
      <c r="U158" s="82"/>
      <c r="V158" s="82"/>
      <c r="W158" s="82">
        <v>7656</v>
      </c>
    </row>
    <row r="159" spans="1:23" ht="15" customHeight="1">
      <c r="A159" s="75" t="s">
        <v>750</v>
      </c>
      <c r="B159" s="85">
        <v>166</v>
      </c>
      <c r="C159" s="70" t="s">
        <v>425</v>
      </c>
      <c r="D159" s="70" t="s">
        <v>426</v>
      </c>
      <c r="E159" s="71" t="s">
        <v>773</v>
      </c>
      <c r="F159" s="72" t="s">
        <v>774</v>
      </c>
      <c r="G159" s="73" t="s">
        <v>203</v>
      </c>
      <c r="H159" s="74">
        <v>42119</v>
      </c>
      <c r="I159" s="78" t="s">
        <v>395</v>
      </c>
      <c r="J159" s="70">
        <v>3467</v>
      </c>
      <c r="K159" s="70"/>
      <c r="L159" s="79">
        <v>1</v>
      </c>
      <c r="M159" s="80">
        <v>0</v>
      </c>
      <c r="N159" s="80">
        <v>1413</v>
      </c>
      <c r="O159" s="80">
        <v>0</v>
      </c>
      <c r="P159" s="81" t="s">
        <v>775</v>
      </c>
      <c r="Q159" s="82">
        <v>0</v>
      </c>
      <c r="R159" s="83">
        <v>0</v>
      </c>
      <c r="S159" s="83">
        <v>0</v>
      </c>
      <c r="T159" s="82"/>
      <c r="U159" s="82"/>
      <c r="V159" s="82"/>
      <c r="W159" s="82">
        <v>1413</v>
      </c>
    </row>
    <row r="160" spans="1:23" ht="15" customHeight="1">
      <c r="A160" s="75" t="s">
        <v>750</v>
      </c>
      <c r="B160" s="85">
        <v>167</v>
      </c>
      <c r="C160" s="70" t="s">
        <v>425</v>
      </c>
      <c r="D160" s="70" t="s">
        <v>426</v>
      </c>
      <c r="E160" s="71" t="s">
        <v>776</v>
      </c>
      <c r="F160" s="72" t="s">
        <v>777</v>
      </c>
      <c r="G160" s="73" t="s">
        <v>203</v>
      </c>
      <c r="H160" s="74">
        <v>42119</v>
      </c>
      <c r="I160" s="78" t="s">
        <v>367</v>
      </c>
      <c r="J160" s="70">
        <v>2552</v>
      </c>
      <c r="K160" s="70"/>
      <c r="L160" s="79">
        <v>1</v>
      </c>
      <c r="M160" s="80">
        <v>0</v>
      </c>
      <c r="N160" s="80">
        <v>3828</v>
      </c>
      <c r="O160" s="80">
        <v>280</v>
      </c>
      <c r="P160" s="81" t="s">
        <v>778</v>
      </c>
      <c r="Q160" s="82">
        <v>0</v>
      </c>
      <c r="R160" s="83">
        <v>0</v>
      </c>
      <c r="S160" s="83">
        <v>0</v>
      </c>
      <c r="T160" s="82"/>
      <c r="U160" s="82"/>
      <c r="V160" s="82"/>
      <c r="W160" s="82">
        <v>3828</v>
      </c>
    </row>
    <row r="161" spans="1:23" ht="15" customHeight="1">
      <c r="A161" s="75" t="s">
        <v>750</v>
      </c>
      <c r="B161" s="85">
        <v>168</v>
      </c>
      <c r="C161" s="70" t="s">
        <v>364</v>
      </c>
      <c r="D161" s="70" t="s">
        <v>62</v>
      </c>
      <c r="E161" s="71" t="s">
        <v>779</v>
      </c>
      <c r="F161" s="72" t="s">
        <v>780</v>
      </c>
      <c r="G161" s="73" t="s">
        <v>203</v>
      </c>
      <c r="H161" s="74">
        <v>42119</v>
      </c>
      <c r="I161" s="78" t="s">
        <v>395</v>
      </c>
      <c r="J161" s="70">
        <v>1580</v>
      </c>
      <c r="K161" s="70"/>
      <c r="L161" s="79">
        <v>2</v>
      </c>
      <c r="M161" s="80">
        <v>0</v>
      </c>
      <c r="N161" s="80">
        <v>9800</v>
      </c>
      <c r="O161" s="80">
        <v>560</v>
      </c>
      <c r="P161" s="81" t="s">
        <v>781</v>
      </c>
      <c r="Q161" s="82">
        <v>1</v>
      </c>
      <c r="R161" s="83">
        <v>1</v>
      </c>
      <c r="S161" s="83">
        <v>2</v>
      </c>
      <c r="T161" s="82"/>
      <c r="U161" s="82"/>
      <c r="V161" s="82"/>
      <c r="W161" s="82">
        <v>9535</v>
      </c>
    </row>
    <row r="162" spans="1:23" ht="15" customHeight="1">
      <c r="A162" s="75" t="s">
        <v>750</v>
      </c>
      <c r="B162" s="85">
        <v>169</v>
      </c>
      <c r="C162" s="70" t="s">
        <v>766</v>
      </c>
      <c r="D162" s="70" t="s">
        <v>62</v>
      </c>
      <c r="E162" s="71" t="s">
        <v>782</v>
      </c>
      <c r="F162" s="72" t="s">
        <v>745</v>
      </c>
      <c r="G162" s="73" t="s">
        <v>203</v>
      </c>
      <c r="H162" s="74">
        <v>42119</v>
      </c>
      <c r="I162" s="78" t="s">
        <v>372</v>
      </c>
      <c r="J162" s="70">
        <v>8028</v>
      </c>
      <c r="K162" s="70"/>
      <c r="L162" s="79">
        <v>9</v>
      </c>
      <c r="M162" s="80">
        <v>0</v>
      </c>
      <c r="N162" s="80">
        <v>34200</v>
      </c>
      <c r="O162" s="80">
        <v>0</v>
      </c>
      <c r="P162" s="81" t="s">
        <v>783</v>
      </c>
      <c r="Q162" s="82">
        <v>0</v>
      </c>
      <c r="R162" s="83">
        <v>0</v>
      </c>
      <c r="S162" s="83">
        <v>0</v>
      </c>
      <c r="T162" s="82"/>
      <c r="U162" s="82"/>
      <c r="V162" s="82"/>
      <c r="W162" s="82">
        <v>34200</v>
      </c>
    </row>
    <row r="163" spans="1:23" ht="15" customHeight="1">
      <c r="A163" s="75" t="s">
        <v>750</v>
      </c>
      <c r="B163" s="85">
        <v>170</v>
      </c>
      <c r="C163" s="70" t="s">
        <v>766</v>
      </c>
      <c r="D163" s="70" t="s">
        <v>62</v>
      </c>
      <c r="E163" s="71" t="s">
        <v>784</v>
      </c>
      <c r="F163" s="72" t="s">
        <v>656</v>
      </c>
      <c r="G163" s="73" t="s">
        <v>203</v>
      </c>
      <c r="H163" s="74">
        <v>42119</v>
      </c>
      <c r="I163" s="78" t="s">
        <v>372</v>
      </c>
      <c r="J163" s="70">
        <v>8028</v>
      </c>
      <c r="K163" s="70"/>
      <c r="L163" s="79">
        <v>9</v>
      </c>
      <c r="M163" s="80">
        <v>0</v>
      </c>
      <c r="N163" s="80">
        <v>34200</v>
      </c>
      <c r="O163" s="80">
        <v>0</v>
      </c>
      <c r="P163" s="81" t="s">
        <v>783</v>
      </c>
      <c r="Q163" s="82">
        <v>0</v>
      </c>
      <c r="R163" s="83">
        <v>0</v>
      </c>
      <c r="S163" s="83">
        <v>0</v>
      </c>
      <c r="T163" s="82"/>
      <c r="U163" s="82"/>
      <c r="V163" s="82"/>
      <c r="W163" s="82">
        <v>34200</v>
      </c>
    </row>
    <row r="164" spans="1:23" ht="15" customHeight="1">
      <c r="A164" s="75" t="s">
        <v>750</v>
      </c>
      <c r="B164" s="85">
        <v>171</v>
      </c>
      <c r="C164" s="70" t="s">
        <v>785</v>
      </c>
      <c r="D164" s="70" t="s">
        <v>62</v>
      </c>
      <c r="E164" s="71" t="s">
        <v>786</v>
      </c>
      <c r="F164" s="72" t="s">
        <v>650</v>
      </c>
      <c r="G164" s="73" t="s">
        <v>203</v>
      </c>
      <c r="H164" s="74">
        <v>42119</v>
      </c>
      <c r="I164" s="78" t="s">
        <v>384</v>
      </c>
      <c r="J164" s="70">
        <v>16120</v>
      </c>
      <c r="K164" s="70"/>
      <c r="L164" s="79">
        <v>7</v>
      </c>
      <c r="M164" s="80">
        <v>0</v>
      </c>
      <c r="N164" s="80">
        <v>26108</v>
      </c>
      <c r="O164" s="80">
        <v>0</v>
      </c>
      <c r="P164" s="81" t="s">
        <v>787</v>
      </c>
      <c r="Q164" s="82">
        <v>0</v>
      </c>
      <c r="R164" s="83">
        <v>0</v>
      </c>
      <c r="S164" s="83">
        <v>0</v>
      </c>
      <c r="T164" s="82"/>
      <c r="U164" s="82"/>
      <c r="V164" s="82"/>
      <c r="W164" s="82">
        <v>26108</v>
      </c>
    </row>
    <row r="165" spans="1:23" ht="15" customHeight="1">
      <c r="A165" s="75" t="s">
        <v>750</v>
      </c>
      <c r="B165" s="85">
        <v>172</v>
      </c>
      <c r="C165" s="70" t="s">
        <v>364</v>
      </c>
      <c r="D165" s="70" t="s">
        <v>62</v>
      </c>
      <c r="E165" s="71" t="s">
        <v>788</v>
      </c>
      <c r="F165" s="72" t="s">
        <v>789</v>
      </c>
      <c r="G165" s="73" t="s">
        <v>203</v>
      </c>
      <c r="H165" s="74">
        <v>42119</v>
      </c>
      <c r="I165" s="78" t="s">
        <v>790</v>
      </c>
      <c r="J165" s="70">
        <v>0</v>
      </c>
      <c r="K165" s="70"/>
      <c r="L165" s="79">
        <v>1</v>
      </c>
      <c r="M165" s="80">
        <v>0</v>
      </c>
      <c r="N165" s="80">
        <v>4880</v>
      </c>
      <c r="O165" s="80">
        <v>230</v>
      </c>
      <c r="P165" s="81" t="s">
        <v>791</v>
      </c>
      <c r="Q165" s="82">
        <v>1</v>
      </c>
      <c r="R165" s="83">
        <v>1</v>
      </c>
      <c r="S165" s="83">
        <v>1</v>
      </c>
      <c r="T165" s="82"/>
      <c r="U165" s="82"/>
      <c r="V165" s="82"/>
      <c r="W165" s="82">
        <v>4880</v>
      </c>
    </row>
    <row r="166" spans="1:23" ht="15" customHeight="1">
      <c r="A166" s="75" t="s">
        <v>750</v>
      </c>
      <c r="B166" s="85">
        <v>173</v>
      </c>
      <c r="C166" s="70" t="s">
        <v>766</v>
      </c>
      <c r="D166" s="70" t="s">
        <v>62</v>
      </c>
      <c r="E166" s="71" t="s">
        <v>792</v>
      </c>
      <c r="F166" s="72" t="s">
        <v>793</v>
      </c>
      <c r="G166" s="73" t="s">
        <v>203</v>
      </c>
      <c r="H166" s="74">
        <v>42119</v>
      </c>
      <c r="I166" s="78" t="s">
        <v>372</v>
      </c>
      <c r="J166" s="70">
        <v>8028</v>
      </c>
      <c r="K166" s="70"/>
      <c r="L166" s="79">
        <v>9</v>
      </c>
      <c r="M166" s="80">
        <v>0</v>
      </c>
      <c r="N166" s="80">
        <v>34200</v>
      </c>
      <c r="O166" s="80">
        <v>0</v>
      </c>
      <c r="P166" s="81" t="s">
        <v>783</v>
      </c>
      <c r="Q166" s="82">
        <v>0</v>
      </c>
      <c r="R166" s="83">
        <v>0</v>
      </c>
      <c r="S166" s="83">
        <v>0</v>
      </c>
      <c r="T166" s="82"/>
      <c r="U166" s="82"/>
      <c r="V166" s="82"/>
      <c r="W166" s="82">
        <v>34200</v>
      </c>
    </row>
    <row r="167" spans="1:23" ht="15" customHeight="1">
      <c r="A167" s="75" t="s">
        <v>750</v>
      </c>
      <c r="B167" s="85">
        <v>174</v>
      </c>
      <c r="C167" s="70" t="s">
        <v>766</v>
      </c>
      <c r="D167" s="70" t="s">
        <v>62</v>
      </c>
      <c r="E167" s="71" t="s">
        <v>794</v>
      </c>
      <c r="F167" s="72" t="s">
        <v>795</v>
      </c>
      <c r="G167" s="73" t="s">
        <v>203</v>
      </c>
      <c r="H167" s="74">
        <v>42119</v>
      </c>
      <c r="I167" s="78" t="s">
        <v>388</v>
      </c>
      <c r="J167" s="70">
        <v>8028</v>
      </c>
      <c r="K167" s="70"/>
      <c r="L167" s="79">
        <v>9</v>
      </c>
      <c r="M167" s="80">
        <v>0</v>
      </c>
      <c r="N167" s="80">
        <v>34200</v>
      </c>
      <c r="O167" s="80">
        <v>0</v>
      </c>
      <c r="P167" s="81" t="s">
        <v>783</v>
      </c>
      <c r="Q167" s="82">
        <v>0</v>
      </c>
      <c r="R167" s="83">
        <v>0</v>
      </c>
      <c r="S167" s="83">
        <v>0</v>
      </c>
      <c r="T167" s="82"/>
      <c r="U167" s="82"/>
      <c r="V167" s="82"/>
      <c r="W167" s="82">
        <v>33935</v>
      </c>
    </row>
    <row r="168" spans="1:23" ht="15" customHeight="1">
      <c r="A168" s="75" t="s">
        <v>750</v>
      </c>
      <c r="B168" s="85">
        <v>175</v>
      </c>
      <c r="C168" s="70" t="s">
        <v>364</v>
      </c>
      <c r="D168" s="70" t="s">
        <v>62</v>
      </c>
      <c r="E168" s="71" t="s">
        <v>796</v>
      </c>
      <c r="F168" s="72" t="s">
        <v>797</v>
      </c>
      <c r="G168" s="73" t="s">
        <v>203</v>
      </c>
      <c r="H168" s="74">
        <v>42119</v>
      </c>
      <c r="I168" s="78" t="s">
        <v>395</v>
      </c>
      <c r="J168" s="70">
        <v>1580</v>
      </c>
      <c r="K168" s="70"/>
      <c r="L168" s="79">
        <v>1</v>
      </c>
      <c r="M168" s="80">
        <v>0</v>
      </c>
      <c r="N168" s="80">
        <v>4800</v>
      </c>
      <c r="O168" s="80">
        <v>280</v>
      </c>
      <c r="P168" s="81" t="s">
        <v>756</v>
      </c>
      <c r="Q168" s="82">
        <v>1</v>
      </c>
      <c r="R168" s="83">
        <v>1</v>
      </c>
      <c r="S168" s="83">
        <v>1</v>
      </c>
      <c r="T168" s="82"/>
      <c r="U168" s="82"/>
      <c r="V168" s="82"/>
      <c r="W168" s="82">
        <v>4535</v>
      </c>
    </row>
    <row r="169" spans="1:23" ht="15" customHeight="1">
      <c r="A169" s="75" t="s">
        <v>750</v>
      </c>
      <c r="B169" s="85">
        <v>176</v>
      </c>
      <c r="C169" s="70" t="s">
        <v>425</v>
      </c>
      <c r="D169" s="70" t="s">
        <v>430</v>
      </c>
      <c r="E169" s="71" t="s">
        <v>798</v>
      </c>
      <c r="F169" s="72" t="s">
        <v>799</v>
      </c>
      <c r="G169" s="73" t="s">
        <v>203</v>
      </c>
      <c r="H169" s="74">
        <v>42119</v>
      </c>
      <c r="I169" s="78" t="s">
        <v>372</v>
      </c>
      <c r="J169" s="70">
        <v>2780</v>
      </c>
      <c r="K169" s="70"/>
      <c r="L169" s="79">
        <v>3</v>
      </c>
      <c r="M169" s="80">
        <v>0</v>
      </c>
      <c r="N169" s="80">
        <v>13800</v>
      </c>
      <c r="O169" s="80">
        <v>840</v>
      </c>
      <c r="P169" s="81" t="s">
        <v>800</v>
      </c>
      <c r="Q169" s="82">
        <v>0</v>
      </c>
      <c r="R169" s="83">
        <v>0</v>
      </c>
      <c r="S169" s="83">
        <v>0</v>
      </c>
      <c r="T169" s="82"/>
      <c r="U169" s="82"/>
      <c r="V169" s="82"/>
      <c r="W169" s="82">
        <v>13800</v>
      </c>
    </row>
    <row r="170" spans="1:23" ht="15" customHeight="1">
      <c r="A170" s="75" t="s">
        <v>750</v>
      </c>
      <c r="B170" s="85">
        <v>177</v>
      </c>
      <c r="C170" s="70" t="s">
        <v>364</v>
      </c>
      <c r="D170" s="70" t="s">
        <v>62</v>
      </c>
      <c r="E170" s="71" t="s">
        <v>801</v>
      </c>
      <c r="F170" s="72" t="s">
        <v>802</v>
      </c>
      <c r="G170" s="73" t="s">
        <v>203</v>
      </c>
      <c r="H170" s="74">
        <v>42120</v>
      </c>
      <c r="I170" s="78" t="s">
        <v>384</v>
      </c>
      <c r="J170" s="70">
        <v>1580</v>
      </c>
      <c r="K170" s="70"/>
      <c r="L170" s="79">
        <v>1</v>
      </c>
      <c r="M170" s="80">
        <v>0</v>
      </c>
      <c r="N170" s="80">
        <v>4800</v>
      </c>
      <c r="O170" s="80">
        <v>280</v>
      </c>
      <c r="P170" s="81" t="s">
        <v>803</v>
      </c>
      <c r="Q170" s="82">
        <v>1</v>
      </c>
      <c r="R170" s="83">
        <v>1</v>
      </c>
      <c r="S170" s="83">
        <v>1</v>
      </c>
      <c r="T170" s="82"/>
      <c r="U170" s="82"/>
      <c r="V170" s="82"/>
      <c r="W170" s="82">
        <v>4800</v>
      </c>
    </row>
    <row r="171" spans="1:23" ht="15" customHeight="1">
      <c r="A171" s="75" t="s">
        <v>750</v>
      </c>
      <c r="B171" s="85">
        <v>178</v>
      </c>
      <c r="C171" s="70" t="s">
        <v>364</v>
      </c>
      <c r="D171" s="70" t="s">
        <v>62</v>
      </c>
      <c r="E171" s="71" t="s">
        <v>804</v>
      </c>
      <c r="F171" s="72" t="s">
        <v>805</v>
      </c>
      <c r="G171" s="73" t="s">
        <v>203</v>
      </c>
      <c r="H171" s="74">
        <v>42120</v>
      </c>
      <c r="I171" s="78" t="s">
        <v>384</v>
      </c>
      <c r="J171" s="70">
        <v>1580</v>
      </c>
      <c r="K171" s="70"/>
      <c r="L171" s="79">
        <v>1</v>
      </c>
      <c r="M171" s="80">
        <v>0</v>
      </c>
      <c r="N171" s="80">
        <v>4800</v>
      </c>
      <c r="O171" s="80">
        <v>280</v>
      </c>
      <c r="P171" s="81" t="s">
        <v>803</v>
      </c>
      <c r="Q171" s="82">
        <v>1</v>
      </c>
      <c r="R171" s="83">
        <v>1</v>
      </c>
      <c r="S171" s="83">
        <v>1</v>
      </c>
      <c r="T171" s="82"/>
      <c r="U171" s="82"/>
      <c r="V171" s="82"/>
      <c r="W171" s="82">
        <v>4535</v>
      </c>
    </row>
    <row r="172" spans="1:23" ht="15" customHeight="1">
      <c r="A172" s="75" t="s">
        <v>750</v>
      </c>
      <c r="B172" s="85">
        <v>179</v>
      </c>
      <c r="C172" s="70" t="s">
        <v>364</v>
      </c>
      <c r="D172" s="70" t="s">
        <v>62</v>
      </c>
      <c r="E172" s="71" t="s">
        <v>806</v>
      </c>
      <c r="F172" s="72" t="s">
        <v>807</v>
      </c>
      <c r="G172" s="73" t="s">
        <v>203</v>
      </c>
      <c r="H172" s="74">
        <v>42120</v>
      </c>
      <c r="I172" s="78" t="s">
        <v>669</v>
      </c>
      <c r="J172" s="70">
        <v>600</v>
      </c>
      <c r="K172" s="70"/>
      <c r="L172" s="79">
        <v>1</v>
      </c>
      <c r="M172" s="80">
        <v>0</v>
      </c>
      <c r="N172" s="80">
        <v>4280</v>
      </c>
      <c r="O172" s="80">
        <v>230</v>
      </c>
      <c r="P172" s="81" t="s">
        <v>808</v>
      </c>
      <c r="Q172" s="82">
        <v>1</v>
      </c>
      <c r="R172" s="83">
        <v>1</v>
      </c>
      <c r="S172" s="83">
        <v>1</v>
      </c>
      <c r="T172" s="82"/>
      <c r="U172" s="82"/>
      <c r="V172" s="82"/>
      <c r="W172" s="82">
        <v>4280</v>
      </c>
    </row>
    <row r="173" spans="1:23" ht="15" customHeight="1">
      <c r="A173" s="75" t="s">
        <v>750</v>
      </c>
      <c r="B173" s="85">
        <v>180</v>
      </c>
      <c r="C173" s="70" t="s">
        <v>425</v>
      </c>
      <c r="D173" s="70" t="s">
        <v>426</v>
      </c>
      <c r="E173" s="71" t="s">
        <v>809</v>
      </c>
      <c r="F173" s="72" t="s">
        <v>726</v>
      </c>
      <c r="G173" s="73" t="s">
        <v>203</v>
      </c>
      <c r="H173" s="74">
        <v>42120</v>
      </c>
      <c r="I173" s="78" t="s">
        <v>372</v>
      </c>
      <c r="J173" s="70">
        <v>7074</v>
      </c>
      <c r="K173" s="70"/>
      <c r="L173" s="79">
        <v>1</v>
      </c>
      <c r="M173" s="80">
        <v>0</v>
      </c>
      <c r="N173" s="80">
        <v>4306</v>
      </c>
      <c r="O173" s="80">
        <v>0</v>
      </c>
      <c r="P173" s="81" t="s">
        <v>810</v>
      </c>
      <c r="Q173" s="82">
        <v>0</v>
      </c>
      <c r="R173" s="83">
        <v>0</v>
      </c>
      <c r="S173" s="83">
        <v>0</v>
      </c>
      <c r="T173" s="82"/>
      <c r="U173" s="82"/>
      <c r="V173" s="82"/>
      <c r="W173" s="82">
        <v>4306</v>
      </c>
    </row>
    <row r="174" spans="1:23" ht="15" customHeight="1">
      <c r="A174" s="75" t="s">
        <v>750</v>
      </c>
      <c r="B174" s="85">
        <v>181</v>
      </c>
      <c r="C174" s="70" t="s">
        <v>425</v>
      </c>
      <c r="D174" s="70" t="s">
        <v>426</v>
      </c>
      <c r="E174" s="71" t="s">
        <v>811</v>
      </c>
      <c r="F174" s="72" t="s">
        <v>812</v>
      </c>
      <c r="G174" s="73" t="s">
        <v>203</v>
      </c>
      <c r="H174" s="74">
        <v>42120</v>
      </c>
      <c r="I174" s="78" t="s">
        <v>395</v>
      </c>
      <c r="J174" s="70">
        <v>2552</v>
      </c>
      <c r="K174" s="70"/>
      <c r="L174" s="79">
        <v>1</v>
      </c>
      <c r="M174" s="80">
        <v>0</v>
      </c>
      <c r="N174" s="80">
        <v>3828</v>
      </c>
      <c r="O174" s="80">
        <v>280</v>
      </c>
      <c r="P174" s="81" t="s">
        <v>813</v>
      </c>
      <c r="Q174" s="82">
        <v>0</v>
      </c>
      <c r="R174" s="83">
        <v>0</v>
      </c>
      <c r="S174" s="83">
        <v>0</v>
      </c>
      <c r="T174" s="82"/>
      <c r="U174" s="82"/>
      <c r="V174" s="82"/>
      <c r="W174" s="82">
        <v>3813</v>
      </c>
    </row>
    <row r="175" spans="1:23" ht="15" customHeight="1">
      <c r="A175" s="75" t="s">
        <v>750</v>
      </c>
      <c r="B175" s="85">
        <v>182</v>
      </c>
      <c r="C175" s="70" t="s">
        <v>364</v>
      </c>
      <c r="D175" s="70" t="s">
        <v>62</v>
      </c>
      <c r="E175" s="71" t="s">
        <v>814</v>
      </c>
      <c r="F175" s="72" t="s">
        <v>815</v>
      </c>
      <c r="G175" s="73" t="s">
        <v>203</v>
      </c>
      <c r="H175" s="74">
        <v>42120</v>
      </c>
      <c r="I175" s="78" t="s">
        <v>388</v>
      </c>
      <c r="J175" s="70">
        <v>2100</v>
      </c>
      <c r="K175" s="70"/>
      <c r="L175" s="79">
        <v>1</v>
      </c>
      <c r="M175" s="80">
        <v>0</v>
      </c>
      <c r="N175" s="80">
        <v>5280</v>
      </c>
      <c r="O175" s="80">
        <v>400</v>
      </c>
      <c r="P175" s="81" t="s">
        <v>816</v>
      </c>
      <c r="Q175" s="82">
        <v>1</v>
      </c>
      <c r="R175" s="83">
        <v>1</v>
      </c>
      <c r="S175" s="83">
        <v>1</v>
      </c>
      <c r="T175" s="82"/>
      <c r="U175" s="82"/>
      <c r="V175" s="82"/>
      <c r="W175" s="82">
        <v>5280</v>
      </c>
    </row>
    <row r="176" spans="1:23" ht="15" customHeight="1">
      <c r="A176" s="75" t="s">
        <v>750</v>
      </c>
      <c r="B176" s="85">
        <v>183</v>
      </c>
      <c r="C176" s="70" t="s">
        <v>364</v>
      </c>
      <c r="D176" s="70" t="s">
        <v>62</v>
      </c>
      <c r="E176" s="71" t="s">
        <v>817</v>
      </c>
      <c r="F176" s="72" t="s">
        <v>818</v>
      </c>
      <c r="G176" s="73" t="s">
        <v>203</v>
      </c>
      <c r="H176" s="74">
        <v>42122</v>
      </c>
      <c r="I176" s="78" t="s">
        <v>372</v>
      </c>
      <c r="J176" s="70">
        <v>2780</v>
      </c>
      <c r="K176" s="70"/>
      <c r="L176" s="79">
        <v>3</v>
      </c>
      <c r="M176" s="80">
        <v>0</v>
      </c>
      <c r="N176" s="80">
        <v>13800</v>
      </c>
      <c r="O176" s="80">
        <v>840</v>
      </c>
      <c r="P176" s="81" t="s">
        <v>819</v>
      </c>
      <c r="Q176" s="82">
        <v>1</v>
      </c>
      <c r="R176" s="83">
        <v>1</v>
      </c>
      <c r="S176" s="83">
        <v>3</v>
      </c>
      <c r="T176" s="82"/>
      <c r="U176" s="82"/>
      <c r="V176" s="82"/>
      <c r="W176" s="82">
        <v>13800</v>
      </c>
    </row>
    <row r="177" spans="1:23" ht="15" customHeight="1">
      <c r="A177" s="75" t="s">
        <v>750</v>
      </c>
      <c r="B177" s="85">
        <v>184</v>
      </c>
      <c r="C177" s="70" t="s">
        <v>364</v>
      </c>
      <c r="D177" s="70" t="s">
        <v>62</v>
      </c>
      <c r="E177" s="71" t="s">
        <v>820</v>
      </c>
      <c r="F177" s="72" t="s">
        <v>821</v>
      </c>
      <c r="G177" s="73" t="s">
        <v>203</v>
      </c>
      <c r="H177" s="74">
        <v>42123</v>
      </c>
      <c r="I177" s="78" t="s">
        <v>395</v>
      </c>
      <c r="J177" s="70">
        <v>4228</v>
      </c>
      <c r="K177" s="70"/>
      <c r="L177" s="79">
        <v>10</v>
      </c>
      <c r="M177" s="80">
        <v>0</v>
      </c>
      <c r="N177" s="80">
        <v>38000</v>
      </c>
      <c r="O177" s="80">
        <v>2800</v>
      </c>
      <c r="P177" s="81" t="s">
        <v>822</v>
      </c>
      <c r="Q177" s="82">
        <v>1</v>
      </c>
      <c r="R177" s="83">
        <v>1</v>
      </c>
      <c r="S177" s="83">
        <v>10</v>
      </c>
      <c r="T177" s="82"/>
      <c r="U177" s="82"/>
      <c r="V177" s="82"/>
      <c r="W177" s="82">
        <v>37735</v>
      </c>
    </row>
    <row r="178" spans="1:23" ht="15" customHeight="1">
      <c r="A178" s="75" t="s">
        <v>750</v>
      </c>
      <c r="B178" s="85">
        <v>185</v>
      </c>
      <c r="C178" s="70" t="s">
        <v>823</v>
      </c>
      <c r="D178" s="70" t="s">
        <v>824</v>
      </c>
      <c r="E178" s="71" t="s">
        <v>825</v>
      </c>
      <c r="F178" s="72" t="s">
        <v>666</v>
      </c>
      <c r="G178" s="73" t="s">
        <v>203</v>
      </c>
      <c r="H178" s="74">
        <v>42113</v>
      </c>
      <c r="I178" s="78" t="s">
        <v>367</v>
      </c>
      <c r="J178" s="70">
        <v>400</v>
      </c>
      <c r="K178" s="70"/>
      <c r="L178" s="79">
        <v>0</v>
      </c>
      <c r="M178" s="80">
        <v>0</v>
      </c>
      <c r="N178" s="80">
        <v>1990</v>
      </c>
      <c r="O178" s="80">
        <v>0</v>
      </c>
      <c r="P178" s="81"/>
      <c r="Q178" s="82">
        <v>0</v>
      </c>
      <c r="R178" s="83">
        <v>0</v>
      </c>
      <c r="S178" s="83">
        <v>0</v>
      </c>
      <c r="T178" s="82"/>
      <c r="U178" s="82"/>
      <c r="V178" s="82"/>
      <c r="W178" s="82">
        <v>1990</v>
      </c>
    </row>
    <row r="179" spans="1:23" ht="15" customHeight="1">
      <c r="A179" s="75" t="s">
        <v>750</v>
      </c>
      <c r="B179" s="85">
        <v>186</v>
      </c>
      <c r="C179" s="70" t="s">
        <v>823</v>
      </c>
      <c r="D179" s="70" t="s">
        <v>824</v>
      </c>
      <c r="E179" s="71" t="s">
        <v>826</v>
      </c>
      <c r="F179" s="72" t="s">
        <v>666</v>
      </c>
      <c r="G179" s="73" t="s">
        <v>203</v>
      </c>
      <c r="H179" s="74">
        <v>42113</v>
      </c>
      <c r="I179" s="78" t="s">
        <v>827</v>
      </c>
      <c r="J179" s="70">
        <v>400</v>
      </c>
      <c r="K179" s="70"/>
      <c r="L179" s="79">
        <v>0</v>
      </c>
      <c r="M179" s="80">
        <v>0</v>
      </c>
      <c r="N179" s="80">
        <v>1990</v>
      </c>
      <c r="O179" s="80">
        <v>0</v>
      </c>
      <c r="P179" s="81" t="s">
        <v>828</v>
      </c>
      <c r="Q179" s="82">
        <v>0</v>
      </c>
      <c r="R179" s="83">
        <v>0</v>
      </c>
      <c r="S179" s="83">
        <v>0</v>
      </c>
      <c r="T179" s="82"/>
      <c r="U179" s="82"/>
      <c r="V179" s="82"/>
      <c r="W179" s="82">
        <v>1990</v>
      </c>
    </row>
    <row r="180" spans="1:23" ht="15" customHeight="1">
      <c r="A180" s="75" t="s">
        <v>750</v>
      </c>
      <c r="B180" s="85">
        <v>187</v>
      </c>
      <c r="C180" s="70" t="s">
        <v>823</v>
      </c>
      <c r="D180" s="70" t="s">
        <v>824</v>
      </c>
      <c r="E180" s="71" t="s">
        <v>829</v>
      </c>
      <c r="F180" s="72" t="s">
        <v>476</v>
      </c>
      <c r="G180" s="73" t="s">
        <v>203</v>
      </c>
      <c r="H180" s="74">
        <v>42119</v>
      </c>
      <c r="I180" s="78" t="s">
        <v>384</v>
      </c>
      <c r="J180" s="70">
        <v>400</v>
      </c>
      <c r="K180" s="70"/>
      <c r="L180" s="79">
        <v>0</v>
      </c>
      <c r="M180" s="80">
        <v>0</v>
      </c>
      <c r="N180" s="80">
        <v>3490</v>
      </c>
      <c r="O180" s="80">
        <v>0</v>
      </c>
      <c r="P180" s="81" t="s">
        <v>830</v>
      </c>
      <c r="Q180" s="82">
        <v>0</v>
      </c>
      <c r="R180" s="83">
        <v>0</v>
      </c>
      <c r="S180" s="83">
        <v>0</v>
      </c>
      <c r="T180" s="82"/>
      <c r="U180" s="82"/>
      <c r="V180" s="82"/>
      <c r="W180" s="82">
        <v>3490</v>
      </c>
    </row>
    <row r="181" spans="1:23" ht="15" customHeight="1">
      <c r="A181" s="75" t="s">
        <v>750</v>
      </c>
      <c r="B181" s="85">
        <v>188</v>
      </c>
      <c r="C181" s="70" t="s">
        <v>823</v>
      </c>
      <c r="D181" s="70" t="s">
        <v>824</v>
      </c>
      <c r="E181" s="71" t="s">
        <v>831</v>
      </c>
      <c r="F181" s="72" t="s">
        <v>476</v>
      </c>
      <c r="G181" s="73" t="s">
        <v>203</v>
      </c>
      <c r="H181" s="74">
        <v>42119</v>
      </c>
      <c r="I181" s="78" t="s">
        <v>832</v>
      </c>
      <c r="J181" s="70">
        <v>400</v>
      </c>
      <c r="K181" s="70"/>
      <c r="L181" s="79">
        <v>0</v>
      </c>
      <c r="M181" s="80">
        <v>0</v>
      </c>
      <c r="N181" s="80">
        <v>3490</v>
      </c>
      <c r="O181" s="80">
        <v>0</v>
      </c>
      <c r="P181" s="81" t="s">
        <v>830</v>
      </c>
      <c r="Q181" s="82">
        <v>0</v>
      </c>
      <c r="R181" s="83">
        <v>0</v>
      </c>
      <c r="S181" s="83">
        <v>0</v>
      </c>
      <c r="T181" s="82"/>
      <c r="U181" s="82"/>
      <c r="V181" s="82"/>
      <c r="W181" s="82">
        <v>3490</v>
      </c>
    </row>
    <row r="182" spans="1:23" ht="15" customHeight="1">
      <c r="A182" s="75" t="s">
        <v>750</v>
      </c>
      <c r="B182" s="85">
        <v>189</v>
      </c>
      <c r="C182" s="70" t="s">
        <v>823</v>
      </c>
      <c r="D182" s="70" t="s">
        <v>824</v>
      </c>
      <c r="E182" s="71" t="s">
        <v>833</v>
      </c>
      <c r="F182" s="72" t="s">
        <v>668</v>
      </c>
      <c r="G182" s="73" t="s">
        <v>203</v>
      </c>
      <c r="H182" s="74">
        <v>42119</v>
      </c>
      <c r="I182" s="78" t="s">
        <v>669</v>
      </c>
      <c r="J182" s="70">
        <v>200</v>
      </c>
      <c r="K182" s="70"/>
      <c r="L182" s="79">
        <v>0</v>
      </c>
      <c r="M182" s="80">
        <v>0</v>
      </c>
      <c r="N182" s="80">
        <v>490</v>
      </c>
      <c r="O182" s="80">
        <v>0</v>
      </c>
      <c r="P182" s="81" t="s">
        <v>834</v>
      </c>
      <c r="Q182" s="82">
        <v>0</v>
      </c>
      <c r="R182" s="83">
        <v>0</v>
      </c>
      <c r="S182" s="83">
        <v>0</v>
      </c>
      <c r="T182" s="82"/>
      <c r="U182" s="82"/>
      <c r="V182" s="82"/>
      <c r="W182" s="82">
        <v>490</v>
      </c>
    </row>
    <row r="183" spans="1:23" ht="15" customHeight="1">
      <c r="A183" s="75" t="s">
        <v>750</v>
      </c>
      <c r="B183" s="85">
        <v>190</v>
      </c>
      <c r="C183" s="70" t="s">
        <v>823</v>
      </c>
      <c r="D183" s="70" t="s">
        <v>824</v>
      </c>
      <c r="E183" s="71" t="s">
        <v>835</v>
      </c>
      <c r="F183" s="72" t="s">
        <v>668</v>
      </c>
      <c r="G183" s="73" t="s">
        <v>203</v>
      </c>
      <c r="H183" s="74">
        <v>42119</v>
      </c>
      <c r="I183" s="78" t="s">
        <v>836</v>
      </c>
      <c r="J183" s="70">
        <v>200</v>
      </c>
      <c r="K183" s="70"/>
      <c r="L183" s="79">
        <v>0</v>
      </c>
      <c r="M183" s="80">
        <v>0</v>
      </c>
      <c r="N183" s="80">
        <v>490</v>
      </c>
      <c r="O183" s="80">
        <v>0</v>
      </c>
      <c r="P183" s="81" t="s">
        <v>834</v>
      </c>
      <c r="Q183" s="82">
        <v>0</v>
      </c>
      <c r="R183" s="83">
        <v>0</v>
      </c>
      <c r="S183" s="83">
        <v>0</v>
      </c>
      <c r="T183" s="82"/>
      <c r="U183" s="82"/>
      <c r="V183" s="82"/>
      <c r="W183" s="82">
        <v>490</v>
      </c>
    </row>
    <row r="184" spans="1:23" ht="15" customHeight="1">
      <c r="A184" s="75" t="s">
        <v>750</v>
      </c>
      <c r="B184" s="85">
        <v>191</v>
      </c>
      <c r="C184" s="70" t="s">
        <v>823</v>
      </c>
      <c r="D184" s="70" t="s">
        <v>824</v>
      </c>
      <c r="E184" s="71" t="s">
        <v>837</v>
      </c>
      <c r="F184" s="72" t="s">
        <v>838</v>
      </c>
      <c r="G184" s="73" t="s">
        <v>203</v>
      </c>
      <c r="H184" s="74">
        <v>42120</v>
      </c>
      <c r="I184" s="78" t="s">
        <v>384</v>
      </c>
      <c r="J184" s="70">
        <v>400</v>
      </c>
      <c r="K184" s="70"/>
      <c r="L184" s="79">
        <v>0</v>
      </c>
      <c r="M184" s="80">
        <v>0</v>
      </c>
      <c r="N184" s="80">
        <v>1490</v>
      </c>
      <c r="O184" s="80">
        <v>0</v>
      </c>
      <c r="P184" s="81" t="s">
        <v>839</v>
      </c>
      <c r="Q184" s="82">
        <v>0</v>
      </c>
      <c r="R184" s="83">
        <v>0</v>
      </c>
      <c r="S184" s="83">
        <v>0</v>
      </c>
      <c r="T184" s="82"/>
      <c r="U184" s="82"/>
      <c r="V184" s="82"/>
      <c r="W184" s="82">
        <v>1490</v>
      </c>
    </row>
    <row r="185" spans="1:23" ht="15" customHeight="1">
      <c r="A185" s="75" t="s">
        <v>750</v>
      </c>
      <c r="B185" s="85">
        <v>192</v>
      </c>
      <c r="C185" s="70" t="s">
        <v>823</v>
      </c>
      <c r="D185" s="70" t="s">
        <v>824</v>
      </c>
      <c r="E185" s="71" t="s">
        <v>840</v>
      </c>
      <c r="F185" s="72" t="s">
        <v>838</v>
      </c>
      <c r="G185" s="73" t="s">
        <v>203</v>
      </c>
      <c r="H185" s="74">
        <v>42120</v>
      </c>
      <c r="I185" s="78" t="s">
        <v>841</v>
      </c>
      <c r="J185" s="70">
        <v>400</v>
      </c>
      <c r="K185" s="70"/>
      <c r="L185" s="79">
        <v>0</v>
      </c>
      <c r="M185" s="80">
        <v>0</v>
      </c>
      <c r="N185" s="80">
        <v>1490</v>
      </c>
      <c r="O185" s="80">
        <v>0</v>
      </c>
      <c r="P185" s="81" t="s">
        <v>839</v>
      </c>
      <c r="Q185" s="82">
        <v>0</v>
      </c>
      <c r="R185" s="83">
        <v>0</v>
      </c>
      <c r="S185" s="83">
        <v>0</v>
      </c>
      <c r="T185" s="82"/>
      <c r="U185" s="82"/>
      <c r="V185" s="82"/>
      <c r="W185" s="82">
        <v>1490</v>
      </c>
    </row>
    <row r="186" spans="1:23" ht="15" customHeight="1">
      <c r="A186" s="75" t="s">
        <v>750</v>
      </c>
      <c r="B186" s="85">
        <v>193</v>
      </c>
      <c r="C186" s="70" t="s">
        <v>823</v>
      </c>
      <c r="D186" s="70" t="s">
        <v>824</v>
      </c>
      <c r="E186" s="71" t="s">
        <v>842</v>
      </c>
      <c r="F186" s="72" t="s">
        <v>843</v>
      </c>
      <c r="G186" s="73" t="s">
        <v>203</v>
      </c>
      <c r="H186" s="74">
        <v>42120</v>
      </c>
      <c r="I186" s="78" t="s">
        <v>372</v>
      </c>
      <c r="J186" s="70">
        <v>400</v>
      </c>
      <c r="K186" s="70"/>
      <c r="L186" s="79">
        <v>0</v>
      </c>
      <c r="M186" s="80">
        <v>0</v>
      </c>
      <c r="N186" s="80">
        <v>3490</v>
      </c>
      <c r="O186" s="80">
        <v>0</v>
      </c>
      <c r="P186" s="81" t="s">
        <v>830</v>
      </c>
      <c r="Q186" s="82">
        <v>0</v>
      </c>
      <c r="R186" s="83">
        <v>0</v>
      </c>
      <c r="S186" s="83">
        <v>0</v>
      </c>
      <c r="T186" s="82"/>
      <c r="U186" s="82"/>
      <c r="V186" s="82"/>
      <c r="W186" s="82">
        <v>3490</v>
      </c>
    </row>
    <row r="187" spans="1:23" ht="15" customHeight="1">
      <c r="A187" s="75" t="s">
        <v>750</v>
      </c>
      <c r="B187" s="85">
        <v>194</v>
      </c>
      <c r="C187" s="70" t="s">
        <v>823</v>
      </c>
      <c r="D187" s="70" t="s">
        <v>824</v>
      </c>
      <c r="E187" s="71" t="s">
        <v>844</v>
      </c>
      <c r="F187" s="72" t="s">
        <v>843</v>
      </c>
      <c r="G187" s="73" t="s">
        <v>203</v>
      </c>
      <c r="H187" s="74">
        <v>42120</v>
      </c>
      <c r="I187" s="78" t="s">
        <v>845</v>
      </c>
      <c r="J187" s="70">
        <v>400</v>
      </c>
      <c r="K187" s="70"/>
      <c r="L187" s="79">
        <v>0</v>
      </c>
      <c r="M187" s="80">
        <v>0</v>
      </c>
      <c r="N187" s="80">
        <v>3490</v>
      </c>
      <c r="O187" s="80">
        <v>0</v>
      </c>
      <c r="P187" s="81" t="s">
        <v>830</v>
      </c>
      <c r="Q187" s="82">
        <v>0</v>
      </c>
      <c r="R187" s="83">
        <v>0</v>
      </c>
      <c r="S187" s="83">
        <v>0</v>
      </c>
      <c r="T187" s="82"/>
      <c r="U187" s="82"/>
      <c r="V187" s="82"/>
      <c r="W187" s="82">
        <v>3490</v>
      </c>
    </row>
    <row r="188" spans="1:23" ht="15" customHeight="1">
      <c r="A188" s="75" t="s">
        <v>750</v>
      </c>
      <c r="B188" s="85">
        <v>195</v>
      </c>
      <c r="C188" s="70" t="s">
        <v>823</v>
      </c>
      <c r="D188" s="70" t="s">
        <v>824</v>
      </c>
      <c r="E188" s="71" t="s">
        <v>846</v>
      </c>
      <c r="F188" s="72" t="s">
        <v>847</v>
      </c>
      <c r="G188" s="73" t="s">
        <v>203</v>
      </c>
      <c r="H188" s="74">
        <v>42123</v>
      </c>
      <c r="I188" s="78" t="s">
        <v>384</v>
      </c>
      <c r="J188" s="70">
        <v>200</v>
      </c>
      <c r="K188" s="70"/>
      <c r="L188" s="79">
        <v>0</v>
      </c>
      <c r="M188" s="80">
        <v>0</v>
      </c>
      <c r="N188" s="80">
        <v>990</v>
      </c>
      <c r="O188" s="80">
        <v>0</v>
      </c>
      <c r="P188" s="81" t="s">
        <v>830</v>
      </c>
      <c r="Q188" s="82">
        <v>0</v>
      </c>
      <c r="R188" s="83">
        <v>0</v>
      </c>
      <c r="S188" s="83">
        <v>0</v>
      </c>
      <c r="T188" s="82"/>
      <c r="U188" s="82"/>
      <c r="V188" s="82"/>
      <c r="W188" s="82">
        <v>990</v>
      </c>
    </row>
    <row r="189" spans="1:23" ht="15" customHeight="1">
      <c r="A189" s="75" t="s">
        <v>750</v>
      </c>
      <c r="B189" s="85">
        <v>196</v>
      </c>
      <c r="C189" s="70" t="s">
        <v>823</v>
      </c>
      <c r="D189" s="70" t="s">
        <v>824</v>
      </c>
      <c r="E189" s="71" t="s">
        <v>848</v>
      </c>
      <c r="F189" s="72" t="s">
        <v>847</v>
      </c>
      <c r="G189" s="73" t="s">
        <v>203</v>
      </c>
      <c r="H189" s="74">
        <v>42123</v>
      </c>
      <c r="I189" s="78" t="s">
        <v>849</v>
      </c>
      <c r="J189" s="70">
        <v>200</v>
      </c>
      <c r="K189" s="70"/>
      <c r="L189" s="79">
        <v>0</v>
      </c>
      <c r="M189" s="80">
        <v>0</v>
      </c>
      <c r="N189" s="80">
        <v>990</v>
      </c>
      <c r="O189" s="80">
        <v>0</v>
      </c>
      <c r="P189" s="81" t="s">
        <v>830</v>
      </c>
      <c r="Q189" s="82">
        <v>0</v>
      </c>
      <c r="R189" s="83">
        <v>0</v>
      </c>
      <c r="S189" s="83">
        <v>0</v>
      </c>
      <c r="T189" s="82"/>
      <c r="U189" s="82"/>
      <c r="V189" s="82"/>
      <c r="W189" s="82">
        <v>990</v>
      </c>
    </row>
    <row r="190" spans="1:23" ht="15" customHeight="1">
      <c r="A190" s="75" t="s">
        <v>750</v>
      </c>
      <c r="B190" s="85">
        <v>197</v>
      </c>
      <c r="C190" s="70" t="s">
        <v>823</v>
      </c>
      <c r="D190" s="70" t="s">
        <v>824</v>
      </c>
      <c r="E190" s="71" t="s">
        <v>850</v>
      </c>
      <c r="F190" s="72" t="s">
        <v>851</v>
      </c>
      <c r="G190" s="73" t="s">
        <v>203</v>
      </c>
      <c r="H190" s="74">
        <v>42123</v>
      </c>
      <c r="I190" s="78" t="s">
        <v>384</v>
      </c>
      <c r="J190" s="70">
        <v>200</v>
      </c>
      <c r="K190" s="70"/>
      <c r="L190" s="79">
        <v>0</v>
      </c>
      <c r="M190" s="80">
        <v>0</v>
      </c>
      <c r="N190" s="80">
        <v>990</v>
      </c>
      <c r="O190" s="80">
        <v>0</v>
      </c>
      <c r="P190" s="81" t="s">
        <v>852</v>
      </c>
      <c r="Q190" s="82">
        <v>0</v>
      </c>
      <c r="R190" s="83">
        <v>0</v>
      </c>
      <c r="S190" s="83">
        <v>0</v>
      </c>
      <c r="T190" s="82"/>
      <c r="U190" s="82"/>
      <c r="V190" s="82"/>
      <c r="W190" s="82">
        <v>990</v>
      </c>
    </row>
    <row r="191" spans="1:23" ht="15" customHeight="1">
      <c r="A191" s="75" t="s">
        <v>750</v>
      </c>
      <c r="B191" s="85">
        <v>198</v>
      </c>
      <c r="C191" s="70" t="s">
        <v>823</v>
      </c>
      <c r="D191" s="70" t="s">
        <v>824</v>
      </c>
      <c r="E191" s="71" t="s">
        <v>853</v>
      </c>
      <c r="F191" s="72" t="s">
        <v>851</v>
      </c>
      <c r="G191" s="73" t="s">
        <v>203</v>
      </c>
      <c r="H191" s="74">
        <v>42123</v>
      </c>
      <c r="I191" s="78" t="s">
        <v>849</v>
      </c>
      <c r="J191" s="70">
        <v>200</v>
      </c>
      <c r="K191" s="70"/>
      <c r="L191" s="79">
        <v>0</v>
      </c>
      <c r="M191" s="80">
        <v>0</v>
      </c>
      <c r="N191" s="80">
        <v>990</v>
      </c>
      <c r="O191" s="80">
        <v>0</v>
      </c>
      <c r="P191" s="81" t="s">
        <v>852</v>
      </c>
      <c r="Q191" s="82">
        <v>0</v>
      </c>
      <c r="R191" s="83">
        <v>0</v>
      </c>
      <c r="S191" s="83">
        <v>0</v>
      </c>
      <c r="T191" s="82"/>
      <c r="U191" s="82"/>
      <c r="V191" s="82"/>
      <c r="W191" s="82">
        <v>990</v>
      </c>
    </row>
    <row r="192" spans="1:23" ht="15" customHeight="1">
      <c r="A192" s="75" t="s">
        <v>750</v>
      </c>
      <c r="B192" s="85">
        <v>199</v>
      </c>
      <c r="C192" s="70" t="s">
        <v>823</v>
      </c>
      <c r="D192" s="70" t="s">
        <v>824</v>
      </c>
      <c r="E192" s="71" t="s">
        <v>854</v>
      </c>
      <c r="F192" s="72" t="s">
        <v>855</v>
      </c>
      <c r="G192" s="73" t="s">
        <v>203</v>
      </c>
      <c r="H192" s="74">
        <v>42124</v>
      </c>
      <c r="I192" s="78" t="s">
        <v>384</v>
      </c>
      <c r="J192" s="70">
        <v>400</v>
      </c>
      <c r="K192" s="70"/>
      <c r="L192" s="79">
        <v>0</v>
      </c>
      <c r="M192" s="80">
        <v>0</v>
      </c>
      <c r="N192" s="80">
        <v>3490</v>
      </c>
      <c r="O192" s="80">
        <v>0</v>
      </c>
      <c r="P192" s="81" t="s">
        <v>830</v>
      </c>
      <c r="Q192" s="82">
        <v>0</v>
      </c>
      <c r="R192" s="83">
        <v>0</v>
      </c>
      <c r="S192" s="83">
        <v>0</v>
      </c>
      <c r="T192" s="82"/>
      <c r="U192" s="82"/>
      <c r="V192" s="82"/>
      <c r="W192" s="82">
        <v>3490</v>
      </c>
    </row>
    <row r="193" spans="1:23" ht="15" customHeight="1">
      <c r="A193" s="75" t="s">
        <v>750</v>
      </c>
      <c r="B193" s="85">
        <v>200</v>
      </c>
      <c r="C193" s="70" t="s">
        <v>823</v>
      </c>
      <c r="D193" s="70" t="s">
        <v>824</v>
      </c>
      <c r="E193" s="71" t="s">
        <v>856</v>
      </c>
      <c r="F193" s="72" t="s">
        <v>855</v>
      </c>
      <c r="G193" s="73" t="s">
        <v>203</v>
      </c>
      <c r="H193" s="74">
        <v>42124</v>
      </c>
      <c r="I193" s="78" t="s">
        <v>857</v>
      </c>
      <c r="J193" s="70">
        <v>400</v>
      </c>
      <c r="K193" s="70"/>
      <c r="L193" s="79">
        <v>0</v>
      </c>
      <c r="M193" s="80">
        <v>0</v>
      </c>
      <c r="N193" s="80">
        <v>3490</v>
      </c>
      <c r="O193" s="80">
        <v>0</v>
      </c>
      <c r="P193" s="81" t="s">
        <v>830</v>
      </c>
      <c r="Q193" s="82">
        <v>0</v>
      </c>
      <c r="R193" s="83">
        <v>0</v>
      </c>
      <c r="S193" s="83">
        <v>0</v>
      </c>
      <c r="T193" s="82"/>
      <c r="U193" s="82"/>
      <c r="V193" s="82"/>
      <c r="W193" s="82">
        <v>3490</v>
      </c>
    </row>
    <row r="194" spans="1:23" ht="15" customHeight="1">
      <c r="A194" s="75" t="s">
        <v>750</v>
      </c>
      <c r="B194" s="85">
        <v>201</v>
      </c>
      <c r="C194" s="70" t="s">
        <v>823</v>
      </c>
      <c r="D194" s="70" t="s">
        <v>824</v>
      </c>
      <c r="E194" s="71" t="s">
        <v>858</v>
      </c>
      <c r="F194" s="72" t="s">
        <v>859</v>
      </c>
      <c r="G194" s="73" t="s">
        <v>203</v>
      </c>
      <c r="H194" s="74">
        <v>42124</v>
      </c>
      <c r="I194" s="78" t="s">
        <v>384</v>
      </c>
      <c r="J194" s="70">
        <v>400</v>
      </c>
      <c r="K194" s="70"/>
      <c r="L194" s="79">
        <v>0</v>
      </c>
      <c r="M194" s="80">
        <v>0</v>
      </c>
      <c r="N194" s="80">
        <v>3490</v>
      </c>
      <c r="O194" s="80">
        <v>0</v>
      </c>
      <c r="P194" s="81" t="s">
        <v>830</v>
      </c>
      <c r="Q194" s="82">
        <v>0</v>
      </c>
      <c r="R194" s="83">
        <v>0</v>
      </c>
      <c r="S194" s="83">
        <v>0</v>
      </c>
      <c r="T194" s="82"/>
      <c r="U194" s="82"/>
      <c r="V194" s="82"/>
      <c r="W194" s="82">
        <v>3490</v>
      </c>
    </row>
    <row r="195" spans="1:23" ht="15" customHeight="1">
      <c r="A195" s="75" t="s">
        <v>750</v>
      </c>
      <c r="B195" s="85">
        <v>202</v>
      </c>
      <c r="C195" s="70" t="s">
        <v>823</v>
      </c>
      <c r="D195" s="70" t="s">
        <v>824</v>
      </c>
      <c r="E195" s="71" t="s">
        <v>860</v>
      </c>
      <c r="F195" s="72" t="s">
        <v>859</v>
      </c>
      <c r="G195" s="73" t="s">
        <v>203</v>
      </c>
      <c r="H195" s="74">
        <v>42124</v>
      </c>
      <c r="I195" s="78" t="s">
        <v>861</v>
      </c>
      <c r="J195" s="70">
        <v>400</v>
      </c>
      <c r="K195" s="70"/>
      <c r="L195" s="79">
        <v>0</v>
      </c>
      <c r="M195" s="80">
        <v>0</v>
      </c>
      <c r="N195" s="80">
        <v>3490</v>
      </c>
      <c r="O195" s="80">
        <v>0</v>
      </c>
      <c r="P195" s="81" t="s">
        <v>830</v>
      </c>
      <c r="Q195" s="82">
        <v>0</v>
      </c>
      <c r="R195" s="83">
        <v>0</v>
      </c>
      <c r="S195" s="83">
        <v>0</v>
      </c>
      <c r="T195" s="82"/>
      <c r="U195" s="82"/>
      <c r="V195" s="82"/>
      <c r="W195" s="82">
        <v>3490</v>
      </c>
    </row>
    <row r="196" spans="1:23" ht="15" customHeight="1">
      <c r="A196" s="75" t="s">
        <v>750</v>
      </c>
      <c r="B196" s="85">
        <v>203</v>
      </c>
      <c r="C196" s="70" t="s">
        <v>823</v>
      </c>
      <c r="D196" s="70" t="s">
        <v>824</v>
      </c>
      <c r="E196" s="71" t="s">
        <v>862</v>
      </c>
      <c r="F196" s="72" t="s">
        <v>863</v>
      </c>
      <c r="G196" s="73" t="s">
        <v>203</v>
      </c>
      <c r="H196" s="74">
        <v>42124</v>
      </c>
      <c r="I196" s="78" t="s">
        <v>388</v>
      </c>
      <c r="J196" s="70">
        <v>200</v>
      </c>
      <c r="K196" s="70"/>
      <c r="L196" s="79">
        <v>0</v>
      </c>
      <c r="M196" s="80">
        <v>0</v>
      </c>
      <c r="N196" s="80">
        <v>490</v>
      </c>
      <c r="O196" s="80">
        <v>0</v>
      </c>
      <c r="P196" s="81" t="s">
        <v>834</v>
      </c>
      <c r="Q196" s="82">
        <v>0</v>
      </c>
      <c r="R196" s="83">
        <v>0</v>
      </c>
      <c r="S196" s="83">
        <v>0</v>
      </c>
      <c r="T196" s="82"/>
      <c r="U196" s="82"/>
      <c r="V196" s="82"/>
      <c r="W196" s="82">
        <v>490</v>
      </c>
    </row>
    <row r="197" spans="1:23" ht="15" customHeight="1">
      <c r="A197" s="75" t="s">
        <v>750</v>
      </c>
      <c r="B197" s="85">
        <v>204</v>
      </c>
      <c r="C197" s="70" t="s">
        <v>823</v>
      </c>
      <c r="D197" s="70" t="s">
        <v>824</v>
      </c>
      <c r="E197" s="71" t="s">
        <v>864</v>
      </c>
      <c r="F197" s="72" t="s">
        <v>863</v>
      </c>
      <c r="G197" s="73" t="s">
        <v>203</v>
      </c>
      <c r="H197" s="74">
        <v>42124</v>
      </c>
      <c r="I197" s="78" t="s">
        <v>861</v>
      </c>
      <c r="J197" s="70">
        <v>200</v>
      </c>
      <c r="K197" s="70"/>
      <c r="L197" s="79">
        <v>0</v>
      </c>
      <c r="M197" s="80">
        <v>0</v>
      </c>
      <c r="N197" s="80">
        <v>490</v>
      </c>
      <c r="O197" s="80">
        <v>0</v>
      </c>
      <c r="P197" s="81" t="s">
        <v>834</v>
      </c>
      <c r="Q197" s="82">
        <v>0</v>
      </c>
      <c r="R197" s="83">
        <v>0</v>
      </c>
      <c r="S197" s="83">
        <v>0</v>
      </c>
      <c r="T197" s="82"/>
      <c r="U197" s="82"/>
      <c r="V197" s="82"/>
      <c r="W197" s="82">
        <v>490</v>
      </c>
    </row>
    <row r="198" spans="1:23" ht="15" customHeight="1">
      <c r="A198" s="75"/>
      <c r="B198" s="85"/>
      <c r="C198" s="70" t="s">
        <v>865</v>
      </c>
      <c r="D198" s="70"/>
      <c r="E198" s="71"/>
      <c r="F198" s="72"/>
      <c r="G198" s="73"/>
      <c r="H198" s="74" t="s">
        <v>865</v>
      </c>
      <c r="I198" s="78" t="s">
        <v>865</v>
      </c>
      <c r="J198" s="70" t="s">
        <v>865</v>
      </c>
      <c r="K198" s="70"/>
      <c r="L198" s="79" t="s">
        <v>865</v>
      </c>
      <c r="M198" s="88"/>
      <c r="N198" s="88" t="s">
        <v>865</v>
      </c>
      <c r="O198" s="88" t="s">
        <v>865</v>
      </c>
      <c r="P198" s="89" t="s">
        <v>865</v>
      </c>
      <c r="Q198" s="90" t="s">
        <v>865</v>
      </c>
      <c r="R198" s="91" t="s">
        <v>865</v>
      </c>
      <c r="S198" s="91" t="s">
        <v>865</v>
      </c>
      <c r="T198" s="90"/>
      <c r="U198" s="90"/>
      <c r="V198" s="90"/>
      <c r="W198" s="82" t="s">
        <v>865</v>
      </c>
    </row>
    <row r="199" spans="1:23" ht="15" customHeight="1">
      <c r="A199" s="75" t="s">
        <v>866</v>
      </c>
      <c r="B199" s="85">
        <v>325</v>
      </c>
      <c r="C199" s="70" t="s">
        <v>62</v>
      </c>
      <c r="D199" s="70" t="s">
        <v>62</v>
      </c>
      <c r="E199" s="71" t="s">
        <v>867</v>
      </c>
      <c r="F199" s="72" t="s">
        <v>868</v>
      </c>
      <c r="G199" s="73" t="s">
        <v>203</v>
      </c>
      <c r="H199" s="74">
        <v>42218</v>
      </c>
      <c r="I199" s="78" t="s">
        <v>869</v>
      </c>
      <c r="J199" s="70">
        <v>1580</v>
      </c>
      <c r="K199" s="70"/>
      <c r="L199" s="79">
        <v>1</v>
      </c>
      <c r="M199" s="80">
        <v>0</v>
      </c>
      <c r="N199" s="80">
        <v>4800</v>
      </c>
      <c r="O199" s="80">
        <v>280</v>
      </c>
      <c r="P199" s="81" t="s">
        <v>870</v>
      </c>
      <c r="Q199" s="82">
        <v>1</v>
      </c>
      <c r="R199" s="92">
        <v>1</v>
      </c>
      <c r="S199" s="92">
        <v>1</v>
      </c>
      <c r="T199" s="93"/>
      <c r="U199" s="93"/>
      <c r="V199" s="93"/>
      <c r="W199" s="93">
        <v>4800</v>
      </c>
    </row>
    <row r="200" spans="1:23" ht="15" customHeight="1">
      <c r="A200" s="75" t="s">
        <v>866</v>
      </c>
      <c r="B200" s="85">
        <v>326</v>
      </c>
      <c r="C200" s="70" t="s">
        <v>62</v>
      </c>
      <c r="D200" s="70" t="s">
        <v>62</v>
      </c>
      <c r="E200" s="71" t="s">
        <v>871</v>
      </c>
      <c r="F200" s="72" t="s">
        <v>872</v>
      </c>
      <c r="G200" s="73" t="s">
        <v>203</v>
      </c>
      <c r="H200" s="74">
        <v>42220</v>
      </c>
      <c r="I200" s="78" t="s">
        <v>873</v>
      </c>
      <c r="J200" s="70">
        <v>1580</v>
      </c>
      <c r="K200" s="70"/>
      <c r="L200" s="79">
        <v>1</v>
      </c>
      <c r="M200" s="80">
        <v>0</v>
      </c>
      <c r="N200" s="80">
        <v>4800</v>
      </c>
      <c r="O200" s="80">
        <v>280</v>
      </c>
      <c r="P200" s="81" t="s">
        <v>870</v>
      </c>
      <c r="Q200" s="82">
        <v>1</v>
      </c>
      <c r="R200" s="92">
        <v>1</v>
      </c>
      <c r="S200" s="92">
        <v>1</v>
      </c>
      <c r="T200" s="93"/>
      <c r="U200" s="93"/>
      <c r="V200" s="93"/>
      <c r="W200" s="93">
        <v>4800</v>
      </c>
    </row>
    <row r="201" spans="1:23" ht="15" customHeight="1">
      <c r="A201" s="75" t="s">
        <v>874</v>
      </c>
      <c r="B201" s="85">
        <v>327</v>
      </c>
      <c r="C201" s="70" t="s">
        <v>62</v>
      </c>
      <c r="D201" s="70" t="s">
        <v>62</v>
      </c>
      <c r="E201" s="71" t="s">
        <v>875</v>
      </c>
      <c r="F201" s="72" t="s">
        <v>876</v>
      </c>
      <c r="G201" s="73" t="s">
        <v>203</v>
      </c>
      <c r="H201" s="74">
        <v>42232</v>
      </c>
      <c r="I201" s="78" t="s">
        <v>388</v>
      </c>
      <c r="J201" s="70">
        <v>4000</v>
      </c>
      <c r="K201" s="70"/>
      <c r="L201" s="79">
        <v>2</v>
      </c>
      <c r="M201" s="80">
        <v>0</v>
      </c>
      <c r="N201" s="80">
        <v>9800</v>
      </c>
      <c r="O201" s="80">
        <v>560</v>
      </c>
      <c r="P201" s="81" t="s">
        <v>877</v>
      </c>
      <c r="Q201" s="82">
        <v>1</v>
      </c>
      <c r="R201" s="92">
        <v>1</v>
      </c>
      <c r="S201" s="92">
        <v>2</v>
      </c>
      <c r="T201" s="93"/>
      <c r="U201" s="93"/>
      <c r="V201" s="93"/>
      <c r="W201" s="93">
        <v>9800</v>
      </c>
    </row>
    <row r="202" spans="1:23" ht="15" customHeight="1">
      <c r="A202" s="75" t="s">
        <v>874</v>
      </c>
      <c r="B202" s="85">
        <v>328</v>
      </c>
      <c r="C202" s="70" t="s">
        <v>62</v>
      </c>
      <c r="D202" s="70" t="s">
        <v>62</v>
      </c>
      <c r="E202" s="71" t="s">
        <v>878</v>
      </c>
      <c r="F202" s="72" t="s">
        <v>879</v>
      </c>
      <c r="G202" s="73" t="s">
        <v>203</v>
      </c>
      <c r="H202" s="74">
        <v>42238</v>
      </c>
      <c r="I202" s="78" t="s">
        <v>395</v>
      </c>
      <c r="J202" s="70">
        <v>2780</v>
      </c>
      <c r="K202" s="70"/>
      <c r="L202" s="79">
        <v>3</v>
      </c>
      <c r="M202" s="80">
        <v>0</v>
      </c>
      <c r="N202" s="80">
        <v>13800</v>
      </c>
      <c r="O202" s="80">
        <v>840</v>
      </c>
      <c r="P202" s="81" t="s">
        <v>880</v>
      </c>
      <c r="Q202" s="82">
        <v>1</v>
      </c>
      <c r="R202" s="92">
        <v>1</v>
      </c>
      <c r="S202" s="92">
        <v>3</v>
      </c>
      <c r="T202" s="93"/>
      <c r="U202" s="93"/>
      <c r="V202" s="93"/>
      <c r="W202" s="93">
        <v>13800</v>
      </c>
    </row>
    <row r="203" spans="1:23" ht="15" customHeight="1">
      <c r="A203" s="75" t="s">
        <v>874</v>
      </c>
      <c r="B203" s="85">
        <v>330</v>
      </c>
      <c r="C203" s="70" t="s">
        <v>62</v>
      </c>
      <c r="D203" s="70" t="s">
        <v>62</v>
      </c>
      <c r="E203" s="71" t="s">
        <v>881</v>
      </c>
      <c r="F203" s="72" t="s">
        <v>882</v>
      </c>
      <c r="G203" s="73" t="s">
        <v>203</v>
      </c>
      <c r="H203" s="74">
        <v>42239</v>
      </c>
      <c r="I203" s="78" t="s">
        <v>873</v>
      </c>
      <c r="J203" s="70">
        <v>2780</v>
      </c>
      <c r="K203" s="70"/>
      <c r="L203" s="79">
        <v>3</v>
      </c>
      <c r="M203" s="80">
        <v>0</v>
      </c>
      <c r="N203" s="80">
        <v>13800</v>
      </c>
      <c r="O203" s="80">
        <v>840</v>
      </c>
      <c r="P203" s="81" t="s">
        <v>880</v>
      </c>
      <c r="Q203" s="82">
        <v>1</v>
      </c>
      <c r="R203" s="92">
        <v>1</v>
      </c>
      <c r="S203" s="92">
        <v>3</v>
      </c>
      <c r="T203" s="93"/>
      <c r="U203" s="93"/>
      <c r="V203" s="93"/>
      <c r="W203" s="93">
        <v>13800</v>
      </c>
    </row>
    <row r="204" spans="1:23" ht="15" customHeight="1">
      <c r="A204" s="75" t="s">
        <v>874</v>
      </c>
      <c r="B204" s="85">
        <v>331</v>
      </c>
      <c r="C204" s="70" t="s">
        <v>62</v>
      </c>
      <c r="D204" s="70" t="s">
        <v>62</v>
      </c>
      <c r="E204" s="71" t="s">
        <v>883</v>
      </c>
      <c r="F204" s="72" t="s">
        <v>884</v>
      </c>
      <c r="G204" s="73" t="s">
        <v>203</v>
      </c>
      <c r="H204" s="74">
        <v>42239</v>
      </c>
      <c r="I204" s="78" t="s">
        <v>395</v>
      </c>
      <c r="J204" s="70">
        <v>1580</v>
      </c>
      <c r="K204" s="70"/>
      <c r="L204" s="79">
        <v>1</v>
      </c>
      <c r="M204" s="80">
        <v>0</v>
      </c>
      <c r="N204" s="80">
        <v>4800</v>
      </c>
      <c r="O204" s="80">
        <v>280</v>
      </c>
      <c r="P204" s="81" t="s">
        <v>870</v>
      </c>
      <c r="Q204" s="82">
        <v>1</v>
      </c>
      <c r="R204" s="92">
        <v>1</v>
      </c>
      <c r="S204" s="92">
        <v>1</v>
      </c>
      <c r="T204" s="93"/>
      <c r="U204" s="93"/>
      <c r="V204" s="93"/>
      <c r="W204" s="93">
        <v>4800</v>
      </c>
    </row>
    <row r="205" spans="1:23" ht="15" customHeight="1">
      <c r="A205" s="75" t="s">
        <v>874</v>
      </c>
      <c r="B205" s="85">
        <v>332</v>
      </c>
      <c r="C205" s="70" t="s">
        <v>62</v>
      </c>
      <c r="D205" s="70" t="s">
        <v>62</v>
      </c>
      <c r="E205" s="71" t="s">
        <v>885</v>
      </c>
      <c r="F205" s="72" t="s">
        <v>886</v>
      </c>
      <c r="G205" s="73" t="s">
        <v>203</v>
      </c>
      <c r="H205" s="74">
        <v>42239</v>
      </c>
      <c r="I205" s="78" t="s">
        <v>873</v>
      </c>
      <c r="J205" s="70">
        <v>4260</v>
      </c>
      <c r="K205" s="70"/>
      <c r="L205" s="79">
        <v>1</v>
      </c>
      <c r="M205" s="80">
        <v>0</v>
      </c>
      <c r="N205" s="80">
        <v>11980</v>
      </c>
      <c r="O205" s="80">
        <v>400</v>
      </c>
      <c r="P205" s="81" t="s">
        <v>887</v>
      </c>
      <c r="Q205" s="82">
        <v>1</v>
      </c>
      <c r="R205" s="92">
        <v>1</v>
      </c>
      <c r="S205" s="92">
        <v>1</v>
      </c>
      <c r="T205" s="93"/>
      <c r="U205" s="93"/>
      <c r="V205" s="93"/>
      <c r="W205" s="93">
        <v>11980</v>
      </c>
    </row>
    <row r="206" spans="1:23" ht="15" customHeight="1">
      <c r="A206" s="75" t="s">
        <v>874</v>
      </c>
      <c r="B206" s="85">
        <v>333</v>
      </c>
      <c r="C206" s="70" t="s">
        <v>62</v>
      </c>
      <c r="D206" s="70" t="s">
        <v>62</v>
      </c>
      <c r="E206" s="71" t="s">
        <v>888</v>
      </c>
      <c r="F206" s="72" t="s">
        <v>889</v>
      </c>
      <c r="G206" s="73" t="s">
        <v>203</v>
      </c>
      <c r="H206" s="74">
        <v>42239</v>
      </c>
      <c r="I206" s="78" t="s">
        <v>395</v>
      </c>
      <c r="J206" s="70">
        <v>2600</v>
      </c>
      <c r="K206" s="70"/>
      <c r="L206" s="79">
        <v>3</v>
      </c>
      <c r="M206" s="80">
        <v>0</v>
      </c>
      <c r="N206" s="80">
        <v>13980</v>
      </c>
      <c r="O206" s="80">
        <v>840</v>
      </c>
      <c r="P206" s="81" t="s">
        <v>890</v>
      </c>
      <c r="Q206" s="82">
        <v>1</v>
      </c>
      <c r="R206" s="92">
        <v>1</v>
      </c>
      <c r="S206" s="92">
        <v>3</v>
      </c>
      <c r="T206" s="93"/>
      <c r="U206" s="93"/>
      <c r="V206" s="93"/>
      <c r="W206" s="93">
        <v>13980</v>
      </c>
    </row>
    <row r="207" spans="1:23" ht="15" customHeight="1">
      <c r="A207" s="75" t="s">
        <v>874</v>
      </c>
      <c r="B207" s="85">
        <v>334</v>
      </c>
      <c r="C207" s="70" t="s">
        <v>891</v>
      </c>
      <c r="D207" s="70" t="s">
        <v>426</v>
      </c>
      <c r="E207" s="71" t="s">
        <v>892</v>
      </c>
      <c r="F207" s="72" t="s">
        <v>812</v>
      </c>
      <c r="G207" s="73" t="s">
        <v>203</v>
      </c>
      <c r="H207" s="74">
        <v>42242</v>
      </c>
      <c r="I207" s="78" t="s">
        <v>395</v>
      </c>
      <c r="J207" s="70">
        <v>2552</v>
      </c>
      <c r="K207" s="70"/>
      <c r="L207" s="79">
        <v>1</v>
      </c>
      <c r="M207" s="80">
        <v>0</v>
      </c>
      <c r="N207" s="80">
        <v>3828</v>
      </c>
      <c r="O207" s="80">
        <v>280</v>
      </c>
      <c r="P207" s="81" t="s">
        <v>893</v>
      </c>
      <c r="Q207" s="82">
        <v>0</v>
      </c>
      <c r="R207" s="92">
        <v>0</v>
      </c>
      <c r="S207" s="92">
        <v>0</v>
      </c>
      <c r="T207" s="93"/>
      <c r="U207" s="93"/>
      <c r="V207" s="93"/>
      <c r="W207" s="93">
        <v>3828</v>
      </c>
    </row>
    <row r="208" spans="1:23" ht="15" customHeight="1">
      <c r="A208" s="75" t="s">
        <v>874</v>
      </c>
      <c r="B208" s="85">
        <v>335</v>
      </c>
      <c r="C208" s="70" t="s">
        <v>62</v>
      </c>
      <c r="D208" s="70" t="s">
        <v>62</v>
      </c>
      <c r="E208" s="71" t="s">
        <v>894</v>
      </c>
      <c r="F208" s="72" t="s">
        <v>895</v>
      </c>
      <c r="G208" s="73" t="s">
        <v>203</v>
      </c>
      <c r="H208" s="74">
        <v>42245</v>
      </c>
      <c r="I208" s="78" t="s">
        <v>384</v>
      </c>
      <c r="J208" s="70">
        <v>2552</v>
      </c>
      <c r="K208" s="70"/>
      <c r="L208" s="79">
        <v>1</v>
      </c>
      <c r="M208" s="80">
        <v>0</v>
      </c>
      <c r="N208" s="80">
        <v>3828</v>
      </c>
      <c r="O208" s="80">
        <v>280</v>
      </c>
      <c r="P208" s="81" t="s">
        <v>896</v>
      </c>
      <c r="Q208" s="82">
        <v>1</v>
      </c>
      <c r="R208" s="92">
        <v>1</v>
      </c>
      <c r="S208" s="92">
        <v>1</v>
      </c>
      <c r="T208" s="93"/>
      <c r="U208" s="93"/>
      <c r="V208" s="93"/>
      <c r="W208" s="93">
        <v>3828</v>
      </c>
    </row>
    <row r="209" spans="1:23" ht="15" customHeight="1">
      <c r="A209" s="75" t="s">
        <v>874</v>
      </c>
      <c r="B209" s="85">
        <v>336</v>
      </c>
      <c r="C209" s="70" t="s">
        <v>62</v>
      </c>
      <c r="D209" s="70" t="s">
        <v>62</v>
      </c>
      <c r="E209" s="71" t="s">
        <v>897</v>
      </c>
      <c r="F209" s="72" t="s">
        <v>898</v>
      </c>
      <c r="G209" s="73" t="s">
        <v>203</v>
      </c>
      <c r="H209" s="74">
        <v>42245</v>
      </c>
      <c r="I209" s="78" t="s">
        <v>395</v>
      </c>
      <c r="J209" s="70">
        <v>1580</v>
      </c>
      <c r="K209" s="70"/>
      <c r="L209" s="79">
        <v>1</v>
      </c>
      <c r="M209" s="80">
        <v>0</v>
      </c>
      <c r="N209" s="80">
        <v>4800</v>
      </c>
      <c r="O209" s="80">
        <v>280</v>
      </c>
      <c r="P209" s="81" t="s">
        <v>870</v>
      </c>
      <c r="Q209" s="82">
        <v>1</v>
      </c>
      <c r="R209" s="92">
        <v>1</v>
      </c>
      <c r="S209" s="92">
        <v>1</v>
      </c>
      <c r="T209" s="93"/>
      <c r="U209" s="93"/>
      <c r="V209" s="93"/>
      <c r="W209" s="93">
        <v>4800</v>
      </c>
    </row>
    <row r="210" spans="1:23" ht="15" customHeight="1">
      <c r="A210" s="75" t="s">
        <v>874</v>
      </c>
      <c r="B210" s="85">
        <v>337</v>
      </c>
      <c r="C210" s="70" t="s">
        <v>62</v>
      </c>
      <c r="D210" s="70" t="s">
        <v>62</v>
      </c>
      <c r="E210" s="71" t="s">
        <v>899</v>
      </c>
      <c r="F210" s="72" t="s">
        <v>900</v>
      </c>
      <c r="G210" s="73" t="s">
        <v>203</v>
      </c>
      <c r="H210" s="74">
        <v>42245</v>
      </c>
      <c r="I210" s="78" t="s">
        <v>395</v>
      </c>
      <c r="J210" s="70">
        <v>2780</v>
      </c>
      <c r="K210" s="70"/>
      <c r="L210" s="79">
        <v>3</v>
      </c>
      <c r="M210" s="80">
        <v>0</v>
      </c>
      <c r="N210" s="80">
        <v>13800</v>
      </c>
      <c r="O210" s="80">
        <v>840</v>
      </c>
      <c r="P210" s="81" t="s">
        <v>880</v>
      </c>
      <c r="Q210" s="82">
        <v>1</v>
      </c>
      <c r="R210" s="92">
        <v>1</v>
      </c>
      <c r="S210" s="92">
        <v>3</v>
      </c>
      <c r="T210" s="93"/>
      <c r="U210" s="93"/>
      <c r="V210" s="93"/>
      <c r="W210" s="93">
        <v>13800</v>
      </c>
    </row>
    <row r="211" spans="1:23" ht="15" customHeight="1">
      <c r="A211" s="75" t="s">
        <v>874</v>
      </c>
      <c r="B211" s="85">
        <v>338</v>
      </c>
      <c r="C211" s="70" t="s">
        <v>891</v>
      </c>
      <c r="D211" s="70" t="s">
        <v>426</v>
      </c>
      <c r="E211" s="71" t="s">
        <v>901</v>
      </c>
      <c r="F211" s="72" t="s">
        <v>733</v>
      </c>
      <c r="G211" s="73" t="s">
        <v>203</v>
      </c>
      <c r="H211" s="74">
        <v>42246</v>
      </c>
      <c r="I211" s="78" t="s">
        <v>395</v>
      </c>
      <c r="J211" s="70">
        <v>4661</v>
      </c>
      <c r="K211" s="70"/>
      <c r="L211" s="79">
        <v>1</v>
      </c>
      <c r="M211" s="80">
        <v>0</v>
      </c>
      <c r="N211" s="80">
        <v>1719</v>
      </c>
      <c r="O211" s="80">
        <v>0</v>
      </c>
      <c r="P211" s="81" t="s">
        <v>902</v>
      </c>
      <c r="Q211" s="82">
        <v>0</v>
      </c>
      <c r="R211" s="92">
        <v>0</v>
      </c>
      <c r="S211" s="92">
        <v>0</v>
      </c>
      <c r="T211" s="93"/>
      <c r="U211" s="93"/>
      <c r="V211" s="93"/>
      <c r="W211" s="93">
        <v>1719</v>
      </c>
    </row>
    <row r="212" spans="1:23" ht="15" customHeight="1">
      <c r="A212" s="75" t="s">
        <v>874</v>
      </c>
      <c r="B212" s="85">
        <v>339</v>
      </c>
      <c r="C212" s="70" t="s">
        <v>903</v>
      </c>
      <c r="D212" s="70" t="s">
        <v>426</v>
      </c>
      <c r="E212" s="71" t="s">
        <v>904</v>
      </c>
      <c r="F212" s="72" t="s">
        <v>733</v>
      </c>
      <c r="G212" s="73" t="s">
        <v>203</v>
      </c>
      <c r="H212" s="74">
        <v>42246</v>
      </c>
      <c r="I212" s="78" t="s">
        <v>395</v>
      </c>
      <c r="J212" s="70">
        <v>10960</v>
      </c>
      <c r="K212" s="70"/>
      <c r="L212" s="79">
        <v>1</v>
      </c>
      <c r="M212" s="80">
        <v>0</v>
      </c>
      <c r="N212" s="80">
        <v>5280</v>
      </c>
      <c r="O212" s="80">
        <v>400</v>
      </c>
      <c r="P212" s="81" t="s">
        <v>905</v>
      </c>
      <c r="Q212" s="82">
        <v>0</v>
      </c>
      <c r="R212" s="92">
        <v>0</v>
      </c>
      <c r="S212" s="92">
        <v>0</v>
      </c>
      <c r="T212" s="93"/>
      <c r="U212" s="93"/>
      <c r="V212" s="93"/>
      <c r="W212" s="93">
        <v>5280</v>
      </c>
    </row>
    <row r="213" spans="1:23" ht="15" customHeight="1">
      <c r="A213" s="75" t="s">
        <v>874</v>
      </c>
      <c r="B213" s="85">
        <v>340</v>
      </c>
      <c r="C213" s="70" t="s">
        <v>62</v>
      </c>
      <c r="D213" s="70" t="s">
        <v>62</v>
      </c>
      <c r="E213" s="71" t="s">
        <v>906</v>
      </c>
      <c r="F213" s="72" t="s">
        <v>907</v>
      </c>
      <c r="G213" s="73" t="s">
        <v>203</v>
      </c>
      <c r="H213" s="74">
        <v>42246</v>
      </c>
      <c r="I213" s="78" t="s">
        <v>388</v>
      </c>
      <c r="J213" s="70">
        <v>1580</v>
      </c>
      <c r="K213" s="70"/>
      <c r="L213" s="79">
        <v>1</v>
      </c>
      <c r="M213" s="80">
        <v>0</v>
      </c>
      <c r="N213" s="80">
        <v>4800</v>
      </c>
      <c r="O213" s="80">
        <v>280</v>
      </c>
      <c r="P213" s="81" t="s">
        <v>870</v>
      </c>
      <c r="Q213" s="82">
        <v>1</v>
      </c>
      <c r="R213" s="92">
        <v>1</v>
      </c>
      <c r="S213" s="92">
        <v>1</v>
      </c>
      <c r="T213" s="93"/>
      <c r="U213" s="93"/>
      <c r="V213" s="93"/>
      <c r="W213" s="93">
        <v>4750</v>
      </c>
    </row>
    <row r="214" spans="1:23" ht="15" customHeight="1">
      <c r="A214" s="75" t="s">
        <v>874</v>
      </c>
      <c r="B214" s="85">
        <v>341</v>
      </c>
      <c r="C214" s="70" t="s">
        <v>891</v>
      </c>
      <c r="D214" s="70" t="s">
        <v>430</v>
      </c>
      <c r="E214" s="71" t="s">
        <v>908</v>
      </c>
      <c r="F214" s="72" t="s">
        <v>909</v>
      </c>
      <c r="G214" s="73" t="s">
        <v>203</v>
      </c>
      <c r="H214" s="74">
        <v>42246</v>
      </c>
      <c r="I214" s="78" t="s">
        <v>395</v>
      </c>
      <c r="J214" s="70">
        <v>2780</v>
      </c>
      <c r="K214" s="70"/>
      <c r="L214" s="79">
        <v>3</v>
      </c>
      <c r="M214" s="80">
        <v>0</v>
      </c>
      <c r="N214" s="80">
        <v>13800</v>
      </c>
      <c r="O214" s="80">
        <v>840</v>
      </c>
      <c r="P214" s="81" t="s">
        <v>910</v>
      </c>
      <c r="Q214" s="82">
        <v>0</v>
      </c>
      <c r="R214" s="92">
        <v>0</v>
      </c>
      <c r="S214" s="92">
        <v>0</v>
      </c>
      <c r="T214" s="93"/>
      <c r="U214" s="93"/>
      <c r="V214" s="93"/>
      <c r="W214" s="93">
        <v>13800</v>
      </c>
    </row>
    <row r="215" spans="1:23" ht="15" customHeight="1">
      <c r="A215" s="75" t="s">
        <v>874</v>
      </c>
      <c r="B215" s="85">
        <v>342</v>
      </c>
      <c r="C215" s="70" t="s">
        <v>62</v>
      </c>
      <c r="D215" s="70" t="s">
        <v>62</v>
      </c>
      <c r="E215" s="71" t="s">
        <v>911</v>
      </c>
      <c r="F215" s="72" t="s">
        <v>912</v>
      </c>
      <c r="G215" s="73" t="s">
        <v>203</v>
      </c>
      <c r="H215" s="74">
        <v>42247</v>
      </c>
      <c r="I215" s="78" t="s">
        <v>384</v>
      </c>
      <c r="J215" s="70">
        <v>3828</v>
      </c>
      <c r="K215" s="70"/>
      <c r="L215" s="79">
        <v>1</v>
      </c>
      <c r="M215" s="80">
        <v>0</v>
      </c>
      <c r="N215" s="80">
        <v>2552</v>
      </c>
      <c r="O215" s="80">
        <v>280</v>
      </c>
      <c r="P215" s="81" t="s">
        <v>913</v>
      </c>
      <c r="Q215" s="82">
        <v>1</v>
      </c>
      <c r="R215" s="92">
        <v>0.4</v>
      </c>
      <c r="S215" s="92">
        <v>0.4</v>
      </c>
      <c r="T215" s="93"/>
      <c r="U215" s="93"/>
      <c r="V215" s="93"/>
      <c r="W215" s="93">
        <v>2552</v>
      </c>
    </row>
    <row r="216" spans="1:23" ht="15" customHeight="1">
      <c r="A216" s="75" t="s">
        <v>914</v>
      </c>
      <c r="B216" s="85">
        <v>343</v>
      </c>
      <c r="C216" s="70" t="s">
        <v>62</v>
      </c>
      <c r="D216" s="70" t="s">
        <v>62</v>
      </c>
      <c r="E216" s="71" t="s">
        <v>915</v>
      </c>
      <c r="F216" s="72" t="s">
        <v>916</v>
      </c>
      <c r="G216" s="73" t="s">
        <v>203</v>
      </c>
      <c r="H216" s="74">
        <v>42251</v>
      </c>
      <c r="I216" s="78" t="s">
        <v>388</v>
      </c>
      <c r="J216" s="70">
        <v>2780</v>
      </c>
      <c r="K216" s="70"/>
      <c r="L216" s="79">
        <v>3</v>
      </c>
      <c r="M216" s="80">
        <v>0</v>
      </c>
      <c r="N216" s="80">
        <v>13800</v>
      </c>
      <c r="O216" s="80">
        <v>840</v>
      </c>
      <c r="P216" s="81" t="s">
        <v>880</v>
      </c>
      <c r="Q216" s="82">
        <v>1</v>
      </c>
      <c r="R216" s="92">
        <v>1</v>
      </c>
      <c r="S216" s="92">
        <v>3</v>
      </c>
      <c r="T216" s="93"/>
      <c r="U216" s="93"/>
      <c r="V216" s="93"/>
      <c r="W216" s="93">
        <v>13800</v>
      </c>
    </row>
    <row r="217" spans="1:23" ht="15" customHeight="1">
      <c r="A217" s="75" t="s">
        <v>914</v>
      </c>
      <c r="B217" s="85">
        <v>344</v>
      </c>
      <c r="C217" s="70" t="s">
        <v>62</v>
      </c>
      <c r="D217" s="70" t="s">
        <v>62</v>
      </c>
      <c r="E217" s="71" t="s">
        <v>917</v>
      </c>
      <c r="F217" s="72" t="s">
        <v>918</v>
      </c>
      <c r="G217" s="73" t="s">
        <v>203</v>
      </c>
      <c r="H217" s="74">
        <v>42252</v>
      </c>
      <c r="I217" s="78" t="s">
        <v>384</v>
      </c>
      <c r="J217" s="70">
        <v>2780</v>
      </c>
      <c r="K217" s="70"/>
      <c r="L217" s="79">
        <v>3</v>
      </c>
      <c r="M217" s="80">
        <v>0</v>
      </c>
      <c r="N217" s="80">
        <v>13800</v>
      </c>
      <c r="O217" s="80">
        <v>840</v>
      </c>
      <c r="P217" s="81" t="s">
        <v>880</v>
      </c>
      <c r="Q217" s="82">
        <v>1</v>
      </c>
      <c r="R217" s="92">
        <v>1</v>
      </c>
      <c r="S217" s="92">
        <v>3</v>
      </c>
      <c r="T217" s="93"/>
      <c r="U217" s="93"/>
      <c r="V217" s="93"/>
      <c r="W217" s="93">
        <v>13800</v>
      </c>
    </row>
    <row r="218" spans="1:23" ht="15" customHeight="1">
      <c r="A218" s="75" t="s">
        <v>919</v>
      </c>
      <c r="B218" s="85">
        <v>345</v>
      </c>
      <c r="C218" s="70" t="s">
        <v>62</v>
      </c>
      <c r="D218" s="70" t="s">
        <v>62</v>
      </c>
      <c r="E218" s="71" t="s">
        <v>920</v>
      </c>
      <c r="F218" s="72" t="s">
        <v>921</v>
      </c>
      <c r="G218" s="73" t="s">
        <v>203</v>
      </c>
      <c r="H218" s="74">
        <v>42252</v>
      </c>
      <c r="I218" s="78" t="s">
        <v>388</v>
      </c>
      <c r="J218" s="70">
        <v>4000</v>
      </c>
      <c r="K218" s="70"/>
      <c r="L218" s="79">
        <v>2</v>
      </c>
      <c r="M218" s="80">
        <v>0</v>
      </c>
      <c r="N218" s="80">
        <v>9800</v>
      </c>
      <c r="O218" s="80">
        <v>280</v>
      </c>
      <c r="P218" s="81" t="s">
        <v>922</v>
      </c>
      <c r="Q218" s="82">
        <v>1</v>
      </c>
      <c r="R218" s="92">
        <v>1</v>
      </c>
      <c r="S218" s="92">
        <v>2</v>
      </c>
      <c r="T218" s="93"/>
      <c r="U218" s="93"/>
      <c r="V218" s="93"/>
      <c r="W218" s="93">
        <v>9800</v>
      </c>
    </row>
    <row r="219" spans="1:23" ht="15" customHeight="1">
      <c r="A219" s="75" t="s">
        <v>919</v>
      </c>
      <c r="B219" s="85">
        <v>346</v>
      </c>
      <c r="C219" s="70" t="s">
        <v>62</v>
      </c>
      <c r="D219" s="70" t="s">
        <v>62</v>
      </c>
      <c r="E219" s="71" t="s">
        <v>923</v>
      </c>
      <c r="F219" s="72" t="s">
        <v>924</v>
      </c>
      <c r="G219" s="73" t="s">
        <v>203</v>
      </c>
      <c r="H219" s="74">
        <v>42252</v>
      </c>
      <c r="I219" s="78" t="s">
        <v>869</v>
      </c>
      <c r="J219" s="70">
        <v>5096</v>
      </c>
      <c r="K219" s="70"/>
      <c r="L219" s="79">
        <v>3</v>
      </c>
      <c r="M219" s="80">
        <v>0</v>
      </c>
      <c r="N219" s="80">
        <v>11484</v>
      </c>
      <c r="O219" s="80">
        <v>840</v>
      </c>
      <c r="P219" s="81" t="s">
        <v>925</v>
      </c>
      <c r="Q219" s="82">
        <v>0</v>
      </c>
      <c r="R219" s="92">
        <v>0</v>
      </c>
      <c r="S219" s="92">
        <v>0</v>
      </c>
      <c r="T219" s="93"/>
      <c r="U219" s="93"/>
      <c r="V219" s="93"/>
      <c r="W219" s="93">
        <v>11484</v>
      </c>
    </row>
    <row r="220" spans="1:23" ht="15" customHeight="1">
      <c r="A220" s="75" t="s">
        <v>919</v>
      </c>
      <c r="B220" s="85">
        <v>347</v>
      </c>
      <c r="C220" s="70" t="s">
        <v>62</v>
      </c>
      <c r="D220" s="70" t="s">
        <v>62</v>
      </c>
      <c r="E220" s="71" t="s">
        <v>926</v>
      </c>
      <c r="F220" s="72" t="s">
        <v>927</v>
      </c>
      <c r="G220" s="73" t="s">
        <v>203</v>
      </c>
      <c r="H220" s="74">
        <v>42252</v>
      </c>
      <c r="I220" s="78" t="s">
        <v>388</v>
      </c>
      <c r="J220" s="70">
        <v>1580</v>
      </c>
      <c r="K220" s="70"/>
      <c r="L220" s="79">
        <v>1</v>
      </c>
      <c r="M220" s="80">
        <v>0</v>
      </c>
      <c r="N220" s="80">
        <v>4800</v>
      </c>
      <c r="O220" s="80">
        <v>280</v>
      </c>
      <c r="P220" s="81" t="s">
        <v>870</v>
      </c>
      <c r="Q220" s="82">
        <v>1</v>
      </c>
      <c r="R220" s="92">
        <v>1</v>
      </c>
      <c r="S220" s="92">
        <v>1</v>
      </c>
      <c r="T220" s="93"/>
      <c r="U220" s="93"/>
      <c r="V220" s="93"/>
      <c r="W220" s="93">
        <v>4800</v>
      </c>
    </row>
    <row r="221" spans="1:23" ht="15" customHeight="1">
      <c r="A221" s="75" t="s">
        <v>919</v>
      </c>
      <c r="B221" s="85">
        <v>348</v>
      </c>
      <c r="C221" s="70" t="s">
        <v>62</v>
      </c>
      <c r="D221" s="70" t="s">
        <v>62</v>
      </c>
      <c r="E221" s="71" t="s">
        <v>928</v>
      </c>
      <c r="F221" s="72" t="s">
        <v>929</v>
      </c>
      <c r="G221" s="73" t="s">
        <v>203</v>
      </c>
      <c r="H221" s="74">
        <v>42257</v>
      </c>
      <c r="I221" s="78" t="s">
        <v>869</v>
      </c>
      <c r="J221" s="70">
        <v>0</v>
      </c>
      <c r="K221" s="70"/>
      <c r="L221" s="79">
        <v>1</v>
      </c>
      <c r="M221" s="80">
        <v>0</v>
      </c>
      <c r="N221" s="80">
        <v>6380</v>
      </c>
      <c r="O221" s="80">
        <v>280</v>
      </c>
      <c r="P221" s="81" t="s">
        <v>930</v>
      </c>
      <c r="Q221" s="82">
        <v>1</v>
      </c>
      <c r="R221" s="92">
        <v>1</v>
      </c>
      <c r="S221" s="92">
        <v>1</v>
      </c>
      <c r="T221" s="93"/>
      <c r="U221" s="93"/>
      <c r="V221" s="93"/>
      <c r="W221" s="93">
        <v>6380</v>
      </c>
    </row>
    <row r="222" spans="1:23" ht="15" customHeight="1">
      <c r="A222" s="75" t="s">
        <v>919</v>
      </c>
      <c r="B222" s="85">
        <v>349</v>
      </c>
      <c r="C222" s="70" t="s">
        <v>62</v>
      </c>
      <c r="D222" s="70" t="s">
        <v>62</v>
      </c>
      <c r="E222" s="71" t="s">
        <v>931</v>
      </c>
      <c r="F222" s="72" t="s">
        <v>921</v>
      </c>
      <c r="G222" s="73" t="s">
        <v>203</v>
      </c>
      <c r="H222" s="74">
        <v>42259</v>
      </c>
      <c r="I222" s="78" t="s">
        <v>388</v>
      </c>
      <c r="J222" s="70">
        <v>2380</v>
      </c>
      <c r="K222" s="70"/>
      <c r="L222" s="79">
        <v>1</v>
      </c>
      <c r="M222" s="80">
        <v>0</v>
      </c>
      <c r="N222" s="80">
        <v>4000</v>
      </c>
      <c r="O222" s="80">
        <v>0</v>
      </c>
      <c r="P222" s="81" t="s">
        <v>932</v>
      </c>
      <c r="Q222" s="82">
        <v>0</v>
      </c>
      <c r="R222" s="92">
        <v>0</v>
      </c>
      <c r="S222" s="92">
        <v>0</v>
      </c>
      <c r="T222" s="93"/>
      <c r="U222" s="93"/>
      <c r="V222" s="93"/>
      <c r="W222" s="93">
        <v>4000</v>
      </c>
    </row>
    <row r="223" spans="1:23" ht="15" customHeight="1">
      <c r="A223" s="75" t="s">
        <v>919</v>
      </c>
      <c r="B223" s="85">
        <v>350</v>
      </c>
      <c r="C223" s="70" t="s">
        <v>62</v>
      </c>
      <c r="D223" s="70" t="s">
        <v>62</v>
      </c>
      <c r="E223" s="71" t="s">
        <v>933</v>
      </c>
      <c r="F223" s="72" t="s">
        <v>934</v>
      </c>
      <c r="G223" s="73" t="s">
        <v>203</v>
      </c>
      <c r="H223" s="74">
        <v>42259</v>
      </c>
      <c r="I223" s="78" t="s">
        <v>384</v>
      </c>
      <c r="J223" s="70">
        <v>880</v>
      </c>
      <c r="K223" s="70"/>
      <c r="L223" s="79">
        <v>1</v>
      </c>
      <c r="M223" s="80">
        <v>0</v>
      </c>
      <c r="N223" s="80">
        <v>5500</v>
      </c>
      <c r="O223" s="80">
        <v>280</v>
      </c>
      <c r="P223" s="81" t="s">
        <v>935</v>
      </c>
      <c r="Q223" s="82">
        <v>1</v>
      </c>
      <c r="R223" s="92">
        <v>1</v>
      </c>
      <c r="S223" s="92">
        <v>1</v>
      </c>
      <c r="T223" s="93"/>
      <c r="U223" s="93"/>
      <c r="V223" s="93"/>
      <c r="W223" s="93">
        <v>5500</v>
      </c>
    </row>
    <row r="224" spans="1:23" ht="15" customHeight="1">
      <c r="A224" s="75" t="s">
        <v>919</v>
      </c>
      <c r="B224" s="85">
        <v>351</v>
      </c>
      <c r="C224" s="70" t="s">
        <v>62</v>
      </c>
      <c r="D224" s="70" t="s">
        <v>62</v>
      </c>
      <c r="E224" s="71" t="s">
        <v>936</v>
      </c>
      <c r="F224" s="72" t="s">
        <v>937</v>
      </c>
      <c r="G224" s="73" t="s">
        <v>203</v>
      </c>
      <c r="H224" s="74">
        <v>42259</v>
      </c>
      <c r="I224" s="78" t="s">
        <v>869</v>
      </c>
      <c r="J224" s="70">
        <v>2780</v>
      </c>
      <c r="K224" s="70"/>
      <c r="L224" s="79">
        <v>3</v>
      </c>
      <c r="M224" s="80">
        <v>0</v>
      </c>
      <c r="N224" s="80">
        <v>13800</v>
      </c>
      <c r="O224" s="80">
        <v>840</v>
      </c>
      <c r="P224" s="81" t="s">
        <v>880</v>
      </c>
      <c r="Q224" s="82">
        <v>1</v>
      </c>
      <c r="R224" s="92">
        <v>1</v>
      </c>
      <c r="S224" s="92">
        <v>3</v>
      </c>
      <c r="T224" s="93"/>
      <c r="U224" s="93"/>
      <c r="V224" s="93"/>
      <c r="W224" s="93">
        <v>13800</v>
      </c>
    </row>
    <row r="225" spans="1:23" ht="15" customHeight="1">
      <c r="A225" s="75" t="s">
        <v>919</v>
      </c>
      <c r="B225" s="85">
        <v>352</v>
      </c>
      <c r="C225" s="70" t="s">
        <v>62</v>
      </c>
      <c r="D225" s="70" t="s">
        <v>62</v>
      </c>
      <c r="E225" s="71" t="s">
        <v>938</v>
      </c>
      <c r="F225" s="72" t="s">
        <v>939</v>
      </c>
      <c r="G225" s="73" t="s">
        <v>203</v>
      </c>
      <c r="H225" s="74">
        <v>42259</v>
      </c>
      <c r="I225" s="78" t="s">
        <v>869</v>
      </c>
      <c r="J225" s="70">
        <v>2780</v>
      </c>
      <c r="K225" s="70"/>
      <c r="L225" s="79">
        <v>3</v>
      </c>
      <c r="M225" s="80">
        <v>0</v>
      </c>
      <c r="N225" s="80">
        <v>13800</v>
      </c>
      <c r="O225" s="80">
        <v>840</v>
      </c>
      <c r="P225" s="81" t="s">
        <v>880</v>
      </c>
      <c r="Q225" s="82">
        <v>1</v>
      </c>
      <c r="R225" s="92">
        <v>1</v>
      </c>
      <c r="S225" s="92">
        <v>3</v>
      </c>
      <c r="T225" s="93"/>
      <c r="U225" s="93"/>
      <c r="V225" s="93"/>
      <c r="W225" s="93">
        <v>13800</v>
      </c>
    </row>
    <row r="226" spans="1:23" ht="15" customHeight="1">
      <c r="A226" s="75" t="s">
        <v>919</v>
      </c>
      <c r="B226" s="85">
        <v>353</v>
      </c>
      <c r="C226" s="70" t="s">
        <v>62</v>
      </c>
      <c r="D226" s="70" t="s">
        <v>62</v>
      </c>
      <c r="E226" s="71" t="s">
        <v>940</v>
      </c>
      <c r="F226" s="72" t="s">
        <v>941</v>
      </c>
      <c r="G226" s="73" t="s">
        <v>203</v>
      </c>
      <c r="H226" s="74">
        <v>42259</v>
      </c>
      <c r="I226" s="78" t="s">
        <v>384</v>
      </c>
      <c r="J226" s="70">
        <v>2780</v>
      </c>
      <c r="K226" s="70"/>
      <c r="L226" s="79">
        <v>3</v>
      </c>
      <c r="M226" s="80">
        <v>0</v>
      </c>
      <c r="N226" s="80">
        <v>13800</v>
      </c>
      <c r="O226" s="80">
        <v>840</v>
      </c>
      <c r="P226" s="81" t="s">
        <v>880</v>
      </c>
      <c r="Q226" s="82">
        <v>1</v>
      </c>
      <c r="R226" s="92">
        <v>1</v>
      </c>
      <c r="S226" s="92">
        <v>3</v>
      </c>
      <c r="T226" s="93"/>
      <c r="U226" s="93"/>
      <c r="V226" s="93"/>
      <c r="W226" s="93">
        <v>13800</v>
      </c>
    </row>
    <row r="227" spans="1:23" ht="15" customHeight="1">
      <c r="A227" s="75" t="s">
        <v>919</v>
      </c>
      <c r="B227" s="85">
        <v>354</v>
      </c>
      <c r="C227" s="70" t="s">
        <v>62</v>
      </c>
      <c r="D227" s="70" t="s">
        <v>62</v>
      </c>
      <c r="E227" s="71" t="s">
        <v>942</v>
      </c>
      <c r="F227" s="72" t="s">
        <v>943</v>
      </c>
      <c r="G227" s="73" t="s">
        <v>203</v>
      </c>
      <c r="H227" s="74">
        <v>42259</v>
      </c>
      <c r="I227" s="78" t="s">
        <v>395</v>
      </c>
      <c r="J227" s="70">
        <v>10960</v>
      </c>
      <c r="K227" s="70"/>
      <c r="L227" s="79">
        <v>1</v>
      </c>
      <c r="M227" s="80">
        <v>0</v>
      </c>
      <c r="N227" s="80">
        <v>5280</v>
      </c>
      <c r="O227" s="80">
        <v>400</v>
      </c>
      <c r="P227" s="81" t="s">
        <v>944</v>
      </c>
      <c r="Q227" s="82">
        <v>1</v>
      </c>
      <c r="R227" s="92">
        <v>1</v>
      </c>
      <c r="S227" s="92">
        <v>1</v>
      </c>
      <c r="T227" s="93"/>
      <c r="U227" s="93"/>
      <c r="V227" s="93"/>
      <c r="W227" s="93">
        <v>5280</v>
      </c>
    </row>
    <row r="228" spans="1:23" ht="15" customHeight="1">
      <c r="A228" s="75" t="s">
        <v>919</v>
      </c>
      <c r="B228" s="85">
        <v>355</v>
      </c>
      <c r="C228" s="70" t="s">
        <v>62</v>
      </c>
      <c r="D228" s="70" t="s">
        <v>62</v>
      </c>
      <c r="E228" s="71" t="s">
        <v>945</v>
      </c>
      <c r="F228" s="72" t="s">
        <v>946</v>
      </c>
      <c r="G228" s="73" t="s">
        <v>203</v>
      </c>
      <c r="H228" s="74">
        <v>42259</v>
      </c>
      <c r="I228" s="78" t="s">
        <v>395</v>
      </c>
      <c r="J228" s="70">
        <v>1580</v>
      </c>
      <c r="K228" s="70"/>
      <c r="L228" s="79">
        <v>1</v>
      </c>
      <c r="M228" s="80">
        <v>0</v>
      </c>
      <c r="N228" s="80">
        <v>4800</v>
      </c>
      <c r="O228" s="80">
        <v>280</v>
      </c>
      <c r="P228" s="81" t="s">
        <v>870</v>
      </c>
      <c r="Q228" s="82">
        <v>1</v>
      </c>
      <c r="R228" s="92">
        <v>1</v>
      </c>
      <c r="S228" s="92">
        <v>1</v>
      </c>
      <c r="T228" s="93"/>
      <c r="U228" s="93"/>
      <c r="V228" s="93"/>
      <c r="W228" s="93">
        <v>4800</v>
      </c>
    </row>
    <row r="229" spans="1:23" ht="15" customHeight="1">
      <c r="A229" s="75" t="s">
        <v>919</v>
      </c>
      <c r="B229" s="85">
        <v>356</v>
      </c>
      <c r="C229" s="70" t="s">
        <v>62</v>
      </c>
      <c r="D229" s="70" t="s">
        <v>62</v>
      </c>
      <c r="E229" s="71" t="s">
        <v>947</v>
      </c>
      <c r="F229" s="72" t="s">
        <v>948</v>
      </c>
      <c r="G229" s="73" t="s">
        <v>203</v>
      </c>
      <c r="H229" s="74">
        <v>42260</v>
      </c>
      <c r="I229" s="78" t="s">
        <v>384</v>
      </c>
      <c r="J229" s="70">
        <v>3440</v>
      </c>
      <c r="K229" s="70"/>
      <c r="L229" s="79">
        <v>3</v>
      </c>
      <c r="M229" s="80">
        <v>0</v>
      </c>
      <c r="N229" s="80">
        <v>15840</v>
      </c>
      <c r="O229" s="80">
        <v>800</v>
      </c>
      <c r="P229" s="81" t="s">
        <v>949</v>
      </c>
      <c r="Q229" s="82">
        <v>1</v>
      </c>
      <c r="R229" s="92">
        <v>1</v>
      </c>
      <c r="S229" s="92">
        <v>3</v>
      </c>
      <c r="T229" s="93"/>
      <c r="U229" s="93"/>
      <c r="V229" s="93"/>
      <c r="W229" s="93">
        <v>15840</v>
      </c>
    </row>
    <row r="230" spans="1:23" ht="15" customHeight="1">
      <c r="A230" s="75" t="s">
        <v>919</v>
      </c>
      <c r="B230" s="85">
        <v>357</v>
      </c>
      <c r="C230" s="70" t="s">
        <v>62</v>
      </c>
      <c r="D230" s="70" t="s">
        <v>62</v>
      </c>
      <c r="E230" s="71" t="s">
        <v>950</v>
      </c>
      <c r="F230" s="72" t="s">
        <v>951</v>
      </c>
      <c r="G230" s="73" t="s">
        <v>203</v>
      </c>
      <c r="H230" s="74">
        <v>42263</v>
      </c>
      <c r="I230" s="78" t="s">
        <v>388</v>
      </c>
      <c r="J230" s="70">
        <v>4770</v>
      </c>
      <c r="K230" s="70"/>
      <c r="L230" s="79">
        <v>1</v>
      </c>
      <c r="M230" s="80">
        <v>0</v>
      </c>
      <c r="N230" s="80">
        <v>1610</v>
      </c>
      <c r="O230" s="80">
        <v>280</v>
      </c>
      <c r="P230" s="81" t="s">
        <v>952</v>
      </c>
      <c r="Q230" s="82">
        <v>0</v>
      </c>
      <c r="R230" s="92">
        <v>1</v>
      </c>
      <c r="S230" s="92">
        <v>1</v>
      </c>
      <c r="T230" s="93"/>
      <c r="U230" s="93"/>
      <c r="V230" s="93"/>
      <c r="W230" s="93">
        <v>1610</v>
      </c>
    </row>
    <row r="231" spans="1:23" ht="15" customHeight="1">
      <c r="A231" s="75" t="s">
        <v>919</v>
      </c>
      <c r="B231" s="85">
        <v>358</v>
      </c>
      <c r="C231" s="70" t="s">
        <v>62</v>
      </c>
      <c r="D231" s="70" t="s">
        <v>62</v>
      </c>
      <c r="E231" s="71" t="s">
        <v>953</v>
      </c>
      <c r="F231" s="72" t="s">
        <v>954</v>
      </c>
      <c r="G231" s="73" t="s">
        <v>203</v>
      </c>
      <c r="H231" s="74">
        <v>42265</v>
      </c>
      <c r="I231" s="78" t="s">
        <v>384</v>
      </c>
      <c r="J231" s="70">
        <v>2780</v>
      </c>
      <c r="K231" s="70"/>
      <c r="L231" s="79">
        <v>3</v>
      </c>
      <c r="M231" s="80">
        <v>0</v>
      </c>
      <c r="N231" s="80">
        <v>13800</v>
      </c>
      <c r="O231" s="80">
        <v>840</v>
      </c>
      <c r="P231" s="81" t="s">
        <v>880</v>
      </c>
      <c r="Q231" s="82">
        <v>1</v>
      </c>
      <c r="R231" s="92">
        <v>1.5</v>
      </c>
      <c r="S231" s="92">
        <v>4.5</v>
      </c>
      <c r="T231" s="93"/>
      <c r="U231" s="93"/>
      <c r="V231" s="93"/>
      <c r="W231" s="93">
        <v>13800</v>
      </c>
    </row>
    <row r="232" spans="1:23" ht="15" customHeight="1">
      <c r="A232" s="75" t="s">
        <v>919</v>
      </c>
      <c r="B232" s="85">
        <v>359</v>
      </c>
      <c r="C232" s="70" t="s">
        <v>62</v>
      </c>
      <c r="D232" s="70" t="s">
        <v>62</v>
      </c>
      <c r="E232" s="71" t="s">
        <v>955</v>
      </c>
      <c r="F232" s="72" t="s">
        <v>956</v>
      </c>
      <c r="G232" s="73" t="s">
        <v>203</v>
      </c>
      <c r="H232" s="74">
        <v>42266</v>
      </c>
      <c r="I232" s="78" t="s">
        <v>388</v>
      </c>
      <c r="J232" s="70">
        <v>2780</v>
      </c>
      <c r="K232" s="70"/>
      <c r="L232" s="79">
        <v>3</v>
      </c>
      <c r="M232" s="80">
        <v>0</v>
      </c>
      <c r="N232" s="80">
        <v>13800</v>
      </c>
      <c r="O232" s="80">
        <v>280</v>
      </c>
      <c r="P232" s="81" t="s">
        <v>957</v>
      </c>
      <c r="Q232" s="82">
        <v>1</v>
      </c>
      <c r="R232" s="92">
        <v>1</v>
      </c>
      <c r="S232" s="92">
        <v>3</v>
      </c>
      <c r="T232" s="93"/>
      <c r="U232" s="93"/>
      <c r="V232" s="93"/>
      <c r="W232" s="93">
        <v>13800</v>
      </c>
    </row>
    <row r="233" spans="1:23" ht="15" customHeight="1">
      <c r="A233" s="75" t="s">
        <v>919</v>
      </c>
      <c r="B233" s="85">
        <v>360</v>
      </c>
      <c r="C233" s="70" t="s">
        <v>62</v>
      </c>
      <c r="D233" s="70" t="s">
        <v>62</v>
      </c>
      <c r="E233" s="71" t="s">
        <v>958</v>
      </c>
      <c r="F233" s="72" t="s">
        <v>959</v>
      </c>
      <c r="G233" s="73" t="s">
        <v>203</v>
      </c>
      <c r="H233" s="74">
        <v>42266</v>
      </c>
      <c r="I233" s="78" t="s">
        <v>388</v>
      </c>
      <c r="J233" s="70">
        <v>5096</v>
      </c>
      <c r="K233" s="70"/>
      <c r="L233" s="79">
        <v>3</v>
      </c>
      <c r="M233" s="80">
        <v>0</v>
      </c>
      <c r="N233" s="80">
        <v>11484</v>
      </c>
      <c r="O233" s="80">
        <v>0</v>
      </c>
      <c r="P233" s="81" t="s">
        <v>960</v>
      </c>
      <c r="Q233" s="82">
        <v>0</v>
      </c>
      <c r="R233" s="92">
        <v>0</v>
      </c>
      <c r="S233" s="92">
        <v>0</v>
      </c>
      <c r="T233" s="93"/>
      <c r="U233" s="93"/>
      <c r="V233" s="93"/>
      <c r="W233" s="93">
        <v>11484</v>
      </c>
    </row>
    <row r="234" spans="1:23" ht="15" customHeight="1">
      <c r="A234" s="75" t="s">
        <v>919</v>
      </c>
      <c r="B234" s="85">
        <v>361</v>
      </c>
      <c r="C234" s="70" t="s">
        <v>62</v>
      </c>
      <c r="D234" s="70" t="s">
        <v>62</v>
      </c>
      <c r="E234" s="71" t="s">
        <v>961</v>
      </c>
      <c r="F234" s="72" t="s">
        <v>962</v>
      </c>
      <c r="G234" s="73" t="s">
        <v>203</v>
      </c>
      <c r="H234" s="74">
        <v>42266</v>
      </c>
      <c r="I234" s="78" t="s">
        <v>388</v>
      </c>
      <c r="J234" s="70">
        <v>1580</v>
      </c>
      <c r="K234" s="70"/>
      <c r="L234" s="79">
        <v>1</v>
      </c>
      <c r="M234" s="80">
        <v>0</v>
      </c>
      <c r="N234" s="80">
        <v>4800</v>
      </c>
      <c r="O234" s="80">
        <v>280</v>
      </c>
      <c r="P234" s="81" t="s">
        <v>870</v>
      </c>
      <c r="Q234" s="82">
        <v>1</v>
      </c>
      <c r="R234" s="92">
        <v>1</v>
      </c>
      <c r="S234" s="92">
        <v>1</v>
      </c>
      <c r="T234" s="93"/>
      <c r="U234" s="93"/>
      <c r="V234" s="93"/>
      <c r="W234" s="93">
        <v>4800</v>
      </c>
    </row>
    <row r="235" spans="1:23" ht="15" customHeight="1">
      <c r="A235" s="75" t="s">
        <v>919</v>
      </c>
      <c r="B235" s="85">
        <v>362</v>
      </c>
      <c r="C235" s="70" t="s">
        <v>62</v>
      </c>
      <c r="D235" s="70" t="s">
        <v>62</v>
      </c>
      <c r="E235" s="71" t="s">
        <v>963</v>
      </c>
      <c r="F235" s="72" t="s">
        <v>964</v>
      </c>
      <c r="G235" s="73" t="s">
        <v>203</v>
      </c>
      <c r="H235" s="74">
        <v>42266</v>
      </c>
      <c r="I235" s="78" t="s">
        <v>384</v>
      </c>
      <c r="J235" s="70">
        <v>1580</v>
      </c>
      <c r="K235" s="70"/>
      <c r="L235" s="79">
        <v>1</v>
      </c>
      <c r="M235" s="80">
        <v>0</v>
      </c>
      <c r="N235" s="80">
        <v>4800</v>
      </c>
      <c r="O235" s="80">
        <v>280</v>
      </c>
      <c r="P235" s="81" t="s">
        <v>870</v>
      </c>
      <c r="Q235" s="82">
        <v>1</v>
      </c>
      <c r="R235" s="92">
        <v>1</v>
      </c>
      <c r="S235" s="92">
        <v>1</v>
      </c>
      <c r="T235" s="93"/>
      <c r="U235" s="93"/>
      <c r="V235" s="93"/>
      <c r="W235" s="93">
        <v>4800</v>
      </c>
    </row>
    <row r="236" spans="1:23" ht="15" customHeight="1">
      <c r="A236" s="75" t="s">
        <v>919</v>
      </c>
      <c r="B236" s="85">
        <v>363</v>
      </c>
      <c r="C236" s="70" t="s">
        <v>62</v>
      </c>
      <c r="D236" s="70" t="s">
        <v>62</v>
      </c>
      <c r="E236" s="71" t="s">
        <v>965</v>
      </c>
      <c r="F236" s="72" t="s">
        <v>966</v>
      </c>
      <c r="G236" s="73" t="s">
        <v>203</v>
      </c>
      <c r="H236" s="74">
        <v>42267</v>
      </c>
      <c r="I236" s="78" t="s">
        <v>384</v>
      </c>
      <c r="J236" s="70">
        <v>880</v>
      </c>
      <c r="K236" s="70"/>
      <c r="L236" s="79">
        <v>1</v>
      </c>
      <c r="M236" s="80">
        <v>0</v>
      </c>
      <c r="N236" s="80">
        <v>5500</v>
      </c>
      <c r="O236" s="80">
        <v>280</v>
      </c>
      <c r="P236" s="81" t="s">
        <v>935</v>
      </c>
      <c r="Q236" s="82">
        <v>1</v>
      </c>
      <c r="R236" s="92">
        <v>1</v>
      </c>
      <c r="S236" s="92">
        <v>1</v>
      </c>
      <c r="T236" s="93"/>
      <c r="U236" s="93"/>
      <c r="V236" s="93"/>
      <c r="W236" s="93">
        <v>5500</v>
      </c>
    </row>
    <row r="237" spans="1:23" ht="15" customHeight="1">
      <c r="A237" s="75" t="s">
        <v>919</v>
      </c>
      <c r="B237" s="85">
        <v>364</v>
      </c>
      <c r="C237" s="70" t="s">
        <v>62</v>
      </c>
      <c r="D237" s="70" t="s">
        <v>62</v>
      </c>
      <c r="E237" s="71" t="s">
        <v>967</v>
      </c>
      <c r="F237" s="72" t="s">
        <v>968</v>
      </c>
      <c r="G237" s="73" t="s">
        <v>203</v>
      </c>
      <c r="H237" s="74">
        <v>42267</v>
      </c>
      <c r="I237" s="78" t="s">
        <v>395</v>
      </c>
      <c r="J237" s="70">
        <v>3642</v>
      </c>
      <c r="K237" s="70"/>
      <c r="L237" s="79">
        <v>3</v>
      </c>
      <c r="M237" s="80">
        <v>0</v>
      </c>
      <c r="N237" s="80">
        <v>12938</v>
      </c>
      <c r="O237" s="80">
        <v>840</v>
      </c>
      <c r="P237" s="81" t="s">
        <v>969</v>
      </c>
      <c r="Q237" s="82">
        <v>1</v>
      </c>
      <c r="R237" s="92">
        <v>1.5</v>
      </c>
      <c r="S237" s="92">
        <v>4.5</v>
      </c>
      <c r="T237" s="93"/>
      <c r="U237" s="93"/>
      <c r="V237" s="93"/>
      <c r="W237" s="93">
        <v>12938</v>
      </c>
    </row>
    <row r="238" spans="1:23" ht="15" customHeight="1">
      <c r="A238" s="75" t="s">
        <v>919</v>
      </c>
      <c r="B238" s="85">
        <v>365</v>
      </c>
      <c r="C238" s="70" t="s">
        <v>62</v>
      </c>
      <c r="D238" s="70" t="s">
        <v>62</v>
      </c>
      <c r="E238" s="71" t="s">
        <v>970</v>
      </c>
      <c r="F238" s="72" t="s">
        <v>971</v>
      </c>
      <c r="G238" s="73" t="s">
        <v>203</v>
      </c>
      <c r="H238" s="74">
        <v>42267</v>
      </c>
      <c r="I238" s="78" t="s">
        <v>395</v>
      </c>
      <c r="J238" s="70">
        <v>2780</v>
      </c>
      <c r="K238" s="70"/>
      <c r="L238" s="79">
        <v>3</v>
      </c>
      <c r="M238" s="80">
        <v>0</v>
      </c>
      <c r="N238" s="80">
        <v>13800</v>
      </c>
      <c r="O238" s="80">
        <v>840</v>
      </c>
      <c r="P238" s="81" t="s">
        <v>972</v>
      </c>
      <c r="Q238" s="82">
        <v>1</v>
      </c>
      <c r="R238" s="92">
        <v>1.5</v>
      </c>
      <c r="S238" s="92">
        <v>4.5</v>
      </c>
      <c r="T238" s="93"/>
      <c r="U238" s="93"/>
      <c r="V238" s="93"/>
      <c r="W238" s="93">
        <v>13800</v>
      </c>
    </row>
    <row r="239" spans="1:23" ht="15" customHeight="1">
      <c r="A239" s="75" t="s">
        <v>919</v>
      </c>
      <c r="B239" s="85">
        <v>366</v>
      </c>
      <c r="C239" s="70" t="s">
        <v>891</v>
      </c>
      <c r="D239" s="70" t="s">
        <v>426</v>
      </c>
      <c r="E239" s="71" t="s">
        <v>973</v>
      </c>
      <c r="F239" s="72" t="s">
        <v>974</v>
      </c>
      <c r="G239" s="73" t="s">
        <v>203</v>
      </c>
      <c r="H239" s="74">
        <v>42267</v>
      </c>
      <c r="I239" s="78" t="s">
        <v>869</v>
      </c>
      <c r="J239" s="70">
        <v>1580</v>
      </c>
      <c r="K239" s="70"/>
      <c r="L239" s="79">
        <v>1</v>
      </c>
      <c r="M239" s="80">
        <v>0</v>
      </c>
      <c r="N239" s="80">
        <v>4800</v>
      </c>
      <c r="O239" s="80">
        <v>280</v>
      </c>
      <c r="P239" s="81" t="s">
        <v>975</v>
      </c>
      <c r="Q239" s="82">
        <v>0</v>
      </c>
      <c r="R239" s="92">
        <v>0</v>
      </c>
      <c r="S239" s="92">
        <v>0</v>
      </c>
      <c r="T239" s="93"/>
      <c r="U239" s="93"/>
      <c r="V239" s="93"/>
      <c r="W239" s="93">
        <v>4800</v>
      </c>
    </row>
    <row r="240" spans="1:23" ht="15" customHeight="1">
      <c r="A240" s="75" t="s">
        <v>919</v>
      </c>
      <c r="B240" s="85">
        <v>367</v>
      </c>
      <c r="C240" s="70" t="s">
        <v>62</v>
      </c>
      <c r="D240" s="70" t="s">
        <v>62</v>
      </c>
      <c r="E240" s="71" t="s">
        <v>976</v>
      </c>
      <c r="F240" s="72" t="s">
        <v>977</v>
      </c>
      <c r="G240" s="73" t="s">
        <v>203</v>
      </c>
      <c r="H240" s="74">
        <v>42272</v>
      </c>
      <c r="I240" s="78" t="s">
        <v>388</v>
      </c>
      <c r="J240" s="70">
        <v>1580</v>
      </c>
      <c r="K240" s="70"/>
      <c r="L240" s="79">
        <v>1</v>
      </c>
      <c r="M240" s="80">
        <v>0</v>
      </c>
      <c r="N240" s="80">
        <v>4800</v>
      </c>
      <c r="O240" s="80">
        <v>280</v>
      </c>
      <c r="P240" s="81" t="s">
        <v>870</v>
      </c>
      <c r="Q240" s="82">
        <v>1</v>
      </c>
      <c r="R240" s="92">
        <v>1.5</v>
      </c>
      <c r="S240" s="92">
        <v>1.5</v>
      </c>
      <c r="T240" s="93"/>
      <c r="U240" s="93"/>
      <c r="V240" s="93"/>
      <c r="W240" s="93">
        <v>4800</v>
      </c>
    </row>
    <row r="241" spans="1:23" ht="15" customHeight="1">
      <c r="A241" s="75" t="s">
        <v>919</v>
      </c>
      <c r="B241" s="85">
        <v>368</v>
      </c>
      <c r="C241" s="70" t="s">
        <v>891</v>
      </c>
      <c r="D241" s="70" t="s">
        <v>426</v>
      </c>
      <c r="E241" s="71" t="s">
        <v>978</v>
      </c>
      <c r="F241" s="72" t="s">
        <v>979</v>
      </c>
      <c r="G241" s="73" t="s">
        <v>203</v>
      </c>
      <c r="H241" s="74">
        <v>42273</v>
      </c>
      <c r="I241" s="78" t="s">
        <v>395</v>
      </c>
      <c r="J241" s="70">
        <v>10960</v>
      </c>
      <c r="K241" s="70"/>
      <c r="L241" s="79">
        <v>1</v>
      </c>
      <c r="M241" s="80">
        <v>0</v>
      </c>
      <c r="N241" s="80">
        <v>5280</v>
      </c>
      <c r="O241" s="80">
        <v>400</v>
      </c>
      <c r="P241" s="81" t="s">
        <v>980</v>
      </c>
      <c r="Q241" s="82">
        <v>0</v>
      </c>
      <c r="R241" s="92">
        <v>0</v>
      </c>
      <c r="S241" s="92">
        <v>0</v>
      </c>
      <c r="T241" s="93"/>
      <c r="U241" s="93"/>
      <c r="V241" s="93"/>
      <c r="W241" s="93">
        <v>5280</v>
      </c>
    </row>
    <row r="242" spans="1:23" ht="15" customHeight="1">
      <c r="A242" s="75" t="s">
        <v>919</v>
      </c>
      <c r="B242" s="85">
        <v>369</v>
      </c>
      <c r="C242" s="70" t="s">
        <v>62</v>
      </c>
      <c r="D242" s="70" t="s">
        <v>62</v>
      </c>
      <c r="E242" s="71" t="s">
        <v>981</v>
      </c>
      <c r="F242" s="72" t="s">
        <v>982</v>
      </c>
      <c r="G242" s="73" t="s">
        <v>203</v>
      </c>
      <c r="H242" s="74">
        <v>42273</v>
      </c>
      <c r="I242" s="78" t="s">
        <v>388</v>
      </c>
      <c r="J242" s="70">
        <v>1580</v>
      </c>
      <c r="K242" s="70"/>
      <c r="L242" s="79">
        <v>1</v>
      </c>
      <c r="M242" s="80">
        <v>0</v>
      </c>
      <c r="N242" s="80">
        <v>4800</v>
      </c>
      <c r="O242" s="80">
        <v>0</v>
      </c>
      <c r="P242" s="81" t="s">
        <v>983</v>
      </c>
      <c r="Q242" s="82">
        <v>1</v>
      </c>
      <c r="R242" s="92">
        <v>1</v>
      </c>
      <c r="S242" s="92">
        <v>1</v>
      </c>
      <c r="T242" s="93"/>
      <c r="U242" s="93"/>
      <c r="V242" s="93"/>
      <c r="W242" s="93">
        <v>4800</v>
      </c>
    </row>
    <row r="243" spans="1:23" ht="15" customHeight="1">
      <c r="A243" s="75" t="s">
        <v>919</v>
      </c>
      <c r="B243" s="85">
        <v>370</v>
      </c>
      <c r="C243" s="70" t="s">
        <v>891</v>
      </c>
      <c r="D243" s="70" t="s">
        <v>426</v>
      </c>
      <c r="E243" s="71" t="s">
        <v>984</v>
      </c>
      <c r="F243" s="72" t="s">
        <v>797</v>
      </c>
      <c r="G243" s="73" t="s">
        <v>203</v>
      </c>
      <c r="H243" s="74">
        <v>42273</v>
      </c>
      <c r="I243" s="78" t="s">
        <v>395</v>
      </c>
      <c r="J243" s="70">
        <v>2552</v>
      </c>
      <c r="K243" s="70"/>
      <c r="L243" s="79">
        <v>1</v>
      </c>
      <c r="M243" s="80">
        <v>0</v>
      </c>
      <c r="N243" s="80">
        <v>3828</v>
      </c>
      <c r="O243" s="80">
        <v>0</v>
      </c>
      <c r="P243" s="81" t="s">
        <v>985</v>
      </c>
      <c r="Q243" s="82">
        <v>0</v>
      </c>
      <c r="R243" s="92">
        <v>0</v>
      </c>
      <c r="S243" s="92">
        <v>0</v>
      </c>
      <c r="T243" s="93"/>
      <c r="U243" s="93"/>
      <c r="V243" s="93"/>
      <c r="W243" s="93">
        <v>3828</v>
      </c>
    </row>
    <row r="244" spans="1:23" ht="15" customHeight="1">
      <c r="A244" s="75" t="s">
        <v>919</v>
      </c>
      <c r="B244" s="85">
        <v>371</v>
      </c>
      <c r="C244" s="70" t="s">
        <v>62</v>
      </c>
      <c r="D244" s="70" t="s">
        <v>62</v>
      </c>
      <c r="E244" s="71" t="s">
        <v>986</v>
      </c>
      <c r="F244" s="72" t="s">
        <v>987</v>
      </c>
      <c r="G244" s="73" t="s">
        <v>203</v>
      </c>
      <c r="H244" s="74">
        <v>42273</v>
      </c>
      <c r="I244" s="78" t="s">
        <v>384</v>
      </c>
      <c r="J244" s="70">
        <v>8320</v>
      </c>
      <c r="K244" s="70"/>
      <c r="L244" s="79">
        <v>1</v>
      </c>
      <c r="M244" s="80">
        <v>0</v>
      </c>
      <c r="N244" s="80">
        <v>7920</v>
      </c>
      <c r="O244" s="80">
        <v>400</v>
      </c>
      <c r="P244" s="81" t="s">
        <v>988</v>
      </c>
      <c r="Q244" s="82">
        <v>1</v>
      </c>
      <c r="R244" s="92">
        <v>1</v>
      </c>
      <c r="S244" s="92">
        <v>1</v>
      </c>
      <c r="T244" s="93"/>
      <c r="U244" s="93"/>
      <c r="V244" s="93"/>
      <c r="W244" s="93">
        <v>7920</v>
      </c>
    </row>
    <row r="245" spans="1:23" ht="15" customHeight="1">
      <c r="A245" s="75" t="s">
        <v>919</v>
      </c>
      <c r="B245" s="85">
        <v>372</v>
      </c>
      <c r="C245" s="70" t="s">
        <v>891</v>
      </c>
      <c r="D245" s="70" t="s">
        <v>426</v>
      </c>
      <c r="E245" s="71" t="s">
        <v>989</v>
      </c>
      <c r="F245" s="72" t="s">
        <v>990</v>
      </c>
      <c r="G245" s="73" t="s">
        <v>203</v>
      </c>
      <c r="H245" s="74">
        <v>42274</v>
      </c>
      <c r="I245" s="78" t="s">
        <v>869</v>
      </c>
      <c r="J245" s="70">
        <v>1000</v>
      </c>
      <c r="K245" s="70"/>
      <c r="L245" s="79">
        <v>1</v>
      </c>
      <c r="M245" s="80">
        <v>0</v>
      </c>
      <c r="N245" s="80">
        <v>3880</v>
      </c>
      <c r="O245" s="80">
        <v>0</v>
      </c>
      <c r="P245" s="81" t="s">
        <v>991</v>
      </c>
      <c r="Q245" s="82">
        <v>0</v>
      </c>
      <c r="R245" s="92">
        <v>0</v>
      </c>
      <c r="S245" s="92">
        <v>0</v>
      </c>
      <c r="T245" s="93"/>
      <c r="U245" s="93"/>
      <c r="V245" s="93"/>
      <c r="W245" s="93">
        <v>3880</v>
      </c>
    </row>
    <row r="246" spans="1:23" ht="15" customHeight="1">
      <c r="A246" s="75" t="s">
        <v>992</v>
      </c>
      <c r="B246" s="85">
        <v>373</v>
      </c>
      <c r="C246" s="70" t="s">
        <v>62</v>
      </c>
      <c r="D246" s="70" t="s">
        <v>62</v>
      </c>
      <c r="E246" s="71" t="s">
        <v>993</v>
      </c>
      <c r="F246" s="72" t="s">
        <v>994</v>
      </c>
      <c r="G246" s="73"/>
      <c r="H246" s="74">
        <v>42308</v>
      </c>
      <c r="I246" s="78" t="s">
        <v>395</v>
      </c>
      <c r="J246" s="70">
        <v>5890</v>
      </c>
      <c r="K246" s="70"/>
      <c r="L246" s="79">
        <v>0.5</v>
      </c>
      <c r="M246" s="80">
        <v>0</v>
      </c>
      <c r="N246" s="80">
        <v>2150</v>
      </c>
      <c r="O246" s="80">
        <v>140</v>
      </c>
      <c r="P246" s="81" t="s">
        <v>995</v>
      </c>
      <c r="Q246" s="82">
        <v>0.5</v>
      </c>
      <c r="R246" s="92">
        <v>0.5</v>
      </c>
      <c r="S246" s="92">
        <v>0.5</v>
      </c>
      <c r="T246" s="93"/>
      <c r="U246" s="93"/>
      <c r="V246" s="93"/>
      <c r="W246" s="93">
        <v>2150</v>
      </c>
    </row>
    <row r="247" spans="1:23" ht="15" customHeight="1">
      <c r="A247" s="75" t="s">
        <v>992</v>
      </c>
      <c r="B247" s="85">
        <v>374</v>
      </c>
      <c r="C247" s="70" t="s">
        <v>62</v>
      </c>
      <c r="D247" s="70" t="s">
        <v>62</v>
      </c>
      <c r="E247" s="71" t="s">
        <v>996</v>
      </c>
      <c r="F247" s="72" t="s">
        <v>994</v>
      </c>
      <c r="G247" s="73"/>
      <c r="H247" s="74">
        <v>42308</v>
      </c>
      <c r="I247" s="78" t="s">
        <v>869</v>
      </c>
      <c r="J247" s="70">
        <v>5890</v>
      </c>
      <c r="K247" s="70"/>
      <c r="L247" s="79">
        <v>0.5</v>
      </c>
      <c r="M247" s="80">
        <v>0</v>
      </c>
      <c r="N247" s="80">
        <v>2150</v>
      </c>
      <c r="O247" s="80">
        <v>140</v>
      </c>
      <c r="P247" s="81" t="s">
        <v>995</v>
      </c>
      <c r="Q247" s="82">
        <v>0.5</v>
      </c>
      <c r="R247" s="92">
        <v>0.5</v>
      </c>
      <c r="S247" s="92">
        <v>0.5</v>
      </c>
      <c r="T247" s="93"/>
      <c r="U247" s="93"/>
      <c r="V247" s="93"/>
      <c r="W247" s="93">
        <v>2150</v>
      </c>
    </row>
    <row r="248" spans="1:23" ht="15" customHeight="1">
      <c r="A248" s="75" t="s">
        <v>997</v>
      </c>
      <c r="B248" s="85">
        <v>375</v>
      </c>
      <c r="C248" s="70" t="s">
        <v>891</v>
      </c>
      <c r="D248" s="70" t="s">
        <v>426</v>
      </c>
      <c r="E248" s="71" t="s">
        <v>998</v>
      </c>
      <c r="F248" s="72" t="s">
        <v>838</v>
      </c>
      <c r="G248" s="73"/>
      <c r="H248" s="74">
        <v>42284</v>
      </c>
      <c r="I248" s="78" t="s">
        <v>384</v>
      </c>
      <c r="J248" s="70">
        <v>1580</v>
      </c>
      <c r="K248" s="70"/>
      <c r="L248" s="79">
        <v>1</v>
      </c>
      <c r="M248" s="80">
        <v>0</v>
      </c>
      <c r="N248" s="80">
        <v>4800</v>
      </c>
      <c r="O248" s="80">
        <v>0</v>
      </c>
      <c r="P248" s="81" t="s">
        <v>999</v>
      </c>
      <c r="Q248" s="82">
        <v>0</v>
      </c>
      <c r="R248" s="92">
        <v>0</v>
      </c>
      <c r="S248" s="92">
        <v>0</v>
      </c>
      <c r="T248" s="93"/>
      <c r="U248" s="93"/>
      <c r="V248" s="93"/>
      <c r="W248" s="93">
        <v>4800</v>
      </c>
    </row>
    <row r="249" spans="1:23" ht="15" customHeight="1">
      <c r="A249" s="75" t="s">
        <v>997</v>
      </c>
      <c r="B249" s="85">
        <v>376</v>
      </c>
      <c r="C249" s="70" t="s">
        <v>903</v>
      </c>
      <c r="D249" s="70" t="s">
        <v>426</v>
      </c>
      <c r="E249" s="71" t="s">
        <v>1000</v>
      </c>
      <c r="F249" s="72" t="s">
        <v>838</v>
      </c>
      <c r="G249" s="73"/>
      <c r="H249" s="74">
        <v>42284</v>
      </c>
      <c r="I249" s="78" t="s">
        <v>384</v>
      </c>
      <c r="J249" s="70">
        <v>8320</v>
      </c>
      <c r="K249" s="70"/>
      <c r="L249" s="79">
        <v>1</v>
      </c>
      <c r="M249" s="80">
        <v>0</v>
      </c>
      <c r="N249" s="80">
        <v>7920</v>
      </c>
      <c r="O249" s="80">
        <v>400</v>
      </c>
      <c r="P249" s="81" t="s">
        <v>1001</v>
      </c>
      <c r="Q249" s="82">
        <v>0</v>
      </c>
      <c r="R249" s="92">
        <v>0</v>
      </c>
      <c r="S249" s="92">
        <v>0</v>
      </c>
      <c r="T249" s="93"/>
      <c r="U249" s="93"/>
      <c r="V249" s="93"/>
      <c r="W249" s="93">
        <v>7920</v>
      </c>
    </row>
    <row r="250" spans="1:23" ht="15" customHeight="1">
      <c r="A250" s="75" t="s">
        <v>997</v>
      </c>
      <c r="B250" s="85">
        <v>377</v>
      </c>
      <c r="C250" s="70" t="s">
        <v>1002</v>
      </c>
      <c r="D250" s="70" t="s">
        <v>430</v>
      </c>
      <c r="E250" s="71" t="s">
        <v>1003</v>
      </c>
      <c r="F250" s="72" t="s">
        <v>1004</v>
      </c>
      <c r="G250" s="73"/>
      <c r="H250" s="74">
        <v>42284</v>
      </c>
      <c r="I250" s="78" t="s">
        <v>384</v>
      </c>
      <c r="J250" s="70">
        <v>3680</v>
      </c>
      <c r="K250" s="70"/>
      <c r="L250" s="79">
        <v>3</v>
      </c>
      <c r="M250" s="80">
        <v>0</v>
      </c>
      <c r="N250" s="80">
        <v>12900</v>
      </c>
      <c r="O250" s="80">
        <v>840</v>
      </c>
      <c r="P250" s="81" t="s">
        <v>1005</v>
      </c>
      <c r="Q250" s="82">
        <v>0</v>
      </c>
      <c r="R250" s="92">
        <v>0</v>
      </c>
      <c r="S250" s="92">
        <v>0</v>
      </c>
      <c r="T250" s="93"/>
      <c r="U250" s="93"/>
      <c r="V250" s="93"/>
      <c r="W250" s="93">
        <v>12900</v>
      </c>
    </row>
    <row r="251" spans="1:23" ht="15" customHeight="1">
      <c r="A251" s="75" t="s">
        <v>997</v>
      </c>
      <c r="B251" s="85">
        <v>378</v>
      </c>
      <c r="C251" s="70" t="s">
        <v>891</v>
      </c>
      <c r="D251" s="70" t="s">
        <v>426</v>
      </c>
      <c r="E251" s="71" t="s">
        <v>1006</v>
      </c>
      <c r="F251" s="72" t="s">
        <v>1007</v>
      </c>
      <c r="G251" s="73"/>
      <c r="H251" s="74">
        <v>42284</v>
      </c>
      <c r="I251" s="78" t="s">
        <v>869</v>
      </c>
      <c r="J251" s="70">
        <v>2552</v>
      </c>
      <c r="K251" s="70"/>
      <c r="L251" s="79">
        <v>1</v>
      </c>
      <c r="M251" s="80">
        <v>0</v>
      </c>
      <c r="N251" s="80">
        <v>3828</v>
      </c>
      <c r="O251" s="80">
        <v>280</v>
      </c>
      <c r="P251" s="81" t="s">
        <v>1008</v>
      </c>
      <c r="Q251" s="82">
        <v>0</v>
      </c>
      <c r="R251" s="92">
        <v>0</v>
      </c>
      <c r="S251" s="92">
        <v>0</v>
      </c>
      <c r="T251" s="93"/>
      <c r="U251" s="93"/>
      <c r="V251" s="93"/>
      <c r="W251" s="93">
        <v>3828</v>
      </c>
    </row>
    <row r="252" spans="1:23" ht="15" customHeight="1">
      <c r="A252" s="75" t="s">
        <v>997</v>
      </c>
      <c r="B252" s="85">
        <v>379</v>
      </c>
      <c r="C252" s="70" t="s">
        <v>62</v>
      </c>
      <c r="D252" s="70" t="s">
        <v>62</v>
      </c>
      <c r="E252" s="71" t="s">
        <v>1009</v>
      </c>
      <c r="F252" s="72" t="s">
        <v>1010</v>
      </c>
      <c r="G252" s="73"/>
      <c r="H252" s="74">
        <v>42284</v>
      </c>
      <c r="I252" s="78" t="s">
        <v>395</v>
      </c>
      <c r="J252" s="70">
        <v>1580</v>
      </c>
      <c r="K252" s="70"/>
      <c r="L252" s="79">
        <v>1</v>
      </c>
      <c r="M252" s="80">
        <v>0</v>
      </c>
      <c r="N252" s="80">
        <v>4800</v>
      </c>
      <c r="O252" s="80">
        <v>280</v>
      </c>
      <c r="P252" s="81" t="s">
        <v>1011</v>
      </c>
      <c r="Q252" s="82">
        <v>1</v>
      </c>
      <c r="R252" s="92">
        <v>1</v>
      </c>
      <c r="S252" s="92">
        <v>1</v>
      </c>
      <c r="T252" s="93"/>
      <c r="U252" s="93"/>
      <c r="V252" s="93"/>
      <c r="W252" s="93">
        <v>4800</v>
      </c>
    </row>
    <row r="253" spans="1:23" ht="15" customHeight="1">
      <c r="A253" s="75" t="s">
        <v>997</v>
      </c>
      <c r="B253" s="85">
        <v>380</v>
      </c>
      <c r="C253" s="70" t="s">
        <v>891</v>
      </c>
      <c r="D253" s="70" t="s">
        <v>426</v>
      </c>
      <c r="E253" s="71" t="s">
        <v>1012</v>
      </c>
      <c r="F253" s="72" t="s">
        <v>1013</v>
      </c>
      <c r="G253" s="73"/>
      <c r="H253" s="74">
        <v>42288</v>
      </c>
      <c r="I253" s="78" t="s">
        <v>1014</v>
      </c>
      <c r="J253" s="70">
        <v>4505</v>
      </c>
      <c r="K253" s="70"/>
      <c r="L253" s="79">
        <v>3</v>
      </c>
      <c r="M253" s="80">
        <v>0</v>
      </c>
      <c r="N253" s="80">
        <v>12075</v>
      </c>
      <c r="O253" s="80">
        <v>840</v>
      </c>
      <c r="P253" s="81" t="s">
        <v>1015</v>
      </c>
      <c r="Q253" s="82">
        <v>0</v>
      </c>
      <c r="R253" s="92">
        <v>0</v>
      </c>
      <c r="S253" s="92">
        <v>0</v>
      </c>
      <c r="T253" s="93"/>
      <c r="U253" s="93"/>
      <c r="V253" s="93"/>
      <c r="W253" s="93">
        <v>12075</v>
      </c>
    </row>
    <row r="254" spans="1:23" ht="15" customHeight="1">
      <c r="A254" s="75" t="s">
        <v>997</v>
      </c>
      <c r="B254" s="85">
        <v>381</v>
      </c>
      <c r="C254" s="70" t="s">
        <v>62</v>
      </c>
      <c r="D254" s="70" t="s">
        <v>62</v>
      </c>
      <c r="E254" s="71" t="s">
        <v>1016</v>
      </c>
      <c r="F254" s="72" t="s">
        <v>1017</v>
      </c>
      <c r="G254" s="73"/>
      <c r="H254" s="74">
        <v>42288</v>
      </c>
      <c r="I254" s="78" t="s">
        <v>384</v>
      </c>
      <c r="J254" s="70">
        <v>600</v>
      </c>
      <c r="K254" s="70"/>
      <c r="L254" s="79">
        <v>1</v>
      </c>
      <c r="M254" s="80">
        <v>0</v>
      </c>
      <c r="N254" s="80">
        <v>4280</v>
      </c>
      <c r="O254" s="80">
        <v>230</v>
      </c>
      <c r="P254" s="81" t="s">
        <v>1018</v>
      </c>
      <c r="Q254" s="82">
        <v>1</v>
      </c>
      <c r="R254" s="92">
        <v>1</v>
      </c>
      <c r="S254" s="92">
        <v>1</v>
      </c>
      <c r="T254" s="93"/>
      <c r="U254" s="93"/>
      <c r="V254" s="93"/>
      <c r="W254" s="93">
        <v>4280</v>
      </c>
    </row>
    <row r="255" spans="1:23" ht="15" customHeight="1">
      <c r="A255" s="75" t="s">
        <v>997</v>
      </c>
      <c r="B255" s="85">
        <v>382</v>
      </c>
      <c r="C255" s="70" t="s">
        <v>891</v>
      </c>
      <c r="D255" s="70" t="s">
        <v>426</v>
      </c>
      <c r="E255" s="71" t="s">
        <v>1019</v>
      </c>
      <c r="F255" s="72" t="s">
        <v>1020</v>
      </c>
      <c r="G255" s="73"/>
      <c r="H255" s="74">
        <v>42294</v>
      </c>
      <c r="I255" s="78" t="s">
        <v>395</v>
      </c>
      <c r="J255" s="70">
        <v>9640</v>
      </c>
      <c r="K255" s="70"/>
      <c r="L255" s="79">
        <v>1</v>
      </c>
      <c r="M255" s="80">
        <v>0</v>
      </c>
      <c r="N255" s="80">
        <v>6600</v>
      </c>
      <c r="O255" s="80">
        <v>400</v>
      </c>
      <c r="P255" s="81" t="s">
        <v>1021</v>
      </c>
      <c r="Q255" s="82">
        <v>0</v>
      </c>
      <c r="R255" s="92">
        <v>0</v>
      </c>
      <c r="S255" s="92">
        <v>0</v>
      </c>
      <c r="T255" s="93"/>
      <c r="U255" s="93"/>
      <c r="V255" s="93"/>
      <c r="W255" s="93">
        <v>6600</v>
      </c>
    </row>
    <row r="256" spans="1:23" ht="15" customHeight="1">
      <c r="A256" s="75" t="s">
        <v>997</v>
      </c>
      <c r="B256" s="85">
        <v>383</v>
      </c>
      <c r="C256" s="70" t="s">
        <v>62</v>
      </c>
      <c r="D256" s="70" t="s">
        <v>62</v>
      </c>
      <c r="E256" s="71" t="s">
        <v>1022</v>
      </c>
      <c r="F256" s="72" t="s">
        <v>1023</v>
      </c>
      <c r="G256" s="73"/>
      <c r="H256" s="74">
        <v>42294</v>
      </c>
      <c r="I256" s="78" t="s">
        <v>384</v>
      </c>
      <c r="J256" s="70">
        <v>2780</v>
      </c>
      <c r="K256" s="70"/>
      <c r="L256" s="79">
        <v>3</v>
      </c>
      <c r="M256" s="80">
        <v>0</v>
      </c>
      <c r="N256" s="80">
        <v>13800</v>
      </c>
      <c r="O256" s="80">
        <v>840</v>
      </c>
      <c r="P256" s="81" t="s">
        <v>972</v>
      </c>
      <c r="Q256" s="82">
        <v>1</v>
      </c>
      <c r="R256" s="92">
        <v>1</v>
      </c>
      <c r="S256" s="92">
        <v>3</v>
      </c>
      <c r="T256" s="93"/>
      <c r="U256" s="93"/>
      <c r="V256" s="93"/>
      <c r="W256" s="93">
        <v>13800</v>
      </c>
    </row>
    <row r="257" spans="1:23" ht="15" customHeight="1">
      <c r="A257" s="75" t="s">
        <v>997</v>
      </c>
      <c r="B257" s="85">
        <v>384</v>
      </c>
      <c r="C257" s="70" t="s">
        <v>62</v>
      </c>
      <c r="D257" s="70" t="s">
        <v>62</v>
      </c>
      <c r="E257" s="71" t="s">
        <v>1024</v>
      </c>
      <c r="F257" s="72" t="s">
        <v>1025</v>
      </c>
      <c r="G257" s="73"/>
      <c r="H257" s="74">
        <v>42294</v>
      </c>
      <c r="I257" s="78" t="s">
        <v>395</v>
      </c>
      <c r="J257" s="70">
        <v>3642</v>
      </c>
      <c r="K257" s="70"/>
      <c r="L257" s="79">
        <v>3</v>
      </c>
      <c r="M257" s="80">
        <v>0</v>
      </c>
      <c r="N257" s="80">
        <v>12938</v>
      </c>
      <c r="O257" s="80">
        <v>840</v>
      </c>
      <c r="P257" s="81" t="s">
        <v>1026</v>
      </c>
      <c r="Q257" s="82">
        <v>1</v>
      </c>
      <c r="R257" s="92">
        <v>1</v>
      </c>
      <c r="S257" s="92">
        <v>3</v>
      </c>
      <c r="T257" s="93"/>
      <c r="U257" s="93"/>
      <c r="V257" s="93"/>
      <c r="W257" s="93">
        <v>12938</v>
      </c>
    </row>
    <row r="258" spans="1:23" ht="15" customHeight="1">
      <c r="A258" s="75" t="s">
        <v>997</v>
      </c>
      <c r="B258" s="85">
        <v>385</v>
      </c>
      <c r="C258" s="70" t="s">
        <v>891</v>
      </c>
      <c r="D258" s="70" t="s">
        <v>426</v>
      </c>
      <c r="E258" s="71" t="s">
        <v>1027</v>
      </c>
      <c r="F258" s="72" t="s">
        <v>1028</v>
      </c>
      <c r="G258" s="73"/>
      <c r="H258" s="74">
        <v>42294</v>
      </c>
      <c r="I258" s="78" t="s">
        <v>384</v>
      </c>
      <c r="J258" s="70">
        <v>3355</v>
      </c>
      <c r="K258" s="70"/>
      <c r="L258" s="79">
        <v>3</v>
      </c>
      <c r="M258" s="80">
        <v>0</v>
      </c>
      <c r="N258" s="80">
        <v>13225</v>
      </c>
      <c r="O258" s="80">
        <v>560</v>
      </c>
      <c r="P258" s="81" t="s">
        <v>1029</v>
      </c>
      <c r="Q258" s="82">
        <v>0</v>
      </c>
      <c r="R258" s="92">
        <v>0</v>
      </c>
      <c r="S258" s="92">
        <v>0</v>
      </c>
      <c r="T258" s="93"/>
      <c r="U258" s="93"/>
      <c r="V258" s="93"/>
      <c r="W258" s="93">
        <v>13225</v>
      </c>
    </row>
    <row r="259" spans="1:23" ht="15" customHeight="1">
      <c r="A259" s="75" t="s">
        <v>997</v>
      </c>
      <c r="B259" s="85">
        <v>386</v>
      </c>
      <c r="C259" s="70" t="s">
        <v>891</v>
      </c>
      <c r="D259" s="70" t="s">
        <v>426</v>
      </c>
      <c r="E259" s="71" t="s">
        <v>1030</v>
      </c>
      <c r="F259" s="72" t="s">
        <v>685</v>
      </c>
      <c r="G259" s="73"/>
      <c r="H259" s="74">
        <v>42294</v>
      </c>
      <c r="I259" s="78" t="s">
        <v>869</v>
      </c>
      <c r="J259" s="70">
        <v>10960</v>
      </c>
      <c r="K259" s="70"/>
      <c r="L259" s="79">
        <v>1</v>
      </c>
      <c r="M259" s="80">
        <v>0</v>
      </c>
      <c r="N259" s="80">
        <v>5280</v>
      </c>
      <c r="O259" s="80">
        <v>400</v>
      </c>
      <c r="P259" s="81" t="s">
        <v>1031</v>
      </c>
      <c r="Q259" s="82">
        <v>0</v>
      </c>
      <c r="R259" s="92">
        <v>0</v>
      </c>
      <c r="S259" s="92">
        <v>0</v>
      </c>
      <c r="T259" s="93"/>
      <c r="U259" s="93"/>
      <c r="V259" s="93"/>
      <c r="W259" s="93">
        <v>5280</v>
      </c>
    </row>
    <row r="260" spans="1:23" ht="15" customHeight="1">
      <c r="A260" s="75" t="s">
        <v>997</v>
      </c>
      <c r="B260" s="85">
        <v>387</v>
      </c>
      <c r="C260" s="70" t="s">
        <v>62</v>
      </c>
      <c r="D260" s="70" t="s">
        <v>62</v>
      </c>
      <c r="E260" s="71" t="s">
        <v>1032</v>
      </c>
      <c r="F260" s="72" t="s">
        <v>1033</v>
      </c>
      <c r="G260" s="73"/>
      <c r="H260" s="74">
        <v>42294</v>
      </c>
      <c r="I260" s="78" t="s">
        <v>388</v>
      </c>
      <c r="J260" s="70">
        <v>1580</v>
      </c>
      <c r="K260" s="70"/>
      <c r="L260" s="79">
        <v>1</v>
      </c>
      <c r="M260" s="80">
        <v>0</v>
      </c>
      <c r="N260" s="80">
        <v>4800</v>
      </c>
      <c r="O260" s="80">
        <v>280</v>
      </c>
      <c r="P260" s="81" t="s">
        <v>1034</v>
      </c>
      <c r="Q260" s="82">
        <v>1</v>
      </c>
      <c r="R260" s="92">
        <v>1</v>
      </c>
      <c r="S260" s="92">
        <v>1</v>
      </c>
      <c r="T260" s="93"/>
      <c r="U260" s="93"/>
      <c r="V260" s="93"/>
      <c r="W260" s="93">
        <v>4755</v>
      </c>
    </row>
    <row r="261" spans="1:23" ht="15" customHeight="1">
      <c r="A261" s="75" t="s">
        <v>997</v>
      </c>
      <c r="B261" s="85">
        <v>388</v>
      </c>
      <c r="C261" s="70" t="s">
        <v>62</v>
      </c>
      <c r="D261" s="70" t="s">
        <v>62</v>
      </c>
      <c r="E261" s="71" t="s">
        <v>1035</v>
      </c>
      <c r="F261" s="72" t="s">
        <v>1036</v>
      </c>
      <c r="G261" s="73"/>
      <c r="H261" s="74">
        <v>42300</v>
      </c>
      <c r="I261" s="78" t="s">
        <v>384</v>
      </c>
      <c r="J261" s="70">
        <v>2780</v>
      </c>
      <c r="K261" s="70"/>
      <c r="L261" s="79">
        <v>3</v>
      </c>
      <c r="M261" s="80">
        <v>0</v>
      </c>
      <c r="N261" s="80">
        <v>13800</v>
      </c>
      <c r="O261" s="80">
        <v>840</v>
      </c>
      <c r="P261" s="81" t="s">
        <v>1037</v>
      </c>
      <c r="Q261" s="82">
        <v>1</v>
      </c>
      <c r="R261" s="92">
        <v>1.2</v>
      </c>
      <c r="S261" s="92">
        <v>3.6</v>
      </c>
      <c r="T261" s="93"/>
      <c r="U261" s="93"/>
      <c r="V261" s="93"/>
      <c r="W261" s="93">
        <v>13800</v>
      </c>
    </row>
    <row r="262" spans="1:23" ht="15" customHeight="1">
      <c r="A262" s="75" t="s">
        <v>997</v>
      </c>
      <c r="B262" s="85">
        <v>389</v>
      </c>
      <c r="C262" s="70" t="s">
        <v>891</v>
      </c>
      <c r="D262" s="70" t="s">
        <v>430</v>
      </c>
      <c r="E262" s="71" t="s">
        <v>1038</v>
      </c>
      <c r="F262" s="72" t="s">
        <v>1039</v>
      </c>
      <c r="G262" s="73"/>
      <c r="H262" s="74">
        <v>42300</v>
      </c>
      <c r="I262" s="78" t="s">
        <v>384</v>
      </c>
      <c r="J262" s="70">
        <v>5096</v>
      </c>
      <c r="K262" s="70"/>
      <c r="L262" s="79">
        <v>3</v>
      </c>
      <c r="M262" s="80">
        <v>0</v>
      </c>
      <c r="N262" s="80">
        <v>11484</v>
      </c>
      <c r="O262" s="80">
        <v>840</v>
      </c>
      <c r="P262" s="81" t="s">
        <v>1040</v>
      </c>
      <c r="Q262" s="82">
        <v>0</v>
      </c>
      <c r="R262" s="92">
        <v>0</v>
      </c>
      <c r="S262" s="92">
        <v>0</v>
      </c>
      <c r="T262" s="93"/>
      <c r="U262" s="93"/>
      <c r="V262" s="93"/>
      <c r="W262" s="93">
        <v>11484</v>
      </c>
    </row>
    <row r="263" spans="1:23" ht="15" customHeight="1">
      <c r="A263" s="75" t="s">
        <v>997</v>
      </c>
      <c r="B263" s="85">
        <v>390</v>
      </c>
      <c r="C263" s="70" t="s">
        <v>891</v>
      </c>
      <c r="D263" s="70" t="s">
        <v>430</v>
      </c>
      <c r="E263" s="71" t="s">
        <v>1041</v>
      </c>
      <c r="F263" s="72" t="s">
        <v>1042</v>
      </c>
      <c r="G263" s="73"/>
      <c r="H263" s="74">
        <v>42301</v>
      </c>
      <c r="I263" s="78" t="s">
        <v>384</v>
      </c>
      <c r="J263" s="70">
        <v>5096</v>
      </c>
      <c r="K263" s="70"/>
      <c r="L263" s="79">
        <v>3</v>
      </c>
      <c r="M263" s="80">
        <v>0</v>
      </c>
      <c r="N263" s="80">
        <v>11484</v>
      </c>
      <c r="O263" s="80">
        <v>840</v>
      </c>
      <c r="P263" s="81" t="s">
        <v>1043</v>
      </c>
      <c r="Q263" s="82">
        <v>0</v>
      </c>
      <c r="R263" s="92">
        <v>0</v>
      </c>
      <c r="S263" s="92">
        <v>0</v>
      </c>
      <c r="T263" s="93"/>
      <c r="U263" s="93"/>
      <c r="V263" s="93"/>
      <c r="W263" s="93">
        <v>11484</v>
      </c>
    </row>
    <row r="264" spans="1:23" ht="15" customHeight="1">
      <c r="A264" s="75" t="s">
        <v>997</v>
      </c>
      <c r="B264" s="85">
        <v>391</v>
      </c>
      <c r="C264" s="70" t="s">
        <v>891</v>
      </c>
      <c r="D264" s="70" t="s">
        <v>426</v>
      </c>
      <c r="E264" s="71" t="s">
        <v>1044</v>
      </c>
      <c r="F264" s="72" t="s">
        <v>598</v>
      </c>
      <c r="G264" s="73"/>
      <c r="H264" s="74">
        <v>42301</v>
      </c>
      <c r="I264" s="78" t="s">
        <v>384</v>
      </c>
      <c r="J264" s="70">
        <v>2480</v>
      </c>
      <c r="K264" s="70"/>
      <c r="L264" s="79">
        <v>1</v>
      </c>
      <c r="M264" s="80">
        <v>0</v>
      </c>
      <c r="N264" s="80">
        <v>3900</v>
      </c>
      <c r="O264" s="80">
        <v>0</v>
      </c>
      <c r="P264" s="81" t="s">
        <v>1045</v>
      </c>
      <c r="Q264" s="82">
        <v>0</v>
      </c>
      <c r="R264" s="92">
        <v>0</v>
      </c>
      <c r="S264" s="92">
        <v>0</v>
      </c>
      <c r="T264" s="93"/>
      <c r="U264" s="93"/>
      <c r="V264" s="93"/>
      <c r="W264" s="93">
        <v>3900</v>
      </c>
    </row>
    <row r="265" spans="1:23" ht="15" customHeight="1">
      <c r="A265" s="75" t="s">
        <v>997</v>
      </c>
      <c r="B265" s="85">
        <v>392</v>
      </c>
      <c r="C265" s="70" t="s">
        <v>62</v>
      </c>
      <c r="D265" s="70" t="s">
        <v>62</v>
      </c>
      <c r="E265" s="71" t="s">
        <v>1046</v>
      </c>
      <c r="F265" s="72" t="s">
        <v>1047</v>
      </c>
      <c r="G265" s="73"/>
      <c r="H265" s="74">
        <v>42301</v>
      </c>
      <c r="I265" s="78" t="s">
        <v>388</v>
      </c>
      <c r="J265" s="70">
        <v>8320</v>
      </c>
      <c r="K265" s="70"/>
      <c r="L265" s="79">
        <v>1</v>
      </c>
      <c r="M265" s="80">
        <v>0</v>
      </c>
      <c r="N265" s="80">
        <v>7920</v>
      </c>
      <c r="O265" s="80">
        <v>400</v>
      </c>
      <c r="P265" s="81" t="s">
        <v>1048</v>
      </c>
      <c r="Q265" s="82">
        <v>1</v>
      </c>
      <c r="R265" s="92">
        <v>1</v>
      </c>
      <c r="S265" s="92">
        <v>1</v>
      </c>
      <c r="T265" s="93"/>
      <c r="U265" s="93"/>
      <c r="V265" s="93"/>
      <c r="W265" s="93">
        <v>7920</v>
      </c>
    </row>
    <row r="266" spans="1:23" ht="15" customHeight="1">
      <c r="A266" s="75" t="s">
        <v>997</v>
      </c>
      <c r="B266" s="85">
        <v>393</v>
      </c>
      <c r="C266" s="70" t="s">
        <v>1002</v>
      </c>
      <c r="D266" s="70" t="s">
        <v>430</v>
      </c>
      <c r="E266" s="71" t="s">
        <v>1049</v>
      </c>
      <c r="F266" s="72" t="s">
        <v>1004</v>
      </c>
      <c r="G266" s="73"/>
      <c r="H266" s="74">
        <v>42302</v>
      </c>
      <c r="I266" s="78" t="s">
        <v>384</v>
      </c>
      <c r="J266" s="70">
        <v>1390</v>
      </c>
      <c r="K266" s="70"/>
      <c r="L266" s="79">
        <v>1</v>
      </c>
      <c r="M266" s="80">
        <v>0</v>
      </c>
      <c r="N266" s="80">
        <v>14850</v>
      </c>
      <c r="O266" s="80">
        <v>800</v>
      </c>
      <c r="P266" s="81" t="s">
        <v>1050</v>
      </c>
      <c r="Q266" s="82">
        <v>0</v>
      </c>
      <c r="R266" s="92">
        <v>0</v>
      </c>
      <c r="S266" s="92">
        <v>0</v>
      </c>
      <c r="T266" s="93"/>
      <c r="U266" s="93"/>
      <c r="V266" s="93"/>
      <c r="W266" s="93">
        <v>14850</v>
      </c>
    </row>
    <row r="267" spans="1:23" ht="15" customHeight="1">
      <c r="A267" s="75" t="s">
        <v>997</v>
      </c>
      <c r="B267" s="85">
        <v>394</v>
      </c>
      <c r="C267" s="70" t="s">
        <v>625</v>
      </c>
      <c r="D267" s="70" t="s">
        <v>625</v>
      </c>
      <c r="E267" s="71" t="s">
        <v>1051</v>
      </c>
      <c r="F267" s="72" t="s">
        <v>1052</v>
      </c>
      <c r="G267" s="73"/>
      <c r="H267" s="74">
        <v>42302</v>
      </c>
      <c r="I267" s="78" t="s">
        <v>384</v>
      </c>
      <c r="J267" s="70">
        <v>4145</v>
      </c>
      <c r="K267" s="70"/>
      <c r="L267" s="79">
        <v>3</v>
      </c>
      <c r="M267" s="80">
        <v>0</v>
      </c>
      <c r="N267" s="80">
        <v>12435</v>
      </c>
      <c r="O267" s="80">
        <v>840</v>
      </c>
      <c r="P267" s="81" t="s">
        <v>1053</v>
      </c>
      <c r="Q267" s="82">
        <v>1</v>
      </c>
      <c r="R267" s="92">
        <v>1.1000000000000001</v>
      </c>
      <c r="S267" s="92">
        <v>3.3</v>
      </c>
      <c r="T267" s="93"/>
      <c r="U267" s="93"/>
      <c r="V267" s="93"/>
      <c r="W267" s="93">
        <v>12435</v>
      </c>
    </row>
    <row r="268" spans="1:23" ht="15" customHeight="1">
      <c r="A268" s="75" t="s">
        <v>997</v>
      </c>
      <c r="B268" s="85">
        <v>395</v>
      </c>
      <c r="C268" s="70" t="s">
        <v>62</v>
      </c>
      <c r="D268" s="70" t="s">
        <v>62</v>
      </c>
      <c r="E268" s="71" t="s">
        <v>1054</v>
      </c>
      <c r="F268" s="72" t="s">
        <v>1055</v>
      </c>
      <c r="G268" s="73"/>
      <c r="H268" s="74">
        <v>42302</v>
      </c>
      <c r="I268" s="78" t="s">
        <v>388</v>
      </c>
      <c r="J268" s="70">
        <v>600</v>
      </c>
      <c r="K268" s="70"/>
      <c r="L268" s="79">
        <v>1</v>
      </c>
      <c r="M268" s="80">
        <v>0</v>
      </c>
      <c r="N268" s="80">
        <v>4280</v>
      </c>
      <c r="O268" s="80">
        <v>230</v>
      </c>
      <c r="P268" s="81" t="s">
        <v>1056</v>
      </c>
      <c r="Q268" s="82">
        <v>1</v>
      </c>
      <c r="R268" s="92">
        <v>1</v>
      </c>
      <c r="S268" s="92">
        <v>1</v>
      </c>
      <c r="T268" s="93"/>
      <c r="U268" s="93"/>
      <c r="V268" s="93"/>
      <c r="W268" s="93">
        <v>4235</v>
      </c>
    </row>
    <row r="269" spans="1:23" ht="15" customHeight="1">
      <c r="A269" s="75" t="s">
        <v>997</v>
      </c>
      <c r="B269" s="85">
        <v>396</v>
      </c>
      <c r="C269" s="70" t="s">
        <v>891</v>
      </c>
      <c r="D269" s="70" t="s">
        <v>426</v>
      </c>
      <c r="E269" s="71" t="s">
        <v>1057</v>
      </c>
      <c r="F269" s="72" t="s">
        <v>1058</v>
      </c>
      <c r="G269" s="73"/>
      <c r="H269" s="74">
        <v>42302</v>
      </c>
      <c r="I269" s="78" t="s">
        <v>1059</v>
      </c>
      <c r="J269" s="70">
        <v>4000</v>
      </c>
      <c r="K269" s="70"/>
      <c r="L269" s="79">
        <v>2</v>
      </c>
      <c r="M269" s="80">
        <v>0</v>
      </c>
      <c r="N269" s="80">
        <v>9800</v>
      </c>
      <c r="O269" s="80">
        <v>560</v>
      </c>
      <c r="P269" s="81" t="s">
        <v>1060</v>
      </c>
      <c r="Q269" s="82">
        <v>0</v>
      </c>
      <c r="R269" s="92">
        <v>0</v>
      </c>
      <c r="S269" s="92">
        <v>0</v>
      </c>
      <c r="T269" s="93"/>
      <c r="U269" s="93"/>
      <c r="V269" s="93"/>
      <c r="W269" s="93">
        <v>9800</v>
      </c>
    </row>
    <row r="270" spans="1:23" ht="15" customHeight="1">
      <c r="A270" s="75" t="s">
        <v>997</v>
      </c>
      <c r="B270" s="85">
        <v>397</v>
      </c>
      <c r="C270" s="70" t="s">
        <v>62</v>
      </c>
      <c r="D270" s="70" t="s">
        <v>62</v>
      </c>
      <c r="E270" s="71" t="s">
        <v>1061</v>
      </c>
      <c r="F270" s="72" t="s">
        <v>1062</v>
      </c>
      <c r="G270" s="73"/>
      <c r="H270" s="74">
        <v>42302</v>
      </c>
      <c r="I270" s="78" t="s">
        <v>384</v>
      </c>
      <c r="J270" s="70">
        <v>1580</v>
      </c>
      <c r="K270" s="70"/>
      <c r="L270" s="79">
        <v>1</v>
      </c>
      <c r="M270" s="80">
        <v>0</v>
      </c>
      <c r="N270" s="80">
        <v>4800</v>
      </c>
      <c r="O270" s="80">
        <v>280</v>
      </c>
      <c r="P270" s="81" t="s">
        <v>870</v>
      </c>
      <c r="Q270" s="82">
        <v>1</v>
      </c>
      <c r="R270" s="92">
        <v>1</v>
      </c>
      <c r="S270" s="92">
        <v>1</v>
      </c>
      <c r="T270" s="93"/>
      <c r="U270" s="93"/>
      <c r="V270" s="93"/>
      <c r="W270" s="93">
        <v>4800</v>
      </c>
    </row>
    <row r="271" spans="1:23" ht="15" customHeight="1">
      <c r="A271" s="75" t="s">
        <v>997</v>
      </c>
      <c r="B271" s="85">
        <v>398</v>
      </c>
      <c r="C271" s="70" t="s">
        <v>891</v>
      </c>
      <c r="D271" s="70" t="s">
        <v>426</v>
      </c>
      <c r="E271" s="71" t="s">
        <v>1063</v>
      </c>
      <c r="F271" s="72" t="s">
        <v>1064</v>
      </c>
      <c r="G271" s="73"/>
      <c r="H271" s="74">
        <v>42302</v>
      </c>
      <c r="I271" s="78" t="s">
        <v>388</v>
      </c>
      <c r="J271" s="70">
        <v>1580</v>
      </c>
      <c r="K271" s="70"/>
      <c r="L271" s="79">
        <v>1</v>
      </c>
      <c r="M271" s="80">
        <v>0</v>
      </c>
      <c r="N271" s="80">
        <v>4800</v>
      </c>
      <c r="O271" s="80">
        <v>280</v>
      </c>
      <c r="P271" s="81" t="s">
        <v>1065</v>
      </c>
      <c r="Q271" s="82">
        <v>0</v>
      </c>
      <c r="R271" s="92">
        <v>0</v>
      </c>
      <c r="S271" s="92">
        <v>0</v>
      </c>
      <c r="T271" s="93"/>
      <c r="U271" s="93"/>
      <c r="V271" s="93"/>
      <c r="W271" s="93">
        <v>4800</v>
      </c>
    </row>
    <row r="272" spans="1:23" ht="15" customHeight="1">
      <c r="A272" s="75" t="s">
        <v>997</v>
      </c>
      <c r="B272" s="85">
        <v>399</v>
      </c>
      <c r="C272" s="70" t="s">
        <v>62</v>
      </c>
      <c r="D272" s="70" t="s">
        <v>62</v>
      </c>
      <c r="E272" s="71" t="s">
        <v>1066</v>
      </c>
      <c r="F272" s="72" t="s">
        <v>1067</v>
      </c>
      <c r="G272" s="73"/>
      <c r="H272" s="74">
        <v>42302</v>
      </c>
      <c r="I272" s="78" t="s">
        <v>388</v>
      </c>
      <c r="J272" s="70">
        <v>2780</v>
      </c>
      <c r="K272" s="70"/>
      <c r="L272" s="79">
        <v>3</v>
      </c>
      <c r="M272" s="80">
        <v>0</v>
      </c>
      <c r="N272" s="80">
        <v>13800</v>
      </c>
      <c r="O272" s="80">
        <v>280</v>
      </c>
      <c r="P272" s="81" t="s">
        <v>1068</v>
      </c>
      <c r="Q272" s="82">
        <v>1</v>
      </c>
      <c r="R272" s="92">
        <v>1</v>
      </c>
      <c r="S272" s="92">
        <v>3</v>
      </c>
      <c r="T272" s="93"/>
      <c r="U272" s="93"/>
      <c r="V272" s="93"/>
      <c r="W272" s="93">
        <v>13755</v>
      </c>
    </row>
    <row r="273" spans="1:23" ht="15" customHeight="1">
      <c r="A273" s="75" t="s">
        <v>997</v>
      </c>
      <c r="B273" s="85">
        <v>400</v>
      </c>
      <c r="C273" s="70" t="s">
        <v>62</v>
      </c>
      <c r="D273" s="70" t="s">
        <v>62</v>
      </c>
      <c r="E273" s="71" t="s">
        <v>1069</v>
      </c>
      <c r="F273" s="72" t="s">
        <v>1070</v>
      </c>
      <c r="G273" s="73"/>
      <c r="H273" s="74">
        <v>42306</v>
      </c>
      <c r="I273" s="78" t="s">
        <v>395</v>
      </c>
      <c r="J273" s="70">
        <v>2552</v>
      </c>
      <c r="K273" s="70"/>
      <c r="L273" s="79">
        <v>1</v>
      </c>
      <c r="M273" s="80">
        <v>0</v>
      </c>
      <c r="N273" s="80">
        <v>3828</v>
      </c>
      <c r="O273" s="80">
        <v>280</v>
      </c>
      <c r="P273" s="81" t="s">
        <v>1071</v>
      </c>
      <c r="Q273" s="82">
        <v>1</v>
      </c>
      <c r="R273" s="92">
        <v>0.6</v>
      </c>
      <c r="S273" s="92">
        <v>0.6</v>
      </c>
      <c r="T273" s="93"/>
      <c r="U273" s="93"/>
      <c r="V273" s="93"/>
      <c r="W273" s="93">
        <v>3828</v>
      </c>
    </row>
    <row r="274" spans="1:23" ht="15" customHeight="1">
      <c r="A274" s="75" t="s">
        <v>997</v>
      </c>
      <c r="B274" s="85">
        <v>401</v>
      </c>
      <c r="C274" s="70" t="s">
        <v>62</v>
      </c>
      <c r="D274" s="70" t="s">
        <v>62</v>
      </c>
      <c r="E274" s="71" t="s">
        <v>1072</v>
      </c>
      <c r="F274" s="72" t="s">
        <v>1073</v>
      </c>
      <c r="G274" s="73"/>
      <c r="H274" s="74">
        <v>42306</v>
      </c>
      <c r="I274" s="78" t="s">
        <v>395</v>
      </c>
      <c r="J274" s="70">
        <v>2552</v>
      </c>
      <c r="K274" s="70"/>
      <c r="L274" s="79">
        <v>1</v>
      </c>
      <c r="M274" s="80">
        <v>0</v>
      </c>
      <c r="N274" s="80">
        <v>3828</v>
      </c>
      <c r="O274" s="80">
        <v>280</v>
      </c>
      <c r="P274" s="81" t="s">
        <v>1074</v>
      </c>
      <c r="Q274" s="82">
        <v>1</v>
      </c>
      <c r="R274" s="92">
        <v>0.6</v>
      </c>
      <c r="S274" s="92">
        <v>0.6</v>
      </c>
      <c r="T274" s="93"/>
      <c r="U274" s="93"/>
      <c r="V274" s="93"/>
      <c r="W274" s="93">
        <v>3828</v>
      </c>
    </row>
    <row r="275" spans="1:23" ht="15" customHeight="1">
      <c r="A275" s="75" t="s">
        <v>997</v>
      </c>
      <c r="B275" s="85">
        <v>402</v>
      </c>
      <c r="C275" s="70" t="s">
        <v>625</v>
      </c>
      <c r="D275" s="70" t="s">
        <v>625</v>
      </c>
      <c r="E275" s="71" t="s">
        <v>1075</v>
      </c>
      <c r="F275" s="72" t="s">
        <v>1076</v>
      </c>
      <c r="G275" s="73"/>
      <c r="H275" s="74">
        <v>42307</v>
      </c>
      <c r="I275" s="78" t="s">
        <v>388</v>
      </c>
      <c r="J275" s="70">
        <v>11780</v>
      </c>
      <c r="K275" s="70"/>
      <c r="L275" s="79">
        <v>1</v>
      </c>
      <c r="M275" s="80">
        <v>0</v>
      </c>
      <c r="N275" s="80">
        <v>4800</v>
      </c>
      <c r="O275" s="80">
        <v>280</v>
      </c>
      <c r="P275" s="81" t="s">
        <v>1077</v>
      </c>
      <c r="Q275" s="82">
        <v>1</v>
      </c>
      <c r="R275" s="92">
        <v>1</v>
      </c>
      <c r="S275" s="92">
        <v>1</v>
      </c>
      <c r="T275" s="93"/>
      <c r="U275" s="93"/>
      <c r="V275" s="93"/>
      <c r="W275" s="93">
        <v>4755</v>
      </c>
    </row>
    <row r="276" spans="1:23" ht="15" customHeight="1">
      <c r="A276" s="75" t="s">
        <v>997</v>
      </c>
      <c r="B276" s="85">
        <v>403</v>
      </c>
      <c r="C276" s="70" t="s">
        <v>891</v>
      </c>
      <c r="D276" s="70" t="s">
        <v>426</v>
      </c>
      <c r="E276" s="71" t="s">
        <v>1078</v>
      </c>
      <c r="F276" s="72" t="s">
        <v>401</v>
      </c>
      <c r="G276" s="73"/>
      <c r="H276" s="74">
        <v>42308</v>
      </c>
      <c r="I276" s="78" t="s">
        <v>384</v>
      </c>
      <c r="J276" s="70">
        <v>1952</v>
      </c>
      <c r="K276" s="70"/>
      <c r="L276" s="79">
        <v>1</v>
      </c>
      <c r="M276" s="80">
        <v>0</v>
      </c>
      <c r="N276" s="80">
        <v>2928</v>
      </c>
      <c r="O276" s="80">
        <v>0</v>
      </c>
      <c r="P276" s="81" t="s">
        <v>1079</v>
      </c>
      <c r="Q276" s="82">
        <v>0</v>
      </c>
      <c r="R276" s="92">
        <v>0</v>
      </c>
      <c r="S276" s="92">
        <v>0</v>
      </c>
      <c r="T276" s="93"/>
      <c r="U276" s="93"/>
      <c r="V276" s="93"/>
      <c r="W276" s="93">
        <v>2928</v>
      </c>
    </row>
    <row r="277" spans="1:23" ht="15" customHeight="1">
      <c r="A277" s="75" t="s">
        <v>997</v>
      </c>
      <c r="B277" s="85">
        <v>404</v>
      </c>
      <c r="C277" s="70" t="s">
        <v>891</v>
      </c>
      <c r="D277" s="70" t="s">
        <v>426</v>
      </c>
      <c r="E277" s="71" t="s">
        <v>1080</v>
      </c>
      <c r="F277" s="72" t="s">
        <v>1081</v>
      </c>
      <c r="G277" s="73"/>
      <c r="H277" s="74">
        <v>42308</v>
      </c>
      <c r="I277" s="78" t="s">
        <v>395</v>
      </c>
      <c r="J277" s="70">
        <v>10960</v>
      </c>
      <c r="K277" s="70"/>
      <c r="L277" s="79">
        <v>1</v>
      </c>
      <c r="M277" s="80">
        <v>0</v>
      </c>
      <c r="N277" s="80">
        <v>5280</v>
      </c>
      <c r="O277" s="80">
        <v>400</v>
      </c>
      <c r="P277" s="81" t="s">
        <v>1082</v>
      </c>
      <c r="Q277" s="82">
        <v>0</v>
      </c>
      <c r="R277" s="92">
        <v>0</v>
      </c>
      <c r="S277" s="92">
        <v>0</v>
      </c>
      <c r="T277" s="93"/>
      <c r="U277" s="93"/>
      <c r="V277" s="93"/>
      <c r="W277" s="93">
        <v>5280</v>
      </c>
    </row>
    <row r="278" spans="1:23" ht="15" customHeight="1">
      <c r="A278" s="75" t="s">
        <v>997</v>
      </c>
      <c r="B278" s="85">
        <v>405</v>
      </c>
      <c r="C278" s="70" t="s">
        <v>891</v>
      </c>
      <c r="D278" s="70" t="s">
        <v>430</v>
      </c>
      <c r="E278" s="71" t="s">
        <v>1083</v>
      </c>
      <c r="F278" s="72" t="s">
        <v>1084</v>
      </c>
      <c r="G278" s="73"/>
      <c r="H278" s="74">
        <v>42308</v>
      </c>
      <c r="I278" s="78" t="s">
        <v>384</v>
      </c>
      <c r="J278" s="70">
        <v>3780</v>
      </c>
      <c r="K278" s="70"/>
      <c r="L278" s="79">
        <v>3</v>
      </c>
      <c r="M278" s="80">
        <v>0</v>
      </c>
      <c r="N278" s="80">
        <v>12800</v>
      </c>
      <c r="O278" s="80">
        <v>840</v>
      </c>
      <c r="P278" s="81" t="s">
        <v>1085</v>
      </c>
      <c r="Q278" s="82">
        <v>0</v>
      </c>
      <c r="R278" s="92">
        <v>0</v>
      </c>
      <c r="S278" s="92">
        <v>0</v>
      </c>
      <c r="T278" s="93"/>
      <c r="U278" s="93"/>
      <c r="V278" s="93"/>
      <c r="W278" s="93">
        <v>12800</v>
      </c>
    </row>
    <row r="279" spans="1:23" ht="15" customHeight="1">
      <c r="A279" s="75" t="s">
        <v>997</v>
      </c>
      <c r="B279" s="85">
        <v>406</v>
      </c>
      <c r="C279" s="70" t="s">
        <v>1002</v>
      </c>
      <c r="D279" s="70" t="s">
        <v>430</v>
      </c>
      <c r="E279" s="71" t="s">
        <v>1086</v>
      </c>
      <c r="F279" s="72" t="s">
        <v>1087</v>
      </c>
      <c r="G279" s="73"/>
      <c r="H279" s="74">
        <v>42308</v>
      </c>
      <c r="I279" s="78" t="s">
        <v>384</v>
      </c>
      <c r="J279" s="70">
        <v>5780</v>
      </c>
      <c r="K279" s="70"/>
      <c r="L279" s="79">
        <v>6</v>
      </c>
      <c r="M279" s="80">
        <v>0</v>
      </c>
      <c r="N279" s="80">
        <v>25800</v>
      </c>
      <c r="O279" s="80">
        <v>1680</v>
      </c>
      <c r="P279" s="81" t="s">
        <v>1088</v>
      </c>
      <c r="Q279" s="82">
        <v>0</v>
      </c>
      <c r="R279" s="92">
        <v>0</v>
      </c>
      <c r="S279" s="92">
        <v>0</v>
      </c>
      <c r="T279" s="93"/>
      <c r="U279" s="93"/>
      <c r="V279" s="93"/>
      <c r="W279" s="93">
        <v>25800</v>
      </c>
    </row>
    <row r="280" spans="1:23" ht="15" customHeight="1">
      <c r="A280" s="75" t="s">
        <v>997</v>
      </c>
      <c r="B280" s="85">
        <v>407</v>
      </c>
      <c r="C280" s="70" t="s">
        <v>62</v>
      </c>
      <c r="D280" s="70" t="s">
        <v>62</v>
      </c>
      <c r="E280" s="71" t="s">
        <v>1089</v>
      </c>
      <c r="F280" s="72" t="s">
        <v>962</v>
      </c>
      <c r="G280" s="73"/>
      <c r="H280" s="74">
        <v>42308</v>
      </c>
      <c r="I280" s="78" t="s">
        <v>388</v>
      </c>
      <c r="J280" s="70">
        <v>4800</v>
      </c>
      <c r="K280" s="70"/>
      <c r="L280" s="79">
        <v>2</v>
      </c>
      <c r="M280" s="80">
        <v>0</v>
      </c>
      <c r="N280" s="80">
        <v>9000</v>
      </c>
      <c r="O280" s="80">
        <v>0</v>
      </c>
      <c r="P280" s="81" t="s">
        <v>1090</v>
      </c>
      <c r="Q280" s="82">
        <v>0</v>
      </c>
      <c r="R280" s="92">
        <v>0</v>
      </c>
      <c r="S280" s="92">
        <v>0</v>
      </c>
      <c r="T280" s="93"/>
      <c r="U280" s="93"/>
      <c r="V280" s="93"/>
      <c r="W280" s="93">
        <v>9000</v>
      </c>
    </row>
    <row r="281" spans="1:23" ht="15" customHeight="1">
      <c r="A281" s="75" t="s">
        <v>997</v>
      </c>
      <c r="B281" s="85">
        <v>408</v>
      </c>
      <c r="C281" s="70" t="s">
        <v>62</v>
      </c>
      <c r="D281" s="70" t="s">
        <v>62</v>
      </c>
      <c r="E281" s="71" t="s">
        <v>1091</v>
      </c>
      <c r="F281" s="72" t="s">
        <v>1092</v>
      </c>
      <c r="G281" s="73"/>
      <c r="H281" s="74">
        <v>42308</v>
      </c>
      <c r="I281" s="78" t="s">
        <v>395</v>
      </c>
      <c r="J281" s="70">
        <v>1580</v>
      </c>
      <c r="K281" s="70"/>
      <c r="L281" s="79">
        <v>1</v>
      </c>
      <c r="M281" s="80">
        <v>0</v>
      </c>
      <c r="N281" s="80">
        <v>4800</v>
      </c>
      <c r="O281" s="80">
        <v>280</v>
      </c>
      <c r="P281" s="81" t="s">
        <v>870</v>
      </c>
      <c r="Q281" s="82">
        <v>1</v>
      </c>
      <c r="R281" s="92">
        <v>1</v>
      </c>
      <c r="S281" s="92">
        <v>1</v>
      </c>
      <c r="T281" s="93"/>
      <c r="U281" s="93"/>
      <c r="V281" s="93"/>
      <c r="W281" s="93">
        <v>4800</v>
      </c>
    </row>
    <row r="282" spans="1:23" ht="15" customHeight="1">
      <c r="A282" s="75" t="s">
        <v>997</v>
      </c>
      <c r="B282" s="85">
        <v>409</v>
      </c>
      <c r="C282" s="70" t="s">
        <v>903</v>
      </c>
      <c r="D282" s="70" t="s">
        <v>426</v>
      </c>
      <c r="E282" s="71" t="s">
        <v>1093</v>
      </c>
      <c r="F282" s="72" t="s">
        <v>1094</v>
      </c>
      <c r="G282" s="73"/>
      <c r="H282" s="74">
        <v>42308</v>
      </c>
      <c r="I282" s="78" t="s">
        <v>388</v>
      </c>
      <c r="J282" s="70">
        <v>8320</v>
      </c>
      <c r="K282" s="70"/>
      <c r="L282" s="79">
        <v>1</v>
      </c>
      <c r="M282" s="80">
        <v>0</v>
      </c>
      <c r="N282" s="80">
        <v>7920</v>
      </c>
      <c r="O282" s="80">
        <v>400</v>
      </c>
      <c r="P282" s="81" t="s">
        <v>1095</v>
      </c>
      <c r="Q282" s="82">
        <v>0</v>
      </c>
      <c r="R282" s="92">
        <v>0</v>
      </c>
      <c r="S282" s="92">
        <v>0</v>
      </c>
      <c r="T282" s="93"/>
      <c r="U282" s="93"/>
      <c r="V282" s="93"/>
      <c r="W282" s="93">
        <v>7920</v>
      </c>
    </row>
    <row r="283" spans="1:23" ht="15" customHeight="1">
      <c r="A283" s="75" t="s">
        <v>997</v>
      </c>
      <c r="B283" s="85">
        <v>410</v>
      </c>
      <c r="C283" s="70" t="s">
        <v>62</v>
      </c>
      <c r="D283" s="70" t="s">
        <v>62</v>
      </c>
      <c r="E283" s="71" t="s">
        <v>1096</v>
      </c>
      <c r="F283" s="72" t="s">
        <v>1097</v>
      </c>
      <c r="G283" s="73"/>
      <c r="H283" s="74">
        <v>42308</v>
      </c>
      <c r="I283" s="78" t="s">
        <v>1014</v>
      </c>
      <c r="J283" s="70">
        <v>880</v>
      </c>
      <c r="K283" s="70"/>
      <c r="L283" s="79">
        <v>1</v>
      </c>
      <c r="M283" s="80">
        <v>0</v>
      </c>
      <c r="N283" s="80">
        <v>5500</v>
      </c>
      <c r="O283" s="80">
        <v>280</v>
      </c>
      <c r="P283" s="81" t="s">
        <v>935</v>
      </c>
      <c r="Q283" s="82">
        <v>1</v>
      </c>
      <c r="R283" s="92">
        <v>1</v>
      </c>
      <c r="S283" s="92">
        <v>1</v>
      </c>
      <c r="T283" s="93"/>
      <c r="U283" s="93"/>
      <c r="V283" s="93"/>
      <c r="W283" s="93">
        <v>5500</v>
      </c>
    </row>
    <row r="284" spans="1:23" ht="15" customHeight="1">
      <c r="A284" s="75" t="s">
        <v>997</v>
      </c>
      <c r="B284" s="85">
        <v>411</v>
      </c>
      <c r="C284" s="70" t="s">
        <v>62</v>
      </c>
      <c r="D284" s="70" t="s">
        <v>62</v>
      </c>
      <c r="E284" s="71" t="s">
        <v>1098</v>
      </c>
      <c r="F284" s="72" t="s">
        <v>994</v>
      </c>
      <c r="G284" s="73"/>
      <c r="H284" s="74">
        <v>42302</v>
      </c>
      <c r="I284" s="78" t="s">
        <v>395</v>
      </c>
      <c r="J284" s="70">
        <v>0</v>
      </c>
      <c r="K284" s="70"/>
      <c r="L284" s="79">
        <v>0</v>
      </c>
      <c r="M284" s="80">
        <v>0</v>
      </c>
      <c r="N284" s="80">
        <v>0</v>
      </c>
      <c r="O284" s="80">
        <v>0</v>
      </c>
      <c r="P284" s="81" t="s">
        <v>1099</v>
      </c>
      <c r="Q284" s="82">
        <v>0</v>
      </c>
      <c r="R284" s="92">
        <v>0</v>
      </c>
      <c r="S284" s="92">
        <v>0</v>
      </c>
      <c r="T284" s="93"/>
      <c r="U284" s="93"/>
      <c r="V284" s="93"/>
      <c r="W284" s="93">
        <v>250</v>
      </c>
    </row>
    <row r="285" spans="1:23" ht="15" customHeight="1">
      <c r="A285" s="75" t="s">
        <v>997</v>
      </c>
      <c r="B285" s="85">
        <v>412</v>
      </c>
      <c r="C285" s="70" t="s">
        <v>62</v>
      </c>
      <c r="D285" s="70" t="s">
        <v>62</v>
      </c>
      <c r="E285" s="71" t="s">
        <v>1100</v>
      </c>
      <c r="F285" s="72" t="s">
        <v>994</v>
      </c>
      <c r="G285" s="73"/>
      <c r="H285" s="74">
        <v>42302</v>
      </c>
      <c r="I285" s="78" t="s">
        <v>869</v>
      </c>
      <c r="J285" s="70">
        <v>0</v>
      </c>
      <c r="K285" s="70"/>
      <c r="L285" s="79">
        <v>0</v>
      </c>
      <c r="M285" s="80">
        <v>0</v>
      </c>
      <c r="N285" s="80">
        <v>0</v>
      </c>
      <c r="O285" s="80">
        <v>0</v>
      </c>
      <c r="P285" s="81" t="s">
        <v>1099</v>
      </c>
      <c r="Q285" s="82">
        <v>0</v>
      </c>
      <c r="R285" s="92">
        <v>0</v>
      </c>
      <c r="S285" s="92">
        <v>0</v>
      </c>
      <c r="T285" s="93"/>
      <c r="U285" s="93"/>
      <c r="V285" s="93"/>
      <c r="W285" s="93">
        <v>250</v>
      </c>
    </row>
    <row r="286" spans="1:23" ht="15" customHeight="1">
      <c r="A286" s="75" t="s">
        <v>1101</v>
      </c>
      <c r="B286" s="85">
        <v>413</v>
      </c>
      <c r="C286" s="70" t="s">
        <v>62</v>
      </c>
      <c r="D286" s="70" t="s">
        <v>62</v>
      </c>
      <c r="E286" s="71" t="s">
        <v>1102</v>
      </c>
      <c r="F286" s="72" t="s">
        <v>1103</v>
      </c>
      <c r="G286" s="73" t="s">
        <v>203</v>
      </c>
      <c r="H286" s="74">
        <v>42315</v>
      </c>
      <c r="I286" s="78" t="s">
        <v>1104</v>
      </c>
      <c r="J286" s="70">
        <v>800</v>
      </c>
      <c r="K286" s="70"/>
      <c r="L286" s="79">
        <v>1</v>
      </c>
      <c r="M286" s="80">
        <v>0</v>
      </c>
      <c r="N286" s="80">
        <v>7490</v>
      </c>
      <c r="O286" s="80">
        <v>420</v>
      </c>
      <c r="P286" s="81" t="s">
        <v>1105</v>
      </c>
      <c r="Q286" s="82">
        <v>0</v>
      </c>
      <c r="R286" s="92">
        <v>0.5</v>
      </c>
      <c r="S286" s="92">
        <v>1.5</v>
      </c>
      <c r="T286" s="93"/>
      <c r="U286" s="93"/>
      <c r="V286" s="93"/>
      <c r="W286" s="93">
        <v>7490</v>
      </c>
    </row>
    <row r="287" spans="1:23" ht="15" customHeight="1">
      <c r="A287" s="75" t="s">
        <v>1101</v>
      </c>
      <c r="B287" s="85">
        <v>414</v>
      </c>
      <c r="C287" s="70" t="s">
        <v>625</v>
      </c>
      <c r="D287" s="70" t="s">
        <v>625</v>
      </c>
      <c r="E287" s="71" t="s">
        <v>1106</v>
      </c>
      <c r="F287" s="72" t="s">
        <v>1107</v>
      </c>
      <c r="G287" s="73" t="s">
        <v>203</v>
      </c>
      <c r="H287" s="74">
        <v>42309</v>
      </c>
      <c r="I287" s="78" t="s">
        <v>388</v>
      </c>
      <c r="J287" s="70">
        <v>4145</v>
      </c>
      <c r="K287" s="70"/>
      <c r="L287" s="79">
        <v>3</v>
      </c>
      <c r="M287" s="80">
        <v>0</v>
      </c>
      <c r="N287" s="80">
        <v>12435</v>
      </c>
      <c r="O287" s="80">
        <v>280</v>
      </c>
      <c r="P287" s="81" t="s">
        <v>1108</v>
      </c>
      <c r="Q287" s="82">
        <v>1</v>
      </c>
      <c r="R287" s="92">
        <v>1.1000000000000001</v>
      </c>
      <c r="S287" s="92">
        <v>3.3</v>
      </c>
      <c r="T287" s="93"/>
      <c r="U287" s="93"/>
      <c r="V287" s="93"/>
      <c r="W287" s="93">
        <v>12435</v>
      </c>
    </row>
    <row r="288" spans="1:23" ht="15" customHeight="1">
      <c r="A288" s="75" t="s">
        <v>1109</v>
      </c>
      <c r="B288" s="85">
        <v>415</v>
      </c>
      <c r="C288" s="70" t="s">
        <v>625</v>
      </c>
      <c r="D288" s="70" t="s">
        <v>625</v>
      </c>
      <c r="E288" s="71" t="s">
        <v>1110</v>
      </c>
      <c r="F288" s="72" t="s">
        <v>1111</v>
      </c>
      <c r="G288" s="73" t="s">
        <v>203</v>
      </c>
      <c r="H288" s="74">
        <v>42309</v>
      </c>
      <c r="I288" s="78" t="s">
        <v>869</v>
      </c>
      <c r="J288" s="70">
        <v>4145</v>
      </c>
      <c r="K288" s="70"/>
      <c r="L288" s="79">
        <v>3</v>
      </c>
      <c r="M288" s="80">
        <v>0</v>
      </c>
      <c r="N288" s="80">
        <v>12435</v>
      </c>
      <c r="O288" s="80">
        <v>840</v>
      </c>
      <c r="P288" s="81" t="s">
        <v>1112</v>
      </c>
      <c r="Q288" s="82">
        <v>1</v>
      </c>
      <c r="R288" s="92">
        <v>1.1000000000000001</v>
      </c>
      <c r="S288" s="92">
        <v>3.3</v>
      </c>
      <c r="T288" s="93"/>
      <c r="U288" s="93"/>
      <c r="V288" s="93"/>
      <c r="W288" s="93">
        <v>12435</v>
      </c>
    </row>
    <row r="289" spans="1:23" ht="15" customHeight="1">
      <c r="A289" s="75" t="s">
        <v>1109</v>
      </c>
      <c r="B289" s="85">
        <v>416</v>
      </c>
      <c r="C289" s="70" t="s">
        <v>625</v>
      </c>
      <c r="D289" s="70" t="s">
        <v>625</v>
      </c>
      <c r="E289" s="71" t="s">
        <v>1113</v>
      </c>
      <c r="F289" s="72" t="s">
        <v>1114</v>
      </c>
      <c r="G289" s="73" t="s">
        <v>203</v>
      </c>
      <c r="H289" s="74">
        <v>42309</v>
      </c>
      <c r="I289" s="78" t="s">
        <v>395</v>
      </c>
      <c r="J289" s="70">
        <v>2072.5</v>
      </c>
      <c r="K289" s="70"/>
      <c r="L289" s="79">
        <v>1.5</v>
      </c>
      <c r="M289" s="80">
        <v>0</v>
      </c>
      <c r="N289" s="80">
        <v>6217.5</v>
      </c>
      <c r="O289" s="80">
        <v>420</v>
      </c>
      <c r="P289" s="81" t="s">
        <v>1112</v>
      </c>
      <c r="Q289" s="82">
        <v>0.5</v>
      </c>
      <c r="R289" s="92">
        <v>0.55000000000000004</v>
      </c>
      <c r="S289" s="92">
        <v>1.65</v>
      </c>
      <c r="T289" s="93"/>
      <c r="U289" s="93"/>
      <c r="V289" s="93"/>
      <c r="W289" s="93">
        <v>6217.5</v>
      </c>
    </row>
    <row r="290" spans="1:23" ht="15" customHeight="1">
      <c r="A290" s="75" t="s">
        <v>1109</v>
      </c>
      <c r="B290" s="85">
        <v>417</v>
      </c>
      <c r="C290" s="70" t="s">
        <v>625</v>
      </c>
      <c r="D290" s="70" t="s">
        <v>625</v>
      </c>
      <c r="E290" s="71" t="s">
        <v>1115</v>
      </c>
      <c r="F290" s="72" t="s">
        <v>1114</v>
      </c>
      <c r="G290" s="73" t="s">
        <v>203</v>
      </c>
      <c r="H290" s="74">
        <v>42309</v>
      </c>
      <c r="I290" s="78" t="s">
        <v>869</v>
      </c>
      <c r="J290" s="70">
        <v>2072.5</v>
      </c>
      <c r="K290" s="70"/>
      <c r="L290" s="79">
        <v>1.5</v>
      </c>
      <c r="M290" s="80">
        <v>0</v>
      </c>
      <c r="N290" s="80">
        <v>6217.5</v>
      </c>
      <c r="O290" s="80">
        <v>420</v>
      </c>
      <c r="P290" s="81" t="s">
        <v>1112</v>
      </c>
      <c r="Q290" s="82">
        <v>0.5</v>
      </c>
      <c r="R290" s="92">
        <v>0.55000000000000004</v>
      </c>
      <c r="S290" s="92">
        <v>1.65</v>
      </c>
      <c r="T290" s="93"/>
      <c r="U290" s="93"/>
      <c r="V290" s="93"/>
      <c r="W290" s="93">
        <v>6217.5</v>
      </c>
    </row>
    <row r="291" spans="1:23" ht="15" customHeight="1">
      <c r="A291" s="75" t="s">
        <v>1109</v>
      </c>
      <c r="B291" s="85">
        <v>418</v>
      </c>
      <c r="C291" s="70" t="s">
        <v>625</v>
      </c>
      <c r="D291" s="70" t="s">
        <v>625</v>
      </c>
      <c r="E291" s="71" t="s">
        <v>1116</v>
      </c>
      <c r="F291" s="72" t="s">
        <v>1117</v>
      </c>
      <c r="G291" s="73" t="s">
        <v>203</v>
      </c>
      <c r="H291" s="74">
        <v>42315</v>
      </c>
      <c r="I291" s="78" t="s">
        <v>1059</v>
      </c>
      <c r="J291" s="70">
        <v>11080</v>
      </c>
      <c r="K291" s="70"/>
      <c r="L291" s="79">
        <v>1</v>
      </c>
      <c r="M291" s="80">
        <v>0</v>
      </c>
      <c r="N291" s="80">
        <v>5500</v>
      </c>
      <c r="O291" s="80">
        <v>280</v>
      </c>
      <c r="P291" s="81" t="s">
        <v>1118</v>
      </c>
      <c r="Q291" s="82">
        <v>1</v>
      </c>
      <c r="R291" s="92">
        <v>1</v>
      </c>
      <c r="S291" s="92">
        <v>1</v>
      </c>
      <c r="T291" s="93"/>
      <c r="U291" s="93"/>
      <c r="V291" s="93"/>
      <c r="W291" s="93">
        <v>5500</v>
      </c>
    </row>
    <row r="292" spans="1:23" ht="15" customHeight="1">
      <c r="A292" s="75" t="s">
        <v>1109</v>
      </c>
      <c r="B292" s="85">
        <v>419</v>
      </c>
      <c r="C292" s="70" t="s">
        <v>625</v>
      </c>
      <c r="D292" s="70" t="s">
        <v>625</v>
      </c>
      <c r="E292" s="71" t="s">
        <v>1119</v>
      </c>
      <c r="F292" s="72" t="s">
        <v>1120</v>
      </c>
      <c r="G292" s="73" t="s">
        <v>203</v>
      </c>
      <c r="H292" s="74">
        <v>42315</v>
      </c>
      <c r="I292" s="78" t="s">
        <v>395</v>
      </c>
      <c r="J292" s="70">
        <v>4145</v>
      </c>
      <c r="K292" s="70"/>
      <c r="L292" s="79">
        <v>1</v>
      </c>
      <c r="M292" s="80">
        <v>0</v>
      </c>
      <c r="N292" s="80">
        <v>12435</v>
      </c>
      <c r="O292" s="80">
        <v>840</v>
      </c>
      <c r="P292" s="81" t="s">
        <v>1112</v>
      </c>
      <c r="Q292" s="82">
        <v>1</v>
      </c>
      <c r="R292" s="92">
        <v>1.1000000000000001</v>
      </c>
      <c r="S292" s="92">
        <v>1.1000000000000001</v>
      </c>
      <c r="T292" s="93"/>
      <c r="U292" s="93"/>
      <c r="V292" s="93"/>
      <c r="W292" s="93">
        <v>12435</v>
      </c>
    </row>
    <row r="293" spans="1:23" ht="15" customHeight="1">
      <c r="A293" s="75" t="s">
        <v>1109</v>
      </c>
      <c r="B293" s="85">
        <v>420</v>
      </c>
      <c r="C293" s="70" t="s">
        <v>625</v>
      </c>
      <c r="D293" s="70" t="s">
        <v>625</v>
      </c>
      <c r="E293" s="71" t="s">
        <v>1121</v>
      </c>
      <c r="F293" s="72" t="s">
        <v>1122</v>
      </c>
      <c r="G293" s="73" t="s">
        <v>203</v>
      </c>
      <c r="H293" s="74">
        <v>42315</v>
      </c>
      <c r="I293" s="78" t="s">
        <v>388</v>
      </c>
      <c r="J293" s="70">
        <v>0</v>
      </c>
      <c r="K293" s="70"/>
      <c r="L293" s="79">
        <v>0</v>
      </c>
      <c r="M293" s="80">
        <v>1000</v>
      </c>
      <c r="N293" s="80">
        <v>0</v>
      </c>
      <c r="O293" s="80">
        <v>0</v>
      </c>
      <c r="P293" s="81" t="s">
        <v>1123</v>
      </c>
      <c r="Q293" s="82">
        <v>0</v>
      </c>
      <c r="R293" s="92">
        <v>0</v>
      </c>
      <c r="S293" s="92">
        <v>0</v>
      </c>
      <c r="T293" s="93"/>
      <c r="U293" s="93"/>
      <c r="V293" s="93"/>
      <c r="W293" s="93">
        <v>1000</v>
      </c>
    </row>
    <row r="294" spans="1:23" ht="15" customHeight="1">
      <c r="A294" s="75" t="s">
        <v>1109</v>
      </c>
      <c r="B294" s="85">
        <v>421</v>
      </c>
      <c r="C294" s="70" t="s">
        <v>62</v>
      </c>
      <c r="D294" s="70" t="s">
        <v>62</v>
      </c>
      <c r="E294" s="71" t="s">
        <v>1124</v>
      </c>
      <c r="F294" s="72" t="s">
        <v>1125</v>
      </c>
      <c r="G294" s="73" t="s">
        <v>203</v>
      </c>
      <c r="H294" s="74">
        <v>42315</v>
      </c>
      <c r="I294" s="78" t="s">
        <v>384</v>
      </c>
      <c r="J294" s="70">
        <v>800</v>
      </c>
      <c r="K294" s="70"/>
      <c r="L294" s="79">
        <v>2</v>
      </c>
      <c r="M294" s="80">
        <v>0</v>
      </c>
      <c r="N294" s="80">
        <v>7680</v>
      </c>
      <c r="O294" s="80">
        <v>460</v>
      </c>
      <c r="P294" s="81" t="s">
        <v>1126</v>
      </c>
      <c r="Q294" s="82">
        <v>1</v>
      </c>
      <c r="R294" s="92">
        <v>1</v>
      </c>
      <c r="S294" s="92">
        <v>2</v>
      </c>
      <c r="T294" s="93"/>
      <c r="U294" s="93"/>
      <c r="V294" s="93"/>
      <c r="W294" s="93">
        <v>7680</v>
      </c>
    </row>
    <row r="295" spans="1:23" ht="15" customHeight="1">
      <c r="A295" s="75" t="s">
        <v>1109</v>
      </c>
      <c r="B295" s="85">
        <v>422</v>
      </c>
      <c r="C295" s="70" t="s">
        <v>625</v>
      </c>
      <c r="D295" s="70" t="s">
        <v>625</v>
      </c>
      <c r="E295" s="71" t="s">
        <v>1127</v>
      </c>
      <c r="F295" s="72" t="s">
        <v>1128</v>
      </c>
      <c r="G295" s="73" t="s">
        <v>203</v>
      </c>
      <c r="H295" s="74">
        <v>42316</v>
      </c>
      <c r="I295" s="78" t="s">
        <v>384</v>
      </c>
      <c r="J295" s="70">
        <v>0</v>
      </c>
      <c r="K295" s="70"/>
      <c r="L295" s="79">
        <v>0</v>
      </c>
      <c r="M295" s="80">
        <v>500</v>
      </c>
      <c r="N295" s="80">
        <v>0</v>
      </c>
      <c r="O295" s="80">
        <v>0</v>
      </c>
      <c r="P295" s="81" t="s">
        <v>1099</v>
      </c>
      <c r="Q295" s="82">
        <v>0</v>
      </c>
      <c r="R295" s="92">
        <v>0</v>
      </c>
      <c r="S295" s="92">
        <v>0</v>
      </c>
      <c r="T295" s="93"/>
      <c r="U295" s="93"/>
      <c r="V295" s="93"/>
      <c r="W295" s="93">
        <v>500</v>
      </c>
    </row>
    <row r="296" spans="1:23" ht="15" customHeight="1">
      <c r="A296" s="75" t="s">
        <v>1109</v>
      </c>
      <c r="B296" s="85">
        <v>423</v>
      </c>
      <c r="C296" s="70" t="s">
        <v>625</v>
      </c>
      <c r="D296" s="70" t="s">
        <v>625</v>
      </c>
      <c r="E296" s="71" t="s">
        <v>1129</v>
      </c>
      <c r="F296" s="72" t="s">
        <v>1130</v>
      </c>
      <c r="G296" s="73" t="s">
        <v>203</v>
      </c>
      <c r="H296" s="74">
        <v>42316</v>
      </c>
      <c r="I296" s="78" t="s">
        <v>384</v>
      </c>
      <c r="J296" s="70">
        <v>0</v>
      </c>
      <c r="K296" s="70"/>
      <c r="L296" s="79">
        <v>0</v>
      </c>
      <c r="M296" s="80">
        <v>500</v>
      </c>
      <c r="N296" s="80">
        <v>0</v>
      </c>
      <c r="O296" s="80">
        <v>0</v>
      </c>
      <c r="P296" s="81" t="s">
        <v>1099</v>
      </c>
      <c r="Q296" s="82">
        <v>0</v>
      </c>
      <c r="R296" s="92">
        <v>0</v>
      </c>
      <c r="S296" s="92">
        <v>0</v>
      </c>
      <c r="T296" s="93"/>
      <c r="U296" s="93"/>
      <c r="V296" s="93"/>
      <c r="W296" s="93">
        <v>500</v>
      </c>
    </row>
    <row r="297" spans="1:23" ht="15" customHeight="1">
      <c r="A297" s="75" t="s">
        <v>1109</v>
      </c>
      <c r="B297" s="85">
        <v>424</v>
      </c>
      <c r="C297" s="70" t="s">
        <v>625</v>
      </c>
      <c r="D297" s="70" t="s">
        <v>625</v>
      </c>
      <c r="E297" s="71" t="s">
        <v>1131</v>
      </c>
      <c r="F297" s="72" t="s">
        <v>1132</v>
      </c>
      <c r="G297" s="73" t="s">
        <v>203</v>
      </c>
      <c r="H297" s="74">
        <v>42316</v>
      </c>
      <c r="I297" s="78" t="s">
        <v>384</v>
      </c>
      <c r="J297" s="70">
        <v>0</v>
      </c>
      <c r="K297" s="70"/>
      <c r="L297" s="79">
        <v>0</v>
      </c>
      <c r="M297" s="80">
        <v>500</v>
      </c>
      <c r="N297" s="80">
        <v>0</v>
      </c>
      <c r="O297" s="80">
        <v>0</v>
      </c>
      <c r="P297" s="81" t="s">
        <v>1099</v>
      </c>
      <c r="Q297" s="82">
        <v>0</v>
      </c>
      <c r="R297" s="92">
        <v>0</v>
      </c>
      <c r="S297" s="92">
        <v>0</v>
      </c>
      <c r="T297" s="93"/>
      <c r="U297" s="93"/>
      <c r="V297" s="93"/>
      <c r="W297" s="93">
        <v>500</v>
      </c>
    </row>
    <row r="298" spans="1:23" ht="15" customHeight="1">
      <c r="A298" s="75" t="s">
        <v>1109</v>
      </c>
      <c r="B298" s="85">
        <v>425</v>
      </c>
      <c r="C298" s="70" t="s">
        <v>625</v>
      </c>
      <c r="D298" s="70" t="s">
        <v>62</v>
      </c>
      <c r="E298" s="71" t="s">
        <v>1133</v>
      </c>
      <c r="F298" s="72" t="s">
        <v>1122</v>
      </c>
      <c r="G298" s="73" t="s">
        <v>203</v>
      </c>
      <c r="H298" s="74">
        <v>42322</v>
      </c>
      <c r="I298" s="78" t="s">
        <v>388</v>
      </c>
      <c r="J298" s="70">
        <v>1580</v>
      </c>
      <c r="K298" s="70"/>
      <c r="L298" s="79">
        <v>1</v>
      </c>
      <c r="M298" s="80">
        <v>0</v>
      </c>
      <c r="N298" s="80">
        <v>3800</v>
      </c>
      <c r="O298" s="80">
        <v>280</v>
      </c>
      <c r="P298" s="81" t="s">
        <v>1134</v>
      </c>
      <c r="Q298" s="82">
        <v>1</v>
      </c>
      <c r="R298" s="92">
        <v>1</v>
      </c>
      <c r="S298" s="92">
        <v>1</v>
      </c>
      <c r="T298" s="93"/>
      <c r="U298" s="93"/>
      <c r="V298" s="93"/>
      <c r="W298" s="93">
        <v>3800</v>
      </c>
    </row>
    <row r="299" spans="1:23" ht="15" customHeight="1">
      <c r="A299" s="75" t="s">
        <v>1109</v>
      </c>
      <c r="B299" s="85">
        <v>426</v>
      </c>
      <c r="C299" s="70" t="s">
        <v>625</v>
      </c>
      <c r="D299" s="70" t="s">
        <v>625</v>
      </c>
      <c r="E299" s="71" t="s">
        <v>1135</v>
      </c>
      <c r="F299" s="72" t="s">
        <v>1128</v>
      </c>
      <c r="G299" s="73" t="s">
        <v>203</v>
      </c>
      <c r="H299" s="74">
        <v>42323</v>
      </c>
      <c r="I299" s="78" t="s">
        <v>384</v>
      </c>
      <c r="J299" s="70">
        <v>4145</v>
      </c>
      <c r="K299" s="70"/>
      <c r="L299" s="79">
        <v>3</v>
      </c>
      <c r="M299" s="80">
        <v>0</v>
      </c>
      <c r="N299" s="80">
        <v>11935</v>
      </c>
      <c r="O299" s="80">
        <v>840</v>
      </c>
      <c r="P299" s="81" t="s">
        <v>1136</v>
      </c>
      <c r="Q299" s="82">
        <v>1</v>
      </c>
      <c r="R299" s="92">
        <v>1.1000000000000001</v>
      </c>
      <c r="S299" s="92">
        <v>3.3</v>
      </c>
      <c r="T299" s="93"/>
      <c r="U299" s="93"/>
      <c r="V299" s="93"/>
      <c r="W299" s="93">
        <v>11935</v>
      </c>
    </row>
    <row r="300" spans="1:23" ht="15" customHeight="1">
      <c r="A300" s="75" t="s">
        <v>1109</v>
      </c>
      <c r="B300" s="85">
        <v>427</v>
      </c>
      <c r="C300" s="70" t="s">
        <v>625</v>
      </c>
      <c r="D300" s="70" t="s">
        <v>625</v>
      </c>
      <c r="E300" s="71" t="s">
        <v>1137</v>
      </c>
      <c r="F300" s="72" t="s">
        <v>1130</v>
      </c>
      <c r="G300" s="73" t="s">
        <v>203</v>
      </c>
      <c r="H300" s="74">
        <v>42323</v>
      </c>
      <c r="I300" s="78" t="s">
        <v>384</v>
      </c>
      <c r="J300" s="70">
        <v>4145</v>
      </c>
      <c r="K300" s="70"/>
      <c r="L300" s="79">
        <v>3</v>
      </c>
      <c r="M300" s="80">
        <v>0</v>
      </c>
      <c r="N300" s="80">
        <v>11935</v>
      </c>
      <c r="O300" s="80">
        <v>840</v>
      </c>
      <c r="P300" s="81" t="s">
        <v>1136</v>
      </c>
      <c r="Q300" s="82">
        <v>1</v>
      </c>
      <c r="R300" s="92">
        <v>1.1000000000000001</v>
      </c>
      <c r="S300" s="92">
        <v>3.3</v>
      </c>
      <c r="T300" s="93"/>
      <c r="U300" s="93"/>
      <c r="V300" s="93"/>
      <c r="W300" s="93">
        <v>11935</v>
      </c>
    </row>
    <row r="301" spans="1:23" ht="15" customHeight="1">
      <c r="A301" s="75" t="s">
        <v>1109</v>
      </c>
      <c r="B301" s="85">
        <v>428</v>
      </c>
      <c r="C301" s="70" t="s">
        <v>625</v>
      </c>
      <c r="D301" s="70" t="s">
        <v>625</v>
      </c>
      <c r="E301" s="71" t="s">
        <v>1138</v>
      </c>
      <c r="F301" s="72" t="s">
        <v>1132</v>
      </c>
      <c r="G301" s="73" t="s">
        <v>203</v>
      </c>
      <c r="H301" s="74">
        <v>42323</v>
      </c>
      <c r="I301" s="78" t="s">
        <v>384</v>
      </c>
      <c r="J301" s="70">
        <v>4145</v>
      </c>
      <c r="K301" s="70"/>
      <c r="L301" s="79">
        <v>3</v>
      </c>
      <c r="M301" s="80">
        <v>0</v>
      </c>
      <c r="N301" s="80">
        <v>11935</v>
      </c>
      <c r="O301" s="80">
        <v>840</v>
      </c>
      <c r="P301" s="81" t="s">
        <v>1136</v>
      </c>
      <c r="Q301" s="82">
        <v>1</v>
      </c>
      <c r="R301" s="92">
        <v>1.1000000000000001</v>
      </c>
      <c r="S301" s="92">
        <v>3.3</v>
      </c>
      <c r="T301" s="93"/>
      <c r="U301" s="93"/>
      <c r="V301" s="93"/>
      <c r="W301" s="93">
        <v>11935</v>
      </c>
    </row>
    <row r="302" spans="1:23" ht="15" customHeight="1">
      <c r="A302" s="75" t="s">
        <v>1109</v>
      </c>
      <c r="B302" s="85">
        <v>429</v>
      </c>
      <c r="C302" s="70" t="s">
        <v>625</v>
      </c>
      <c r="D302" s="70" t="s">
        <v>625</v>
      </c>
      <c r="E302" s="71" t="s">
        <v>1139</v>
      </c>
      <c r="F302" s="72" t="s">
        <v>1140</v>
      </c>
      <c r="G302" s="73" t="s">
        <v>203</v>
      </c>
      <c r="H302" s="74">
        <v>42323</v>
      </c>
      <c r="I302" s="78" t="s">
        <v>384</v>
      </c>
      <c r="J302" s="70">
        <v>4145</v>
      </c>
      <c r="K302" s="70"/>
      <c r="L302" s="79">
        <v>3</v>
      </c>
      <c r="M302" s="80">
        <v>0</v>
      </c>
      <c r="N302" s="80">
        <v>12435</v>
      </c>
      <c r="O302" s="80">
        <v>840</v>
      </c>
      <c r="P302" s="81" t="s">
        <v>1141</v>
      </c>
      <c r="Q302" s="82">
        <v>1</v>
      </c>
      <c r="R302" s="92">
        <v>1.1000000000000001</v>
      </c>
      <c r="S302" s="92">
        <v>3.3</v>
      </c>
      <c r="T302" s="93"/>
      <c r="U302" s="93"/>
      <c r="V302" s="93"/>
      <c r="W302" s="93">
        <v>12435</v>
      </c>
    </row>
    <row r="303" spans="1:23" ht="15" customHeight="1">
      <c r="A303" s="75" t="s">
        <v>1109</v>
      </c>
      <c r="B303" s="85">
        <v>430</v>
      </c>
      <c r="C303" s="70" t="s">
        <v>625</v>
      </c>
      <c r="D303" s="70" t="s">
        <v>625</v>
      </c>
      <c r="E303" s="71" t="s">
        <v>1142</v>
      </c>
      <c r="F303" s="72" t="s">
        <v>1143</v>
      </c>
      <c r="G303" s="73" t="s">
        <v>203</v>
      </c>
      <c r="H303" s="74">
        <v>42323</v>
      </c>
      <c r="I303" s="78" t="s">
        <v>869</v>
      </c>
      <c r="J303" s="70">
        <v>4145</v>
      </c>
      <c r="K303" s="70"/>
      <c r="L303" s="79">
        <v>3</v>
      </c>
      <c r="M303" s="80">
        <v>0</v>
      </c>
      <c r="N303" s="80">
        <v>12435</v>
      </c>
      <c r="O303" s="80">
        <v>840</v>
      </c>
      <c r="P303" s="81" t="s">
        <v>1112</v>
      </c>
      <c r="Q303" s="82">
        <v>1</v>
      </c>
      <c r="R303" s="92">
        <v>1.1000000000000001</v>
      </c>
      <c r="S303" s="92">
        <v>3.3</v>
      </c>
      <c r="T303" s="93"/>
      <c r="U303" s="93"/>
      <c r="V303" s="93"/>
      <c r="W303" s="93">
        <v>12435</v>
      </c>
    </row>
    <row r="304" spans="1:23" ht="15" customHeight="1">
      <c r="A304" s="75" t="s">
        <v>1109</v>
      </c>
      <c r="B304" s="85">
        <v>431</v>
      </c>
      <c r="C304" s="70" t="s">
        <v>625</v>
      </c>
      <c r="D304" s="70" t="s">
        <v>625</v>
      </c>
      <c r="E304" s="71" t="s">
        <v>1144</v>
      </c>
      <c r="F304" s="72" t="s">
        <v>1145</v>
      </c>
      <c r="G304" s="73" t="s">
        <v>203</v>
      </c>
      <c r="H304" s="74">
        <v>42323</v>
      </c>
      <c r="I304" s="78" t="s">
        <v>869</v>
      </c>
      <c r="J304" s="70">
        <v>4145</v>
      </c>
      <c r="K304" s="70"/>
      <c r="L304" s="79">
        <v>3</v>
      </c>
      <c r="M304" s="80">
        <v>0</v>
      </c>
      <c r="N304" s="80">
        <v>12435</v>
      </c>
      <c r="O304" s="80">
        <v>840</v>
      </c>
      <c r="P304" s="81" t="s">
        <v>1112</v>
      </c>
      <c r="Q304" s="82">
        <v>1</v>
      </c>
      <c r="R304" s="92">
        <v>1.1000000000000001</v>
      </c>
      <c r="S304" s="92">
        <v>3.3</v>
      </c>
      <c r="T304" s="93"/>
      <c r="U304" s="93"/>
      <c r="V304" s="93"/>
      <c r="W304" s="93">
        <v>12435</v>
      </c>
    </row>
    <row r="305" spans="1:23" ht="15" customHeight="1">
      <c r="A305" s="75" t="s">
        <v>1109</v>
      </c>
      <c r="B305" s="85">
        <v>432</v>
      </c>
      <c r="C305" s="70" t="s">
        <v>62</v>
      </c>
      <c r="D305" s="70" t="s">
        <v>62</v>
      </c>
      <c r="E305" s="71" t="s">
        <v>1146</v>
      </c>
      <c r="F305" s="72" t="s">
        <v>1147</v>
      </c>
      <c r="G305" s="73" t="s">
        <v>203</v>
      </c>
      <c r="H305" s="74">
        <v>42330</v>
      </c>
      <c r="I305" s="78" t="s">
        <v>869</v>
      </c>
      <c r="J305" s="70">
        <v>11780</v>
      </c>
      <c r="K305" s="70"/>
      <c r="L305" s="79">
        <v>1</v>
      </c>
      <c r="M305" s="80">
        <v>0</v>
      </c>
      <c r="N305" s="80">
        <v>4800</v>
      </c>
      <c r="O305" s="80">
        <v>280</v>
      </c>
      <c r="P305" s="81" t="s">
        <v>1148</v>
      </c>
      <c r="Q305" s="82">
        <v>1</v>
      </c>
      <c r="R305" s="92">
        <v>1</v>
      </c>
      <c r="S305" s="92">
        <v>1</v>
      </c>
      <c r="T305" s="93"/>
      <c r="U305" s="93"/>
      <c r="V305" s="93"/>
      <c r="W305" s="93">
        <v>4800</v>
      </c>
    </row>
    <row r="306" spans="1:23" ht="15" customHeight="1">
      <c r="A306" s="75" t="s">
        <v>1109</v>
      </c>
      <c r="B306" s="85">
        <v>433</v>
      </c>
      <c r="C306" s="70" t="s">
        <v>62</v>
      </c>
      <c r="D306" s="70" t="s">
        <v>62</v>
      </c>
      <c r="E306" s="71" t="s">
        <v>1149</v>
      </c>
      <c r="F306" s="72" t="s">
        <v>1150</v>
      </c>
      <c r="G306" s="73" t="s">
        <v>203</v>
      </c>
      <c r="H306" s="74">
        <v>42336</v>
      </c>
      <c r="I306" s="78" t="s">
        <v>1059</v>
      </c>
      <c r="J306" s="70">
        <v>1580</v>
      </c>
      <c r="K306" s="70"/>
      <c r="L306" s="79">
        <v>1</v>
      </c>
      <c r="M306" s="80">
        <v>0</v>
      </c>
      <c r="N306" s="80">
        <v>4800</v>
      </c>
      <c r="O306" s="80">
        <v>280</v>
      </c>
      <c r="P306" s="81" t="s">
        <v>870</v>
      </c>
      <c r="Q306" s="82">
        <v>1</v>
      </c>
      <c r="R306" s="92">
        <v>1</v>
      </c>
      <c r="S306" s="92">
        <v>1</v>
      </c>
      <c r="T306" s="93"/>
      <c r="U306" s="93"/>
      <c r="V306" s="93"/>
      <c r="W306" s="93">
        <v>4800</v>
      </c>
    </row>
    <row r="307" spans="1:23" ht="15" customHeight="1">
      <c r="A307" s="75" t="s">
        <v>1109</v>
      </c>
      <c r="B307" s="85">
        <v>434</v>
      </c>
      <c r="C307" s="70" t="s">
        <v>62</v>
      </c>
      <c r="D307" s="70" t="s">
        <v>62</v>
      </c>
      <c r="E307" s="71" t="s">
        <v>1151</v>
      </c>
      <c r="F307" s="72" t="s">
        <v>1152</v>
      </c>
      <c r="G307" s="73" t="s">
        <v>203</v>
      </c>
      <c r="H307" s="74">
        <v>42337</v>
      </c>
      <c r="I307" s="78" t="s">
        <v>384</v>
      </c>
      <c r="J307" s="70">
        <v>2780</v>
      </c>
      <c r="K307" s="70"/>
      <c r="L307" s="79">
        <v>3</v>
      </c>
      <c r="M307" s="80">
        <v>0</v>
      </c>
      <c r="N307" s="80">
        <v>13800</v>
      </c>
      <c r="O307" s="80">
        <v>1120</v>
      </c>
      <c r="P307" s="81" t="s">
        <v>1153</v>
      </c>
      <c r="Q307" s="82">
        <v>1</v>
      </c>
      <c r="R307" s="92">
        <v>1</v>
      </c>
      <c r="S307" s="92">
        <v>3</v>
      </c>
      <c r="T307" s="93"/>
      <c r="U307" s="93"/>
      <c r="V307" s="93"/>
      <c r="W307" s="93">
        <v>13800</v>
      </c>
    </row>
    <row r="308" spans="1:23" ht="15" customHeight="1">
      <c r="A308" s="75" t="s">
        <v>1109</v>
      </c>
      <c r="B308" s="85">
        <v>435</v>
      </c>
      <c r="C308" s="70" t="s">
        <v>62</v>
      </c>
      <c r="D308" s="70" t="s">
        <v>62</v>
      </c>
      <c r="E308" s="71" t="s">
        <v>1154</v>
      </c>
      <c r="F308" s="72" t="s">
        <v>1155</v>
      </c>
      <c r="G308" s="73" t="s">
        <v>203</v>
      </c>
      <c r="H308" s="74">
        <v>42338</v>
      </c>
      <c r="I308" s="78" t="s">
        <v>388</v>
      </c>
      <c r="J308" s="70">
        <v>1580</v>
      </c>
      <c r="K308" s="70"/>
      <c r="L308" s="79">
        <v>1</v>
      </c>
      <c r="M308" s="80">
        <v>0</v>
      </c>
      <c r="N308" s="80">
        <v>4800</v>
      </c>
      <c r="O308" s="80">
        <v>280</v>
      </c>
      <c r="P308" s="81" t="s">
        <v>870</v>
      </c>
      <c r="Q308" s="82">
        <v>1</v>
      </c>
      <c r="R308" s="92">
        <v>1</v>
      </c>
      <c r="S308" s="92">
        <v>1</v>
      </c>
      <c r="T308" s="93"/>
      <c r="U308" s="93"/>
      <c r="V308" s="93"/>
      <c r="W308" s="93">
        <v>4800</v>
      </c>
    </row>
    <row r="309" spans="1:23" ht="15" customHeight="1">
      <c r="A309" s="75" t="s">
        <v>1109</v>
      </c>
      <c r="B309" s="85">
        <v>436</v>
      </c>
      <c r="C309" s="70" t="s">
        <v>62</v>
      </c>
      <c r="D309" s="70" t="s">
        <v>62</v>
      </c>
      <c r="E309" s="71" t="s">
        <v>1156</v>
      </c>
      <c r="F309" s="72" t="s">
        <v>934</v>
      </c>
      <c r="G309" s="73" t="s">
        <v>203</v>
      </c>
      <c r="H309" s="74">
        <v>42309</v>
      </c>
      <c r="I309" s="78" t="s">
        <v>384</v>
      </c>
      <c r="J309" s="70">
        <v>8280</v>
      </c>
      <c r="K309" s="70"/>
      <c r="L309" s="79">
        <v>2</v>
      </c>
      <c r="M309" s="80">
        <v>0</v>
      </c>
      <c r="N309" s="80">
        <v>8300</v>
      </c>
      <c r="O309" s="80">
        <v>560</v>
      </c>
      <c r="P309" s="81" t="s">
        <v>1157</v>
      </c>
      <c r="Q309" s="82">
        <v>0</v>
      </c>
      <c r="R309" s="92">
        <v>0</v>
      </c>
      <c r="S309" s="92">
        <v>0</v>
      </c>
      <c r="T309" s="93"/>
      <c r="U309" s="93"/>
      <c r="V309" s="93"/>
      <c r="W309" s="93">
        <v>8300</v>
      </c>
    </row>
    <row r="310" spans="1:23" ht="15" customHeight="1">
      <c r="A310" s="75" t="s">
        <v>1109</v>
      </c>
      <c r="B310" s="85">
        <v>437</v>
      </c>
      <c r="C310" s="70" t="s">
        <v>891</v>
      </c>
      <c r="D310" s="70" t="s">
        <v>426</v>
      </c>
      <c r="E310" s="71" t="s">
        <v>1158</v>
      </c>
      <c r="F310" s="72" t="s">
        <v>815</v>
      </c>
      <c r="G310" s="73" t="s">
        <v>203</v>
      </c>
      <c r="H310" s="74">
        <v>42309</v>
      </c>
      <c r="I310" s="78" t="s">
        <v>388</v>
      </c>
      <c r="J310" s="70">
        <v>8320</v>
      </c>
      <c r="K310" s="70"/>
      <c r="L310" s="79">
        <v>1</v>
      </c>
      <c r="M310" s="80">
        <v>0</v>
      </c>
      <c r="N310" s="80">
        <v>7920</v>
      </c>
      <c r="O310" s="80">
        <v>400</v>
      </c>
      <c r="P310" s="81" t="s">
        <v>1095</v>
      </c>
      <c r="Q310" s="82">
        <v>0</v>
      </c>
      <c r="R310" s="92">
        <v>0</v>
      </c>
      <c r="S310" s="92">
        <v>0</v>
      </c>
      <c r="T310" s="93"/>
      <c r="U310" s="93"/>
      <c r="V310" s="93"/>
      <c r="W310" s="93">
        <v>7920</v>
      </c>
    </row>
    <row r="311" spans="1:23" ht="15" customHeight="1">
      <c r="A311" s="75" t="s">
        <v>1109</v>
      </c>
      <c r="B311" s="85">
        <v>438</v>
      </c>
      <c r="C311" s="70" t="s">
        <v>891</v>
      </c>
      <c r="D311" s="70" t="s">
        <v>426</v>
      </c>
      <c r="E311" s="71" t="s">
        <v>1159</v>
      </c>
      <c r="F311" s="72" t="s">
        <v>1160</v>
      </c>
      <c r="G311" s="73" t="s">
        <v>203</v>
      </c>
      <c r="H311" s="74">
        <v>42309</v>
      </c>
      <c r="I311" s="78" t="s">
        <v>384</v>
      </c>
      <c r="J311" s="70">
        <v>4140</v>
      </c>
      <c r="K311" s="70"/>
      <c r="L311" s="79">
        <v>2</v>
      </c>
      <c r="M311" s="80">
        <v>0</v>
      </c>
      <c r="N311" s="80">
        <v>9660</v>
      </c>
      <c r="O311" s="80">
        <v>560</v>
      </c>
      <c r="P311" s="81" t="s">
        <v>1161</v>
      </c>
      <c r="Q311" s="82">
        <v>0</v>
      </c>
      <c r="R311" s="92">
        <v>0</v>
      </c>
      <c r="S311" s="92">
        <v>0</v>
      </c>
      <c r="T311" s="93"/>
      <c r="U311" s="93"/>
      <c r="V311" s="93"/>
      <c r="W311" s="93">
        <v>9660</v>
      </c>
    </row>
    <row r="312" spans="1:23" ht="15" customHeight="1">
      <c r="A312" s="75" t="s">
        <v>1109</v>
      </c>
      <c r="B312" s="85">
        <v>439</v>
      </c>
      <c r="C312" s="70" t="s">
        <v>903</v>
      </c>
      <c r="D312" s="70" t="s">
        <v>426</v>
      </c>
      <c r="E312" s="71" t="s">
        <v>1162</v>
      </c>
      <c r="F312" s="72" t="s">
        <v>1163</v>
      </c>
      <c r="G312" s="73" t="s">
        <v>203</v>
      </c>
      <c r="H312" s="74">
        <v>42309</v>
      </c>
      <c r="I312" s="78" t="s">
        <v>384</v>
      </c>
      <c r="J312" s="70">
        <v>10960</v>
      </c>
      <c r="K312" s="70"/>
      <c r="L312" s="79">
        <v>1</v>
      </c>
      <c r="M312" s="80">
        <v>0</v>
      </c>
      <c r="N312" s="80">
        <v>5280</v>
      </c>
      <c r="O312" s="80">
        <v>400</v>
      </c>
      <c r="P312" s="81" t="s">
        <v>1164</v>
      </c>
      <c r="Q312" s="82">
        <v>0</v>
      </c>
      <c r="R312" s="92">
        <v>0</v>
      </c>
      <c r="S312" s="92">
        <v>0</v>
      </c>
      <c r="T312" s="93"/>
      <c r="U312" s="93"/>
      <c r="V312" s="93"/>
      <c r="W312" s="93">
        <v>5280</v>
      </c>
    </row>
    <row r="313" spans="1:23" ht="15" customHeight="1">
      <c r="A313" s="75" t="s">
        <v>1109</v>
      </c>
      <c r="B313" s="85">
        <v>440</v>
      </c>
      <c r="C313" s="70" t="s">
        <v>903</v>
      </c>
      <c r="D313" s="70" t="s">
        <v>426</v>
      </c>
      <c r="E313" s="71" t="s">
        <v>1165</v>
      </c>
      <c r="F313" s="72" t="s">
        <v>1166</v>
      </c>
      <c r="G313" s="73" t="s">
        <v>203</v>
      </c>
      <c r="H313" s="74">
        <v>42313</v>
      </c>
      <c r="I313" s="78" t="s">
        <v>388</v>
      </c>
      <c r="J313" s="70">
        <v>13600</v>
      </c>
      <c r="K313" s="70"/>
      <c r="L313" s="79">
        <v>1</v>
      </c>
      <c r="M313" s="80">
        <v>0</v>
      </c>
      <c r="N313" s="80">
        <v>2640</v>
      </c>
      <c r="O313" s="80">
        <v>0</v>
      </c>
      <c r="P313" s="81" t="s">
        <v>1167</v>
      </c>
      <c r="Q313" s="82">
        <v>0</v>
      </c>
      <c r="R313" s="92">
        <v>0</v>
      </c>
      <c r="S313" s="92">
        <v>0</v>
      </c>
      <c r="T313" s="93"/>
      <c r="U313" s="93"/>
      <c r="V313" s="93"/>
      <c r="W313" s="93">
        <v>2640</v>
      </c>
    </row>
    <row r="314" spans="1:23" ht="15" customHeight="1">
      <c r="A314" s="75" t="s">
        <v>1109</v>
      </c>
      <c r="B314" s="85">
        <v>441</v>
      </c>
      <c r="C314" s="70" t="s">
        <v>62</v>
      </c>
      <c r="D314" s="70" t="s">
        <v>62</v>
      </c>
      <c r="E314" s="71" t="s">
        <v>1168</v>
      </c>
      <c r="F314" s="72" t="s">
        <v>1097</v>
      </c>
      <c r="G314" s="73" t="s">
        <v>203</v>
      </c>
      <c r="H314" s="74">
        <v>42314</v>
      </c>
      <c r="I314" s="78" t="s">
        <v>384</v>
      </c>
      <c r="J314" s="70">
        <v>9020</v>
      </c>
      <c r="K314" s="70"/>
      <c r="L314" s="79">
        <v>1</v>
      </c>
      <c r="M314" s="80">
        <v>0</v>
      </c>
      <c r="N314" s="80">
        <v>4780</v>
      </c>
      <c r="O314" s="80">
        <v>280</v>
      </c>
      <c r="P314" s="81" t="s">
        <v>1169</v>
      </c>
      <c r="Q314" s="82">
        <v>0</v>
      </c>
      <c r="R314" s="92">
        <v>0</v>
      </c>
      <c r="S314" s="92">
        <v>0</v>
      </c>
      <c r="T314" s="93"/>
      <c r="U314" s="93"/>
      <c r="V314" s="93"/>
      <c r="W314" s="93">
        <v>4780</v>
      </c>
    </row>
    <row r="315" spans="1:23" ht="15" customHeight="1">
      <c r="A315" s="75" t="s">
        <v>1109</v>
      </c>
      <c r="B315" s="85">
        <v>442</v>
      </c>
      <c r="C315" s="70" t="s">
        <v>891</v>
      </c>
      <c r="D315" s="70" t="s">
        <v>430</v>
      </c>
      <c r="E315" s="71" t="s">
        <v>1170</v>
      </c>
      <c r="F315" s="72" t="s">
        <v>1171</v>
      </c>
      <c r="G315" s="73" t="s">
        <v>203</v>
      </c>
      <c r="H315" s="74">
        <v>42315</v>
      </c>
      <c r="I315" s="78" t="s">
        <v>384</v>
      </c>
      <c r="J315" s="70">
        <v>2780</v>
      </c>
      <c r="K315" s="70"/>
      <c r="L315" s="79">
        <v>3</v>
      </c>
      <c r="M315" s="80">
        <v>0</v>
      </c>
      <c r="N315" s="80">
        <v>13800</v>
      </c>
      <c r="O315" s="80">
        <v>840</v>
      </c>
      <c r="P315" s="81" t="s">
        <v>1172</v>
      </c>
      <c r="Q315" s="82">
        <v>0</v>
      </c>
      <c r="R315" s="92">
        <v>0</v>
      </c>
      <c r="S315" s="92">
        <v>0</v>
      </c>
      <c r="T315" s="93"/>
      <c r="U315" s="93"/>
      <c r="V315" s="93"/>
      <c r="W315" s="93">
        <v>13800</v>
      </c>
    </row>
    <row r="316" spans="1:23" ht="15" customHeight="1">
      <c r="A316" s="75" t="s">
        <v>1109</v>
      </c>
      <c r="B316" s="85">
        <v>443</v>
      </c>
      <c r="C316" s="70" t="s">
        <v>891</v>
      </c>
      <c r="D316" s="70" t="s">
        <v>426</v>
      </c>
      <c r="E316" s="71" t="s">
        <v>1173</v>
      </c>
      <c r="F316" s="72" t="s">
        <v>1174</v>
      </c>
      <c r="G316" s="73" t="s">
        <v>203</v>
      </c>
      <c r="H316" s="74">
        <v>42315</v>
      </c>
      <c r="I316" s="78" t="s">
        <v>1059</v>
      </c>
      <c r="J316" s="70">
        <v>880</v>
      </c>
      <c r="K316" s="70"/>
      <c r="L316" s="79">
        <v>1</v>
      </c>
      <c r="M316" s="80">
        <v>0</v>
      </c>
      <c r="N316" s="80">
        <v>5500</v>
      </c>
      <c r="O316" s="80">
        <v>280</v>
      </c>
      <c r="P316" s="81" t="s">
        <v>1175</v>
      </c>
      <c r="Q316" s="82">
        <v>0</v>
      </c>
      <c r="R316" s="92">
        <v>0</v>
      </c>
      <c r="S316" s="92">
        <v>0</v>
      </c>
      <c r="T316" s="93"/>
      <c r="U316" s="93"/>
      <c r="V316" s="93"/>
      <c r="W316" s="93">
        <v>5500</v>
      </c>
    </row>
    <row r="317" spans="1:23" ht="15" customHeight="1">
      <c r="A317" s="75" t="s">
        <v>1109</v>
      </c>
      <c r="B317" s="85">
        <v>444</v>
      </c>
      <c r="C317" s="70" t="s">
        <v>891</v>
      </c>
      <c r="D317" s="70" t="s">
        <v>430</v>
      </c>
      <c r="E317" s="71" t="s">
        <v>1176</v>
      </c>
      <c r="F317" s="72" t="s">
        <v>1177</v>
      </c>
      <c r="G317" s="73" t="s">
        <v>203</v>
      </c>
      <c r="H317" s="74">
        <v>42315</v>
      </c>
      <c r="I317" s="78" t="s">
        <v>384</v>
      </c>
      <c r="J317" s="70">
        <v>3440</v>
      </c>
      <c r="K317" s="70"/>
      <c r="L317" s="79">
        <v>3</v>
      </c>
      <c r="M317" s="80">
        <v>0</v>
      </c>
      <c r="N317" s="80">
        <v>15840</v>
      </c>
      <c r="O317" s="80">
        <v>0</v>
      </c>
      <c r="P317" s="81" t="s">
        <v>1178</v>
      </c>
      <c r="Q317" s="82">
        <v>0</v>
      </c>
      <c r="R317" s="92">
        <v>0</v>
      </c>
      <c r="S317" s="92">
        <v>0</v>
      </c>
      <c r="T317" s="93"/>
      <c r="U317" s="93"/>
      <c r="V317" s="93"/>
      <c r="W317" s="93">
        <v>15840</v>
      </c>
    </row>
    <row r="318" spans="1:23" ht="15" customHeight="1">
      <c r="A318" s="75" t="s">
        <v>1109</v>
      </c>
      <c r="B318" s="85">
        <v>445</v>
      </c>
      <c r="C318" s="70" t="s">
        <v>891</v>
      </c>
      <c r="D318" s="70" t="s">
        <v>426</v>
      </c>
      <c r="E318" s="71" t="s">
        <v>1179</v>
      </c>
      <c r="F318" s="72" t="s">
        <v>1180</v>
      </c>
      <c r="G318" s="73" t="s">
        <v>203</v>
      </c>
      <c r="H318" s="74">
        <v>42316</v>
      </c>
      <c r="I318" s="78" t="s">
        <v>384</v>
      </c>
      <c r="J318" s="70">
        <v>6040</v>
      </c>
      <c r="K318" s="70"/>
      <c r="L318" s="79">
        <v>2</v>
      </c>
      <c r="M318" s="80">
        <v>0</v>
      </c>
      <c r="N318" s="80">
        <v>7760</v>
      </c>
      <c r="O318" s="80">
        <v>560</v>
      </c>
      <c r="P318" s="81" t="s">
        <v>1181</v>
      </c>
      <c r="Q318" s="82">
        <v>0</v>
      </c>
      <c r="R318" s="92">
        <v>0</v>
      </c>
      <c r="S318" s="92">
        <v>0</v>
      </c>
      <c r="T318" s="93"/>
      <c r="U318" s="93"/>
      <c r="V318" s="93"/>
      <c r="W318" s="93">
        <v>7760</v>
      </c>
    </row>
    <row r="319" spans="1:23" ht="15" customHeight="1">
      <c r="A319" s="75" t="s">
        <v>1109</v>
      </c>
      <c r="B319" s="85">
        <v>446</v>
      </c>
      <c r="C319" s="70" t="s">
        <v>903</v>
      </c>
      <c r="D319" s="70" t="s">
        <v>430</v>
      </c>
      <c r="E319" s="71" t="s">
        <v>1182</v>
      </c>
      <c r="F319" s="72" t="s">
        <v>1180</v>
      </c>
      <c r="G319" s="73" t="s">
        <v>203</v>
      </c>
      <c r="H319" s="74">
        <v>42316</v>
      </c>
      <c r="I319" s="78" t="s">
        <v>384</v>
      </c>
      <c r="J319" s="70">
        <v>5330</v>
      </c>
      <c r="K319" s="70"/>
      <c r="L319" s="79">
        <v>3</v>
      </c>
      <c r="M319" s="80">
        <v>0</v>
      </c>
      <c r="N319" s="80">
        <v>13950</v>
      </c>
      <c r="O319" s="80">
        <v>800</v>
      </c>
      <c r="P319" s="81" t="s">
        <v>1183</v>
      </c>
      <c r="Q319" s="82">
        <v>0</v>
      </c>
      <c r="R319" s="92">
        <v>0</v>
      </c>
      <c r="S319" s="92">
        <v>0</v>
      </c>
      <c r="T319" s="93"/>
      <c r="U319" s="93"/>
      <c r="V319" s="93"/>
      <c r="W319" s="93">
        <v>13950</v>
      </c>
    </row>
    <row r="320" spans="1:23" ht="15" customHeight="1">
      <c r="A320" s="75" t="s">
        <v>1109</v>
      </c>
      <c r="B320" s="85">
        <v>447</v>
      </c>
      <c r="C320" s="70" t="s">
        <v>62</v>
      </c>
      <c r="D320" s="70" t="s">
        <v>62</v>
      </c>
      <c r="E320" s="71" t="s">
        <v>1184</v>
      </c>
      <c r="F320" s="72" t="s">
        <v>966</v>
      </c>
      <c r="G320" s="73" t="s">
        <v>203</v>
      </c>
      <c r="H320" s="74">
        <v>42316</v>
      </c>
      <c r="I320" s="78" t="s">
        <v>384</v>
      </c>
      <c r="J320" s="70">
        <v>5500</v>
      </c>
      <c r="K320" s="70"/>
      <c r="L320" s="79">
        <v>2</v>
      </c>
      <c r="M320" s="80">
        <v>0</v>
      </c>
      <c r="N320" s="80">
        <v>8300</v>
      </c>
      <c r="O320" s="80">
        <v>560</v>
      </c>
      <c r="P320" s="81" t="s">
        <v>1185</v>
      </c>
      <c r="Q320" s="82">
        <v>0</v>
      </c>
      <c r="R320" s="92">
        <v>0</v>
      </c>
      <c r="S320" s="92">
        <v>0</v>
      </c>
      <c r="T320" s="93"/>
      <c r="U320" s="93"/>
      <c r="V320" s="93"/>
      <c r="W320" s="93">
        <v>8300</v>
      </c>
    </row>
    <row r="321" spans="1:23" ht="15" customHeight="1">
      <c r="A321" s="75" t="s">
        <v>1109</v>
      </c>
      <c r="B321" s="85">
        <v>448</v>
      </c>
      <c r="C321" s="70" t="s">
        <v>1002</v>
      </c>
      <c r="D321" s="70" t="s">
        <v>430</v>
      </c>
      <c r="E321" s="71" t="s">
        <v>1186</v>
      </c>
      <c r="F321" s="72" t="s">
        <v>1187</v>
      </c>
      <c r="G321" s="73" t="s">
        <v>203</v>
      </c>
      <c r="H321" s="74">
        <v>42321</v>
      </c>
      <c r="I321" s="78" t="s">
        <v>384</v>
      </c>
      <c r="J321" s="70">
        <v>5780</v>
      </c>
      <c r="K321" s="70"/>
      <c r="L321" s="79">
        <v>0</v>
      </c>
      <c r="M321" s="80">
        <v>0</v>
      </c>
      <c r="N321" s="80">
        <v>25800</v>
      </c>
      <c r="O321" s="80">
        <v>0</v>
      </c>
      <c r="P321" s="81" t="s">
        <v>1188</v>
      </c>
      <c r="Q321" s="82">
        <v>0</v>
      </c>
      <c r="R321" s="92">
        <v>0</v>
      </c>
      <c r="S321" s="92">
        <v>0</v>
      </c>
      <c r="T321" s="93"/>
      <c r="U321" s="93"/>
      <c r="V321" s="93"/>
      <c r="W321" s="93">
        <v>25800</v>
      </c>
    </row>
    <row r="322" spans="1:23" ht="15" customHeight="1">
      <c r="A322" s="75" t="s">
        <v>1109</v>
      </c>
      <c r="B322" s="85">
        <v>449</v>
      </c>
      <c r="C322" s="70" t="s">
        <v>1189</v>
      </c>
      <c r="D322" s="70" t="s">
        <v>430</v>
      </c>
      <c r="E322" s="71" t="s">
        <v>1190</v>
      </c>
      <c r="F322" s="72" t="s">
        <v>1191</v>
      </c>
      <c r="G322" s="73" t="s">
        <v>203</v>
      </c>
      <c r="H322" s="74">
        <v>42322</v>
      </c>
      <c r="I322" s="78" t="s">
        <v>869</v>
      </c>
      <c r="J322" s="70">
        <v>7580</v>
      </c>
      <c r="K322" s="70"/>
      <c r="L322" s="79">
        <v>6</v>
      </c>
      <c r="M322" s="80">
        <v>0</v>
      </c>
      <c r="N322" s="80">
        <v>27900</v>
      </c>
      <c r="O322" s="80">
        <v>1800</v>
      </c>
      <c r="P322" s="81" t="s">
        <v>1192</v>
      </c>
      <c r="Q322" s="82">
        <v>0</v>
      </c>
      <c r="R322" s="92">
        <v>0</v>
      </c>
      <c r="S322" s="92">
        <v>0</v>
      </c>
      <c r="T322" s="93"/>
      <c r="U322" s="93"/>
      <c r="V322" s="93"/>
      <c r="W322" s="93">
        <v>27900</v>
      </c>
    </row>
    <row r="323" spans="1:23" ht="15" customHeight="1">
      <c r="A323" s="75" t="s">
        <v>1109</v>
      </c>
      <c r="B323" s="85">
        <v>450</v>
      </c>
      <c r="C323" s="70" t="s">
        <v>891</v>
      </c>
      <c r="D323" s="70" t="s">
        <v>426</v>
      </c>
      <c r="E323" s="71" t="s">
        <v>1193</v>
      </c>
      <c r="F323" s="72" t="s">
        <v>627</v>
      </c>
      <c r="G323" s="73" t="s">
        <v>203</v>
      </c>
      <c r="H323" s="74">
        <v>42322</v>
      </c>
      <c r="I323" s="78" t="s">
        <v>395</v>
      </c>
      <c r="J323" s="70">
        <v>2552</v>
      </c>
      <c r="K323" s="70"/>
      <c r="L323" s="79">
        <v>1</v>
      </c>
      <c r="M323" s="80">
        <v>0</v>
      </c>
      <c r="N323" s="80">
        <v>3828</v>
      </c>
      <c r="O323" s="80">
        <v>280</v>
      </c>
      <c r="P323" s="81" t="s">
        <v>1194</v>
      </c>
      <c r="Q323" s="82">
        <v>0</v>
      </c>
      <c r="R323" s="92">
        <v>0</v>
      </c>
      <c r="S323" s="92">
        <v>0</v>
      </c>
      <c r="T323" s="93"/>
      <c r="U323" s="93"/>
      <c r="V323" s="93"/>
      <c r="W323" s="93">
        <v>3828</v>
      </c>
    </row>
    <row r="324" spans="1:23" ht="15" customHeight="1">
      <c r="A324" s="75" t="s">
        <v>1109</v>
      </c>
      <c r="B324" s="85">
        <v>451</v>
      </c>
      <c r="C324" s="70" t="s">
        <v>1002</v>
      </c>
      <c r="D324" s="70" t="s">
        <v>430</v>
      </c>
      <c r="E324" s="71" t="s">
        <v>1195</v>
      </c>
      <c r="F324" s="72" t="s">
        <v>1196</v>
      </c>
      <c r="G324" s="73" t="s">
        <v>203</v>
      </c>
      <c r="H324" s="74">
        <v>42322</v>
      </c>
      <c r="I324" s="78" t="s">
        <v>384</v>
      </c>
      <c r="J324" s="70">
        <v>8300</v>
      </c>
      <c r="K324" s="70"/>
      <c r="L324" s="79">
        <v>6</v>
      </c>
      <c r="M324" s="80">
        <v>0</v>
      </c>
      <c r="N324" s="80">
        <v>23280</v>
      </c>
      <c r="O324" s="80">
        <v>0</v>
      </c>
      <c r="P324" s="81" t="s">
        <v>1197</v>
      </c>
      <c r="Q324" s="82">
        <v>0</v>
      </c>
      <c r="R324" s="92">
        <v>0</v>
      </c>
      <c r="S324" s="92">
        <v>0</v>
      </c>
      <c r="T324" s="93"/>
      <c r="U324" s="93"/>
      <c r="V324" s="93"/>
      <c r="W324" s="93">
        <v>23280</v>
      </c>
    </row>
    <row r="325" spans="1:23" ht="15" customHeight="1">
      <c r="A325" s="75" t="s">
        <v>1109</v>
      </c>
      <c r="B325" s="85">
        <v>452</v>
      </c>
      <c r="C325" s="70" t="s">
        <v>1002</v>
      </c>
      <c r="D325" s="70" t="s">
        <v>430</v>
      </c>
      <c r="E325" s="71" t="s">
        <v>1198</v>
      </c>
      <c r="F325" s="72" t="s">
        <v>1199</v>
      </c>
      <c r="G325" s="73" t="s">
        <v>203</v>
      </c>
      <c r="H325" s="74">
        <v>42322</v>
      </c>
      <c r="I325" s="78" t="s">
        <v>388</v>
      </c>
      <c r="J325" s="70">
        <v>8300</v>
      </c>
      <c r="K325" s="70"/>
      <c r="L325" s="79">
        <v>6</v>
      </c>
      <c r="M325" s="80">
        <v>0</v>
      </c>
      <c r="N325" s="80">
        <v>23280</v>
      </c>
      <c r="O325" s="80">
        <v>280</v>
      </c>
      <c r="P325" s="81" t="s">
        <v>1200</v>
      </c>
      <c r="Q325" s="82">
        <v>0</v>
      </c>
      <c r="R325" s="92">
        <v>0</v>
      </c>
      <c r="S325" s="92">
        <v>0</v>
      </c>
      <c r="T325" s="93"/>
      <c r="U325" s="93"/>
      <c r="V325" s="93"/>
      <c r="W325" s="93">
        <v>23280</v>
      </c>
    </row>
    <row r="326" spans="1:23" ht="15" customHeight="1">
      <c r="A326" s="75" t="s">
        <v>1109</v>
      </c>
      <c r="B326" s="85">
        <v>453</v>
      </c>
      <c r="C326" s="70" t="s">
        <v>891</v>
      </c>
      <c r="D326" s="70" t="s">
        <v>430</v>
      </c>
      <c r="E326" s="71" t="s">
        <v>1201</v>
      </c>
      <c r="F326" s="72" t="s">
        <v>687</v>
      </c>
      <c r="G326" s="73" t="s">
        <v>203</v>
      </c>
      <c r="H326" s="74">
        <v>42322</v>
      </c>
      <c r="I326" s="78" t="s">
        <v>395</v>
      </c>
      <c r="J326" s="70">
        <v>2780</v>
      </c>
      <c r="K326" s="70"/>
      <c r="L326" s="79">
        <v>3</v>
      </c>
      <c r="M326" s="80">
        <v>0</v>
      </c>
      <c r="N326" s="80">
        <v>13800</v>
      </c>
      <c r="O326" s="80">
        <v>840</v>
      </c>
      <c r="P326" s="81" t="s">
        <v>1172</v>
      </c>
      <c r="Q326" s="82">
        <v>0</v>
      </c>
      <c r="R326" s="92">
        <v>0</v>
      </c>
      <c r="S326" s="92">
        <v>0</v>
      </c>
      <c r="T326" s="93"/>
      <c r="U326" s="93"/>
      <c r="V326" s="93"/>
      <c r="W326" s="93">
        <v>13800</v>
      </c>
    </row>
    <row r="327" spans="1:23" ht="15" customHeight="1">
      <c r="A327" s="75" t="s">
        <v>1109</v>
      </c>
      <c r="B327" s="85">
        <v>454</v>
      </c>
      <c r="C327" s="70" t="s">
        <v>62</v>
      </c>
      <c r="D327" s="70" t="s">
        <v>62</v>
      </c>
      <c r="E327" s="71" t="s">
        <v>1202</v>
      </c>
      <c r="F327" s="72" t="s">
        <v>964</v>
      </c>
      <c r="G327" s="73" t="s">
        <v>203</v>
      </c>
      <c r="H327" s="74">
        <v>42322</v>
      </c>
      <c r="I327" s="78" t="s">
        <v>384</v>
      </c>
      <c r="J327" s="70">
        <v>4800</v>
      </c>
      <c r="K327" s="70"/>
      <c r="L327" s="79">
        <v>2</v>
      </c>
      <c r="M327" s="80">
        <v>0</v>
      </c>
      <c r="N327" s="80">
        <v>9000</v>
      </c>
      <c r="O327" s="80">
        <v>560</v>
      </c>
      <c r="P327" s="81" t="s">
        <v>1203</v>
      </c>
      <c r="Q327" s="82">
        <v>0</v>
      </c>
      <c r="R327" s="92">
        <v>0</v>
      </c>
      <c r="S327" s="92">
        <v>0</v>
      </c>
      <c r="T327" s="93"/>
      <c r="U327" s="93"/>
      <c r="V327" s="93"/>
      <c r="W327" s="93">
        <v>9000</v>
      </c>
    </row>
    <row r="328" spans="1:23" ht="15" customHeight="1">
      <c r="A328" s="75" t="s">
        <v>1109</v>
      </c>
      <c r="B328" s="85">
        <v>455</v>
      </c>
      <c r="C328" s="70" t="s">
        <v>891</v>
      </c>
      <c r="D328" s="70" t="s">
        <v>426</v>
      </c>
      <c r="E328" s="71" t="s">
        <v>1204</v>
      </c>
      <c r="F328" s="72" t="s">
        <v>1205</v>
      </c>
      <c r="G328" s="73" t="s">
        <v>203</v>
      </c>
      <c r="H328" s="74">
        <v>42323</v>
      </c>
      <c r="I328" s="78" t="s">
        <v>869</v>
      </c>
      <c r="J328" s="70">
        <v>2552</v>
      </c>
      <c r="K328" s="70"/>
      <c r="L328" s="79">
        <v>1</v>
      </c>
      <c r="M328" s="80">
        <v>0</v>
      </c>
      <c r="N328" s="80">
        <v>3828</v>
      </c>
      <c r="O328" s="80">
        <v>0</v>
      </c>
      <c r="P328" s="81" t="s">
        <v>1206</v>
      </c>
      <c r="Q328" s="82">
        <v>0</v>
      </c>
      <c r="R328" s="92">
        <v>0</v>
      </c>
      <c r="S328" s="92">
        <v>0</v>
      </c>
      <c r="T328" s="93"/>
      <c r="U328" s="93"/>
      <c r="V328" s="93"/>
      <c r="W328" s="93">
        <v>3828</v>
      </c>
    </row>
    <row r="329" spans="1:23" ht="15" customHeight="1">
      <c r="A329" s="75" t="s">
        <v>1109</v>
      </c>
      <c r="B329" s="85">
        <v>456</v>
      </c>
      <c r="C329" s="70" t="s">
        <v>891</v>
      </c>
      <c r="D329" s="70" t="s">
        <v>426</v>
      </c>
      <c r="E329" s="71" t="s">
        <v>1207</v>
      </c>
      <c r="F329" s="72" t="s">
        <v>1208</v>
      </c>
      <c r="G329" s="73" t="s">
        <v>203</v>
      </c>
      <c r="H329" s="74">
        <v>42326</v>
      </c>
      <c r="I329" s="78" t="s">
        <v>869</v>
      </c>
      <c r="J329" s="70">
        <v>8820</v>
      </c>
      <c r="K329" s="70"/>
      <c r="L329" s="79">
        <v>2</v>
      </c>
      <c r="M329" s="80">
        <v>0</v>
      </c>
      <c r="N329" s="80">
        <v>7760</v>
      </c>
      <c r="O329" s="80">
        <v>560</v>
      </c>
      <c r="P329" s="81" t="s">
        <v>1209</v>
      </c>
      <c r="Q329" s="82">
        <v>0</v>
      </c>
      <c r="R329" s="92">
        <v>0</v>
      </c>
      <c r="S329" s="92">
        <v>0</v>
      </c>
      <c r="T329" s="93"/>
      <c r="U329" s="93"/>
      <c r="V329" s="93"/>
      <c r="W329" s="93">
        <v>7760</v>
      </c>
    </row>
    <row r="330" spans="1:23" ht="15" customHeight="1">
      <c r="A330" s="75" t="s">
        <v>1109</v>
      </c>
      <c r="B330" s="85">
        <v>457</v>
      </c>
      <c r="C330" s="70" t="s">
        <v>891</v>
      </c>
      <c r="D330" s="70" t="s">
        <v>426</v>
      </c>
      <c r="E330" s="71" t="s">
        <v>1210</v>
      </c>
      <c r="F330" s="72" t="s">
        <v>863</v>
      </c>
      <c r="G330" s="73" t="s">
        <v>203</v>
      </c>
      <c r="H330" s="74">
        <v>42328</v>
      </c>
      <c r="I330" s="78" t="s">
        <v>388</v>
      </c>
      <c r="J330" s="70">
        <v>8465</v>
      </c>
      <c r="K330" s="70"/>
      <c r="L330" s="79">
        <v>1</v>
      </c>
      <c r="M330" s="80">
        <v>0</v>
      </c>
      <c r="N330" s="80">
        <v>5335</v>
      </c>
      <c r="O330" s="80">
        <v>560</v>
      </c>
      <c r="P330" s="81" t="s">
        <v>1211</v>
      </c>
      <c r="Q330" s="82">
        <v>0</v>
      </c>
      <c r="R330" s="92">
        <v>0</v>
      </c>
      <c r="S330" s="92">
        <v>0</v>
      </c>
      <c r="T330" s="93"/>
      <c r="U330" s="93"/>
      <c r="V330" s="93"/>
      <c r="W330" s="93">
        <v>5335</v>
      </c>
    </row>
    <row r="331" spans="1:23" ht="15" customHeight="1">
      <c r="A331" s="75" t="s">
        <v>1109</v>
      </c>
      <c r="B331" s="85">
        <v>458</v>
      </c>
      <c r="C331" s="70" t="s">
        <v>903</v>
      </c>
      <c r="D331" s="70" t="s">
        <v>430</v>
      </c>
      <c r="E331" s="71" t="s">
        <v>1212</v>
      </c>
      <c r="F331" s="72" t="s">
        <v>863</v>
      </c>
      <c r="G331" s="73" t="s">
        <v>203</v>
      </c>
      <c r="H331" s="74">
        <v>42328</v>
      </c>
      <c r="I331" s="78" t="s">
        <v>388</v>
      </c>
      <c r="J331" s="70">
        <v>3440</v>
      </c>
      <c r="K331" s="70"/>
      <c r="L331" s="79">
        <v>3</v>
      </c>
      <c r="M331" s="80">
        <v>0</v>
      </c>
      <c r="N331" s="80">
        <v>15840</v>
      </c>
      <c r="O331" s="80">
        <v>0</v>
      </c>
      <c r="P331" s="81" t="s">
        <v>1213</v>
      </c>
      <c r="Q331" s="82">
        <v>0</v>
      </c>
      <c r="R331" s="92">
        <v>0</v>
      </c>
      <c r="S331" s="92">
        <v>0</v>
      </c>
      <c r="T331" s="93"/>
      <c r="U331" s="93"/>
      <c r="V331" s="93"/>
      <c r="W331" s="93">
        <v>15840</v>
      </c>
    </row>
    <row r="332" spans="1:23" ht="15" customHeight="1">
      <c r="A332" s="75" t="s">
        <v>1109</v>
      </c>
      <c r="B332" s="85">
        <v>459</v>
      </c>
      <c r="C332" s="70" t="s">
        <v>62</v>
      </c>
      <c r="D332" s="70" t="s">
        <v>62</v>
      </c>
      <c r="E332" s="71" t="s">
        <v>1214</v>
      </c>
      <c r="F332" s="72" t="s">
        <v>977</v>
      </c>
      <c r="G332" s="73" t="s">
        <v>203</v>
      </c>
      <c r="H332" s="74">
        <v>42328</v>
      </c>
      <c r="I332" s="78" t="s">
        <v>388</v>
      </c>
      <c r="J332" s="70">
        <v>7580</v>
      </c>
      <c r="K332" s="70"/>
      <c r="L332" s="79">
        <v>2</v>
      </c>
      <c r="M332" s="80">
        <v>0</v>
      </c>
      <c r="N332" s="80">
        <v>9000</v>
      </c>
      <c r="O332" s="80">
        <v>560</v>
      </c>
      <c r="P332" s="81" t="s">
        <v>1215</v>
      </c>
      <c r="Q332" s="82">
        <v>0</v>
      </c>
      <c r="R332" s="92">
        <v>0</v>
      </c>
      <c r="S332" s="92">
        <v>0</v>
      </c>
      <c r="T332" s="93"/>
      <c r="U332" s="93"/>
      <c r="V332" s="93"/>
      <c r="W332" s="93">
        <v>9000</v>
      </c>
    </row>
    <row r="333" spans="1:23" ht="15" customHeight="1">
      <c r="A333" s="75" t="s">
        <v>1109</v>
      </c>
      <c r="B333" s="85">
        <v>460</v>
      </c>
      <c r="C333" s="70" t="s">
        <v>1002</v>
      </c>
      <c r="D333" s="70" t="s">
        <v>430</v>
      </c>
      <c r="E333" s="71" t="s">
        <v>1216</v>
      </c>
      <c r="F333" s="72" t="s">
        <v>1217</v>
      </c>
      <c r="G333" s="73" t="s">
        <v>203</v>
      </c>
      <c r="H333" s="74">
        <v>42330</v>
      </c>
      <c r="I333" s="78" t="s">
        <v>388</v>
      </c>
      <c r="J333" s="70">
        <v>8300</v>
      </c>
      <c r="K333" s="70"/>
      <c r="L333" s="79">
        <v>6</v>
      </c>
      <c r="M333" s="80">
        <v>0</v>
      </c>
      <c r="N333" s="80">
        <v>23280</v>
      </c>
      <c r="O333" s="80">
        <v>1680</v>
      </c>
      <c r="P333" s="81" t="s">
        <v>1218</v>
      </c>
      <c r="Q333" s="82">
        <v>0</v>
      </c>
      <c r="R333" s="92">
        <v>0</v>
      </c>
      <c r="S333" s="92">
        <v>0</v>
      </c>
      <c r="T333" s="93"/>
      <c r="U333" s="93"/>
      <c r="V333" s="93"/>
      <c r="W333" s="93">
        <v>23280</v>
      </c>
    </row>
    <row r="334" spans="1:23" ht="15" customHeight="1">
      <c r="A334" s="75" t="s">
        <v>1109</v>
      </c>
      <c r="B334" s="85">
        <v>461</v>
      </c>
      <c r="C334" s="70" t="s">
        <v>891</v>
      </c>
      <c r="D334" s="70" t="s">
        <v>430</v>
      </c>
      <c r="E334" s="71" t="s">
        <v>1219</v>
      </c>
      <c r="F334" s="72" t="s">
        <v>1220</v>
      </c>
      <c r="G334" s="73" t="s">
        <v>203</v>
      </c>
      <c r="H334" s="74">
        <v>42330</v>
      </c>
      <c r="I334" s="78" t="s">
        <v>388</v>
      </c>
      <c r="J334" s="70">
        <v>3440</v>
      </c>
      <c r="K334" s="70"/>
      <c r="L334" s="79">
        <v>3</v>
      </c>
      <c r="M334" s="80">
        <v>0</v>
      </c>
      <c r="N334" s="80">
        <v>15840</v>
      </c>
      <c r="O334" s="80">
        <v>900</v>
      </c>
      <c r="P334" s="81" t="s">
        <v>1221</v>
      </c>
      <c r="Q334" s="82">
        <v>0</v>
      </c>
      <c r="R334" s="92">
        <v>0</v>
      </c>
      <c r="S334" s="92">
        <v>0</v>
      </c>
      <c r="T334" s="93"/>
      <c r="U334" s="93"/>
      <c r="V334" s="93"/>
      <c r="W334" s="93">
        <v>15840</v>
      </c>
    </row>
    <row r="335" spans="1:23" ht="15" customHeight="1">
      <c r="A335" s="75" t="s">
        <v>1109</v>
      </c>
      <c r="B335" s="85">
        <v>462</v>
      </c>
      <c r="C335" s="70" t="s">
        <v>891</v>
      </c>
      <c r="D335" s="70" t="s">
        <v>426</v>
      </c>
      <c r="E335" s="71" t="s">
        <v>1222</v>
      </c>
      <c r="F335" s="72" t="s">
        <v>1223</v>
      </c>
      <c r="G335" s="73" t="s">
        <v>203</v>
      </c>
      <c r="H335" s="74">
        <v>42330</v>
      </c>
      <c r="I335" s="78" t="s">
        <v>384</v>
      </c>
      <c r="J335" s="70">
        <v>6920</v>
      </c>
      <c r="K335" s="70"/>
      <c r="L335" s="79">
        <v>2</v>
      </c>
      <c r="M335" s="80">
        <v>0</v>
      </c>
      <c r="N335" s="80">
        <v>9660</v>
      </c>
      <c r="O335" s="80">
        <v>280</v>
      </c>
      <c r="P335" s="81" t="s">
        <v>1224</v>
      </c>
      <c r="Q335" s="82">
        <v>0</v>
      </c>
      <c r="R335" s="92">
        <v>0</v>
      </c>
      <c r="S335" s="92">
        <v>0</v>
      </c>
      <c r="T335" s="93"/>
      <c r="U335" s="93"/>
      <c r="V335" s="93"/>
      <c r="W335" s="93">
        <v>9660</v>
      </c>
    </row>
    <row r="336" spans="1:23" ht="15" customHeight="1">
      <c r="A336" s="75" t="s">
        <v>1109</v>
      </c>
      <c r="B336" s="85">
        <v>463</v>
      </c>
      <c r="C336" s="70" t="s">
        <v>891</v>
      </c>
      <c r="D336" s="70" t="s">
        <v>426</v>
      </c>
      <c r="E336" s="71" t="s">
        <v>1225</v>
      </c>
      <c r="F336" s="72" t="s">
        <v>1226</v>
      </c>
      <c r="G336" s="73" t="s">
        <v>203</v>
      </c>
      <c r="H336" s="74">
        <v>42330</v>
      </c>
      <c r="I336" s="78" t="s">
        <v>384</v>
      </c>
      <c r="J336" s="70">
        <v>6920</v>
      </c>
      <c r="K336" s="70"/>
      <c r="L336" s="79">
        <v>2</v>
      </c>
      <c r="M336" s="80">
        <v>0</v>
      </c>
      <c r="N336" s="80">
        <v>9660</v>
      </c>
      <c r="O336" s="80">
        <v>280</v>
      </c>
      <c r="P336" s="81" t="s">
        <v>1224</v>
      </c>
      <c r="Q336" s="82">
        <v>0</v>
      </c>
      <c r="R336" s="92">
        <v>0</v>
      </c>
      <c r="S336" s="92">
        <v>0</v>
      </c>
      <c r="T336" s="93"/>
      <c r="U336" s="93"/>
      <c r="V336" s="93"/>
      <c r="W336" s="93">
        <v>9660</v>
      </c>
    </row>
    <row r="337" spans="1:23" ht="15" customHeight="1">
      <c r="A337" s="75" t="s">
        <v>1109</v>
      </c>
      <c r="B337" s="85">
        <v>464</v>
      </c>
      <c r="C337" s="70" t="s">
        <v>1227</v>
      </c>
      <c r="D337" s="70" t="s">
        <v>1227</v>
      </c>
      <c r="E337" s="71" t="s">
        <v>1228</v>
      </c>
      <c r="F337" s="72" t="s">
        <v>1229</v>
      </c>
      <c r="G337" s="73" t="s">
        <v>203</v>
      </c>
      <c r="H337" s="74">
        <v>42330</v>
      </c>
      <c r="I337" s="78" t="s">
        <v>841</v>
      </c>
      <c r="J337" s="70">
        <v>2000</v>
      </c>
      <c r="K337" s="70"/>
      <c r="L337" s="79">
        <v>0</v>
      </c>
      <c r="M337" s="80">
        <v>0</v>
      </c>
      <c r="N337" s="80">
        <v>29800</v>
      </c>
      <c r="O337" s="80">
        <v>0</v>
      </c>
      <c r="P337" s="81" t="s">
        <v>1230</v>
      </c>
      <c r="Q337" s="82">
        <v>0</v>
      </c>
      <c r="R337" s="92">
        <v>0</v>
      </c>
      <c r="S337" s="92">
        <v>0</v>
      </c>
      <c r="T337" s="93"/>
      <c r="U337" s="93"/>
      <c r="V337" s="93"/>
      <c r="W337" s="93">
        <v>29800</v>
      </c>
    </row>
    <row r="338" spans="1:23" ht="15" customHeight="1">
      <c r="A338" s="75" t="s">
        <v>1109</v>
      </c>
      <c r="B338" s="85">
        <v>465</v>
      </c>
      <c r="C338" s="70" t="s">
        <v>903</v>
      </c>
      <c r="D338" s="70" t="s">
        <v>430</v>
      </c>
      <c r="E338" s="71" t="s">
        <v>1231</v>
      </c>
      <c r="F338" s="72" t="s">
        <v>1208</v>
      </c>
      <c r="G338" s="73" t="s">
        <v>203</v>
      </c>
      <c r="H338" s="74">
        <v>42333</v>
      </c>
      <c r="I338" s="78" t="s">
        <v>869</v>
      </c>
      <c r="J338" s="70">
        <v>2290</v>
      </c>
      <c r="K338" s="70"/>
      <c r="L338" s="79">
        <v>3</v>
      </c>
      <c r="M338" s="80">
        <v>0</v>
      </c>
      <c r="N338" s="80">
        <v>13950</v>
      </c>
      <c r="O338" s="80">
        <v>900</v>
      </c>
      <c r="P338" s="81" t="s">
        <v>1232</v>
      </c>
      <c r="Q338" s="82">
        <v>0</v>
      </c>
      <c r="R338" s="92">
        <v>0</v>
      </c>
      <c r="S338" s="92">
        <v>0</v>
      </c>
      <c r="T338" s="93"/>
      <c r="U338" s="93"/>
      <c r="V338" s="93"/>
      <c r="W338" s="93">
        <v>13950</v>
      </c>
    </row>
    <row r="339" spans="1:23" ht="15" customHeight="1">
      <c r="A339" s="75" t="s">
        <v>1109</v>
      </c>
      <c r="B339" s="85">
        <v>466</v>
      </c>
      <c r="C339" s="70" t="s">
        <v>903</v>
      </c>
      <c r="D339" s="70" t="s">
        <v>426</v>
      </c>
      <c r="E339" s="71" t="s">
        <v>1233</v>
      </c>
      <c r="F339" s="72" t="s">
        <v>642</v>
      </c>
      <c r="G339" s="73" t="s">
        <v>203</v>
      </c>
      <c r="H339" s="74">
        <v>42336</v>
      </c>
      <c r="I339" s="78" t="s">
        <v>395</v>
      </c>
      <c r="J339" s="70">
        <v>2952</v>
      </c>
      <c r="K339" s="70"/>
      <c r="L339" s="79">
        <v>1</v>
      </c>
      <c r="M339" s="80">
        <v>0</v>
      </c>
      <c r="N339" s="80">
        <v>4428</v>
      </c>
      <c r="O339" s="80">
        <v>400</v>
      </c>
      <c r="P339" s="81" t="s">
        <v>1234</v>
      </c>
      <c r="Q339" s="82">
        <v>0</v>
      </c>
      <c r="R339" s="92">
        <v>0</v>
      </c>
      <c r="S339" s="92">
        <v>0</v>
      </c>
      <c r="T339" s="93"/>
      <c r="U339" s="93"/>
      <c r="V339" s="93"/>
      <c r="W339" s="93">
        <v>4428</v>
      </c>
    </row>
    <row r="340" spans="1:23" ht="15" customHeight="1">
      <c r="A340" s="75" t="s">
        <v>1109</v>
      </c>
      <c r="B340" s="85">
        <v>467</v>
      </c>
      <c r="C340" s="70" t="s">
        <v>1227</v>
      </c>
      <c r="D340" s="70" t="s">
        <v>1227</v>
      </c>
      <c r="E340" s="71" t="s">
        <v>1235</v>
      </c>
      <c r="F340" s="72" t="s">
        <v>510</v>
      </c>
      <c r="G340" s="73" t="s">
        <v>203</v>
      </c>
      <c r="H340" s="74">
        <v>42337</v>
      </c>
      <c r="I340" s="78" t="s">
        <v>1236</v>
      </c>
      <c r="J340" s="70">
        <v>2000</v>
      </c>
      <c r="K340" s="70"/>
      <c r="L340" s="79">
        <v>0</v>
      </c>
      <c r="M340" s="80">
        <v>0</v>
      </c>
      <c r="N340" s="80">
        <v>29800</v>
      </c>
      <c r="O340" s="80">
        <v>0</v>
      </c>
      <c r="P340" s="81" t="s">
        <v>1230</v>
      </c>
      <c r="Q340" s="82">
        <v>0</v>
      </c>
      <c r="R340" s="92">
        <v>0</v>
      </c>
      <c r="S340" s="92">
        <v>0</v>
      </c>
      <c r="T340" s="93"/>
      <c r="U340" s="93"/>
      <c r="V340" s="93"/>
      <c r="W340" s="93">
        <v>29800</v>
      </c>
    </row>
    <row r="341" spans="1:23" ht="15" customHeight="1">
      <c r="A341" s="75" t="s">
        <v>1109</v>
      </c>
      <c r="B341" s="85">
        <v>468</v>
      </c>
      <c r="C341" s="70" t="s">
        <v>824</v>
      </c>
      <c r="D341" s="70" t="s">
        <v>824</v>
      </c>
      <c r="E341" s="71" t="s">
        <v>1237</v>
      </c>
      <c r="F341" s="72" t="s">
        <v>735</v>
      </c>
      <c r="G341" s="73" t="s">
        <v>203</v>
      </c>
      <c r="H341" s="74">
        <v>42337</v>
      </c>
      <c r="I341" s="78" t="s">
        <v>1104</v>
      </c>
      <c r="J341" s="70">
        <v>800</v>
      </c>
      <c r="K341" s="70"/>
      <c r="L341" s="79">
        <v>0</v>
      </c>
      <c r="M341" s="80">
        <v>0</v>
      </c>
      <c r="N341" s="80">
        <v>3980</v>
      </c>
      <c r="O341" s="80">
        <v>0</v>
      </c>
      <c r="P341" s="81" t="s">
        <v>1238</v>
      </c>
      <c r="Q341" s="82">
        <v>0</v>
      </c>
      <c r="R341" s="92">
        <v>0</v>
      </c>
      <c r="S341" s="92">
        <v>0</v>
      </c>
      <c r="T341" s="93"/>
      <c r="U341" s="93"/>
      <c r="V341" s="93"/>
      <c r="W341" s="93">
        <v>3980</v>
      </c>
    </row>
    <row r="342" spans="1:23" ht="15" customHeight="1">
      <c r="A342" s="75" t="s">
        <v>1239</v>
      </c>
      <c r="B342" s="85">
        <v>469</v>
      </c>
      <c r="C342" s="70">
        <v>0</v>
      </c>
      <c r="D342" s="70" t="s">
        <v>62</v>
      </c>
      <c r="E342" s="71" t="s">
        <v>1240</v>
      </c>
      <c r="F342" s="72" t="s">
        <v>1241</v>
      </c>
      <c r="G342" s="73" t="s">
        <v>203</v>
      </c>
      <c r="H342" s="74">
        <v>42343</v>
      </c>
      <c r="I342" s="78" t="s">
        <v>869</v>
      </c>
      <c r="J342" s="70">
        <v>0</v>
      </c>
      <c r="K342" s="70"/>
      <c r="L342" s="79">
        <v>0</v>
      </c>
      <c r="M342" s="80">
        <v>0</v>
      </c>
      <c r="N342" s="80">
        <v>0</v>
      </c>
      <c r="O342" s="80">
        <v>0</v>
      </c>
      <c r="P342" s="81" t="s">
        <v>1242</v>
      </c>
      <c r="Q342" s="82">
        <v>0</v>
      </c>
      <c r="R342" s="92">
        <v>0.5</v>
      </c>
      <c r="S342" s="92">
        <v>0</v>
      </c>
      <c r="T342" s="93"/>
      <c r="U342" s="93"/>
      <c r="V342" s="93"/>
      <c r="W342" s="93">
        <v>0</v>
      </c>
    </row>
    <row r="343" spans="1:23" ht="15" customHeight="1">
      <c r="A343" s="75" t="s">
        <v>1239</v>
      </c>
      <c r="B343" s="85">
        <v>470</v>
      </c>
      <c r="C343" s="70" t="s">
        <v>891</v>
      </c>
      <c r="D343" s="70" t="s">
        <v>426</v>
      </c>
      <c r="E343" s="71" t="s">
        <v>1243</v>
      </c>
      <c r="F343" s="72" t="s">
        <v>1244</v>
      </c>
      <c r="G343" s="73" t="s">
        <v>203</v>
      </c>
      <c r="H343" s="74">
        <v>42343</v>
      </c>
      <c r="I343" s="78" t="s">
        <v>395</v>
      </c>
      <c r="J343" s="70">
        <v>1580</v>
      </c>
      <c r="K343" s="70"/>
      <c r="L343" s="79">
        <v>1</v>
      </c>
      <c r="M343" s="80">
        <v>0</v>
      </c>
      <c r="N343" s="80">
        <v>4800</v>
      </c>
      <c r="O343" s="80">
        <v>280</v>
      </c>
      <c r="P343" s="81" t="s">
        <v>1245</v>
      </c>
      <c r="Q343" s="82">
        <v>0</v>
      </c>
      <c r="R343" s="92">
        <v>0</v>
      </c>
      <c r="S343" s="92">
        <v>0</v>
      </c>
      <c r="T343" s="93"/>
      <c r="U343" s="93"/>
      <c r="V343" s="93"/>
      <c r="W343" s="93">
        <v>4800</v>
      </c>
    </row>
    <row r="344" spans="1:23" ht="15" customHeight="1">
      <c r="A344" s="75" t="s">
        <v>1246</v>
      </c>
      <c r="B344" s="85">
        <v>471</v>
      </c>
      <c r="C344" s="70" t="s">
        <v>891</v>
      </c>
      <c r="D344" s="70" t="s">
        <v>426</v>
      </c>
      <c r="E344" s="71" t="s">
        <v>1247</v>
      </c>
      <c r="F344" s="72" t="s">
        <v>1248</v>
      </c>
      <c r="G344" s="73" t="s">
        <v>203</v>
      </c>
      <c r="H344" s="74">
        <v>42343</v>
      </c>
      <c r="I344" s="78" t="s">
        <v>395</v>
      </c>
      <c r="J344" s="70">
        <v>880</v>
      </c>
      <c r="K344" s="70"/>
      <c r="L344" s="79">
        <v>1</v>
      </c>
      <c r="M344" s="80">
        <v>0</v>
      </c>
      <c r="N344" s="80">
        <v>5500</v>
      </c>
      <c r="O344" s="80">
        <v>0</v>
      </c>
      <c r="P344" s="81" t="s">
        <v>1249</v>
      </c>
      <c r="Q344" s="82">
        <v>0</v>
      </c>
      <c r="R344" s="92">
        <v>0</v>
      </c>
      <c r="S344" s="92">
        <v>0</v>
      </c>
      <c r="T344" s="93"/>
      <c r="U344" s="93"/>
      <c r="V344" s="93"/>
      <c r="W344" s="93">
        <v>5500</v>
      </c>
    </row>
    <row r="345" spans="1:23" ht="15" customHeight="1">
      <c r="A345" s="75" t="s">
        <v>1246</v>
      </c>
      <c r="B345" s="85">
        <v>472</v>
      </c>
      <c r="C345" s="70" t="s">
        <v>62</v>
      </c>
      <c r="D345" s="70" t="s">
        <v>62</v>
      </c>
      <c r="E345" s="71" t="s">
        <v>1250</v>
      </c>
      <c r="F345" s="72" t="s">
        <v>1251</v>
      </c>
      <c r="G345" s="73" t="s">
        <v>203</v>
      </c>
      <c r="H345" s="74">
        <v>42344</v>
      </c>
      <c r="I345" s="78" t="s">
        <v>395</v>
      </c>
      <c r="J345" s="70">
        <v>2780</v>
      </c>
      <c r="K345" s="70"/>
      <c r="L345" s="79">
        <v>3</v>
      </c>
      <c r="M345" s="80">
        <v>0</v>
      </c>
      <c r="N345" s="80">
        <v>13800</v>
      </c>
      <c r="O345" s="80">
        <v>840</v>
      </c>
      <c r="P345" s="81" t="s">
        <v>1252</v>
      </c>
      <c r="Q345" s="82">
        <v>1</v>
      </c>
      <c r="R345" s="92">
        <v>1</v>
      </c>
      <c r="S345" s="92">
        <v>3</v>
      </c>
      <c r="T345" s="93"/>
      <c r="U345" s="93"/>
      <c r="V345" s="93"/>
      <c r="W345" s="93">
        <v>13800</v>
      </c>
    </row>
    <row r="346" spans="1:23" ht="15" customHeight="1">
      <c r="A346" s="75" t="s">
        <v>1246</v>
      </c>
      <c r="B346" s="85">
        <v>473</v>
      </c>
      <c r="C346" s="70" t="s">
        <v>62</v>
      </c>
      <c r="D346" s="70" t="s">
        <v>62</v>
      </c>
      <c r="E346" s="71" t="s">
        <v>1253</v>
      </c>
      <c r="F346" s="72" t="s">
        <v>1254</v>
      </c>
      <c r="G346" s="73" t="s">
        <v>203</v>
      </c>
      <c r="H346" s="74">
        <v>42344</v>
      </c>
      <c r="I346" s="78" t="s">
        <v>395</v>
      </c>
      <c r="J346" s="70">
        <v>2780</v>
      </c>
      <c r="K346" s="70"/>
      <c r="L346" s="79">
        <v>3</v>
      </c>
      <c r="M346" s="80">
        <v>0</v>
      </c>
      <c r="N346" s="80">
        <v>13800</v>
      </c>
      <c r="O346" s="80">
        <v>280</v>
      </c>
      <c r="P346" s="81" t="s">
        <v>1255</v>
      </c>
      <c r="Q346" s="82">
        <v>1</v>
      </c>
      <c r="R346" s="92">
        <v>1</v>
      </c>
      <c r="S346" s="92">
        <v>3</v>
      </c>
      <c r="T346" s="93"/>
      <c r="U346" s="93"/>
      <c r="V346" s="93"/>
      <c r="W346" s="93">
        <v>13800</v>
      </c>
    </row>
    <row r="347" spans="1:23" ht="15" customHeight="1">
      <c r="A347" s="75" t="s">
        <v>1246</v>
      </c>
      <c r="B347" s="85">
        <v>474</v>
      </c>
      <c r="C347" s="70" t="s">
        <v>891</v>
      </c>
      <c r="D347" s="70" t="s">
        <v>426</v>
      </c>
      <c r="E347" s="71" t="s">
        <v>1256</v>
      </c>
      <c r="F347" s="72" t="s">
        <v>663</v>
      </c>
      <c r="G347" s="73" t="s">
        <v>203</v>
      </c>
      <c r="H347" s="74">
        <v>42344</v>
      </c>
      <c r="I347" s="78" t="s">
        <v>1059</v>
      </c>
      <c r="J347" s="70">
        <v>880</v>
      </c>
      <c r="K347" s="70"/>
      <c r="L347" s="79">
        <v>1</v>
      </c>
      <c r="M347" s="80">
        <v>0</v>
      </c>
      <c r="N347" s="80">
        <v>5500</v>
      </c>
      <c r="O347" s="80">
        <v>0</v>
      </c>
      <c r="P347" s="81" t="s">
        <v>1257</v>
      </c>
      <c r="Q347" s="82">
        <v>0</v>
      </c>
      <c r="R347" s="92">
        <v>0</v>
      </c>
      <c r="S347" s="92">
        <v>0</v>
      </c>
      <c r="T347" s="93"/>
      <c r="U347" s="93"/>
      <c r="V347" s="93"/>
      <c r="W347" s="93">
        <v>5500</v>
      </c>
    </row>
    <row r="348" spans="1:23" ht="15" customHeight="1">
      <c r="A348" s="75" t="s">
        <v>1246</v>
      </c>
      <c r="B348" s="85">
        <v>475</v>
      </c>
      <c r="C348" s="70" t="s">
        <v>891</v>
      </c>
      <c r="D348" s="70" t="s">
        <v>426</v>
      </c>
      <c r="E348" s="71" t="s">
        <v>1258</v>
      </c>
      <c r="F348" s="72" t="s">
        <v>812</v>
      </c>
      <c r="G348" s="73" t="s">
        <v>203</v>
      </c>
      <c r="H348" s="74">
        <v>42344</v>
      </c>
      <c r="I348" s="78" t="s">
        <v>395</v>
      </c>
      <c r="J348" s="70">
        <v>2552</v>
      </c>
      <c r="K348" s="70"/>
      <c r="L348" s="79">
        <v>1</v>
      </c>
      <c r="M348" s="80">
        <v>0</v>
      </c>
      <c r="N348" s="80">
        <v>3828</v>
      </c>
      <c r="O348" s="80">
        <v>280</v>
      </c>
      <c r="P348" s="81" t="s">
        <v>1259</v>
      </c>
      <c r="Q348" s="82">
        <v>0</v>
      </c>
      <c r="R348" s="92">
        <v>0</v>
      </c>
      <c r="S348" s="92">
        <v>0</v>
      </c>
      <c r="T348" s="93"/>
      <c r="U348" s="93"/>
      <c r="V348" s="93"/>
      <c r="W348" s="93">
        <v>3828</v>
      </c>
    </row>
    <row r="349" spans="1:23" ht="15" customHeight="1">
      <c r="A349" s="75" t="s">
        <v>1246</v>
      </c>
      <c r="B349" s="85">
        <v>476</v>
      </c>
      <c r="C349" s="70" t="s">
        <v>625</v>
      </c>
      <c r="D349" s="70" t="s">
        <v>62</v>
      </c>
      <c r="E349" s="71" t="s">
        <v>1260</v>
      </c>
      <c r="F349" s="72" t="s">
        <v>1261</v>
      </c>
      <c r="G349" s="73" t="s">
        <v>203</v>
      </c>
      <c r="H349" s="74">
        <v>42344</v>
      </c>
      <c r="I349" s="78" t="s">
        <v>384</v>
      </c>
      <c r="J349" s="70">
        <v>4145</v>
      </c>
      <c r="K349" s="70"/>
      <c r="L349" s="79">
        <v>3</v>
      </c>
      <c r="M349" s="80">
        <v>0</v>
      </c>
      <c r="N349" s="80">
        <v>12435</v>
      </c>
      <c r="O349" s="80">
        <v>840</v>
      </c>
      <c r="P349" s="81" t="s">
        <v>1112</v>
      </c>
      <c r="Q349" s="82">
        <v>1</v>
      </c>
      <c r="R349" s="92">
        <v>1.1000000000000001</v>
      </c>
      <c r="S349" s="92">
        <v>3.3</v>
      </c>
      <c r="T349" s="93"/>
      <c r="U349" s="93"/>
      <c r="V349" s="93"/>
      <c r="W349" s="93">
        <v>12435</v>
      </c>
    </row>
    <row r="350" spans="1:23" ht="15" customHeight="1">
      <c r="A350" s="75" t="s">
        <v>1246</v>
      </c>
      <c r="B350" s="85">
        <v>477</v>
      </c>
      <c r="C350" s="70" t="s">
        <v>891</v>
      </c>
      <c r="D350" s="70" t="s">
        <v>426</v>
      </c>
      <c r="E350" s="71" t="s">
        <v>1262</v>
      </c>
      <c r="F350" s="72" t="s">
        <v>1263</v>
      </c>
      <c r="G350" s="73" t="s">
        <v>203</v>
      </c>
      <c r="H350" s="74">
        <v>42350</v>
      </c>
      <c r="I350" s="78" t="s">
        <v>395</v>
      </c>
      <c r="J350" s="70">
        <v>1580</v>
      </c>
      <c r="K350" s="70"/>
      <c r="L350" s="79">
        <v>1</v>
      </c>
      <c r="M350" s="80">
        <v>0</v>
      </c>
      <c r="N350" s="80">
        <v>4800</v>
      </c>
      <c r="O350" s="80">
        <v>280</v>
      </c>
      <c r="P350" s="81" t="s">
        <v>1245</v>
      </c>
      <c r="Q350" s="82">
        <v>0</v>
      </c>
      <c r="R350" s="92">
        <v>0</v>
      </c>
      <c r="S350" s="92">
        <v>0</v>
      </c>
      <c r="T350" s="93"/>
      <c r="U350" s="93"/>
      <c r="V350" s="93"/>
      <c r="W350" s="93">
        <v>4800</v>
      </c>
    </row>
    <row r="351" spans="1:23" ht="15" customHeight="1">
      <c r="A351" s="75" t="s">
        <v>1246</v>
      </c>
      <c r="B351" s="85">
        <v>478</v>
      </c>
      <c r="C351" s="70" t="s">
        <v>891</v>
      </c>
      <c r="D351" s="70" t="s">
        <v>426</v>
      </c>
      <c r="E351" s="71" t="s">
        <v>1264</v>
      </c>
      <c r="F351" s="72" t="s">
        <v>1265</v>
      </c>
      <c r="G351" s="73" t="s">
        <v>203</v>
      </c>
      <c r="H351" s="74">
        <v>42350</v>
      </c>
      <c r="I351" s="78" t="s">
        <v>395</v>
      </c>
      <c r="J351" s="70">
        <v>1580</v>
      </c>
      <c r="K351" s="70"/>
      <c r="L351" s="79">
        <v>1</v>
      </c>
      <c r="M351" s="80">
        <v>0</v>
      </c>
      <c r="N351" s="80">
        <v>4800</v>
      </c>
      <c r="O351" s="80">
        <v>280</v>
      </c>
      <c r="P351" s="81" t="s">
        <v>1245</v>
      </c>
      <c r="Q351" s="82">
        <v>0</v>
      </c>
      <c r="R351" s="92">
        <v>0</v>
      </c>
      <c r="S351" s="92">
        <v>0</v>
      </c>
      <c r="T351" s="93"/>
      <c r="U351" s="93"/>
      <c r="V351" s="93"/>
      <c r="W351" s="93">
        <v>4800</v>
      </c>
    </row>
    <row r="352" spans="1:23" ht="15" customHeight="1">
      <c r="A352" s="75" t="s">
        <v>1246</v>
      </c>
      <c r="B352" s="85">
        <v>479</v>
      </c>
      <c r="C352" s="70" t="s">
        <v>891</v>
      </c>
      <c r="D352" s="70" t="s">
        <v>426</v>
      </c>
      <c r="E352" s="71" t="s">
        <v>1266</v>
      </c>
      <c r="F352" s="72" t="s">
        <v>1267</v>
      </c>
      <c r="G352" s="73" t="s">
        <v>203</v>
      </c>
      <c r="H352" s="74">
        <v>42350</v>
      </c>
      <c r="I352" s="78" t="s">
        <v>1268</v>
      </c>
      <c r="J352" s="70">
        <v>4100</v>
      </c>
      <c r="K352" s="70"/>
      <c r="L352" s="79">
        <v>2</v>
      </c>
      <c r="M352" s="80">
        <v>0</v>
      </c>
      <c r="N352" s="80">
        <v>9700</v>
      </c>
      <c r="O352" s="80">
        <v>560</v>
      </c>
      <c r="P352" s="81" t="s">
        <v>1269</v>
      </c>
      <c r="Q352" s="82">
        <v>0</v>
      </c>
      <c r="R352" s="92">
        <v>0</v>
      </c>
      <c r="S352" s="92">
        <v>0</v>
      </c>
      <c r="T352" s="93"/>
      <c r="U352" s="93"/>
      <c r="V352" s="93"/>
      <c r="W352" s="93">
        <v>9700</v>
      </c>
    </row>
    <row r="353" spans="1:23" ht="15" customHeight="1">
      <c r="A353" s="75" t="s">
        <v>1246</v>
      </c>
      <c r="B353" s="85">
        <v>480</v>
      </c>
      <c r="C353" s="70" t="s">
        <v>62</v>
      </c>
      <c r="D353" s="70" t="s">
        <v>62</v>
      </c>
      <c r="E353" s="71" t="s">
        <v>1270</v>
      </c>
      <c r="F353" s="72" t="s">
        <v>1271</v>
      </c>
      <c r="G353" s="73" t="s">
        <v>203</v>
      </c>
      <c r="H353" s="74">
        <v>42350</v>
      </c>
      <c r="I353" s="78" t="s">
        <v>395</v>
      </c>
      <c r="J353" s="70">
        <v>8612</v>
      </c>
      <c r="K353" s="70"/>
      <c r="L353" s="79">
        <v>6</v>
      </c>
      <c r="M353" s="80">
        <v>0</v>
      </c>
      <c r="N353" s="80">
        <v>22968</v>
      </c>
      <c r="O353" s="80">
        <v>1680</v>
      </c>
      <c r="P353" s="81" t="s">
        <v>1272</v>
      </c>
      <c r="Q353" s="82">
        <v>1</v>
      </c>
      <c r="R353" s="92">
        <v>0.6</v>
      </c>
      <c r="S353" s="92">
        <v>3.6</v>
      </c>
      <c r="T353" s="93"/>
      <c r="U353" s="93"/>
      <c r="V353" s="93"/>
      <c r="W353" s="93">
        <v>22968</v>
      </c>
    </row>
    <row r="354" spans="1:23" ht="15" customHeight="1">
      <c r="A354" s="75" t="s">
        <v>1246</v>
      </c>
      <c r="B354" s="85">
        <v>481</v>
      </c>
      <c r="C354" s="70" t="s">
        <v>62</v>
      </c>
      <c r="D354" s="70" t="s">
        <v>62</v>
      </c>
      <c r="E354" s="71" t="s">
        <v>1273</v>
      </c>
      <c r="F354" s="72" t="s">
        <v>1274</v>
      </c>
      <c r="G354" s="73" t="s">
        <v>203</v>
      </c>
      <c r="H354" s="74">
        <v>42350</v>
      </c>
      <c r="I354" s="78" t="s">
        <v>395</v>
      </c>
      <c r="J354" s="70">
        <v>8612</v>
      </c>
      <c r="K354" s="70"/>
      <c r="L354" s="79">
        <v>6</v>
      </c>
      <c r="M354" s="80">
        <v>0</v>
      </c>
      <c r="N354" s="80">
        <v>22968</v>
      </c>
      <c r="O354" s="80">
        <v>1680</v>
      </c>
      <c r="P354" s="81" t="s">
        <v>1272</v>
      </c>
      <c r="Q354" s="82">
        <v>1</v>
      </c>
      <c r="R354" s="92">
        <v>0.6</v>
      </c>
      <c r="S354" s="92">
        <v>3.6</v>
      </c>
      <c r="T354" s="93"/>
      <c r="U354" s="93"/>
      <c r="V354" s="93"/>
      <c r="W354" s="93">
        <v>22968</v>
      </c>
    </row>
    <row r="355" spans="1:23" ht="15" customHeight="1">
      <c r="A355" s="75" t="s">
        <v>1246</v>
      </c>
      <c r="B355" s="85">
        <v>482</v>
      </c>
      <c r="C355" s="70" t="s">
        <v>62</v>
      </c>
      <c r="D355" s="70" t="s">
        <v>62</v>
      </c>
      <c r="E355" s="71" t="s">
        <v>1275</v>
      </c>
      <c r="F355" s="72" t="s">
        <v>1276</v>
      </c>
      <c r="G355" s="73" t="s">
        <v>203</v>
      </c>
      <c r="H355" s="74">
        <v>42350</v>
      </c>
      <c r="I355" s="78" t="s">
        <v>384</v>
      </c>
      <c r="J355" s="70">
        <v>1580</v>
      </c>
      <c r="K355" s="70"/>
      <c r="L355" s="79">
        <v>1</v>
      </c>
      <c r="M355" s="80">
        <v>0</v>
      </c>
      <c r="N355" s="80">
        <v>4800</v>
      </c>
      <c r="O355" s="80">
        <v>280</v>
      </c>
      <c r="P355" s="81" t="s">
        <v>1277</v>
      </c>
      <c r="Q355" s="82">
        <v>1</v>
      </c>
      <c r="R355" s="92">
        <v>1</v>
      </c>
      <c r="S355" s="92">
        <v>1</v>
      </c>
      <c r="T355" s="93"/>
      <c r="U355" s="93"/>
      <c r="V355" s="93"/>
      <c r="W355" s="93">
        <v>4800</v>
      </c>
    </row>
    <row r="356" spans="1:23" ht="15" customHeight="1">
      <c r="A356" s="75" t="s">
        <v>1246</v>
      </c>
      <c r="B356" s="85">
        <v>483</v>
      </c>
      <c r="C356" s="70" t="s">
        <v>891</v>
      </c>
      <c r="D356" s="70" t="s">
        <v>430</v>
      </c>
      <c r="E356" s="71" t="s">
        <v>1278</v>
      </c>
      <c r="F356" s="72" t="s">
        <v>946</v>
      </c>
      <c r="G356" s="73" t="s">
        <v>203</v>
      </c>
      <c r="H356" s="74">
        <v>42350</v>
      </c>
      <c r="I356" s="78" t="s">
        <v>395</v>
      </c>
      <c r="J356" s="70">
        <v>2780</v>
      </c>
      <c r="K356" s="70"/>
      <c r="L356" s="79">
        <v>3</v>
      </c>
      <c r="M356" s="80">
        <v>0</v>
      </c>
      <c r="N356" s="80">
        <v>13800</v>
      </c>
      <c r="O356" s="80">
        <v>840</v>
      </c>
      <c r="P356" s="81" t="s">
        <v>1172</v>
      </c>
      <c r="Q356" s="82">
        <v>0</v>
      </c>
      <c r="R356" s="92">
        <v>0</v>
      </c>
      <c r="S356" s="92">
        <v>0</v>
      </c>
      <c r="T356" s="93"/>
      <c r="U356" s="93"/>
      <c r="V356" s="93"/>
      <c r="W356" s="93">
        <v>13800</v>
      </c>
    </row>
    <row r="357" spans="1:23" ht="15" customHeight="1">
      <c r="A357" s="75" t="s">
        <v>1246</v>
      </c>
      <c r="B357" s="85">
        <v>484</v>
      </c>
      <c r="C357" s="70" t="s">
        <v>891</v>
      </c>
      <c r="D357" s="70" t="s">
        <v>430</v>
      </c>
      <c r="E357" s="71" t="s">
        <v>1279</v>
      </c>
      <c r="F357" s="72" t="s">
        <v>1280</v>
      </c>
      <c r="G357" s="73" t="s">
        <v>203</v>
      </c>
      <c r="H357" s="74">
        <v>42350</v>
      </c>
      <c r="I357" s="78" t="s">
        <v>395</v>
      </c>
      <c r="J357" s="70">
        <v>2780</v>
      </c>
      <c r="K357" s="70"/>
      <c r="L357" s="79">
        <v>3</v>
      </c>
      <c r="M357" s="80">
        <v>0</v>
      </c>
      <c r="N357" s="80">
        <v>13800</v>
      </c>
      <c r="O357" s="80">
        <v>840</v>
      </c>
      <c r="P357" s="81" t="s">
        <v>1172</v>
      </c>
      <c r="Q357" s="82">
        <v>0</v>
      </c>
      <c r="R357" s="92">
        <v>0</v>
      </c>
      <c r="S357" s="92">
        <v>0</v>
      </c>
      <c r="T357" s="93"/>
      <c r="U357" s="93"/>
      <c r="V357" s="93"/>
      <c r="W357" s="93">
        <v>13800</v>
      </c>
    </row>
    <row r="358" spans="1:23" ht="15" customHeight="1">
      <c r="A358" s="75" t="s">
        <v>1246</v>
      </c>
      <c r="B358" s="85">
        <v>485</v>
      </c>
      <c r="C358" s="70" t="s">
        <v>891</v>
      </c>
      <c r="D358" s="70" t="s">
        <v>426</v>
      </c>
      <c r="E358" s="71" t="s">
        <v>1281</v>
      </c>
      <c r="F358" s="72" t="s">
        <v>1282</v>
      </c>
      <c r="G358" s="73" t="s">
        <v>203</v>
      </c>
      <c r="H358" s="74">
        <v>42351</v>
      </c>
      <c r="I358" s="78" t="s">
        <v>1268</v>
      </c>
      <c r="J358" s="70">
        <v>2074</v>
      </c>
      <c r="K358" s="70"/>
      <c r="L358" s="79">
        <v>1</v>
      </c>
      <c r="M358" s="80">
        <v>0</v>
      </c>
      <c r="N358" s="80">
        <v>4306</v>
      </c>
      <c r="O358" s="80">
        <v>0</v>
      </c>
      <c r="P358" s="81" t="s">
        <v>1283</v>
      </c>
      <c r="Q358" s="82">
        <v>0</v>
      </c>
      <c r="R358" s="92">
        <v>0</v>
      </c>
      <c r="S358" s="92">
        <v>0</v>
      </c>
      <c r="T358" s="93"/>
      <c r="U358" s="93"/>
      <c r="V358" s="93"/>
      <c r="W358" s="93">
        <v>4306</v>
      </c>
    </row>
    <row r="359" spans="1:23" ht="15" customHeight="1">
      <c r="A359" s="75" t="s">
        <v>1246</v>
      </c>
      <c r="B359" s="85">
        <v>486</v>
      </c>
      <c r="C359" s="70" t="s">
        <v>62</v>
      </c>
      <c r="D359" s="70" t="s">
        <v>62</v>
      </c>
      <c r="E359" s="71" t="s">
        <v>1284</v>
      </c>
      <c r="F359" s="72" t="s">
        <v>1285</v>
      </c>
      <c r="G359" s="73" t="s">
        <v>203</v>
      </c>
      <c r="H359" s="74">
        <v>42351</v>
      </c>
      <c r="I359" s="78" t="s">
        <v>1286</v>
      </c>
      <c r="J359" s="70">
        <v>8206</v>
      </c>
      <c r="K359" s="70"/>
      <c r="L359" s="79">
        <v>2</v>
      </c>
      <c r="M359" s="80">
        <v>0</v>
      </c>
      <c r="N359" s="80">
        <v>8374</v>
      </c>
      <c r="O359" s="80">
        <v>560</v>
      </c>
      <c r="P359" s="81" t="s">
        <v>1287</v>
      </c>
      <c r="Q359" s="82">
        <v>1</v>
      </c>
      <c r="R359" s="92">
        <v>0.6</v>
      </c>
      <c r="S359" s="92">
        <v>1.2</v>
      </c>
      <c r="T359" s="93"/>
      <c r="U359" s="93"/>
      <c r="V359" s="93"/>
      <c r="W359" s="93">
        <v>8374</v>
      </c>
    </row>
    <row r="360" spans="1:23" ht="15" customHeight="1">
      <c r="A360" s="75" t="s">
        <v>1246</v>
      </c>
      <c r="B360" s="85">
        <v>487</v>
      </c>
      <c r="C360" s="70" t="s">
        <v>891</v>
      </c>
      <c r="D360" s="70" t="s">
        <v>426</v>
      </c>
      <c r="E360" s="71" t="s">
        <v>1288</v>
      </c>
      <c r="F360" s="72" t="s">
        <v>1289</v>
      </c>
      <c r="G360" s="73" t="s">
        <v>203</v>
      </c>
      <c r="H360" s="74">
        <v>42351</v>
      </c>
      <c r="I360" s="78" t="s">
        <v>395</v>
      </c>
      <c r="J360" s="70">
        <v>1952</v>
      </c>
      <c r="K360" s="70"/>
      <c r="L360" s="79">
        <v>1</v>
      </c>
      <c r="M360" s="80">
        <v>0</v>
      </c>
      <c r="N360" s="80">
        <v>2928</v>
      </c>
      <c r="O360" s="80">
        <v>0</v>
      </c>
      <c r="P360" s="81" t="s">
        <v>1290</v>
      </c>
      <c r="Q360" s="82">
        <v>0</v>
      </c>
      <c r="R360" s="92">
        <v>0</v>
      </c>
      <c r="S360" s="92">
        <v>0</v>
      </c>
      <c r="T360" s="93"/>
      <c r="U360" s="93"/>
      <c r="V360" s="93"/>
      <c r="W360" s="93">
        <v>2928</v>
      </c>
    </row>
    <row r="361" spans="1:23" ht="15" customHeight="1">
      <c r="A361" s="75" t="s">
        <v>1246</v>
      </c>
      <c r="B361" s="85">
        <v>488</v>
      </c>
      <c r="C361" s="70" t="s">
        <v>891</v>
      </c>
      <c r="D361" s="70" t="s">
        <v>426</v>
      </c>
      <c r="E361" s="71" t="s">
        <v>1291</v>
      </c>
      <c r="F361" s="72" t="s">
        <v>1289</v>
      </c>
      <c r="G361" s="73" t="s">
        <v>203</v>
      </c>
      <c r="H361" s="74">
        <v>42351</v>
      </c>
      <c r="I361" s="78" t="s">
        <v>395</v>
      </c>
      <c r="J361" s="70">
        <v>2552</v>
      </c>
      <c r="K361" s="70"/>
      <c r="L361" s="79">
        <v>1</v>
      </c>
      <c r="M361" s="80">
        <v>0</v>
      </c>
      <c r="N361" s="80">
        <v>3828</v>
      </c>
      <c r="O361" s="80">
        <v>0</v>
      </c>
      <c r="P361" s="81" t="s">
        <v>1292</v>
      </c>
      <c r="Q361" s="82">
        <v>0</v>
      </c>
      <c r="R361" s="92">
        <v>0</v>
      </c>
      <c r="S361" s="92">
        <v>0</v>
      </c>
      <c r="T361" s="93"/>
      <c r="U361" s="93"/>
      <c r="V361" s="93"/>
      <c r="W361" s="93">
        <v>3828</v>
      </c>
    </row>
    <row r="362" spans="1:23" ht="15" customHeight="1">
      <c r="A362" s="75" t="s">
        <v>1246</v>
      </c>
      <c r="B362" s="85">
        <v>489</v>
      </c>
      <c r="C362" s="70" t="s">
        <v>1002</v>
      </c>
      <c r="D362" s="70" t="s">
        <v>430</v>
      </c>
      <c r="E362" s="71" t="s">
        <v>1293</v>
      </c>
      <c r="F362" s="72" t="s">
        <v>898</v>
      </c>
      <c r="G362" s="73" t="s">
        <v>203</v>
      </c>
      <c r="H362" s="74">
        <v>42351</v>
      </c>
      <c r="I362" s="78" t="s">
        <v>395</v>
      </c>
      <c r="J362" s="70">
        <v>5780</v>
      </c>
      <c r="K362" s="70"/>
      <c r="L362" s="79">
        <v>6</v>
      </c>
      <c r="M362" s="80">
        <v>0</v>
      </c>
      <c r="N362" s="80">
        <v>25800</v>
      </c>
      <c r="O362" s="80">
        <v>1680</v>
      </c>
      <c r="P362" s="81" t="s">
        <v>1294</v>
      </c>
      <c r="Q362" s="82">
        <v>0</v>
      </c>
      <c r="R362" s="92">
        <v>0</v>
      </c>
      <c r="S362" s="92">
        <v>0</v>
      </c>
      <c r="T362" s="93"/>
      <c r="U362" s="93"/>
      <c r="V362" s="93"/>
      <c r="W362" s="93">
        <v>25800</v>
      </c>
    </row>
    <row r="363" spans="1:23" ht="15" customHeight="1">
      <c r="A363" s="75" t="s">
        <v>1246</v>
      </c>
      <c r="B363" s="85">
        <v>490</v>
      </c>
      <c r="C363" s="70" t="s">
        <v>891</v>
      </c>
      <c r="D363" s="70" t="s">
        <v>430</v>
      </c>
      <c r="E363" s="71" t="s">
        <v>1295</v>
      </c>
      <c r="F363" s="72" t="s">
        <v>560</v>
      </c>
      <c r="G363" s="73" t="s">
        <v>203</v>
      </c>
      <c r="H363" s="74">
        <v>42355</v>
      </c>
      <c r="I363" s="78" t="s">
        <v>388</v>
      </c>
      <c r="J363" s="70">
        <v>2072.5</v>
      </c>
      <c r="K363" s="70"/>
      <c r="L363" s="79">
        <v>1.5</v>
      </c>
      <c r="M363" s="80">
        <v>0</v>
      </c>
      <c r="N363" s="80">
        <v>6217.5</v>
      </c>
      <c r="O363" s="80">
        <v>420</v>
      </c>
      <c r="P363" s="81" t="s">
        <v>1296</v>
      </c>
      <c r="Q363" s="82">
        <v>0</v>
      </c>
      <c r="R363" s="92">
        <v>0.25</v>
      </c>
      <c r="S363" s="92">
        <v>0.75</v>
      </c>
      <c r="T363" s="93"/>
      <c r="U363" s="93"/>
      <c r="V363" s="93"/>
      <c r="W363" s="93">
        <v>6217.5</v>
      </c>
    </row>
    <row r="364" spans="1:23" ht="15" customHeight="1">
      <c r="A364" s="75" t="s">
        <v>1246</v>
      </c>
      <c r="B364" s="85">
        <v>491</v>
      </c>
      <c r="C364" s="70" t="s">
        <v>891</v>
      </c>
      <c r="D364" s="70" t="s">
        <v>426</v>
      </c>
      <c r="E364" s="71" t="s">
        <v>1297</v>
      </c>
      <c r="F364" s="72" t="s">
        <v>572</v>
      </c>
      <c r="G364" s="73" t="s">
        <v>203</v>
      </c>
      <c r="H364" s="74">
        <v>42357</v>
      </c>
      <c r="I364" s="78" t="s">
        <v>395</v>
      </c>
      <c r="J364" s="70">
        <v>2000</v>
      </c>
      <c r="K364" s="70"/>
      <c r="L364" s="79">
        <v>1</v>
      </c>
      <c r="M364" s="80">
        <v>0</v>
      </c>
      <c r="N364" s="80">
        <v>4900</v>
      </c>
      <c r="O364" s="80">
        <v>280</v>
      </c>
      <c r="P364" s="81" t="s">
        <v>1298</v>
      </c>
      <c r="Q364" s="82">
        <v>0</v>
      </c>
      <c r="R364" s="92">
        <v>0.25</v>
      </c>
      <c r="S364" s="92">
        <v>0.5</v>
      </c>
      <c r="T364" s="93"/>
      <c r="U364" s="93"/>
      <c r="V364" s="93"/>
      <c r="W364" s="93">
        <v>4900</v>
      </c>
    </row>
    <row r="365" spans="1:23" ht="15" customHeight="1">
      <c r="A365" s="75" t="s">
        <v>1246</v>
      </c>
      <c r="B365" s="85">
        <v>492</v>
      </c>
      <c r="C365" s="70" t="s">
        <v>625</v>
      </c>
      <c r="D365" s="70" t="s">
        <v>62</v>
      </c>
      <c r="E365" s="71" t="s">
        <v>1299</v>
      </c>
      <c r="F365" s="72" t="s">
        <v>1300</v>
      </c>
      <c r="G365" s="73" t="s">
        <v>203</v>
      </c>
      <c r="H365" s="74">
        <v>42357</v>
      </c>
      <c r="I365" s="78" t="s">
        <v>869</v>
      </c>
      <c r="J365" s="70">
        <v>11780</v>
      </c>
      <c r="K365" s="70"/>
      <c r="L365" s="79">
        <v>1</v>
      </c>
      <c r="M365" s="80">
        <v>0</v>
      </c>
      <c r="N365" s="80">
        <v>4800</v>
      </c>
      <c r="O365" s="80">
        <v>280</v>
      </c>
      <c r="P365" s="81" t="s">
        <v>1148</v>
      </c>
      <c r="Q365" s="82">
        <v>1</v>
      </c>
      <c r="R365" s="92">
        <v>1</v>
      </c>
      <c r="S365" s="92">
        <v>1</v>
      </c>
      <c r="T365" s="93"/>
      <c r="U365" s="93"/>
      <c r="V365" s="93"/>
      <c r="W365" s="93">
        <v>4800</v>
      </c>
    </row>
    <row r="366" spans="1:23" ht="15" customHeight="1">
      <c r="A366" s="75" t="s">
        <v>1246</v>
      </c>
      <c r="B366" s="85">
        <v>493</v>
      </c>
      <c r="C366" s="70" t="s">
        <v>62</v>
      </c>
      <c r="D366" s="70" t="s">
        <v>62</v>
      </c>
      <c r="E366" s="71" t="s">
        <v>1301</v>
      </c>
      <c r="F366" s="72" t="s">
        <v>1302</v>
      </c>
      <c r="G366" s="73" t="s">
        <v>203</v>
      </c>
      <c r="H366" s="74">
        <v>42357</v>
      </c>
      <c r="I366" s="78" t="s">
        <v>1286</v>
      </c>
      <c r="J366" s="70">
        <v>2780</v>
      </c>
      <c r="K366" s="70"/>
      <c r="L366" s="79">
        <v>3</v>
      </c>
      <c r="M366" s="80">
        <v>0</v>
      </c>
      <c r="N366" s="80">
        <v>13800</v>
      </c>
      <c r="O366" s="80">
        <v>840</v>
      </c>
      <c r="P366" s="81" t="s">
        <v>1303</v>
      </c>
      <c r="Q366" s="82">
        <v>1</v>
      </c>
      <c r="R366" s="92">
        <v>1</v>
      </c>
      <c r="S366" s="92">
        <v>3</v>
      </c>
      <c r="T366" s="93"/>
      <c r="U366" s="93"/>
      <c r="V366" s="93"/>
      <c r="W366" s="93">
        <v>13800</v>
      </c>
    </row>
    <row r="367" spans="1:23" ht="15" customHeight="1">
      <c r="A367" s="75" t="s">
        <v>1246</v>
      </c>
      <c r="B367" s="85">
        <v>494</v>
      </c>
      <c r="C367" s="70" t="s">
        <v>62</v>
      </c>
      <c r="D367" s="70" t="s">
        <v>62</v>
      </c>
      <c r="E367" s="71" t="s">
        <v>1304</v>
      </c>
      <c r="F367" s="72" t="s">
        <v>1305</v>
      </c>
      <c r="G367" s="73" t="s">
        <v>203</v>
      </c>
      <c r="H367" s="74">
        <v>42357</v>
      </c>
      <c r="I367" s="78" t="s">
        <v>395</v>
      </c>
      <c r="J367" s="70">
        <v>5096</v>
      </c>
      <c r="K367" s="70"/>
      <c r="L367" s="79">
        <v>3</v>
      </c>
      <c r="M367" s="80">
        <v>0</v>
      </c>
      <c r="N367" s="80">
        <v>11484</v>
      </c>
      <c r="O367" s="80">
        <v>840</v>
      </c>
      <c r="P367" s="81" t="s">
        <v>1306</v>
      </c>
      <c r="Q367" s="82">
        <v>1</v>
      </c>
      <c r="R367" s="92">
        <v>0.6</v>
      </c>
      <c r="S367" s="92">
        <v>1.8</v>
      </c>
      <c r="T367" s="93"/>
      <c r="U367" s="93"/>
      <c r="V367" s="93"/>
      <c r="W367" s="93">
        <v>11484</v>
      </c>
    </row>
    <row r="368" spans="1:23" ht="15" customHeight="1">
      <c r="A368" s="75" t="s">
        <v>1246</v>
      </c>
      <c r="B368" s="85">
        <v>495</v>
      </c>
      <c r="C368" s="70" t="s">
        <v>1189</v>
      </c>
      <c r="D368" s="70" t="s">
        <v>430</v>
      </c>
      <c r="E368" s="71" t="s">
        <v>1307</v>
      </c>
      <c r="F368" s="72" t="s">
        <v>1308</v>
      </c>
      <c r="G368" s="73" t="s">
        <v>203</v>
      </c>
      <c r="H368" s="74">
        <v>42357</v>
      </c>
      <c r="I368" s="78" t="s">
        <v>395</v>
      </c>
      <c r="J368" s="70">
        <v>2580</v>
      </c>
      <c r="K368" s="70"/>
      <c r="L368" s="79">
        <v>0</v>
      </c>
      <c r="M368" s="80">
        <v>0</v>
      </c>
      <c r="N368" s="80">
        <v>14000</v>
      </c>
      <c r="O368" s="80">
        <v>0</v>
      </c>
      <c r="P368" s="81" t="s">
        <v>1309</v>
      </c>
      <c r="Q368" s="82">
        <v>0</v>
      </c>
      <c r="R368" s="92">
        <v>0</v>
      </c>
      <c r="S368" s="92">
        <v>0</v>
      </c>
      <c r="T368" s="93"/>
      <c r="U368" s="93"/>
      <c r="V368" s="93"/>
      <c r="W368" s="93">
        <v>14000</v>
      </c>
    </row>
    <row r="369" spans="1:23" ht="15" customHeight="1">
      <c r="A369" s="75" t="s">
        <v>1246</v>
      </c>
      <c r="B369" s="85">
        <v>496</v>
      </c>
      <c r="C369" s="70" t="s">
        <v>625</v>
      </c>
      <c r="D369" s="70" t="s">
        <v>62</v>
      </c>
      <c r="E369" s="71" t="s">
        <v>1310</v>
      </c>
      <c r="F369" s="72" t="s">
        <v>1311</v>
      </c>
      <c r="G369" s="73" t="s">
        <v>203</v>
      </c>
      <c r="H369" s="74">
        <v>42358</v>
      </c>
      <c r="I369" s="78" t="s">
        <v>1268</v>
      </c>
      <c r="J369" s="70">
        <v>4145</v>
      </c>
      <c r="K369" s="70"/>
      <c r="L369" s="79">
        <v>3</v>
      </c>
      <c r="M369" s="80">
        <v>0</v>
      </c>
      <c r="N369" s="80">
        <v>12435</v>
      </c>
      <c r="O369" s="80">
        <v>840</v>
      </c>
      <c r="P369" s="81" t="s">
        <v>1112</v>
      </c>
      <c r="Q369" s="82">
        <v>1</v>
      </c>
      <c r="R369" s="92">
        <v>1.1000000000000001</v>
      </c>
      <c r="S369" s="92">
        <v>3.3</v>
      </c>
      <c r="T369" s="93"/>
      <c r="U369" s="93"/>
      <c r="V369" s="93"/>
      <c r="W369" s="93">
        <v>12435</v>
      </c>
    </row>
    <row r="370" spans="1:23" ht="15" customHeight="1">
      <c r="A370" s="75" t="s">
        <v>1246</v>
      </c>
      <c r="B370" s="85">
        <v>497</v>
      </c>
      <c r="C370" s="70" t="s">
        <v>625</v>
      </c>
      <c r="D370" s="70" t="s">
        <v>62</v>
      </c>
      <c r="E370" s="71" t="s">
        <v>1312</v>
      </c>
      <c r="F370" s="72" t="s">
        <v>1313</v>
      </c>
      <c r="G370" s="73" t="s">
        <v>203</v>
      </c>
      <c r="H370" s="74">
        <v>42358</v>
      </c>
      <c r="I370" s="78" t="s">
        <v>1268</v>
      </c>
      <c r="J370" s="70">
        <v>4145</v>
      </c>
      <c r="K370" s="70"/>
      <c r="L370" s="79">
        <v>3</v>
      </c>
      <c r="M370" s="80">
        <v>0</v>
      </c>
      <c r="N370" s="80">
        <v>12435</v>
      </c>
      <c r="O370" s="80">
        <v>840</v>
      </c>
      <c r="P370" s="81" t="s">
        <v>1112</v>
      </c>
      <c r="Q370" s="82">
        <v>1</v>
      </c>
      <c r="R370" s="92">
        <v>1.1000000000000001</v>
      </c>
      <c r="S370" s="92">
        <v>3.3</v>
      </c>
      <c r="T370" s="93"/>
      <c r="U370" s="93"/>
      <c r="V370" s="93"/>
      <c r="W370" s="93">
        <v>12435</v>
      </c>
    </row>
    <row r="371" spans="1:23" ht="15" customHeight="1">
      <c r="A371" s="75" t="s">
        <v>1246</v>
      </c>
      <c r="B371" s="85">
        <v>498</v>
      </c>
      <c r="C371" s="70" t="s">
        <v>891</v>
      </c>
      <c r="D371" s="70" t="s">
        <v>430</v>
      </c>
      <c r="E371" s="71" t="s">
        <v>1314</v>
      </c>
      <c r="F371" s="72" t="s">
        <v>927</v>
      </c>
      <c r="G371" s="73" t="s">
        <v>203</v>
      </c>
      <c r="H371" s="74">
        <v>42358</v>
      </c>
      <c r="I371" s="78" t="s">
        <v>388</v>
      </c>
      <c r="J371" s="70">
        <v>0</v>
      </c>
      <c r="K371" s="70"/>
      <c r="L371" s="79">
        <v>0</v>
      </c>
      <c r="M371" s="80">
        <v>1000</v>
      </c>
      <c r="N371" s="80">
        <v>0</v>
      </c>
      <c r="O371" s="80">
        <v>0</v>
      </c>
      <c r="P371" s="81" t="s">
        <v>1315</v>
      </c>
      <c r="Q371" s="82">
        <v>0</v>
      </c>
      <c r="R371" s="92">
        <v>0</v>
      </c>
      <c r="S371" s="92">
        <v>0</v>
      </c>
      <c r="T371" s="93"/>
      <c r="U371" s="93"/>
      <c r="V371" s="93"/>
      <c r="W371" s="93">
        <v>1000</v>
      </c>
    </row>
    <row r="372" spans="1:23" ht="15" customHeight="1">
      <c r="A372" s="75" t="s">
        <v>1246</v>
      </c>
      <c r="B372" s="85">
        <v>499</v>
      </c>
      <c r="C372" s="70" t="s">
        <v>891</v>
      </c>
      <c r="D372" s="70" t="s">
        <v>430</v>
      </c>
      <c r="E372" s="71" t="s">
        <v>1316</v>
      </c>
      <c r="F372" s="72" t="s">
        <v>1010</v>
      </c>
      <c r="G372" s="73" t="s">
        <v>203</v>
      </c>
      <c r="H372" s="74">
        <v>42358</v>
      </c>
      <c r="I372" s="78" t="s">
        <v>395</v>
      </c>
      <c r="J372" s="70">
        <v>2780</v>
      </c>
      <c r="K372" s="70"/>
      <c r="L372" s="79">
        <v>3</v>
      </c>
      <c r="M372" s="80">
        <v>0</v>
      </c>
      <c r="N372" s="80">
        <v>13800</v>
      </c>
      <c r="O372" s="80">
        <v>840</v>
      </c>
      <c r="P372" s="81" t="s">
        <v>1172</v>
      </c>
      <c r="Q372" s="82">
        <v>0</v>
      </c>
      <c r="R372" s="92">
        <v>0</v>
      </c>
      <c r="S372" s="92">
        <v>0</v>
      </c>
      <c r="T372" s="93"/>
      <c r="U372" s="93"/>
      <c r="V372" s="93"/>
      <c r="W372" s="93">
        <v>13800</v>
      </c>
    </row>
    <row r="373" spans="1:23" ht="15" customHeight="1">
      <c r="A373" s="75" t="s">
        <v>1246</v>
      </c>
      <c r="B373" s="85">
        <v>500</v>
      </c>
      <c r="C373" s="70" t="s">
        <v>891</v>
      </c>
      <c r="D373" s="70" t="s">
        <v>426</v>
      </c>
      <c r="E373" s="71" t="s">
        <v>1317</v>
      </c>
      <c r="F373" s="72" t="s">
        <v>884</v>
      </c>
      <c r="G373" s="73" t="s">
        <v>203</v>
      </c>
      <c r="H373" s="74">
        <v>42361</v>
      </c>
      <c r="I373" s="78" t="s">
        <v>395</v>
      </c>
      <c r="J373" s="70">
        <v>4000</v>
      </c>
      <c r="K373" s="70"/>
      <c r="L373" s="79">
        <v>2</v>
      </c>
      <c r="M373" s="80">
        <v>0</v>
      </c>
      <c r="N373" s="80">
        <v>9800</v>
      </c>
      <c r="O373" s="80">
        <v>560</v>
      </c>
      <c r="P373" s="81" t="s">
        <v>1298</v>
      </c>
      <c r="Q373" s="82">
        <v>0</v>
      </c>
      <c r="R373" s="92">
        <v>0</v>
      </c>
      <c r="S373" s="92">
        <v>0</v>
      </c>
      <c r="T373" s="93"/>
      <c r="U373" s="93"/>
      <c r="V373" s="93"/>
      <c r="W373" s="93">
        <v>9800</v>
      </c>
    </row>
    <row r="374" spans="1:23" ht="15" customHeight="1">
      <c r="A374" s="75" t="s">
        <v>1246</v>
      </c>
      <c r="B374" s="85">
        <v>501</v>
      </c>
      <c r="C374" s="70" t="s">
        <v>891</v>
      </c>
      <c r="D374" s="70" t="s">
        <v>426</v>
      </c>
      <c r="E374" s="71" t="s">
        <v>1318</v>
      </c>
      <c r="F374" s="72" t="s">
        <v>1319</v>
      </c>
      <c r="G374" s="73" t="s">
        <v>203</v>
      </c>
      <c r="H374" s="74">
        <v>42361</v>
      </c>
      <c r="I374" s="78" t="s">
        <v>869</v>
      </c>
      <c r="J374" s="70">
        <v>3694</v>
      </c>
      <c r="K374" s="70"/>
      <c r="L374" s="79">
        <v>2</v>
      </c>
      <c r="M374" s="80">
        <v>0</v>
      </c>
      <c r="N374" s="80">
        <v>10106</v>
      </c>
      <c r="O374" s="80">
        <v>280</v>
      </c>
      <c r="P374" s="81" t="s">
        <v>1320</v>
      </c>
      <c r="Q374" s="82">
        <v>0</v>
      </c>
      <c r="R374" s="92">
        <v>0</v>
      </c>
      <c r="S374" s="92">
        <v>0</v>
      </c>
      <c r="T374" s="93"/>
      <c r="U374" s="93"/>
      <c r="V374" s="93"/>
      <c r="W374" s="93">
        <v>10106</v>
      </c>
    </row>
    <row r="375" spans="1:23" ht="15" customHeight="1">
      <c r="A375" s="75" t="s">
        <v>1246</v>
      </c>
      <c r="B375" s="85">
        <v>502</v>
      </c>
      <c r="C375" s="70" t="s">
        <v>62</v>
      </c>
      <c r="D375" s="70" t="s">
        <v>62</v>
      </c>
      <c r="E375" s="71" t="s">
        <v>1321</v>
      </c>
      <c r="F375" s="72" t="s">
        <v>1322</v>
      </c>
      <c r="G375" s="73" t="s">
        <v>203</v>
      </c>
      <c r="H375" s="74">
        <v>42362</v>
      </c>
      <c r="I375" s="78" t="s">
        <v>1286</v>
      </c>
      <c r="J375" s="70">
        <v>1055</v>
      </c>
      <c r="K375" s="70"/>
      <c r="L375" s="79">
        <v>3</v>
      </c>
      <c r="M375" s="80">
        <v>0</v>
      </c>
      <c r="N375" s="80">
        <v>15525</v>
      </c>
      <c r="O375" s="80">
        <v>840</v>
      </c>
      <c r="P375" s="81" t="s">
        <v>1323</v>
      </c>
      <c r="Q375" s="82">
        <v>1</v>
      </c>
      <c r="R375" s="92">
        <v>1</v>
      </c>
      <c r="S375" s="92">
        <v>3</v>
      </c>
      <c r="T375" s="93"/>
      <c r="U375" s="93"/>
      <c r="V375" s="93"/>
      <c r="W375" s="93">
        <v>15525</v>
      </c>
    </row>
    <row r="376" spans="1:23" ht="15" customHeight="1">
      <c r="A376" s="75" t="s">
        <v>1246</v>
      </c>
      <c r="B376" s="85">
        <v>503</v>
      </c>
      <c r="C376" s="70" t="s">
        <v>62</v>
      </c>
      <c r="D376" s="70" t="s">
        <v>62</v>
      </c>
      <c r="E376" s="71" t="s">
        <v>1324</v>
      </c>
      <c r="F376" s="72" t="s">
        <v>1325</v>
      </c>
      <c r="G376" s="73" t="s">
        <v>203</v>
      </c>
      <c r="H376" s="74">
        <v>42362</v>
      </c>
      <c r="I376" s="78" t="s">
        <v>1268</v>
      </c>
      <c r="J376" s="70">
        <v>4705</v>
      </c>
      <c r="K376" s="70"/>
      <c r="L376" s="79">
        <v>6</v>
      </c>
      <c r="M376" s="80">
        <v>0</v>
      </c>
      <c r="N376" s="80">
        <v>26875</v>
      </c>
      <c r="O376" s="80">
        <v>280</v>
      </c>
      <c r="P376" s="81" t="s">
        <v>1326</v>
      </c>
      <c r="Q376" s="82">
        <v>1</v>
      </c>
      <c r="R376" s="92">
        <v>1</v>
      </c>
      <c r="S376" s="92">
        <v>6</v>
      </c>
      <c r="T376" s="93"/>
      <c r="U376" s="93"/>
      <c r="V376" s="93"/>
      <c r="W376" s="93">
        <v>26875</v>
      </c>
    </row>
    <row r="377" spans="1:23" ht="15" customHeight="1">
      <c r="A377" s="75" t="s">
        <v>1246</v>
      </c>
      <c r="B377" s="85">
        <v>504</v>
      </c>
      <c r="C377" s="70" t="s">
        <v>891</v>
      </c>
      <c r="D377" s="70" t="s">
        <v>430</v>
      </c>
      <c r="E377" s="71" t="s">
        <v>1327</v>
      </c>
      <c r="F377" s="72" t="s">
        <v>951</v>
      </c>
      <c r="G377" s="73" t="s">
        <v>203</v>
      </c>
      <c r="H377" s="74">
        <v>42363</v>
      </c>
      <c r="I377" s="78" t="s">
        <v>388</v>
      </c>
      <c r="J377" s="70">
        <v>2780</v>
      </c>
      <c r="K377" s="70"/>
      <c r="L377" s="79">
        <v>3</v>
      </c>
      <c r="M377" s="80">
        <v>0</v>
      </c>
      <c r="N377" s="80">
        <v>13800</v>
      </c>
      <c r="O377" s="80">
        <v>280</v>
      </c>
      <c r="P377" s="81" t="s">
        <v>1328</v>
      </c>
      <c r="Q377" s="82">
        <v>0</v>
      </c>
      <c r="R377" s="92">
        <v>0</v>
      </c>
      <c r="S377" s="92">
        <v>0</v>
      </c>
      <c r="T377" s="93"/>
      <c r="U377" s="93"/>
      <c r="V377" s="93"/>
      <c r="W377" s="93">
        <v>13800</v>
      </c>
    </row>
    <row r="378" spans="1:23" ht="15" customHeight="1">
      <c r="A378" s="75" t="s">
        <v>1246</v>
      </c>
      <c r="B378" s="85">
        <v>505</v>
      </c>
      <c r="C378" s="70" t="s">
        <v>62</v>
      </c>
      <c r="D378" s="70" t="s">
        <v>62</v>
      </c>
      <c r="E378" s="71" t="s">
        <v>1329</v>
      </c>
      <c r="F378" s="72" t="s">
        <v>1330</v>
      </c>
      <c r="G378" s="73" t="s">
        <v>203</v>
      </c>
      <c r="H378" s="74">
        <v>42363</v>
      </c>
      <c r="I378" s="78" t="s">
        <v>388</v>
      </c>
      <c r="J378" s="70">
        <v>1580</v>
      </c>
      <c r="K378" s="70"/>
      <c r="L378" s="79">
        <v>1</v>
      </c>
      <c r="M378" s="80">
        <v>0</v>
      </c>
      <c r="N378" s="80">
        <v>4800</v>
      </c>
      <c r="O378" s="80">
        <v>280</v>
      </c>
      <c r="P378" s="81" t="s">
        <v>1331</v>
      </c>
      <c r="Q378" s="82">
        <v>1</v>
      </c>
      <c r="R378" s="92">
        <v>1</v>
      </c>
      <c r="S378" s="92">
        <v>1</v>
      </c>
      <c r="T378" s="93"/>
      <c r="U378" s="93"/>
      <c r="V378" s="93"/>
      <c r="W378" s="93">
        <v>4800</v>
      </c>
    </row>
    <row r="379" spans="1:23" ht="15" customHeight="1">
      <c r="A379" s="75" t="s">
        <v>1246</v>
      </c>
      <c r="B379" s="85">
        <v>506</v>
      </c>
      <c r="C379" s="70" t="s">
        <v>891</v>
      </c>
      <c r="D379" s="70" t="s">
        <v>430</v>
      </c>
      <c r="E379" s="71" t="s">
        <v>1332</v>
      </c>
      <c r="F379" s="72" t="s">
        <v>1333</v>
      </c>
      <c r="G379" s="73" t="s">
        <v>203</v>
      </c>
      <c r="H379" s="74">
        <v>42364</v>
      </c>
      <c r="I379" s="78" t="s">
        <v>395</v>
      </c>
      <c r="J379" s="70">
        <v>1055</v>
      </c>
      <c r="K379" s="70"/>
      <c r="L379" s="79">
        <v>3</v>
      </c>
      <c r="M379" s="80">
        <v>0</v>
      </c>
      <c r="N379" s="80">
        <v>15525</v>
      </c>
      <c r="O379" s="80">
        <v>0</v>
      </c>
      <c r="P379" s="81" t="s">
        <v>1334</v>
      </c>
      <c r="Q379" s="82">
        <v>0</v>
      </c>
      <c r="R379" s="92">
        <v>0</v>
      </c>
      <c r="S379" s="92">
        <v>0</v>
      </c>
      <c r="T379" s="93"/>
      <c r="U379" s="93"/>
      <c r="V379" s="93"/>
      <c r="W379" s="93">
        <v>15525</v>
      </c>
    </row>
    <row r="380" spans="1:23" ht="15" customHeight="1">
      <c r="A380" s="75" t="s">
        <v>1246</v>
      </c>
      <c r="B380" s="85">
        <v>507</v>
      </c>
      <c r="C380" s="70" t="s">
        <v>62</v>
      </c>
      <c r="D380" s="70" t="s">
        <v>62</v>
      </c>
      <c r="E380" s="71" t="s">
        <v>1335</v>
      </c>
      <c r="F380" s="72" t="s">
        <v>1336</v>
      </c>
      <c r="G380" s="73" t="s">
        <v>203</v>
      </c>
      <c r="H380" s="74">
        <v>42364</v>
      </c>
      <c r="I380" s="78" t="s">
        <v>1286</v>
      </c>
      <c r="J380" s="70">
        <v>2780</v>
      </c>
      <c r="K380" s="70"/>
      <c r="L380" s="79">
        <v>3</v>
      </c>
      <c r="M380" s="80">
        <v>0</v>
      </c>
      <c r="N380" s="80">
        <v>13800</v>
      </c>
      <c r="O380" s="80">
        <v>840</v>
      </c>
      <c r="P380" s="81" t="s">
        <v>972</v>
      </c>
      <c r="Q380" s="82">
        <v>1</v>
      </c>
      <c r="R380" s="92">
        <v>1</v>
      </c>
      <c r="S380" s="92">
        <v>3</v>
      </c>
      <c r="T380" s="93"/>
      <c r="U380" s="93"/>
      <c r="V380" s="93"/>
      <c r="W380" s="93">
        <v>13800</v>
      </c>
    </row>
    <row r="381" spans="1:23" ht="15" customHeight="1">
      <c r="A381" s="75" t="s">
        <v>1246</v>
      </c>
      <c r="B381" s="85">
        <v>508</v>
      </c>
      <c r="C381" s="70" t="s">
        <v>891</v>
      </c>
      <c r="D381" s="70" t="s">
        <v>426</v>
      </c>
      <c r="E381" s="71" t="s">
        <v>1337</v>
      </c>
      <c r="F381" s="72" t="s">
        <v>473</v>
      </c>
      <c r="G381" s="73" t="s">
        <v>203</v>
      </c>
      <c r="H381" s="74">
        <v>42364</v>
      </c>
      <c r="I381" s="78" t="s">
        <v>1059</v>
      </c>
      <c r="J381" s="70">
        <v>4000</v>
      </c>
      <c r="K381" s="70"/>
      <c r="L381" s="79">
        <v>2</v>
      </c>
      <c r="M381" s="80">
        <v>0</v>
      </c>
      <c r="N381" s="80">
        <v>9800</v>
      </c>
      <c r="O381" s="80">
        <v>560</v>
      </c>
      <c r="P381" s="81" t="s">
        <v>1298</v>
      </c>
      <c r="Q381" s="82">
        <v>0</v>
      </c>
      <c r="R381" s="92">
        <v>0</v>
      </c>
      <c r="S381" s="92">
        <v>0</v>
      </c>
      <c r="T381" s="93"/>
      <c r="U381" s="93"/>
      <c r="V381" s="93"/>
      <c r="W381" s="93">
        <v>9800</v>
      </c>
    </row>
    <row r="382" spans="1:23" ht="15" customHeight="1">
      <c r="A382" s="75" t="s">
        <v>1246</v>
      </c>
      <c r="B382" s="85">
        <v>509</v>
      </c>
      <c r="C382" s="70" t="s">
        <v>1002</v>
      </c>
      <c r="D382" s="70" t="s">
        <v>430</v>
      </c>
      <c r="E382" s="71" t="s">
        <v>1338</v>
      </c>
      <c r="F382" s="72" t="s">
        <v>1339</v>
      </c>
      <c r="G382" s="73" t="s">
        <v>203</v>
      </c>
      <c r="H382" s="74">
        <v>42364</v>
      </c>
      <c r="I382" s="78" t="s">
        <v>869</v>
      </c>
      <c r="J382" s="70">
        <v>8300</v>
      </c>
      <c r="K382" s="70"/>
      <c r="L382" s="79">
        <v>6</v>
      </c>
      <c r="M382" s="80">
        <v>0</v>
      </c>
      <c r="N382" s="80">
        <v>23280</v>
      </c>
      <c r="O382" s="80">
        <v>1680</v>
      </c>
      <c r="P382" s="81" t="s">
        <v>1340</v>
      </c>
      <c r="Q382" s="82">
        <v>0</v>
      </c>
      <c r="R382" s="92">
        <v>0</v>
      </c>
      <c r="S382" s="92">
        <v>0</v>
      </c>
      <c r="T382" s="93"/>
      <c r="U382" s="93"/>
      <c r="V382" s="93"/>
      <c r="W382" s="93">
        <v>23280</v>
      </c>
    </row>
    <row r="383" spans="1:23" ht="15" customHeight="1">
      <c r="A383" s="75" t="s">
        <v>1246</v>
      </c>
      <c r="B383" s="85">
        <v>510</v>
      </c>
      <c r="C383" s="70" t="s">
        <v>625</v>
      </c>
      <c r="D383" s="70" t="s">
        <v>62</v>
      </c>
      <c r="E383" s="71" t="s">
        <v>1341</v>
      </c>
      <c r="F383" s="72" t="s">
        <v>1342</v>
      </c>
      <c r="G383" s="73" t="s">
        <v>203</v>
      </c>
      <c r="H383" s="74">
        <v>42364</v>
      </c>
      <c r="I383" s="78" t="s">
        <v>869</v>
      </c>
      <c r="J383" s="70">
        <v>4145</v>
      </c>
      <c r="K383" s="70"/>
      <c r="L383" s="79">
        <v>3</v>
      </c>
      <c r="M383" s="80">
        <v>0</v>
      </c>
      <c r="N383" s="80">
        <v>12435</v>
      </c>
      <c r="O383" s="80">
        <v>560</v>
      </c>
      <c r="P383" s="81" t="s">
        <v>1343</v>
      </c>
      <c r="Q383" s="82">
        <v>1</v>
      </c>
      <c r="R383" s="92">
        <v>1.1000000000000001</v>
      </c>
      <c r="S383" s="92">
        <v>3.3</v>
      </c>
      <c r="T383" s="93"/>
      <c r="U383" s="93"/>
      <c r="V383" s="93"/>
      <c r="W383" s="93">
        <v>12435</v>
      </c>
    </row>
    <row r="384" spans="1:23" ht="15" customHeight="1">
      <c r="A384" s="75" t="s">
        <v>1246</v>
      </c>
      <c r="B384" s="85">
        <v>511</v>
      </c>
      <c r="C384" s="70" t="s">
        <v>1002</v>
      </c>
      <c r="D384" s="70" t="s">
        <v>430</v>
      </c>
      <c r="E384" s="71" t="s">
        <v>1344</v>
      </c>
      <c r="F384" s="72" t="s">
        <v>1345</v>
      </c>
      <c r="G384" s="73" t="s">
        <v>203</v>
      </c>
      <c r="H384" s="74">
        <v>42364</v>
      </c>
      <c r="I384" s="78" t="s">
        <v>395</v>
      </c>
      <c r="J384" s="70">
        <v>8300</v>
      </c>
      <c r="K384" s="70"/>
      <c r="L384" s="79">
        <v>6</v>
      </c>
      <c r="M384" s="80">
        <v>0</v>
      </c>
      <c r="N384" s="80">
        <v>23280</v>
      </c>
      <c r="O384" s="80">
        <v>0</v>
      </c>
      <c r="P384" s="81" t="s">
        <v>1346</v>
      </c>
      <c r="Q384" s="82">
        <v>0</v>
      </c>
      <c r="R384" s="92">
        <v>0</v>
      </c>
      <c r="S384" s="92">
        <v>0</v>
      </c>
      <c r="T384" s="93"/>
      <c r="U384" s="93"/>
      <c r="V384" s="93"/>
      <c r="W384" s="93">
        <v>23280</v>
      </c>
    </row>
    <row r="385" spans="1:23" ht="15" customHeight="1">
      <c r="A385" s="75" t="s">
        <v>1246</v>
      </c>
      <c r="B385" s="85">
        <v>512</v>
      </c>
      <c r="C385" s="70" t="s">
        <v>891</v>
      </c>
      <c r="D385" s="70" t="s">
        <v>426</v>
      </c>
      <c r="E385" s="71" t="s">
        <v>1347</v>
      </c>
      <c r="F385" s="72" t="s">
        <v>912</v>
      </c>
      <c r="G385" s="73" t="s">
        <v>203</v>
      </c>
      <c r="H385" s="74">
        <v>42364</v>
      </c>
      <c r="I385" s="78" t="s">
        <v>384</v>
      </c>
      <c r="J385" s="70">
        <v>3828</v>
      </c>
      <c r="K385" s="70"/>
      <c r="L385" s="79">
        <v>1</v>
      </c>
      <c r="M385" s="80">
        <v>0</v>
      </c>
      <c r="N385" s="80">
        <v>2552</v>
      </c>
      <c r="O385" s="80">
        <v>0</v>
      </c>
      <c r="P385" s="81" t="s">
        <v>1348</v>
      </c>
      <c r="Q385" s="82">
        <v>0</v>
      </c>
      <c r="R385" s="92">
        <v>0</v>
      </c>
      <c r="S385" s="92">
        <v>0</v>
      </c>
      <c r="T385" s="93"/>
      <c r="U385" s="93"/>
      <c r="V385" s="93"/>
      <c r="W385" s="93">
        <v>2552</v>
      </c>
    </row>
    <row r="386" spans="1:23" ht="15" customHeight="1">
      <c r="A386" s="75" t="s">
        <v>1246</v>
      </c>
      <c r="B386" s="85">
        <v>513</v>
      </c>
      <c r="C386" s="70" t="s">
        <v>62</v>
      </c>
      <c r="D386" s="70" t="s">
        <v>62</v>
      </c>
      <c r="E386" s="71" t="s">
        <v>1349</v>
      </c>
      <c r="F386" s="72" t="s">
        <v>1350</v>
      </c>
      <c r="G386" s="73" t="s">
        <v>203</v>
      </c>
      <c r="H386" s="74">
        <v>42364</v>
      </c>
      <c r="I386" s="78" t="s">
        <v>395</v>
      </c>
      <c r="J386" s="70">
        <v>1580</v>
      </c>
      <c r="K386" s="70"/>
      <c r="L386" s="79">
        <v>1</v>
      </c>
      <c r="M386" s="80">
        <v>0</v>
      </c>
      <c r="N386" s="80">
        <v>4800</v>
      </c>
      <c r="O386" s="80">
        <v>0</v>
      </c>
      <c r="P386" s="81" t="s">
        <v>1351</v>
      </c>
      <c r="Q386" s="82">
        <v>1</v>
      </c>
      <c r="R386" s="92">
        <v>1</v>
      </c>
      <c r="S386" s="92">
        <v>1</v>
      </c>
      <c r="T386" s="93"/>
      <c r="U386" s="93"/>
      <c r="V386" s="93"/>
      <c r="W386" s="93">
        <v>4800</v>
      </c>
    </row>
    <row r="387" spans="1:23" ht="15" customHeight="1">
      <c r="A387" s="75" t="s">
        <v>1246</v>
      </c>
      <c r="B387" s="85">
        <v>514</v>
      </c>
      <c r="C387" s="70" t="s">
        <v>891</v>
      </c>
      <c r="D387" s="70" t="s">
        <v>430</v>
      </c>
      <c r="E387" s="71" t="s">
        <v>1352</v>
      </c>
      <c r="F387" s="72" t="s">
        <v>1353</v>
      </c>
      <c r="G387" s="73" t="s">
        <v>203</v>
      </c>
      <c r="H387" s="74">
        <v>42364</v>
      </c>
      <c r="I387" s="78" t="s">
        <v>388</v>
      </c>
      <c r="J387" s="70">
        <v>2780</v>
      </c>
      <c r="K387" s="70"/>
      <c r="L387" s="79">
        <v>3</v>
      </c>
      <c r="M387" s="80">
        <v>0</v>
      </c>
      <c r="N387" s="80">
        <v>13800</v>
      </c>
      <c r="O387" s="80">
        <v>840</v>
      </c>
      <c r="P387" s="81" t="s">
        <v>1354</v>
      </c>
      <c r="Q387" s="82">
        <v>0</v>
      </c>
      <c r="R387" s="92">
        <v>0</v>
      </c>
      <c r="S387" s="92">
        <v>0</v>
      </c>
      <c r="T387" s="93"/>
      <c r="U387" s="93"/>
      <c r="V387" s="93"/>
      <c r="W387" s="93">
        <v>13800</v>
      </c>
    </row>
    <row r="388" spans="1:23" ht="15" customHeight="1">
      <c r="A388" s="75" t="s">
        <v>1246</v>
      </c>
      <c r="B388" s="85">
        <v>515</v>
      </c>
      <c r="C388" s="70" t="s">
        <v>891</v>
      </c>
      <c r="D388" s="70" t="s">
        <v>430</v>
      </c>
      <c r="E388" s="71" t="s">
        <v>1355</v>
      </c>
      <c r="F388" s="72" t="s">
        <v>1356</v>
      </c>
      <c r="G388" s="73" t="s">
        <v>203</v>
      </c>
      <c r="H388" s="74">
        <v>42364</v>
      </c>
      <c r="I388" s="78" t="s">
        <v>388</v>
      </c>
      <c r="J388" s="70">
        <v>2780</v>
      </c>
      <c r="K388" s="70"/>
      <c r="L388" s="79">
        <v>3</v>
      </c>
      <c r="M388" s="80">
        <v>0</v>
      </c>
      <c r="N388" s="80">
        <v>13800</v>
      </c>
      <c r="O388" s="80">
        <v>840</v>
      </c>
      <c r="P388" s="81" t="s">
        <v>1354</v>
      </c>
      <c r="Q388" s="82">
        <v>0</v>
      </c>
      <c r="R388" s="92">
        <v>0</v>
      </c>
      <c r="S388" s="92">
        <v>0</v>
      </c>
      <c r="T388" s="93"/>
      <c r="U388" s="93"/>
      <c r="V388" s="93"/>
      <c r="W388" s="93">
        <v>13800</v>
      </c>
    </row>
    <row r="389" spans="1:23" ht="15" customHeight="1">
      <c r="A389" s="75" t="s">
        <v>1246</v>
      </c>
      <c r="B389" s="85">
        <v>516</v>
      </c>
      <c r="C389" s="70" t="s">
        <v>1002</v>
      </c>
      <c r="D389" s="70" t="s">
        <v>430</v>
      </c>
      <c r="E389" s="71" t="s">
        <v>1357</v>
      </c>
      <c r="F389" s="72" t="s">
        <v>654</v>
      </c>
      <c r="G389" s="73" t="s">
        <v>203</v>
      </c>
      <c r="H389" s="74">
        <v>42364</v>
      </c>
      <c r="I389" s="78" t="s">
        <v>395</v>
      </c>
      <c r="J389" s="70">
        <v>2555</v>
      </c>
      <c r="K389" s="70"/>
      <c r="L389" s="79">
        <v>6</v>
      </c>
      <c r="M389" s="80">
        <v>0</v>
      </c>
      <c r="N389" s="80">
        <v>29025</v>
      </c>
      <c r="O389" s="80">
        <v>1680</v>
      </c>
      <c r="P389" s="81" t="s">
        <v>1358</v>
      </c>
      <c r="Q389" s="82">
        <v>0</v>
      </c>
      <c r="R389" s="92">
        <v>0</v>
      </c>
      <c r="S389" s="92">
        <v>0</v>
      </c>
      <c r="T389" s="93"/>
      <c r="U389" s="93"/>
      <c r="V389" s="93"/>
      <c r="W389" s="93">
        <v>29025</v>
      </c>
    </row>
    <row r="390" spans="1:23" ht="15" customHeight="1">
      <c r="A390" s="75" t="s">
        <v>1246</v>
      </c>
      <c r="B390" s="85">
        <v>517</v>
      </c>
      <c r="C390" s="70" t="s">
        <v>891</v>
      </c>
      <c r="D390" s="70" t="s">
        <v>426</v>
      </c>
      <c r="E390" s="71" t="s">
        <v>1359</v>
      </c>
      <c r="F390" s="72" t="s">
        <v>1360</v>
      </c>
      <c r="G390" s="73" t="s">
        <v>203</v>
      </c>
      <c r="H390" s="74">
        <v>42365</v>
      </c>
      <c r="I390" s="78" t="s">
        <v>388</v>
      </c>
      <c r="J390" s="70">
        <v>4000</v>
      </c>
      <c r="K390" s="70"/>
      <c r="L390" s="79">
        <v>2</v>
      </c>
      <c r="M390" s="80">
        <v>0</v>
      </c>
      <c r="N390" s="80">
        <v>9800</v>
      </c>
      <c r="O390" s="80">
        <v>560</v>
      </c>
      <c r="P390" s="81" t="s">
        <v>1298</v>
      </c>
      <c r="Q390" s="82">
        <v>0</v>
      </c>
      <c r="R390" s="92">
        <v>0</v>
      </c>
      <c r="S390" s="92">
        <v>0</v>
      </c>
      <c r="T390" s="93"/>
      <c r="U390" s="93"/>
      <c r="V390" s="93"/>
      <c r="W390" s="93">
        <v>9800</v>
      </c>
    </row>
    <row r="391" spans="1:23" ht="15" customHeight="1">
      <c r="A391" s="75" t="s">
        <v>1246</v>
      </c>
      <c r="B391" s="85">
        <v>518</v>
      </c>
      <c r="C391" s="70" t="s">
        <v>1002</v>
      </c>
      <c r="D391" s="70" t="s">
        <v>430</v>
      </c>
      <c r="E391" s="71" t="s">
        <v>1361</v>
      </c>
      <c r="F391" s="72" t="s">
        <v>726</v>
      </c>
      <c r="G391" s="73" t="s">
        <v>203</v>
      </c>
      <c r="H391" s="74">
        <v>42365</v>
      </c>
      <c r="I391" s="78" t="s">
        <v>395</v>
      </c>
      <c r="J391" s="70">
        <v>8612</v>
      </c>
      <c r="K391" s="70"/>
      <c r="L391" s="79">
        <v>6</v>
      </c>
      <c r="M391" s="80">
        <v>0</v>
      </c>
      <c r="N391" s="80">
        <v>22968</v>
      </c>
      <c r="O391" s="80">
        <v>0</v>
      </c>
      <c r="P391" s="81" t="s">
        <v>1362</v>
      </c>
      <c r="Q391" s="82">
        <v>0</v>
      </c>
      <c r="R391" s="92">
        <v>0</v>
      </c>
      <c r="S391" s="92">
        <v>0</v>
      </c>
      <c r="T391" s="93"/>
      <c r="U391" s="93"/>
      <c r="V391" s="93"/>
      <c r="W391" s="93">
        <v>22968</v>
      </c>
    </row>
    <row r="392" spans="1:23" ht="15" customHeight="1">
      <c r="A392" s="75" t="s">
        <v>1246</v>
      </c>
      <c r="B392" s="85">
        <v>519</v>
      </c>
      <c r="C392" s="70" t="s">
        <v>62</v>
      </c>
      <c r="D392" s="70" t="s">
        <v>62</v>
      </c>
      <c r="E392" s="71" t="s">
        <v>1363</v>
      </c>
      <c r="F392" s="72" t="s">
        <v>1364</v>
      </c>
      <c r="G392" s="73" t="s">
        <v>203</v>
      </c>
      <c r="H392" s="74">
        <v>42365</v>
      </c>
      <c r="I392" s="78" t="s">
        <v>384</v>
      </c>
      <c r="J392" s="70">
        <v>800</v>
      </c>
      <c r="K392" s="70"/>
      <c r="L392" s="79">
        <v>2</v>
      </c>
      <c r="M392" s="80">
        <v>0</v>
      </c>
      <c r="N392" s="80">
        <v>7680</v>
      </c>
      <c r="O392" s="80">
        <v>460</v>
      </c>
      <c r="P392" s="81" t="s">
        <v>1365</v>
      </c>
      <c r="Q392" s="82">
        <v>1</v>
      </c>
      <c r="R392" s="92">
        <v>1</v>
      </c>
      <c r="S392" s="92">
        <v>2</v>
      </c>
      <c r="T392" s="93"/>
      <c r="U392" s="93"/>
      <c r="V392" s="93"/>
      <c r="W392" s="93">
        <v>7680</v>
      </c>
    </row>
    <row r="393" spans="1:23" ht="15" customHeight="1">
      <c r="A393" s="75" t="s">
        <v>1246</v>
      </c>
      <c r="B393" s="85">
        <v>520</v>
      </c>
      <c r="C393" s="70" t="s">
        <v>62</v>
      </c>
      <c r="D393" s="70" t="s">
        <v>62</v>
      </c>
      <c r="E393" s="71" t="s">
        <v>1366</v>
      </c>
      <c r="F393" s="72" t="s">
        <v>1367</v>
      </c>
      <c r="G393" s="73" t="s">
        <v>203</v>
      </c>
      <c r="H393" s="74">
        <v>42365</v>
      </c>
      <c r="I393" s="78" t="s">
        <v>388</v>
      </c>
      <c r="J393" s="70">
        <v>600</v>
      </c>
      <c r="K393" s="70"/>
      <c r="L393" s="79">
        <v>1</v>
      </c>
      <c r="M393" s="80">
        <v>0</v>
      </c>
      <c r="N393" s="80">
        <v>4280</v>
      </c>
      <c r="O393" s="80">
        <v>230</v>
      </c>
      <c r="P393" s="81" t="s">
        <v>808</v>
      </c>
      <c r="Q393" s="82">
        <v>1</v>
      </c>
      <c r="R393" s="92">
        <v>1</v>
      </c>
      <c r="S393" s="92">
        <v>1</v>
      </c>
      <c r="T393" s="93"/>
      <c r="U393" s="93"/>
      <c r="V393" s="93"/>
      <c r="W393" s="93">
        <v>4280</v>
      </c>
    </row>
    <row r="394" spans="1:23" ht="15" customHeight="1">
      <c r="A394" s="75" t="s">
        <v>1246</v>
      </c>
      <c r="B394" s="85">
        <v>521</v>
      </c>
      <c r="C394" s="70" t="s">
        <v>62</v>
      </c>
      <c r="D394" s="70" t="s">
        <v>62</v>
      </c>
      <c r="E394" s="71" t="s">
        <v>1368</v>
      </c>
      <c r="F394" s="72" t="s">
        <v>1369</v>
      </c>
      <c r="G394" s="73" t="s">
        <v>203</v>
      </c>
      <c r="H394" s="74">
        <v>42365</v>
      </c>
      <c r="I394" s="78" t="s">
        <v>384</v>
      </c>
      <c r="J394" s="70">
        <v>2624</v>
      </c>
      <c r="K394" s="70"/>
      <c r="L394" s="79">
        <v>2</v>
      </c>
      <c r="M394" s="80">
        <v>0</v>
      </c>
      <c r="N394" s="80">
        <v>5856</v>
      </c>
      <c r="O394" s="80">
        <v>460</v>
      </c>
      <c r="P394" s="81" t="s">
        <v>1370</v>
      </c>
      <c r="Q394" s="82">
        <v>1</v>
      </c>
      <c r="R394" s="92">
        <v>0.6</v>
      </c>
      <c r="S394" s="92">
        <v>1.2</v>
      </c>
      <c r="T394" s="93"/>
      <c r="U394" s="93"/>
      <c r="V394" s="93"/>
      <c r="W394" s="93">
        <v>5856</v>
      </c>
    </row>
    <row r="395" spans="1:23" ht="15" customHeight="1">
      <c r="A395" s="75" t="s">
        <v>1246</v>
      </c>
      <c r="B395" s="85">
        <v>522</v>
      </c>
      <c r="C395" s="70" t="s">
        <v>1189</v>
      </c>
      <c r="D395" s="70" t="s">
        <v>430</v>
      </c>
      <c r="E395" s="71" t="s">
        <v>1371</v>
      </c>
      <c r="F395" s="72" t="s">
        <v>1372</v>
      </c>
      <c r="G395" s="73" t="s">
        <v>203</v>
      </c>
      <c r="H395" s="74">
        <v>42365</v>
      </c>
      <c r="I395" s="78" t="s">
        <v>395</v>
      </c>
      <c r="J395" s="70">
        <v>10888</v>
      </c>
      <c r="K395" s="70"/>
      <c r="L395" s="79">
        <v>4</v>
      </c>
      <c r="M395" s="80">
        <v>0</v>
      </c>
      <c r="N395" s="80">
        <v>15312</v>
      </c>
      <c r="O395" s="80">
        <v>0</v>
      </c>
      <c r="P395" s="81" t="s">
        <v>1373</v>
      </c>
      <c r="Q395" s="82">
        <v>0</v>
      </c>
      <c r="R395" s="92">
        <v>0</v>
      </c>
      <c r="S395" s="92">
        <v>0</v>
      </c>
      <c r="T395" s="93"/>
      <c r="U395" s="93"/>
      <c r="V395" s="93"/>
      <c r="W395" s="93">
        <v>15312</v>
      </c>
    </row>
    <row r="396" spans="1:23" ht="15" customHeight="1">
      <c r="A396" s="75" t="s">
        <v>1246</v>
      </c>
      <c r="B396" s="85">
        <v>523</v>
      </c>
      <c r="C396" s="70" t="s">
        <v>891</v>
      </c>
      <c r="D396" s="70" t="s">
        <v>426</v>
      </c>
      <c r="E396" s="71" t="s">
        <v>1374</v>
      </c>
      <c r="F396" s="72" t="s">
        <v>1007</v>
      </c>
      <c r="G396" s="73" t="s">
        <v>203</v>
      </c>
      <c r="H396" s="74">
        <v>42365</v>
      </c>
      <c r="I396" s="78" t="s">
        <v>869</v>
      </c>
      <c r="J396" s="70">
        <v>5187</v>
      </c>
      <c r="K396" s="70"/>
      <c r="L396" s="79">
        <v>2</v>
      </c>
      <c r="M396" s="80">
        <v>0</v>
      </c>
      <c r="N396" s="80">
        <v>8613</v>
      </c>
      <c r="O396" s="80">
        <v>560</v>
      </c>
      <c r="P396" s="81" t="s">
        <v>1375</v>
      </c>
      <c r="Q396" s="82">
        <v>0</v>
      </c>
      <c r="R396" s="92">
        <v>0</v>
      </c>
      <c r="S396" s="92">
        <v>0</v>
      </c>
      <c r="T396" s="93"/>
      <c r="U396" s="93"/>
      <c r="V396" s="93"/>
      <c r="W396" s="93">
        <v>8613</v>
      </c>
    </row>
    <row r="397" spans="1:23" ht="15" customHeight="1">
      <c r="A397" s="75" t="s">
        <v>1246</v>
      </c>
      <c r="B397" s="85">
        <v>524</v>
      </c>
      <c r="C397" s="70" t="s">
        <v>903</v>
      </c>
      <c r="D397" s="70" t="s">
        <v>426</v>
      </c>
      <c r="E397" s="71" t="s">
        <v>1376</v>
      </c>
      <c r="F397" s="72" t="s">
        <v>1007</v>
      </c>
      <c r="G397" s="73" t="s">
        <v>203</v>
      </c>
      <c r="H397" s="74">
        <v>42365</v>
      </c>
      <c r="I397" s="78" t="s">
        <v>869</v>
      </c>
      <c r="J397" s="70">
        <v>2398</v>
      </c>
      <c r="K397" s="70"/>
      <c r="L397" s="79">
        <v>1</v>
      </c>
      <c r="M397" s="80">
        <v>0</v>
      </c>
      <c r="N397" s="80">
        <v>4982</v>
      </c>
      <c r="O397" s="80">
        <v>0</v>
      </c>
      <c r="P397" s="81" t="s">
        <v>1377</v>
      </c>
      <c r="Q397" s="82">
        <v>0</v>
      </c>
      <c r="R397" s="92">
        <v>0</v>
      </c>
      <c r="S397" s="92">
        <v>0</v>
      </c>
      <c r="T397" s="93"/>
      <c r="U397" s="93"/>
      <c r="V397" s="93"/>
      <c r="W397" s="93">
        <v>4982</v>
      </c>
    </row>
    <row r="398" spans="1:23" ht="15" customHeight="1">
      <c r="A398" s="75" t="s">
        <v>1246</v>
      </c>
      <c r="B398" s="85">
        <v>525</v>
      </c>
      <c r="C398" s="70" t="s">
        <v>891</v>
      </c>
      <c r="D398" s="70" t="s">
        <v>426</v>
      </c>
      <c r="E398" s="71" t="s">
        <v>1378</v>
      </c>
      <c r="F398" s="72" t="s">
        <v>927</v>
      </c>
      <c r="G398" s="73" t="s">
        <v>203</v>
      </c>
      <c r="H398" s="74">
        <v>42365</v>
      </c>
      <c r="I398" s="78" t="s">
        <v>388</v>
      </c>
      <c r="J398" s="70">
        <v>4000</v>
      </c>
      <c r="K398" s="70"/>
      <c r="L398" s="79">
        <v>2</v>
      </c>
      <c r="M398" s="80">
        <v>0</v>
      </c>
      <c r="N398" s="80">
        <v>8800</v>
      </c>
      <c r="O398" s="80">
        <v>560</v>
      </c>
      <c r="P398" s="81" t="s">
        <v>1379</v>
      </c>
      <c r="Q398" s="82">
        <v>0</v>
      </c>
      <c r="R398" s="92">
        <v>0</v>
      </c>
      <c r="S398" s="92">
        <v>0</v>
      </c>
      <c r="T398" s="93"/>
      <c r="U398" s="93"/>
      <c r="V398" s="93"/>
      <c r="W398" s="93">
        <v>8800</v>
      </c>
    </row>
    <row r="399" spans="1:23" ht="15" customHeight="1">
      <c r="A399" s="75" t="s">
        <v>1246</v>
      </c>
      <c r="B399" s="85">
        <v>526</v>
      </c>
      <c r="C399" s="70" t="s">
        <v>891</v>
      </c>
      <c r="D399" s="70" t="s">
        <v>426</v>
      </c>
      <c r="E399" s="71" t="s">
        <v>1380</v>
      </c>
      <c r="F399" s="72" t="s">
        <v>1381</v>
      </c>
      <c r="G399" s="73" t="s">
        <v>203</v>
      </c>
      <c r="H399" s="74">
        <v>42365</v>
      </c>
      <c r="I399" s="78" t="s">
        <v>384</v>
      </c>
      <c r="J399" s="70">
        <v>800</v>
      </c>
      <c r="K399" s="70"/>
      <c r="L399" s="79">
        <v>2</v>
      </c>
      <c r="M399" s="80">
        <v>0</v>
      </c>
      <c r="N399" s="80">
        <v>7680</v>
      </c>
      <c r="O399" s="80">
        <v>0</v>
      </c>
      <c r="P399" s="81" t="s">
        <v>1382</v>
      </c>
      <c r="Q399" s="82">
        <v>0</v>
      </c>
      <c r="R399" s="92">
        <v>0</v>
      </c>
      <c r="S399" s="92">
        <v>0</v>
      </c>
      <c r="T399" s="93"/>
      <c r="U399" s="93"/>
      <c r="V399" s="93"/>
      <c r="W399" s="93">
        <v>7680</v>
      </c>
    </row>
    <row r="400" spans="1:23" ht="15" customHeight="1">
      <c r="A400" s="75" t="s">
        <v>1246</v>
      </c>
      <c r="B400" s="85">
        <v>527</v>
      </c>
      <c r="C400" s="70" t="s">
        <v>62</v>
      </c>
      <c r="D400" s="70" t="s">
        <v>62</v>
      </c>
      <c r="E400" s="71" t="s">
        <v>1383</v>
      </c>
      <c r="F400" s="72" t="s">
        <v>1384</v>
      </c>
      <c r="G400" s="73" t="s">
        <v>203</v>
      </c>
      <c r="H400" s="74">
        <v>42365</v>
      </c>
      <c r="I400" s="78" t="s">
        <v>395</v>
      </c>
      <c r="J400" s="70">
        <v>2780</v>
      </c>
      <c r="K400" s="70"/>
      <c r="L400" s="79">
        <v>3</v>
      </c>
      <c r="M400" s="80">
        <v>0</v>
      </c>
      <c r="N400" s="80">
        <v>13800</v>
      </c>
      <c r="O400" s="80">
        <v>280</v>
      </c>
      <c r="P400" s="81" t="s">
        <v>1385</v>
      </c>
      <c r="Q400" s="82">
        <v>1</v>
      </c>
      <c r="R400" s="92">
        <v>1</v>
      </c>
      <c r="S400" s="92">
        <v>3</v>
      </c>
      <c r="T400" s="93"/>
      <c r="U400" s="93"/>
      <c r="V400" s="93"/>
      <c r="W400" s="93">
        <v>13800</v>
      </c>
    </row>
    <row r="401" spans="1:23" ht="15" customHeight="1">
      <c r="A401" s="75" t="s">
        <v>1246</v>
      </c>
      <c r="B401" s="85">
        <v>528</v>
      </c>
      <c r="C401" s="70" t="s">
        <v>62</v>
      </c>
      <c r="D401" s="70" t="s">
        <v>62</v>
      </c>
      <c r="E401" s="71" t="s">
        <v>1386</v>
      </c>
      <c r="F401" s="72" t="s">
        <v>1036</v>
      </c>
      <c r="G401" s="73" t="s">
        <v>203</v>
      </c>
      <c r="H401" s="74">
        <v>42365</v>
      </c>
      <c r="I401" s="78" t="s">
        <v>395</v>
      </c>
      <c r="J401" s="70">
        <v>10460</v>
      </c>
      <c r="K401" s="70"/>
      <c r="L401" s="79">
        <v>6</v>
      </c>
      <c r="M401" s="80">
        <v>0</v>
      </c>
      <c r="N401" s="80">
        <v>21120</v>
      </c>
      <c r="O401" s="80">
        <v>0</v>
      </c>
      <c r="P401" s="81" t="s">
        <v>1387</v>
      </c>
      <c r="Q401" s="82">
        <v>0</v>
      </c>
      <c r="R401" s="92">
        <v>0</v>
      </c>
      <c r="S401" s="92">
        <v>0</v>
      </c>
      <c r="T401" s="93"/>
      <c r="U401" s="93"/>
      <c r="V401" s="93"/>
      <c r="W401" s="93">
        <v>21120</v>
      </c>
    </row>
    <row r="402" spans="1:23" ht="15" customHeight="1">
      <c r="A402" s="75" t="s">
        <v>1246</v>
      </c>
      <c r="B402" s="85">
        <v>529</v>
      </c>
      <c r="C402" s="70" t="s">
        <v>891</v>
      </c>
      <c r="D402" s="70" t="s">
        <v>430</v>
      </c>
      <c r="E402" s="71" t="s">
        <v>1388</v>
      </c>
      <c r="F402" s="72" t="s">
        <v>872</v>
      </c>
      <c r="G402" s="73" t="s">
        <v>203</v>
      </c>
      <c r="H402" s="74">
        <v>42365</v>
      </c>
      <c r="I402" s="78" t="s">
        <v>1268</v>
      </c>
      <c r="J402" s="70">
        <v>4800</v>
      </c>
      <c r="K402" s="70"/>
      <c r="L402" s="79">
        <v>2</v>
      </c>
      <c r="M402" s="80">
        <v>0</v>
      </c>
      <c r="N402" s="80">
        <v>9000</v>
      </c>
      <c r="O402" s="80">
        <v>560</v>
      </c>
      <c r="P402" s="81" t="s">
        <v>1389</v>
      </c>
      <c r="Q402" s="82">
        <v>0</v>
      </c>
      <c r="R402" s="92">
        <v>0</v>
      </c>
      <c r="S402" s="92">
        <v>0</v>
      </c>
      <c r="T402" s="93"/>
      <c r="U402" s="93"/>
      <c r="V402" s="93"/>
      <c r="W402" s="93">
        <v>9000</v>
      </c>
    </row>
    <row r="403" spans="1:23" ht="15" customHeight="1">
      <c r="A403" s="75" t="s">
        <v>1246</v>
      </c>
      <c r="B403" s="85">
        <v>530</v>
      </c>
      <c r="C403" s="70" t="s">
        <v>891</v>
      </c>
      <c r="D403" s="70" t="s">
        <v>430</v>
      </c>
      <c r="E403" s="71" t="s">
        <v>1390</v>
      </c>
      <c r="F403" s="72" t="s">
        <v>1391</v>
      </c>
      <c r="G403" s="73" t="s">
        <v>203</v>
      </c>
      <c r="H403" s="74">
        <v>42365</v>
      </c>
      <c r="I403" s="78" t="s">
        <v>388</v>
      </c>
      <c r="J403" s="70">
        <v>6217</v>
      </c>
      <c r="K403" s="70"/>
      <c r="L403" s="79">
        <v>2</v>
      </c>
      <c r="M403" s="80">
        <v>0</v>
      </c>
      <c r="N403" s="80">
        <v>10363</v>
      </c>
      <c r="O403" s="80">
        <v>840</v>
      </c>
      <c r="P403" s="81" t="s">
        <v>1392</v>
      </c>
      <c r="Q403" s="82">
        <v>0</v>
      </c>
      <c r="R403" s="92">
        <v>0</v>
      </c>
      <c r="S403" s="92">
        <v>0</v>
      </c>
      <c r="T403" s="93"/>
      <c r="U403" s="93"/>
      <c r="V403" s="93"/>
      <c r="W403" s="93">
        <v>10363</v>
      </c>
    </row>
    <row r="404" spans="1:23" ht="15" customHeight="1">
      <c r="A404" s="75" t="s">
        <v>1246</v>
      </c>
      <c r="B404" s="85">
        <v>531</v>
      </c>
      <c r="C404" s="70" t="s">
        <v>903</v>
      </c>
      <c r="D404" s="70" t="s">
        <v>430</v>
      </c>
      <c r="E404" s="71" t="s">
        <v>1393</v>
      </c>
      <c r="F404" s="72" t="s">
        <v>1394</v>
      </c>
      <c r="G404" s="73" t="s">
        <v>203</v>
      </c>
      <c r="H404" s="74">
        <v>42365</v>
      </c>
      <c r="I404" s="78" t="s">
        <v>1059</v>
      </c>
      <c r="J404" s="70">
        <v>7580</v>
      </c>
      <c r="K404" s="70"/>
      <c r="L404" s="79">
        <v>6</v>
      </c>
      <c r="M404" s="80">
        <v>0</v>
      </c>
      <c r="N404" s="80">
        <v>27900</v>
      </c>
      <c r="O404" s="80">
        <v>0</v>
      </c>
      <c r="P404" s="81" t="s">
        <v>1395</v>
      </c>
      <c r="Q404" s="82">
        <v>0</v>
      </c>
      <c r="R404" s="92">
        <v>0</v>
      </c>
      <c r="S404" s="92">
        <v>0</v>
      </c>
      <c r="T404" s="93"/>
      <c r="U404" s="93"/>
      <c r="V404" s="93"/>
      <c r="W404" s="93">
        <v>27900</v>
      </c>
    </row>
    <row r="405" spans="1:23" ht="15" customHeight="1">
      <c r="A405" s="75" t="s">
        <v>1246</v>
      </c>
      <c r="B405" s="85">
        <v>532</v>
      </c>
      <c r="C405" s="70" t="s">
        <v>891</v>
      </c>
      <c r="D405" s="70" t="s">
        <v>430</v>
      </c>
      <c r="E405" s="71" t="s">
        <v>1396</v>
      </c>
      <c r="F405" s="72" t="s">
        <v>1397</v>
      </c>
      <c r="G405" s="73" t="s">
        <v>203</v>
      </c>
      <c r="H405" s="74">
        <v>42365</v>
      </c>
      <c r="I405" s="78" t="s">
        <v>395</v>
      </c>
      <c r="J405" s="70">
        <v>2780</v>
      </c>
      <c r="K405" s="70"/>
      <c r="L405" s="79">
        <v>3</v>
      </c>
      <c r="M405" s="80">
        <v>0</v>
      </c>
      <c r="N405" s="80">
        <v>13800</v>
      </c>
      <c r="O405" s="80">
        <v>560</v>
      </c>
      <c r="P405" s="81" t="s">
        <v>1398</v>
      </c>
      <c r="Q405" s="82">
        <v>0</v>
      </c>
      <c r="R405" s="92">
        <v>0</v>
      </c>
      <c r="S405" s="92">
        <v>0</v>
      </c>
      <c r="T405" s="93"/>
      <c r="U405" s="93"/>
      <c r="V405" s="93"/>
      <c r="W405" s="93">
        <v>13800</v>
      </c>
    </row>
    <row r="406" spans="1:23" ht="15" customHeight="1">
      <c r="A406" s="75" t="s">
        <v>1246</v>
      </c>
      <c r="B406" s="85">
        <v>533</v>
      </c>
      <c r="C406" s="70" t="s">
        <v>62</v>
      </c>
      <c r="D406" s="70" t="s">
        <v>62</v>
      </c>
      <c r="E406" s="71" t="s">
        <v>1399</v>
      </c>
      <c r="F406" s="72" t="s">
        <v>1400</v>
      </c>
      <c r="G406" s="73" t="s">
        <v>203</v>
      </c>
      <c r="H406" s="74">
        <v>42365</v>
      </c>
      <c r="I406" s="78" t="s">
        <v>1059</v>
      </c>
      <c r="J406" s="70">
        <v>1055</v>
      </c>
      <c r="K406" s="70"/>
      <c r="L406" s="79">
        <v>3</v>
      </c>
      <c r="M406" s="80">
        <v>0</v>
      </c>
      <c r="N406" s="80">
        <v>15525</v>
      </c>
      <c r="O406" s="80">
        <v>840</v>
      </c>
      <c r="P406" s="81" t="s">
        <v>1401</v>
      </c>
      <c r="Q406" s="82">
        <v>1</v>
      </c>
      <c r="R406" s="92">
        <v>1</v>
      </c>
      <c r="S406" s="92">
        <v>3</v>
      </c>
      <c r="T406" s="93"/>
      <c r="U406" s="93"/>
      <c r="V406" s="93"/>
      <c r="W406" s="93">
        <v>15525</v>
      </c>
    </row>
    <row r="407" spans="1:23" ht="15" customHeight="1">
      <c r="A407" s="75" t="s">
        <v>1246</v>
      </c>
      <c r="B407" s="85">
        <v>534</v>
      </c>
      <c r="C407" s="70" t="s">
        <v>625</v>
      </c>
      <c r="D407" s="70" t="s">
        <v>62</v>
      </c>
      <c r="E407" s="71" t="s">
        <v>1402</v>
      </c>
      <c r="F407" s="72" t="s">
        <v>1403</v>
      </c>
      <c r="G407" s="73" t="s">
        <v>203</v>
      </c>
      <c r="H407" s="74">
        <v>42367</v>
      </c>
      <c r="I407" s="78" t="s">
        <v>1059</v>
      </c>
      <c r="J407" s="70">
        <v>11780</v>
      </c>
      <c r="K407" s="70"/>
      <c r="L407" s="79">
        <v>1</v>
      </c>
      <c r="M407" s="80">
        <v>0</v>
      </c>
      <c r="N407" s="80">
        <v>4800</v>
      </c>
      <c r="O407" s="80">
        <v>0</v>
      </c>
      <c r="P407" s="81" t="s">
        <v>1404</v>
      </c>
      <c r="Q407" s="82">
        <v>1</v>
      </c>
      <c r="R407" s="92">
        <v>1</v>
      </c>
      <c r="S407" s="92">
        <v>1</v>
      </c>
      <c r="T407" s="93"/>
      <c r="U407" s="93"/>
      <c r="V407" s="93"/>
      <c r="W407" s="93">
        <v>4800</v>
      </c>
    </row>
    <row r="408" spans="1:23" ht="15" customHeight="1">
      <c r="A408" s="75" t="s">
        <v>1246</v>
      </c>
      <c r="B408" s="85">
        <v>535</v>
      </c>
      <c r="C408" s="70" t="s">
        <v>891</v>
      </c>
      <c r="D408" s="70" t="s">
        <v>426</v>
      </c>
      <c r="E408" s="71" t="s">
        <v>1405</v>
      </c>
      <c r="F408" s="72" t="s">
        <v>1406</v>
      </c>
      <c r="G408" s="73" t="s">
        <v>203</v>
      </c>
      <c r="H408" s="74">
        <v>42368</v>
      </c>
      <c r="I408" s="78" t="s">
        <v>1268</v>
      </c>
      <c r="J408" s="70">
        <v>3955</v>
      </c>
      <c r="K408" s="70"/>
      <c r="L408" s="79">
        <v>1</v>
      </c>
      <c r="M408" s="80">
        <v>0</v>
      </c>
      <c r="N408" s="80">
        <v>2425</v>
      </c>
      <c r="O408" s="80">
        <v>0</v>
      </c>
      <c r="P408" s="81" t="s">
        <v>1407</v>
      </c>
      <c r="Q408" s="82">
        <v>0</v>
      </c>
      <c r="R408" s="92">
        <v>0</v>
      </c>
      <c r="S408" s="92">
        <v>0</v>
      </c>
      <c r="T408" s="93"/>
      <c r="U408" s="93"/>
      <c r="V408" s="93"/>
      <c r="W408" s="93">
        <v>2425</v>
      </c>
    </row>
    <row r="409" spans="1:23" ht="15" customHeight="1">
      <c r="A409" s="75" t="s">
        <v>1246</v>
      </c>
      <c r="B409" s="85">
        <v>536</v>
      </c>
      <c r="C409" s="70" t="s">
        <v>903</v>
      </c>
      <c r="D409" s="70" t="s">
        <v>430</v>
      </c>
      <c r="E409" s="71" t="s">
        <v>1408</v>
      </c>
      <c r="F409" s="72" t="s">
        <v>1406</v>
      </c>
      <c r="G409" s="73" t="s">
        <v>203</v>
      </c>
      <c r="H409" s="74">
        <v>42368</v>
      </c>
      <c r="I409" s="78" t="s">
        <v>1268</v>
      </c>
      <c r="J409" s="70">
        <v>15136</v>
      </c>
      <c r="K409" s="70"/>
      <c r="L409" s="79">
        <v>4</v>
      </c>
      <c r="M409" s="80">
        <v>0</v>
      </c>
      <c r="N409" s="80">
        <v>20344</v>
      </c>
      <c r="O409" s="80">
        <v>1300</v>
      </c>
      <c r="P409" s="81" t="s">
        <v>1409</v>
      </c>
      <c r="Q409" s="82">
        <v>0</v>
      </c>
      <c r="R409" s="92">
        <v>0</v>
      </c>
      <c r="S409" s="92">
        <v>0</v>
      </c>
      <c r="T409" s="93"/>
      <c r="U409" s="93"/>
      <c r="V409" s="93"/>
      <c r="W409" s="93">
        <v>20344</v>
      </c>
    </row>
    <row r="410" spans="1:23" ht="15" customHeight="1">
      <c r="A410" s="75" t="s">
        <v>1246</v>
      </c>
      <c r="B410" s="85">
        <v>537</v>
      </c>
      <c r="C410" s="70" t="s">
        <v>891</v>
      </c>
      <c r="D410" s="70" t="s">
        <v>426</v>
      </c>
      <c r="E410" s="71" t="s">
        <v>1410</v>
      </c>
      <c r="F410" s="72" t="s">
        <v>847</v>
      </c>
      <c r="G410" s="73" t="s">
        <v>203</v>
      </c>
      <c r="H410" s="74">
        <v>42368</v>
      </c>
      <c r="I410" s="78" t="s">
        <v>384</v>
      </c>
      <c r="J410" s="70">
        <v>5096</v>
      </c>
      <c r="K410" s="70"/>
      <c r="L410" s="79">
        <v>3</v>
      </c>
      <c r="M410" s="80">
        <v>0</v>
      </c>
      <c r="N410" s="80">
        <v>11484</v>
      </c>
      <c r="O410" s="80">
        <v>0</v>
      </c>
      <c r="P410" s="81" t="s">
        <v>1411</v>
      </c>
      <c r="Q410" s="82">
        <v>0</v>
      </c>
      <c r="R410" s="92">
        <v>0</v>
      </c>
      <c r="S410" s="92">
        <v>0</v>
      </c>
      <c r="T410" s="93"/>
      <c r="U410" s="93"/>
      <c r="V410" s="93"/>
      <c r="W410" s="93">
        <v>11484</v>
      </c>
    </row>
    <row r="411" spans="1:23" ht="15" customHeight="1">
      <c r="A411" s="75" t="s">
        <v>1246</v>
      </c>
      <c r="B411" s="85">
        <v>538</v>
      </c>
      <c r="C411" s="70" t="s">
        <v>62</v>
      </c>
      <c r="D411" s="70" t="s">
        <v>62</v>
      </c>
      <c r="E411" s="71" t="s">
        <v>1412</v>
      </c>
      <c r="F411" s="72" t="s">
        <v>1413</v>
      </c>
      <c r="G411" s="73" t="s">
        <v>203</v>
      </c>
      <c r="H411" s="74">
        <v>42368</v>
      </c>
      <c r="I411" s="78" t="s">
        <v>1286</v>
      </c>
      <c r="J411" s="70">
        <v>1055</v>
      </c>
      <c r="K411" s="70"/>
      <c r="L411" s="79">
        <v>3</v>
      </c>
      <c r="M411" s="80">
        <v>0</v>
      </c>
      <c r="N411" s="80">
        <v>15525</v>
      </c>
      <c r="O411" s="80">
        <v>840</v>
      </c>
      <c r="P411" s="81" t="s">
        <v>1323</v>
      </c>
      <c r="Q411" s="82">
        <v>1</v>
      </c>
      <c r="R411" s="92">
        <v>1</v>
      </c>
      <c r="S411" s="92">
        <v>3</v>
      </c>
      <c r="T411" s="93"/>
      <c r="U411" s="93"/>
      <c r="V411" s="93"/>
      <c r="W411" s="93">
        <v>15525</v>
      </c>
    </row>
    <row r="412" spans="1:23" ht="15" customHeight="1">
      <c r="A412" s="75" t="s">
        <v>1246</v>
      </c>
      <c r="B412" s="85">
        <v>539</v>
      </c>
      <c r="C412" s="70" t="s">
        <v>891</v>
      </c>
      <c r="D412" s="70" t="s">
        <v>430</v>
      </c>
      <c r="E412" s="71" t="s">
        <v>1414</v>
      </c>
      <c r="F412" s="72" t="s">
        <v>672</v>
      </c>
      <c r="G412" s="73" t="s">
        <v>203</v>
      </c>
      <c r="H412" s="74">
        <v>42369</v>
      </c>
      <c r="I412" s="78" t="s">
        <v>395</v>
      </c>
      <c r="J412" s="70">
        <v>2780</v>
      </c>
      <c r="K412" s="70"/>
      <c r="L412" s="79">
        <v>3</v>
      </c>
      <c r="M412" s="80">
        <v>0</v>
      </c>
      <c r="N412" s="80">
        <v>13800</v>
      </c>
      <c r="O412" s="80">
        <v>560</v>
      </c>
      <c r="P412" s="81" t="s">
        <v>1398</v>
      </c>
      <c r="Q412" s="82">
        <v>0</v>
      </c>
      <c r="R412" s="92">
        <v>0</v>
      </c>
      <c r="S412" s="92">
        <v>0</v>
      </c>
      <c r="T412" s="93"/>
      <c r="U412" s="93"/>
      <c r="V412" s="93"/>
      <c r="W412" s="93">
        <v>13800</v>
      </c>
    </row>
    <row r="413" spans="1:23" ht="15" customHeight="1">
      <c r="A413" s="75" t="s">
        <v>1246</v>
      </c>
      <c r="B413" s="85">
        <v>540</v>
      </c>
      <c r="C413" s="70" t="s">
        <v>891</v>
      </c>
      <c r="D413" s="70" t="s">
        <v>430</v>
      </c>
      <c r="E413" s="71" t="s">
        <v>1415</v>
      </c>
      <c r="F413" s="72" t="s">
        <v>671</v>
      </c>
      <c r="G413" s="73" t="s">
        <v>203</v>
      </c>
      <c r="H413" s="74">
        <v>42369</v>
      </c>
      <c r="I413" s="78" t="s">
        <v>395</v>
      </c>
      <c r="J413" s="70">
        <v>2780</v>
      </c>
      <c r="K413" s="70"/>
      <c r="L413" s="79">
        <v>3</v>
      </c>
      <c r="M413" s="80">
        <v>0</v>
      </c>
      <c r="N413" s="80">
        <v>13800</v>
      </c>
      <c r="O413" s="80">
        <v>840</v>
      </c>
      <c r="P413" s="81" t="s">
        <v>1416</v>
      </c>
      <c r="Q413" s="82">
        <v>0</v>
      </c>
      <c r="R413" s="92">
        <v>0</v>
      </c>
      <c r="S413" s="92">
        <v>0</v>
      </c>
      <c r="T413" s="93"/>
      <c r="U413" s="93"/>
      <c r="V413" s="93"/>
      <c r="W413" s="93">
        <v>13800</v>
      </c>
    </row>
    <row r="414" spans="1:23" ht="15" customHeight="1">
      <c r="A414" s="75" t="s">
        <v>1246</v>
      </c>
      <c r="B414" s="85">
        <v>541</v>
      </c>
      <c r="C414" s="70" t="s">
        <v>891</v>
      </c>
      <c r="D414" s="70" t="s">
        <v>426</v>
      </c>
      <c r="E414" s="71" t="s">
        <v>1417</v>
      </c>
      <c r="F414" s="72" t="s">
        <v>895</v>
      </c>
      <c r="G414" s="73" t="s">
        <v>203</v>
      </c>
      <c r="H414" s="74">
        <v>42369</v>
      </c>
      <c r="I414" s="78" t="s">
        <v>384</v>
      </c>
      <c r="J414" s="70">
        <v>2552</v>
      </c>
      <c r="K414" s="70"/>
      <c r="L414" s="79">
        <v>1</v>
      </c>
      <c r="M414" s="80">
        <v>0</v>
      </c>
      <c r="N414" s="80">
        <v>3828</v>
      </c>
      <c r="O414" s="80">
        <v>280</v>
      </c>
      <c r="P414" s="81" t="s">
        <v>1418</v>
      </c>
      <c r="Q414" s="82">
        <v>0</v>
      </c>
      <c r="R414" s="92">
        <v>0</v>
      </c>
      <c r="S414" s="92">
        <v>0</v>
      </c>
      <c r="T414" s="93"/>
      <c r="U414" s="93"/>
      <c r="V414" s="93"/>
      <c r="W414" s="93">
        <v>3828</v>
      </c>
    </row>
    <row r="415" spans="1:23" ht="15" customHeight="1">
      <c r="A415" s="75" t="s">
        <v>1246</v>
      </c>
      <c r="B415" s="85">
        <v>542</v>
      </c>
      <c r="C415" s="70" t="s">
        <v>903</v>
      </c>
      <c r="D415" s="70" t="s">
        <v>426</v>
      </c>
      <c r="E415" s="71" t="s">
        <v>1419</v>
      </c>
      <c r="F415" s="72" t="s">
        <v>974</v>
      </c>
      <c r="G415" s="73" t="s">
        <v>203</v>
      </c>
      <c r="H415" s="74">
        <v>42369</v>
      </c>
      <c r="I415" s="78" t="s">
        <v>1059</v>
      </c>
      <c r="J415" s="70">
        <v>2100</v>
      </c>
      <c r="K415" s="70"/>
      <c r="L415" s="79">
        <v>1</v>
      </c>
      <c r="M415" s="80">
        <v>0</v>
      </c>
      <c r="N415" s="80">
        <v>5280</v>
      </c>
      <c r="O415" s="80">
        <v>400</v>
      </c>
      <c r="P415" s="81" t="s">
        <v>1031</v>
      </c>
      <c r="Q415" s="82">
        <v>0</v>
      </c>
      <c r="R415" s="92">
        <v>0</v>
      </c>
      <c r="S415" s="92">
        <v>0</v>
      </c>
      <c r="T415" s="93"/>
      <c r="U415" s="93"/>
      <c r="V415" s="93"/>
      <c r="W415" s="93">
        <v>5280</v>
      </c>
    </row>
    <row r="416" spans="1:23" ht="15" customHeight="1">
      <c r="A416" s="75" t="s">
        <v>1246</v>
      </c>
      <c r="B416" s="85">
        <v>543</v>
      </c>
      <c r="C416" s="70" t="s">
        <v>891</v>
      </c>
      <c r="D416" s="70" t="s">
        <v>426</v>
      </c>
      <c r="E416" s="71" t="s">
        <v>1420</v>
      </c>
      <c r="F416" s="72" t="s">
        <v>1421</v>
      </c>
      <c r="G416" s="73" t="s">
        <v>203</v>
      </c>
      <c r="H416" s="74">
        <v>42369</v>
      </c>
      <c r="I416" s="78" t="s">
        <v>388</v>
      </c>
      <c r="J416" s="70">
        <v>1580</v>
      </c>
      <c r="K416" s="70"/>
      <c r="L416" s="79">
        <v>1</v>
      </c>
      <c r="M416" s="80">
        <v>0</v>
      </c>
      <c r="N416" s="80">
        <v>4800</v>
      </c>
      <c r="O416" s="80">
        <v>0</v>
      </c>
      <c r="P416" s="81" t="s">
        <v>1422</v>
      </c>
      <c r="Q416" s="82">
        <v>0</v>
      </c>
      <c r="R416" s="92">
        <v>0</v>
      </c>
      <c r="S416" s="92">
        <v>0</v>
      </c>
      <c r="T416" s="93"/>
      <c r="U416" s="93"/>
      <c r="V416" s="93"/>
      <c r="W416" s="93">
        <v>4800</v>
      </c>
    </row>
    <row r="417" spans="1:23" ht="15" customHeight="1">
      <c r="A417" s="75" t="s">
        <v>1246</v>
      </c>
      <c r="B417" s="85">
        <v>544</v>
      </c>
      <c r="C417" s="70" t="s">
        <v>62</v>
      </c>
      <c r="D417" s="70" t="s">
        <v>62</v>
      </c>
      <c r="E417" s="71" t="s">
        <v>1423</v>
      </c>
      <c r="F417" s="72" t="s">
        <v>1424</v>
      </c>
      <c r="G417" s="73" t="s">
        <v>203</v>
      </c>
      <c r="H417" s="74">
        <v>42369</v>
      </c>
      <c r="I417" s="78" t="s">
        <v>869</v>
      </c>
      <c r="J417" s="70">
        <v>1580</v>
      </c>
      <c r="K417" s="70"/>
      <c r="L417" s="79">
        <v>1</v>
      </c>
      <c r="M417" s="80">
        <v>0</v>
      </c>
      <c r="N417" s="80">
        <v>4800</v>
      </c>
      <c r="O417" s="80">
        <v>280</v>
      </c>
      <c r="P417" s="81" t="s">
        <v>1425</v>
      </c>
      <c r="Q417" s="82">
        <v>1</v>
      </c>
      <c r="R417" s="92">
        <v>1</v>
      </c>
      <c r="S417" s="92">
        <v>1</v>
      </c>
      <c r="T417" s="93"/>
      <c r="U417" s="93"/>
      <c r="V417" s="93"/>
      <c r="W417" s="93">
        <v>4800</v>
      </c>
    </row>
    <row r="418" spans="1:23" ht="15" customHeight="1">
      <c r="A418" s="75" t="s">
        <v>1246</v>
      </c>
      <c r="B418" s="85">
        <v>545</v>
      </c>
      <c r="C418" s="70" t="s">
        <v>891</v>
      </c>
      <c r="D418" s="70" t="s">
        <v>430</v>
      </c>
      <c r="E418" s="71" t="s">
        <v>1426</v>
      </c>
      <c r="F418" s="72" t="s">
        <v>1427</v>
      </c>
      <c r="G418" s="73" t="s">
        <v>203</v>
      </c>
      <c r="H418" s="74">
        <v>42369</v>
      </c>
      <c r="I418" s="78" t="s">
        <v>1059</v>
      </c>
      <c r="J418" s="70">
        <v>1055</v>
      </c>
      <c r="K418" s="70"/>
      <c r="L418" s="79">
        <v>3</v>
      </c>
      <c r="M418" s="80">
        <v>0</v>
      </c>
      <c r="N418" s="80">
        <v>15525</v>
      </c>
      <c r="O418" s="80">
        <v>0</v>
      </c>
      <c r="P418" s="81" t="s">
        <v>1428</v>
      </c>
      <c r="Q418" s="82">
        <v>0</v>
      </c>
      <c r="R418" s="92">
        <v>0</v>
      </c>
      <c r="S418" s="92">
        <v>0</v>
      </c>
      <c r="T418" s="93"/>
      <c r="U418" s="93"/>
      <c r="V418" s="93"/>
      <c r="W418" s="93">
        <v>15525</v>
      </c>
    </row>
    <row r="419" spans="1:23" ht="15" customHeight="1">
      <c r="A419" s="75" t="s">
        <v>1246</v>
      </c>
      <c r="B419" s="85">
        <v>546</v>
      </c>
      <c r="C419" s="70" t="s">
        <v>891</v>
      </c>
      <c r="D419" s="70" t="s">
        <v>426</v>
      </c>
      <c r="E419" s="71" t="s">
        <v>1429</v>
      </c>
      <c r="F419" s="72" t="s">
        <v>1430</v>
      </c>
      <c r="G419" s="73" t="s">
        <v>203</v>
      </c>
      <c r="H419" s="74">
        <v>42369</v>
      </c>
      <c r="I419" s="78" t="s">
        <v>1268</v>
      </c>
      <c r="J419" s="70">
        <v>2100</v>
      </c>
      <c r="K419" s="70"/>
      <c r="L419" s="79">
        <v>1</v>
      </c>
      <c r="M419" s="80">
        <v>0</v>
      </c>
      <c r="N419" s="80">
        <v>5280</v>
      </c>
      <c r="O419" s="80">
        <v>0</v>
      </c>
      <c r="P419" s="81" t="s">
        <v>1431</v>
      </c>
      <c r="Q419" s="82">
        <v>0</v>
      </c>
      <c r="R419" s="92">
        <v>0</v>
      </c>
      <c r="S419" s="92">
        <v>0</v>
      </c>
      <c r="T419" s="93"/>
      <c r="U419" s="93"/>
      <c r="V419" s="93"/>
      <c r="W419" s="93">
        <v>5280</v>
      </c>
    </row>
    <row r="420" spans="1:23" ht="15" customHeight="1">
      <c r="A420" s="75" t="s">
        <v>1246</v>
      </c>
      <c r="B420" s="85">
        <v>547</v>
      </c>
      <c r="C420" s="70" t="s">
        <v>891</v>
      </c>
      <c r="D420" s="70" t="s">
        <v>430</v>
      </c>
      <c r="E420" s="71" t="s">
        <v>1432</v>
      </c>
      <c r="F420" s="72" t="s">
        <v>560</v>
      </c>
      <c r="G420" s="73"/>
      <c r="H420" s="74">
        <v>42355</v>
      </c>
      <c r="I420" s="78" t="s">
        <v>388</v>
      </c>
      <c r="J420" s="70">
        <v>2072.5</v>
      </c>
      <c r="K420" s="70"/>
      <c r="L420" s="79">
        <v>1.5</v>
      </c>
      <c r="M420" s="80">
        <v>0</v>
      </c>
      <c r="N420" s="80">
        <v>6217.5</v>
      </c>
      <c r="O420" s="80">
        <v>420</v>
      </c>
      <c r="P420" s="81" t="s">
        <v>1296</v>
      </c>
      <c r="Q420" s="82">
        <v>0</v>
      </c>
      <c r="R420" s="92">
        <v>0.25</v>
      </c>
      <c r="S420" s="92">
        <v>0.75</v>
      </c>
      <c r="T420" s="93"/>
      <c r="U420" s="93"/>
      <c r="V420" s="93"/>
      <c r="W420" s="93">
        <v>6217.5</v>
      </c>
    </row>
    <row r="421" spans="1:23" ht="15" customHeight="1">
      <c r="A421" s="75" t="s">
        <v>1246</v>
      </c>
      <c r="B421" s="85">
        <v>548</v>
      </c>
      <c r="C421" s="70" t="s">
        <v>891</v>
      </c>
      <c r="D421" s="70" t="s">
        <v>426</v>
      </c>
      <c r="E421" s="71" t="s">
        <v>1433</v>
      </c>
      <c r="F421" s="72" t="s">
        <v>572</v>
      </c>
      <c r="G421" s="73"/>
      <c r="H421" s="74">
        <v>42357</v>
      </c>
      <c r="I421" s="78" t="s">
        <v>395</v>
      </c>
      <c r="J421" s="70">
        <v>2000</v>
      </c>
      <c r="K421" s="70"/>
      <c r="L421" s="79">
        <v>1</v>
      </c>
      <c r="M421" s="80">
        <v>0</v>
      </c>
      <c r="N421" s="80">
        <v>4900</v>
      </c>
      <c r="O421" s="80">
        <v>280</v>
      </c>
      <c r="P421" s="81" t="s">
        <v>1298</v>
      </c>
      <c r="Q421" s="82">
        <v>0</v>
      </c>
      <c r="R421" s="92">
        <v>0.25</v>
      </c>
      <c r="S421" s="92">
        <v>0.5</v>
      </c>
      <c r="T421" s="93"/>
      <c r="U421" s="93"/>
      <c r="V421" s="93"/>
      <c r="W421" s="93">
        <v>4900</v>
      </c>
    </row>
    <row r="422" spans="1:23" ht="15" customHeight="1">
      <c r="A422" s="68"/>
      <c r="B422" s="69">
        <v>421</v>
      </c>
      <c r="C422" s="70"/>
      <c r="D422" s="70"/>
      <c r="E422" s="71"/>
      <c r="F422" s="72"/>
      <c r="G422" s="73"/>
      <c r="H422" s="74"/>
      <c r="I422" s="94"/>
      <c r="J422" s="95"/>
      <c r="K422" s="95"/>
      <c r="L422" s="79"/>
      <c r="M422" s="88"/>
      <c r="N422" s="88"/>
      <c r="O422" s="88"/>
      <c r="P422" s="89"/>
      <c r="Q422" s="90"/>
      <c r="R422" s="91"/>
      <c r="S422" s="91"/>
      <c r="T422" s="90"/>
      <c r="U422" s="90"/>
      <c r="V422" s="90"/>
      <c r="W422" s="90"/>
    </row>
    <row r="423" spans="1:23" ht="15" customHeight="1">
      <c r="A423" s="68"/>
      <c r="B423" s="69">
        <v>422</v>
      </c>
      <c r="C423" s="70"/>
      <c r="D423" s="70"/>
      <c r="E423" s="71"/>
      <c r="F423" s="72"/>
      <c r="G423" s="73"/>
      <c r="H423" s="74"/>
      <c r="I423" s="94"/>
      <c r="J423" s="95"/>
      <c r="K423" s="95"/>
      <c r="L423" s="79"/>
      <c r="M423" s="88"/>
      <c r="N423" s="88"/>
      <c r="O423" s="88"/>
      <c r="P423" s="89"/>
      <c r="Q423" s="90"/>
      <c r="R423" s="91"/>
      <c r="S423" s="91"/>
      <c r="T423" s="90"/>
      <c r="U423" s="90"/>
      <c r="V423" s="90"/>
      <c r="W423" s="90"/>
    </row>
    <row r="424" spans="1:23" ht="15" customHeight="1">
      <c r="A424" s="68"/>
      <c r="B424" s="69">
        <v>423</v>
      </c>
      <c r="C424" s="70"/>
      <c r="D424" s="70"/>
      <c r="E424" s="71"/>
      <c r="F424" s="72"/>
      <c r="G424" s="73"/>
      <c r="H424" s="74"/>
      <c r="I424" s="94"/>
      <c r="J424" s="95"/>
      <c r="K424" s="95"/>
      <c r="L424" s="79"/>
      <c r="M424" s="88"/>
      <c r="N424" s="88"/>
      <c r="O424" s="88"/>
      <c r="P424" s="89"/>
      <c r="Q424" s="90"/>
      <c r="R424" s="91"/>
      <c r="S424" s="91"/>
      <c r="T424" s="90"/>
      <c r="U424" s="90"/>
      <c r="V424" s="90"/>
      <c r="W424" s="90"/>
    </row>
    <row r="425" spans="1:23" ht="15" customHeight="1">
      <c r="A425" s="68"/>
      <c r="B425" s="69">
        <v>424</v>
      </c>
      <c r="C425" s="70"/>
      <c r="D425" s="70"/>
      <c r="E425" s="71"/>
      <c r="F425" s="72"/>
      <c r="G425" s="73"/>
      <c r="H425" s="74"/>
      <c r="I425" s="94"/>
      <c r="J425" s="95"/>
      <c r="K425" s="95"/>
      <c r="L425" s="79"/>
      <c r="M425" s="88"/>
      <c r="N425" s="88"/>
      <c r="O425" s="88"/>
      <c r="P425" s="89"/>
      <c r="Q425" s="90"/>
      <c r="R425" s="91"/>
      <c r="S425" s="91"/>
      <c r="T425" s="90"/>
      <c r="U425" s="90"/>
      <c r="V425" s="90"/>
      <c r="W425" s="90"/>
    </row>
    <row r="426" spans="1:23" ht="15" customHeight="1">
      <c r="A426" s="68"/>
      <c r="B426" s="69">
        <v>425</v>
      </c>
      <c r="C426" s="70"/>
      <c r="D426" s="70"/>
      <c r="E426" s="71"/>
      <c r="F426" s="72"/>
      <c r="G426" s="73"/>
      <c r="H426" s="74"/>
      <c r="I426" s="94"/>
      <c r="J426" s="95"/>
      <c r="K426" s="95"/>
      <c r="L426" s="79"/>
      <c r="M426" s="88"/>
      <c r="N426" s="88"/>
      <c r="O426" s="88"/>
      <c r="P426" s="89"/>
      <c r="Q426" s="90"/>
      <c r="R426" s="91"/>
      <c r="S426" s="91"/>
      <c r="T426" s="90"/>
      <c r="U426" s="90"/>
      <c r="V426" s="90"/>
      <c r="W426" s="90"/>
    </row>
    <row r="427" spans="1:23" ht="15" customHeight="1">
      <c r="A427" s="68"/>
      <c r="B427" s="69">
        <v>426</v>
      </c>
      <c r="C427" s="70"/>
      <c r="D427" s="70"/>
      <c r="E427" s="71"/>
      <c r="F427" s="72"/>
      <c r="G427" s="73"/>
      <c r="H427" s="74"/>
      <c r="I427" s="94"/>
      <c r="J427" s="95"/>
      <c r="K427" s="95"/>
      <c r="L427" s="79"/>
      <c r="M427" s="88"/>
      <c r="N427" s="88"/>
      <c r="O427" s="88"/>
      <c r="P427" s="89"/>
      <c r="Q427" s="90"/>
      <c r="R427" s="91"/>
      <c r="S427" s="91"/>
      <c r="T427" s="90"/>
      <c r="U427" s="90"/>
      <c r="V427" s="90"/>
      <c r="W427" s="90"/>
    </row>
    <row r="428" spans="1:23" ht="15" customHeight="1">
      <c r="A428" s="68"/>
      <c r="B428" s="69">
        <v>427</v>
      </c>
      <c r="C428" s="70"/>
      <c r="D428" s="70"/>
      <c r="E428" s="71"/>
      <c r="F428" s="72"/>
      <c r="G428" s="73"/>
      <c r="H428" s="74"/>
      <c r="I428" s="94"/>
      <c r="J428" s="95"/>
      <c r="K428" s="95"/>
      <c r="L428" s="79"/>
      <c r="M428" s="88"/>
      <c r="N428" s="88"/>
      <c r="O428" s="88"/>
      <c r="P428" s="89"/>
      <c r="Q428" s="90"/>
      <c r="R428" s="91"/>
      <c r="S428" s="91"/>
      <c r="T428" s="90"/>
      <c r="U428" s="90"/>
      <c r="V428" s="90"/>
      <c r="W428" s="90"/>
    </row>
    <row r="429" spans="1:23" ht="15" customHeight="1">
      <c r="A429" s="68"/>
      <c r="B429" s="69">
        <v>428</v>
      </c>
      <c r="C429" s="70"/>
      <c r="D429" s="70"/>
      <c r="E429" s="71"/>
      <c r="F429" s="72"/>
      <c r="G429" s="73"/>
      <c r="H429" s="74"/>
      <c r="I429" s="94"/>
      <c r="J429" s="95"/>
      <c r="K429" s="95"/>
      <c r="L429" s="79"/>
      <c r="M429" s="88"/>
      <c r="N429" s="88"/>
      <c r="O429" s="88"/>
      <c r="P429" s="89"/>
      <c r="Q429" s="90"/>
      <c r="R429" s="91"/>
      <c r="S429" s="91"/>
      <c r="T429" s="90"/>
      <c r="U429" s="90"/>
      <c r="V429" s="90"/>
      <c r="W429" s="90"/>
    </row>
    <row r="430" spans="1:23" ht="15" customHeight="1">
      <c r="A430" s="68"/>
      <c r="B430" s="69">
        <v>429</v>
      </c>
      <c r="C430" s="70"/>
      <c r="D430" s="70"/>
      <c r="E430" s="71"/>
      <c r="F430" s="72"/>
      <c r="G430" s="73"/>
      <c r="H430" s="74"/>
      <c r="I430" s="94"/>
      <c r="J430" s="95"/>
      <c r="K430" s="95"/>
      <c r="L430" s="79"/>
      <c r="M430" s="88"/>
      <c r="N430" s="88"/>
      <c r="O430" s="88"/>
      <c r="P430" s="89"/>
      <c r="Q430" s="90"/>
      <c r="R430" s="91"/>
      <c r="S430" s="91"/>
      <c r="T430" s="90"/>
      <c r="U430" s="90"/>
      <c r="V430" s="90"/>
      <c r="W430" s="90"/>
    </row>
    <row r="431" spans="1:23" ht="15" customHeight="1">
      <c r="A431" s="68"/>
      <c r="B431" s="69">
        <v>430</v>
      </c>
      <c r="C431" s="70"/>
      <c r="D431" s="70"/>
      <c r="E431" s="71"/>
      <c r="F431" s="72"/>
      <c r="G431" s="73"/>
      <c r="H431" s="74"/>
      <c r="I431" s="94"/>
      <c r="J431" s="95"/>
      <c r="K431" s="95"/>
      <c r="L431" s="79"/>
      <c r="M431" s="88"/>
      <c r="N431" s="88"/>
      <c r="O431" s="88"/>
      <c r="P431" s="89"/>
      <c r="Q431" s="90"/>
      <c r="R431" s="91"/>
      <c r="S431" s="91"/>
      <c r="T431" s="90"/>
      <c r="U431" s="90"/>
      <c r="V431" s="90"/>
      <c r="W431" s="90"/>
    </row>
    <row r="432" spans="1:23" ht="15" customHeight="1">
      <c r="A432" s="68"/>
      <c r="B432" s="69">
        <v>431</v>
      </c>
      <c r="C432" s="70"/>
      <c r="D432" s="70"/>
      <c r="E432" s="71"/>
      <c r="F432" s="72"/>
      <c r="G432" s="73"/>
      <c r="H432" s="74"/>
      <c r="I432" s="94"/>
      <c r="J432" s="95"/>
      <c r="K432" s="95"/>
      <c r="L432" s="79"/>
      <c r="M432" s="88"/>
      <c r="N432" s="88"/>
      <c r="O432" s="88"/>
      <c r="P432" s="89"/>
      <c r="Q432" s="90"/>
      <c r="R432" s="91"/>
      <c r="S432" s="91"/>
      <c r="T432" s="90"/>
      <c r="U432" s="90"/>
      <c r="V432" s="90"/>
      <c r="W432" s="90"/>
    </row>
    <row r="433" spans="1:23" ht="15" customHeight="1">
      <c r="A433" s="68"/>
      <c r="B433" s="69">
        <v>432</v>
      </c>
      <c r="C433" s="70"/>
      <c r="D433" s="70"/>
      <c r="E433" s="71"/>
      <c r="F433" s="72"/>
      <c r="G433" s="73"/>
      <c r="H433" s="74"/>
      <c r="I433" s="94"/>
      <c r="J433" s="95"/>
      <c r="K433" s="95"/>
      <c r="L433" s="79"/>
      <c r="M433" s="88"/>
      <c r="N433" s="88"/>
      <c r="O433" s="88"/>
      <c r="P433" s="89"/>
      <c r="Q433" s="90"/>
      <c r="R433" s="91"/>
      <c r="S433" s="91"/>
      <c r="T433" s="90"/>
      <c r="U433" s="90"/>
      <c r="V433" s="90"/>
      <c r="W433" s="90"/>
    </row>
    <row r="434" spans="1:23" ht="15" customHeight="1">
      <c r="A434" s="68"/>
      <c r="B434" s="69">
        <v>433</v>
      </c>
      <c r="C434" s="70"/>
      <c r="D434" s="70"/>
      <c r="E434" s="71"/>
      <c r="F434" s="72"/>
      <c r="G434" s="73"/>
      <c r="H434" s="74"/>
      <c r="I434" s="94"/>
      <c r="J434" s="95"/>
      <c r="K434" s="95"/>
      <c r="L434" s="79"/>
      <c r="M434" s="88"/>
      <c r="N434" s="88"/>
      <c r="O434" s="88"/>
      <c r="P434" s="89"/>
      <c r="Q434" s="90"/>
      <c r="R434" s="91"/>
      <c r="S434" s="91"/>
      <c r="T434" s="90"/>
      <c r="U434" s="90"/>
      <c r="V434" s="90"/>
      <c r="W434" s="90"/>
    </row>
    <row r="435" spans="1:23" ht="15" customHeight="1">
      <c r="A435" s="68"/>
      <c r="B435" s="69">
        <v>434</v>
      </c>
      <c r="C435" s="70"/>
      <c r="D435" s="70"/>
      <c r="E435" s="71"/>
      <c r="F435" s="72"/>
      <c r="G435" s="73"/>
      <c r="H435" s="74"/>
      <c r="I435" s="94"/>
      <c r="J435" s="95"/>
      <c r="K435" s="95"/>
      <c r="L435" s="79"/>
      <c r="M435" s="88"/>
      <c r="N435" s="88"/>
      <c r="O435" s="88"/>
      <c r="P435" s="89"/>
      <c r="Q435" s="90"/>
      <c r="R435" s="91"/>
      <c r="S435" s="91"/>
      <c r="T435" s="90"/>
      <c r="U435" s="90"/>
      <c r="V435" s="90"/>
      <c r="W435" s="90"/>
    </row>
    <row r="436" spans="1:23" ht="15" customHeight="1">
      <c r="A436" s="68"/>
      <c r="B436" s="69">
        <v>435</v>
      </c>
      <c r="C436" s="70"/>
      <c r="D436" s="70"/>
      <c r="E436" s="71"/>
      <c r="F436" s="72"/>
      <c r="G436" s="73"/>
      <c r="H436" s="74"/>
      <c r="I436" s="94"/>
      <c r="J436" s="95"/>
      <c r="K436" s="95"/>
      <c r="L436" s="79"/>
      <c r="M436" s="88"/>
      <c r="N436" s="88"/>
      <c r="O436" s="88"/>
      <c r="P436" s="89"/>
      <c r="Q436" s="90"/>
      <c r="R436" s="91"/>
      <c r="S436" s="91"/>
      <c r="T436" s="90"/>
      <c r="U436" s="90"/>
      <c r="V436" s="90"/>
      <c r="W436" s="90"/>
    </row>
    <row r="437" spans="1:23" ht="15" customHeight="1">
      <c r="A437" s="68"/>
      <c r="B437" s="69">
        <v>436</v>
      </c>
      <c r="C437" s="70"/>
      <c r="D437" s="70"/>
      <c r="E437" s="71"/>
      <c r="F437" s="72"/>
      <c r="G437" s="73"/>
      <c r="H437" s="74"/>
      <c r="I437" s="94"/>
      <c r="J437" s="95"/>
      <c r="K437" s="95"/>
      <c r="L437" s="79"/>
      <c r="M437" s="88"/>
      <c r="N437" s="88"/>
      <c r="O437" s="88"/>
      <c r="P437" s="89"/>
      <c r="Q437" s="90"/>
      <c r="R437" s="91"/>
      <c r="S437" s="91"/>
      <c r="T437" s="90"/>
      <c r="U437" s="90"/>
      <c r="V437" s="90"/>
      <c r="W437" s="90"/>
    </row>
    <row r="438" spans="1:23" ht="15" customHeight="1">
      <c r="A438" s="68"/>
      <c r="B438" s="69">
        <v>437</v>
      </c>
      <c r="C438" s="70"/>
      <c r="D438" s="70"/>
      <c r="E438" s="71"/>
      <c r="F438" s="72"/>
      <c r="G438" s="73"/>
      <c r="H438" s="74"/>
      <c r="I438" s="94"/>
      <c r="J438" s="95"/>
      <c r="K438" s="95"/>
      <c r="L438" s="79"/>
      <c r="M438" s="88"/>
      <c r="N438" s="88"/>
      <c r="O438" s="88"/>
      <c r="P438" s="89"/>
      <c r="Q438" s="90"/>
      <c r="R438" s="91"/>
      <c r="S438" s="91"/>
      <c r="T438" s="90"/>
      <c r="U438" s="90"/>
      <c r="V438" s="90"/>
      <c r="W438" s="90"/>
    </row>
    <row r="439" spans="1:23" ht="15" customHeight="1">
      <c r="A439" s="68"/>
      <c r="B439" s="69">
        <v>438</v>
      </c>
      <c r="C439" s="70"/>
      <c r="D439" s="70"/>
      <c r="E439" s="71"/>
      <c r="F439" s="72"/>
      <c r="G439" s="73"/>
      <c r="H439" s="74"/>
      <c r="I439" s="94"/>
      <c r="J439" s="95"/>
      <c r="K439" s="95"/>
      <c r="L439" s="79"/>
      <c r="M439" s="88"/>
      <c r="N439" s="88"/>
      <c r="O439" s="88"/>
      <c r="P439" s="89"/>
      <c r="Q439" s="90"/>
      <c r="R439" s="91"/>
      <c r="S439" s="91"/>
      <c r="T439" s="90"/>
      <c r="U439" s="90"/>
      <c r="V439" s="90"/>
      <c r="W439" s="90"/>
    </row>
    <row r="440" spans="1:23" ht="15" customHeight="1">
      <c r="A440" s="68"/>
      <c r="B440" s="69">
        <v>439</v>
      </c>
      <c r="C440" s="70"/>
      <c r="D440" s="70"/>
      <c r="E440" s="71"/>
      <c r="F440" s="72"/>
      <c r="G440" s="73"/>
      <c r="H440" s="74"/>
      <c r="I440" s="94"/>
      <c r="J440" s="95"/>
      <c r="K440" s="95"/>
      <c r="L440" s="79"/>
      <c r="M440" s="88"/>
      <c r="N440" s="88"/>
      <c r="O440" s="88"/>
      <c r="P440" s="89"/>
      <c r="Q440" s="90"/>
      <c r="R440" s="91"/>
      <c r="S440" s="91"/>
      <c r="T440" s="90"/>
      <c r="U440" s="90"/>
      <c r="V440" s="90"/>
      <c r="W440" s="90"/>
    </row>
    <row r="441" spans="1:23" ht="15" customHeight="1">
      <c r="A441" s="68"/>
      <c r="B441" s="69">
        <v>440</v>
      </c>
      <c r="C441" s="70"/>
      <c r="D441" s="70"/>
      <c r="E441" s="71"/>
      <c r="F441" s="72"/>
      <c r="G441" s="73"/>
      <c r="H441" s="74"/>
      <c r="I441" s="94"/>
      <c r="J441" s="95"/>
      <c r="K441" s="95"/>
      <c r="L441" s="79"/>
      <c r="M441" s="88"/>
      <c r="N441" s="88"/>
      <c r="O441" s="88"/>
      <c r="P441" s="89"/>
      <c r="Q441" s="90"/>
      <c r="R441" s="91"/>
      <c r="S441" s="91"/>
      <c r="T441" s="90"/>
      <c r="U441" s="90"/>
      <c r="V441" s="90"/>
      <c r="W441" s="90"/>
    </row>
    <row r="442" spans="1:23" ht="15" customHeight="1">
      <c r="A442" s="68"/>
      <c r="B442" s="69">
        <v>441</v>
      </c>
      <c r="C442" s="70"/>
      <c r="D442" s="70"/>
      <c r="E442" s="71"/>
      <c r="F442" s="72"/>
      <c r="G442" s="73"/>
      <c r="H442" s="74"/>
      <c r="I442" s="94"/>
      <c r="J442" s="95"/>
      <c r="K442" s="95"/>
      <c r="L442" s="79"/>
      <c r="M442" s="88"/>
      <c r="N442" s="88"/>
      <c r="O442" s="88"/>
      <c r="P442" s="89"/>
      <c r="Q442" s="90"/>
      <c r="R442" s="91"/>
      <c r="S442" s="91"/>
      <c r="T442" s="90"/>
      <c r="U442" s="90"/>
      <c r="V442" s="90"/>
      <c r="W442" s="90"/>
    </row>
    <row r="443" spans="1:23" ht="15" customHeight="1">
      <c r="A443" s="68"/>
      <c r="B443" s="69">
        <v>442</v>
      </c>
      <c r="C443" s="70"/>
      <c r="D443" s="70"/>
      <c r="E443" s="71"/>
      <c r="F443" s="72"/>
      <c r="G443" s="73"/>
      <c r="H443" s="74"/>
      <c r="I443" s="94"/>
      <c r="J443" s="95"/>
      <c r="K443" s="95"/>
      <c r="L443" s="79"/>
      <c r="M443" s="88"/>
      <c r="N443" s="88"/>
      <c r="O443" s="88"/>
      <c r="P443" s="89"/>
      <c r="Q443" s="90"/>
      <c r="R443" s="91"/>
      <c r="S443" s="91"/>
      <c r="T443" s="90"/>
      <c r="U443" s="90"/>
      <c r="V443" s="90"/>
      <c r="W443" s="90"/>
    </row>
    <row r="444" spans="1:23" ht="15" customHeight="1">
      <c r="A444" s="68"/>
      <c r="B444" s="69">
        <v>443</v>
      </c>
      <c r="C444" s="70"/>
      <c r="D444" s="70"/>
      <c r="E444" s="71"/>
      <c r="F444" s="72"/>
      <c r="G444" s="73"/>
      <c r="H444" s="74"/>
      <c r="I444" s="94"/>
      <c r="J444" s="95"/>
      <c r="K444" s="95"/>
      <c r="L444" s="79"/>
      <c r="M444" s="88"/>
      <c r="N444" s="88"/>
      <c r="O444" s="88"/>
      <c r="P444" s="89"/>
      <c r="Q444" s="90"/>
      <c r="R444" s="91"/>
      <c r="S444" s="91"/>
      <c r="T444" s="90"/>
      <c r="U444" s="90"/>
      <c r="V444" s="90"/>
      <c r="W444" s="90"/>
    </row>
    <row r="445" spans="1:23" ht="15" customHeight="1">
      <c r="A445" s="68"/>
      <c r="B445" s="69">
        <v>444</v>
      </c>
      <c r="C445" s="70"/>
      <c r="D445" s="70"/>
      <c r="E445" s="71"/>
      <c r="F445" s="72"/>
      <c r="G445" s="73"/>
      <c r="H445" s="74"/>
      <c r="I445" s="94"/>
      <c r="J445" s="95"/>
      <c r="K445" s="95"/>
      <c r="L445" s="79"/>
      <c r="M445" s="88"/>
      <c r="N445" s="88"/>
      <c r="O445" s="88"/>
      <c r="P445" s="89"/>
      <c r="Q445" s="90"/>
      <c r="R445" s="91"/>
      <c r="S445" s="91"/>
      <c r="T445" s="90"/>
      <c r="U445" s="90"/>
      <c r="V445" s="90"/>
      <c r="W445" s="90"/>
    </row>
    <row r="446" spans="1:23" ht="15" customHeight="1">
      <c r="A446" s="68"/>
      <c r="B446" s="69">
        <v>445</v>
      </c>
      <c r="C446" s="70"/>
      <c r="D446" s="70"/>
      <c r="E446" s="71"/>
      <c r="F446" s="72"/>
      <c r="G446" s="73"/>
      <c r="H446" s="74"/>
      <c r="I446" s="94"/>
      <c r="J446" s="95"/>
      <c r="K446" s="95"/>
      <c r="L446" s="79"/>
      <c r="M446" s="88"/>
      <c r="N446" s="88"/>
      <c r="O446" s="88"/>
      <c r="P446" s="89"/>
      <c r="Q446" s="90"/>
      <c r="R446" s="91"/>
      <c r="S446" s="91"/>
      <c r="T446" s="90"/>
      <c r="U446" s="90"/>
      <c r="V446" s="90"/>
      <c r="W446" s="90"/>
    </row>
    <row r="447" spans="1:23" ht="15" customHeight="1">
      <c r="A447" s="68"/>
      <c r="B447" s="69">
        <v>446</v>
      </c>
      <c r="C447" s="70"/>
      <c r="D447" s="70"/>
      <c r="E447" s="71"/>
      <c r="F447" s="72"/>
      <c r="G447" s="73"/>
      <c r="H447" s="74"/>
      <c r="I447" s="94"/>
      <c r="J447" s="95"/>
      <c r="K447" s="95"/>
      <c r="L447" s="79"/>
      <c r="M447" s="88"/>
      <c r="N447" s="88"/>
      <c r="O447" s="88"/>
      <c r="P447" s="89"/>
      <c r="Q447" s="90"/>
      <c r="R447" s="91"/>
      <c r="S447" s="91"/>
      <c r="T447" s="90"/>
      <c r="U447" s="90"/>
      <c r="V447" s="90"/>
      <c r="W447" s="90"/>
    </row>
    <row r="448" spans="1:23" ht="15" customHeight="1">
      <c r="A448" s="68"/>
      <c r="B448" s="69">
        <v>447</v>
      </c>
      <c r="C448" s="70"/>
      <c r="D448" s="70"/>
      <c r="E448" s="71"/>
      <c r="F448" s="72"/>
      <c r="G448" s="73"/>
      <c r="H448" s="74"/>
      <c r="I448" s="94"/>
      <c r="J448" s="95"/>
      <c r="K448" s="95"/>
      <c r="L448" s="79"/>
      <c r="M448" s="88"/>
      <c r="N448" s="88"/>
      <c r="O448" s="88"/>
      <c r="P448" s="89"/>
      <c r="Q448" s="90"/>
      <c r="R448" s="91"/>
      <c r="S448" s="91"/>
      <c r="T448" s="90"/>
      <c r="U448" s="90"/>
      <c r="V448" s="90"/>
      <c r="W448" s="90"/>
    </row>
    <row r="449" spans="1:23" ht="15" customHeight="1">
      <c r="A449" s="68"/>
      <c r="B449" s="69">
        <v>448</v>
      </c>
      <c r="C449" s="70"/>
      <c r="D449" s="70"/>
      <c r="E449" s="71"/>
      <c r="F449" s="72"/>
      <c r="G449" s="73"/>
      <c r="H449" s="74"/>
      <c r="I449" s="94"/>
      <c r="J449" s="95"/>
      <c r="K449" s="95"/>
      <c r="L449" s="79"/>
      <c r="M449" s="88"/>
      <c r="N449" s="88"/>
      <c r="O449" s="88"/>
      <c r="P449" s="89"/>
      <c r="Q449" s="90"/>
      <c r="R449" s="91"/>
      <c r="S449" s="91"/>
      <c r="T449" s="90"/>
      <c r="U449" s="90"/>
      <c r="V449" s="90"/>
      <c r="W449" s="90"/>
    </row>
    <row r="450" spans="1:23" ht="15" customHeight="1">
      <c r="A450" s="68"/>
      <c r="B450" s="69">
        <v>449</v>
      </c>
      <c r="C450" s="70"/>
      <c r="D450" s="70"/>
      <c r="E450" s="71"/>
      <c r="F450" s="72"/>
      <c r="G450" s="73"/>
      <c r="H450" s="74"/>
      <c r="I450" s="94"/>
      <c r="J450" s="95"/>
      <c r="K450" s="95"/>
      <c r="L450" s="79"/>
      <c r="M450" s="88"/>
      <c r="N450" s="88"/>
      <c r="O450" s="88"/>
      <c r="P450" s="89"/>
      <c r="Q450" s="90"/>
      <c r="R450" s="91"/>
      <c r="S450" s="91"/>
      <c r="T450" s="90"/>
      <c r="U450" s="90"/>
      <c r="V450" s="90"/>
      <c r="W450" s="90"/>
    </row>
    <row r="451" spans="1:23" ht="15" customHeight="1">
      <c r="A451" s="68"/>
      <c r="B451" s="69">
        <v>450</v>
      </c>
      <c r="C451" s="70"/>
      <c r="D451" s="70"/>
      <c r="E451" s="71"/>
      <c r="F451" s="72"/>
      <c r="G451" s="73"/>
      <c r="H451" s="74"/>
      <c r="I451" s="94"/>
      <c r="J451" s="95"/>
      <c r="K451" s="95"/>
      <c r="L451" s="79"/>
      <c r="M451" s="88"/>
      <c r="N451" s="88"/>
      <c r="O451" s="88"/>
      <c r="P451" s="89"/>
      <c r="Q451" s="90"/>
      <c r="R451" s="91"/>
      <c r="S451" s="91"/>
      <c r="T451" s="90"/>
      <c r="U451" s="90"/>
      <c r="V451" s="90"/>
      <c r="W451" s="90"/>
    </row>
    <row r="452" spans="1:23" ht="15" customHeight="1">
      <c r="A452" s="68"/>
      <c r="B452" s="69">
        <v>451</v>
      </c>
      <c r="C452" s="70"/>
      <c r="D452" s="70"/>
      <c r="E452" s="71"/>
      <c r="F452" s="72"/>
      <c r="G452" s="73"/>
      <c r="H452" s="74"/>
      <c r="I452" s="94"/>
      <c r="J452" s="95"/>
      <c r="K452" s="95"/>
      <c r="L452" s="79"/>
      <c r="M452" s="88"/>
      <c r="N452" s="88"/>
      <c r="O452" s="88"/>
      <c r="P452" s="89"/>
      <c r="Q452" s="90"/>
      <c r="R452" s="91"/>
      <c r="S452" s="91"/>
      <c r="T452" s="90"/>
      <c r="U452" s="90"/>
      <c r="V452" s="90"/>
      <c r="W452" s="90"/>
    </row>
    <row r="453" spans="1:23" ht="15" customHeight="1">
      <c r="A453" s="68"/>
      <c r="B453" s="69">
        <v>452</v>
      </c>
      <c r="C453" s="70"/>
      <c r="D453" s="70"/>
      <c r="E453" s="71"/>
      <c r="F453" s="72"/>
      <c r="G453" s="73"/>
      <c r="H453" s="74"/>
      <c r="I453" s="94"/>
      <c r="J453" s="95"/>
      <c r="K453" s="95"/>
      <c r="L453" s="79"/>
      <c r="M453" s="88"/>
      <c r="N453" s="88"/>
      <c r="O453" s="88"/>
      <c r="P453" s="89"/>
      <c r="Q453" s="90"/>
      <c r="R453" s="91"/>
      <c r="S453" s="91"/>
      <c r="T453" s="90"/>
      <c r="U453" s="90"/>
      <c r="V453" s="90"/>
      <c r="W453" s="90"/>
    </row>
    <row r="454" spans="1:23" ht="15" customHeight="1">
      <c r="A454" s="68"/>
      <c r="B454" s="69">
        <v>453</v>
      </c>
      <c r="C454" s="70"/>
      <c r="D454" s="70"/>
      <c r="E454" s="71"/>
      <c r="F454" s="72"/>
      <c r="G454" s="73"/>
      <c r="H454" s="74"/>
      <c r="I454" s="94"/>
      <c r="J454" s="95"/>
      <c r="K454" s="95"/>
      <c r="L454" s="79"/>
      <c r="M454" s="88"/>
      <c r="N454" s="88"/>
      <c r="O454" s="88"/>
      <c r="P454" s="89"/>
      <c r="Q454" s="90"/>
      <c r="R454" s="91"/>
      <c r="S454" s="91"/>
      <c r="T454" s="90"/>
      <c r="U454" s="90"/>
      <c r="V454" s="90"/>
      <c r="W454" s="90"/>
    </row>
    <row r="455" spans="1:23" ht="15" customHeight="1">
      <c r="A455" s="68"/>
      <c r="B455" s="69">
        <v>454</v>
      </c>
      <c r="C455" s="70"/>
      <c r="D455" s="70"/>
      <c r="E455" s="71"/>
      <c r="F455" s="72"/>
      <c r="G455" s="73"/>
      <c r="H455" s="74"/>
      <c r="I455" s="94"/>
      <c r="J455" s="95"/>
      <c r="K455" s="95"/>
      <c r="L455" s="79"/>
      <c r="M455" s="88"/>
      <c r="N455" s="88"/>
      <c r="O455" s="88"/>
      <c r="P455" s="89"/>
      <c r="Q455" s="90"/>
      <c r="R455" s="91"/>
      <c r="S455" s="91"/>
      <c r="T455" s="90"/>
      <c r="U455" s="90"/>
      <c r="V455" s="90"/>
      <c r="W455" s="90"/>
    </row>
    <row r="456" spans="1:23" ht="15" customHeight="1">
      <c r="A456" s="68"/>
      <c r="B456" s="69">
        <v>455</v>
      </c>
      <c r="C456" s="70"/>
      <c r="D456" s="70"/>
      <c r="E456" s="71"/>
      <c r="F456" s="72"/>
      <c r="G456" s="73"/>
      <c r="H456" s="74"/>
      <c r="I456" s="94"/>
      <c r="J456" s="95"/>
      <c r="K456" s="95"/>
      <c r="L456" s="79"/>
      <c r="M456" s="88"/>
      <c r="N456" s="88"/>
      <c r="O456" s="88"/>
      <c r="P456" s="89"/>
      <c r="Q456" s="90"/>
      <c r="R456" s="91"/>
      <c r="S456" s="91"/>
      <c r="T456" s="90"/>
      <c r="U456" s="90"/>
      <c r="V456" s="90"/>
      <c r="W456" s="90"/>
    </row>
    <row r="457" spans="1:23" ht="15" customHeight="1">
      <c r="A457" s="68"/>
      <c r="B457" s="69">
        <v>456</v>
      </c>
      <c r="C457" s="70"/>
      <c r="D457" s="70"/>
      <c r="E457" s="71"/>
      <c r="F457" s="72"/>
      <c r="G457" s="73"/>
      <c r="H457" s="74"/>
      <c r="I457" s="94"/>
      <c r="J457" s="95"/>
      <c r="K457" s="95"/>
      <c r="L457" s="79"/>
      <c r="M457" s="88"/>
      <c r="N457" s="88"/>
      <c r="O457" s="88"/>
      <c r="P457" s="89"/>
      <c r="Q457" s="90"/>
      <c r="R457" s="91"/>
      <c r="S457" s="91"/>
      <c r="T457" s="90"/>
      <c r="U457" s="90"/>
      <c r="V457" s="90"/>
      <c r="W457" s="90"/>
    </row>
    <row r="458" spans="1:23" ht="15" customHeight="1">
      <c r="A458" s="68"/>
      <c r="B458" s="69">
        <v>457</v>
      </c>
      <c r="C458" s="70"/>
      <c r="D458" s="70"/>
      <c r="E458" s="71"/>
      <c r="F458" s="72"/>
      <c r="G458" s="73"/>
      <c r="H458" s="74"/>
      <c r="I458" s="94"/>
      <c r="J458" s="95"/>
      <c r="K458" s="95"/>
      <c r="L458" s="79"/>
      <c r="M458" s="88"/>
      <c r="N458" s="88"/>
      <c r="O458" s="88"/>
      <c r="P458" s="89"/>
      <c r="Q458" s="90"/>
      <c r="R458" s="91"/>
      <c r="S458" s="91"/>
      <c r="T458" s="90"/>
      <c r="U458" s="90"/>
      <c r="V458" s="90"/>
      <c r="W458" s="90"/>
    </row>
    <row r="459" spans="1:23" ht="15" customHeight="1">
      <c r="A459" s="68"/>
      <c r="B459" s="69">
        <v>458</v>
      </c>
      <c r="C459" s="70"/>
      <c r="D459" s="70"/>
      <c r="E459" s="71"/>
      <c r="F459" s="72"/>
      <c r="G459" s="73"/>
      <c r="H459" s="74"/>
      <c r="I459" s="94"/>
      <c r="J459" s="95"/>
      <c r="K459" s="95"/>
      <c r="L459" s="79"/>
      <c r="M459" s="88"/>
      <c r="N459" s="88"/>
      <c r="O459" s="88"/>
      <c r="P459" s="89"/>
      <c r="Q459" s="90"/>
      <c r="R459" s="91"/>
      <c r="S459" s="91"/>
      <c r="T459" s="90"/>
      <c r="U459" s="90"/>
      <c r="V459" s="90"/>
      <c r="W459" s="90"/>
    </row>
    <row r="460" spans="1:23" ht="15" customHeight="1">
      <c r="A460" s="68"/>
      <c r="B460" s="69">
        <v>459</v>
      </c>
      <c r="C460" s="70"/>
      <c r="D460" s="70"/>
      <c r="E460" s="71"/>
      <c r="F460" s="72"/>
      <c r="G460" s="73"/>
      <c r="H460" s="74"/>
      <c r="I460" s="94"/>
      <c r="J460" s="95"/>
      <c r="K460" s="95"/>
      <c r="L460" s="79"/>
      <c r="M460" s="88"/>
      <c r="N460" s="88"/>
      <c r="O460" s="88"/>
      <c r="P460" s="89"/>
      <c r="Q460" s="90"/>
      <c r="R460" s="91"/>
      <c r="S460" s="91"/>
      <c r="T460" s="90"/>
      <c r="U460" s="90"/>
      <c r="V460" s="90"/>
      <c r="W460" s="90"/>
    </row>
    <row r="461" spans="1:23" ht="15" customHeight="1">
      <c r="A461" s="68"/>
      <c r="B461" s="69">
        <v>460</v>
      </c>
      <c r="C461" s="70"/>
      <c r="D461" s="70"/>
      <c r="E461" s="71"/>
      <c r="F461" s="72"/>
      <c r="G461" s="73"/>
      <c r="H461" s="74"/>
      <c r="I461" s="94"/>
      <c r="J461" s="95"/>
      <c r="K461" s="95"/>
      <c r="L461" s="79"/>
      <c r="M461" s="88"/>
      <c r="N461" s="88"/>
      <c r="O461" s="88"/>
      <c r="P461" s="89"/>
      <c r="Q461" s="90"/>
      <c r="R461" s="91"/>
      <c r="S461" s="91"/>
      <c r="T461" s="90"/>
      <c r="U461" s="90"/>
      <c r="V461" s="90"/>
      <c r="W461" s="90"/>
    </row>
    <row r="462" spans="1:23" ht="15" customHeight="1">
      <c r="A462" s="68"/>
      <c r="B462" s="69">
        <v>461</v>
      </c>
      <c r="C462" s="70"/>
      <c r="D462" s="70"/>
      <c r="E462" s="71"/>
      <c r="F462" s="72"/>
      <c r="G462" s="73"/>
      <c r="H462" s="74"/>
      <c r="I462" s="94"/>
      <c r="J462" s="95"/>
      <c r="K462" s="95"/>
      <c r="L462" s="79"/>
      <c r="M462" s="88"/>
      <c r="N462" s="88"/>
      <c r="O462" s="88"/>
      <c r="P462" s="89"/>
      <c r="Q462" s="90"/>
      <c r="R462" s="91"/>
      <c r="S462" s="91"/>
      <c r="T462" s="90"/>
      <c r="U462" s="90"/>
      <c r="V462" s="90"/>
      <c r="W462" s="90"/>
    </row>
    <row r="463" spans="1:23" ht="15" customHeight="1">
      <c r="A463" s="68"/>
      <c r="B463" s="69">
        <v>462</v>
      </c>
      <c r="C463" s="70"/>
      <c r="D463" s="70"/>
      <c r="E463" s="71"/>
      <c r="F463" s="72"/>
      <c r="G463" s="73"/>
      <c r="H463" s="74"/>
      <c r="I463" s="94"/>
      <c r="J463" s="95"/>
      <c r="K463" s="95"/>
      <c r="L463" s="79"/>
      <c r="M463" s="88"/>
      <c r="N463" s="88"/>
      <c r="O463" s="88"/>
      <c r="P463" s="89"/>
      <c r="Q463" s="90"/>
      <c r="R463" s="91"/>
      <c r="S463" s="91"/>
      <c r="T463" s="90"/>
      <c r="U463" s="90"/>
      <c r="V463" s="90"/>
      <c r="W463" s="90"/>
    </row>
    <row r="464" spans="1:23" ht="15" customHeight="1">
      <c r="A464" s="68"/>
      <c r="B464" s="69">
        <v>463</v>
      </c>
      <c r="C464" s="70"/>
      <c r="D464" s="70"/>
      <c r="E464" s="71"/>
      <c r="F464" s="72"/>
      <c r="G464" s="73"/>
      <c r="H464" s="74"/>
      <c r="I464" s="94"/>
      <c r="J464" s="95"/>
      <c r="K464" s="95"/>
      <c r="L464" s="79"/>
      <c r="M464" s="88"/>
      <c r="N464" s="88"/>
      <c r="O464" s="88"/>
      <c r="P464" s="89"/>
      <c r="Q464" s="90"/>
      <c r="R464" s="91"/>
      <c r="S464" s="91"/>
      <c r="T464" s="90"/>
      <c r="U464" s="90"/>
      <c r="V464" s="90"/>
      <c r="W464" s="90"/>
    </row>
    <row r="465" spans="1:23" ht="15" customHeight="1">
      <c r="A465" s="68"/>
      <c r="B465" s="69">
        <v>464</v>
      </c>
      <c r="C465" s="70"/>
      <c r="D465" s="70"/>
      <c r="E465" s="71"/>
      <c r="F465" s="72"/>
      <c r="G465" s="73"/>
      <c r="H465" s="74"/>
      <c r="I465" s="94"/>
      <c r="J465" s="95"/>
      <c r="K465" s="95"/>
      <c r="L465" s="79"/>
      <c r="M465" s="88"/>
      <c r="N465" s="88"/>
      <c r="O465" s="88"/>
      <c r="P465" s="89"/>
      <c r="Q465" s="90"/>
      <c r="R465" s="91"/>
      <c r="S465" s="91"/>
      <c r="T465" s="90"/>
      <c r="U465" s="90"/>
      <c r="V465" s="90"/>
      <c r="W465" s="90"/>
    </row>
    <row r="466" spans="1:23" ht="15" customHeight="1">
      <c r="A466" s="68"/>
      <c r="B466" s="69">
        <v>465</v>
      </c>
      <c r="C466" s="70"/>
      <c r="D466" s="70"/>
      <c r="E466" s="71"/>
      <c r="F466" s="72"/>
      <c r="G466" s="73"/>
      <c r="H466" s="74"/>
      <c r="I466" s="94"/>
      <c r="J466" s="95"/>
      <c r="K466" s="95"/>
      <c r="L466" s="79"/>
      <c r="M466" s="88"/>
      <c r="N466" s="88"/>
      <c r="O466" s="88"/>
      <c r="P466" s="89"/>
      <c r="Q466" s="90"/>
      <c r="R466" s="91"/>
      <c r="S466" s="91"/>
      <c r="T466" s="90"/>
      <c r="U466" s="90"/>
      <c r="V466" s="90"/>
      <c r="W466" s="90"/>
    </row>
    <row r="467" spans="1:23" ht="15" customHeight="1">
      <c r="A467" s="68"/>
      <c r="B467" s="69">
        <v>466</v>
      </c>
      <c r="C467" s="70"/>
      <c r="D467" s="70"/>
      <c r="E467" s="71"/>
      <c r="F467" s="72"/>
      <c r="G467" s="73"/>
      <c r="H467" s="74"/>
      <c r="I467" s="94"/>
      <c r="J467" s="95"/>
      <c r="K467" s="95"/>
      <c r="L467" s="79"/>
      <c r="M467" s="88"/>
      <c r="N467" s="88"/>
      <c r="O467" s="88"/>
      <c r="P467" s="89"/>
      <c r="Q467" s="90"/>
      <c r="R467" s="91"/>
      <c r="S467" s="91"/>
      <c r="T467" s="90"/>
      <c r="U467" s="90"/>
      <c r="V467" s="90"/>
      <c r="W467" s="90"/>
    </row>
    <row r="468" spans="1:23" ht="15" customHeight="1">
      <c r="A468" s="68"/>
      <c r="B468" s="69">
        <v>467</v>
      </c>
      <c r="C468" s="70"/>
      <c r="D468" s="70"/>
      <c r="E468" s="71"/>
      <c r="F468" s="72"/>
      <c r="G468" s="73"/>
      <c r="H468" s="74"/>
      <c r="I468" s="94"/>
      <c r="J468" s="95"/>
      <c r="K468" s="95"/>
      <c r="L468" s="79"/>
      <c r="M468" s="88"/>
      <c r="N468" s="88"/>
      <c r="O468" s="88"/>
      <c r="P468" s="89"/>
      <c r="Q468" s="90"/>
      <c r="R468" s="91"/>
      <c r="S468" s="91"/>
      <c r="T468" s="90"/>
      <c r="U468" s="90"/>
      <c r="V468" s="90"/>
      <c r="W468" s="90"/>
    </row>
    <row r="469" spans="1:23" ht="15" customHeight="1">
      <c r="A469" s="68"/>
      <c r="B469" s="69">
        <v>468</v>
      </c>
      <c r="C469" s="70"/>
      <c r="D469" s="70"/>
      <c r="E469" s="71"/>
      <c r="F469" s="72"/>
      <c r="G469" s="73"/>
      <c r="H469" s="74"/>
      <c r="I469" s="94"/>
      <c r="J469" s="95"/>
      <c r="K469" s="95"/>
      <c r="L469" s="79"/>
      <c r="M469" s="88"/>
      <c r="N469" s="88"/>
      <c r="O469" s="88"/>
      <c r="P469" s="89"/>
      <c r="Q469" s="90"/>
      <c r="R469" s="91"/>
      <c r="S469" s="91"/>
      <c r="T469" s="90"/>
      <c r="U469" s="90"/>
      <c r="V469" s="90"/>
      <c r="W469" s="90"/>
    </row>
    <row r="470" spans="1:23" ht="15" customHeight="1">
      <c r="A470" s="68"/>
      <c r="B470" s="69">
        <v>469</v>
      </c>
      <c r="C470" s="70"/>
      <c r="D470" s="70"/>
      <c r="E470" s="71"/>
      <c r="F470" s="72"/>
      <c r="G470" s="73"/>
      <c r="H470" s="74"/>
      <c r="I470" s="94"/>
      <c r="J470" s="95"/>
      <c r="K470" s="95"/>
      <c r="L470" s="79"/>
      <c r="M470" s="88"/>
      <c r="N470" s="88"/>
      <c r="O470" s="88"/>
      <c r="P470" s="89"/>
      <c r="Q470" s="90"/>
      <c r="R470" s="91"/>
      <c r="S470" s="91"/>
      <c r="T470" s="90"/>
      <c r="U470" s="90"/>
      <c r="V470" s="90"/>
      <c r="W470" s="90"/>
    </row>
    <row r="471" spans="1:23" ht="15" customHeight="1">
      <c r="A471" s="68"/>
      <c r="B471" s="69">
        <v>470</v>
      </c>
      <c r="C471" s="70"/>
      <c r="D471" s="70"/>
      <c r="E471" s="71"/>
      <c r="F471" s="72"/>
      <c r="G471" s="73"/>
      <c r="H471" s="74"/>
      <c r="I471" s="94"/>
      <c r="J471" s="95"/>
      <c r="K471" s="95"/>
      <c r="L471" s="79"/>
      <c r="M471" s="88"/>
      <c r="N471" s="88"/>
      <c r="O471" s="88"/>
      <c r="P471" s="89"/>
      <c r="Q471" s="90"/>
      <c r="R471" s="91"/>
      <c r="S471" s="91"/>
      <c r="T471" s="90"/>
      <c r="U471" s="90"/>
      <c r="V471" s="90"/>
      <c r="W471" s="90"/>
    </row>
    <row r="472" spans="1:23" ht="15" customHeight="1">
      <c r="A472" s="68"/>
      <c r="B472" s="69">
        <v>471</v>
      </c>
      <c r="C472" s="70"/>
      <c r="D472" s="70"/>
      <c r="E472" s="71"/>
      <c r="F472" s="72"/>
      <c r="G472" s="73"/>
      <c r="H472" s="74"/>
      <c r="I472" s="94"/>
      <c r="J472" s="95"/>
      <c r="K472" s="95"/>
      <c r="L472" s="79"/>
      <c r="M472" s="88"/>
      <c r="N472" s="88"/>
      <c r="O472" s="88"/>
      <c r="P472" s="89"/>
      <c r="Q472" s="90"/>
      <c r="R472" s="91"/>
      <c r="S472" s="91"/>
      <c r="T472" s="90"/>
      <c r="U472" s="90"/>
      <c r="V472" s="90"/>
      <c r="W472" s="90"/>
    </row>
    <row r="473" spans="1:23" ht="15" customHeight="1">
      <c r="A473" s="68"/>
      <c r="B473" s="69">
        <v>472</v>
      </c>
      <c r="C473" s="70"/>
      <c r="D473" s="70"/>
      <c r="E473" s="71"/>
      <c r="F473" s="72"/>
      <c r="G473" s="73"/>
      <c r="H473" s="74"/>
      <c r="I473" s="94"/>
      <c r="J473" s="95"/>
      <c r="K473" s="95"/>
      <c r="L473" s="79"/>
      <c r="M473" s="88"/>
      <c r="N473" s="88"/>
      <c r="O473" s="88"/>
      <c r="P473" s="89"/>
      <c r="Q473" s="90"/>
      <c r="R473" s="91"/>
      <c r="S473" s="91"/>
      <c r="T473" s="90"/>
      <c r="U473" s="90"/>
      <c r="V473" s="90"/>
      <c r="W473" s="90"/>
    </row>
    <row r="474" spans="1:23" ht="15" customHeight="1">
      <c r="A474" s="68"/>
      <c r="B474" s="69">
        <v>473</v>
      </c>
      <c r="C474" s="70"/>
      <c r="D474" s="70"/>
      <c r="E474" s="71"/>
      <c r="F474" s="72"/>
      <c r="G474" s="73"/>
      <c r="H474" s="74"/>
      <c r="I474" s="94"/>
      <c r="J474" s="95"/>
      <c r="K474" s="95"/>
      <c r="L474" s="79"/>
      <c r="M474" s="88"/>
      <c r="N474" s="88"/>
      <c r="O474" s="88"/>
      <c r="P474" s="89"/>
      <c r="Q474" s="90"/>
      <c r="R474" s="91"/>
      <c r="S474" s="91"/>
      <c r="T474" s="90"/>
      <c r="U474" s="90"/>
      <c r="V474" s="90"/>
      <c r="W474" s="90"/>
    </row>
    <row r="475" spans="1:23" ht="15" customHeight="1">
      <c r="A475" s="68"/>
      <c r="B475" s="69">
        <v>474</v>
      </c>
      <c r="C475" s="70"/>
      <c r="D475" s="70"/>
      <c r="E475" s="71"/>
      <c r="F475" s="72"/>
      <c r="G475" s="73"/>
      <c r="H475" s="74"/>
      <c r="I475" s="94"/>
      <c r="J475" s="95"/>
      <c r="K475" s="95"/>
      <c r="L475" s="79"/>
      <c r="M475" s="88"/>
      <c r="N475" s="88"/>
      <c r="O475" s="88"/>
      <c r="P475" s="89"/>
      <c r="Q475" s="90"/>
      <c r="R475" s="91"/>
      <c r="S475" s="91"/>
      <c r="T475" s="90"/>
      <c r="U475" s="90"/>
      <c r="V475" s="90"/>
      <c r="W475" s="90"/>
    </row>
    <row r="476" spans="1:23" ht="15" customHeight="1">
      <c r="A476" s="68"/>
      <c r="B476" s="69">
        <v>475</v>
      </c>
      <c r="C476" s="70"/>
      <c r="D476" s="70"/>
      <c r="E476" s="71"/>
      <c r="F476" s="72"/>
      <c r="G476" s="73"/>
      <c r="H476" s="74"/>
      <c r="I476" s="94"/>
      <c r="J476" s="95"/>
      <c r="K476" s="95"/>
      <c r="L476" s="79"/>
      <c r="M476" s="88"/>
      <c r="N476" s="88"/>
      <c r="O476" s="88"/>
      <c r="P476" s="89"/>
      <c r="Q476" s="90"/>
      <c r="R476" s="91"/>
      <c r="S476" s="91"/>
      <c r="T476" s="90"/>
      <c r="U476" s="90"/>
      <c r="V476" s="90"/>
      <c r="W476" s="90"/>
    </row>
    <row r="477" spans="1:23" ht="15" customHeight="1">
      <c r="A477" s="68"/>
      <c r="B477" s="69">
        <v>476</v>
      </c>
      <c r="C477" s="70"/>
      <c r="D477" s="70"/>
      <c r="E477" s="71"/>
      <c r="F477" s="72"/>
      <c r="G477" s="73"/>
      <c r="H477" s="74"/>
      <c r="I477" s="94"/>
      <c r="J477" s="95"/>
      <c r="K477" s="95"/>
      <c r="L477" s="79"/>
      <c r="M477" s="88"/>
      <c r="N477" s="88"/>
      <c r="O477" s="88"/>
      <c r="P477" s="89"/>
      <c r="Q477" s="90"/>
      <c r="R477" s="91"/>
      <c r="S477" s="91"/>
      <c r="T477" s="90"/>
      <c r="U477" s="90"/>
      <c r="V477" s="90"/>
      <c r="W477" s="90"/>
    </row>
    <row r="478" spans="1:23" ht="15" customHeight="1">
      <c r="A478" s="68"/>
      <c r="B478" s="69">
        <v>477</v>
      </c>
      <c r="C478" s="70"/>
      <c r="D478" s="70"/>
      <c r="E478" s="71"/>
      <c r="F478" s="72"/>
      <c r="G478" s="73"/>
      <c r="H478" s="74"/>
      <c r="I478" s="94"/>
      <c r="J478" s="95"/>
      <c r="K478" s="95"/>
      <c r="L478" s="79"/>
      <c r="M478" s="88"/>
      <c r="N478" s="88"/>
      <c r="O478" s="88"/>
      <c r="P478" s="89"/>
      <c r="Q478" s="90"/>
      <c r="R478" s="91"/>
      <c r="S478" s="91"/>
      <c r="T478" s="90"/>
      <c r="U478" s="90"/>
      <c r="V478" s="90"/>
      <c r="W478" s="90"/>
    </row>
    <row r="479" spans="1:23" ht="15" customHeight="1">
      <c r="A479" s="68"/>
      <c r="B479" s="69">
        <v>478</v>
      </c>
      <c r="C479" s="70"/>
      <c r="D479" s="70"/>
      <c r="E479" s="71"/>
      <c r="F479" s="72"/>
      <c r="G479" s="73"/>
      <c r="H479" s="74"/>
      <c r="I479" s="94"/>
      <c r="J479" s="95"/>
      <c r="K479" s="95"/>
      <c r="L479" s="79"/>
      <c r="M479" s="88"/>
      <c r="N479" s="88"/>
      <c r="O479" s="88"/>
      <c r="P479" s="89"/>
      <c r="Q479" s="90"/>
      <c r="R479" s="91"/>
      <c r="S479" s="91"/>
      <c r="T479" s="90"/>
      <c r="U479" s="90"/>
      <c r="V479" s="90"/>
      <c r="W479" s="90"/>
    </row>
    <row r="480" spans="1:23" ht="15" customHeight="1">
      <c r="A480" s="68"/>
      <c r="B480" s="69">
        <v>479</v>
      </c>
      <c r="C480" s="70"/>
      <c r="D480" s="70"/>
      <c r="E480" s="71"/>
      <c r="F480" s="72"/>
      <c r="G480" s="73"/>
      <c r="H480" s="74"/>
      <c r="I480" s="94"/>
      <c r="J480" s="95"/>
      <c r="K480" s="95"/>
      <c r="L480" s="79"/>
      <c r="M480" s="88"/>
      <c r="N480" s="88"/>
      <c r="O480" s="88"/>
      <c r="P480" s="89"/>
      <c r="Q480" s="90"/>
      <c r="R480" s="91"/>
      <c r="S480" s="91"/>
      <c r="T480" s="90"/>
      <c r="U480" s="90"/>
      <c r="V480" s="90"/>
      <c r="W480" s="90"/>
    </row>
    <row r="481" spans="1:23" ht="15" customHeight="1">
      <c r="A481" s="68"/>
      <c r="B481" s="69">
        <v>480</v>
      </c>
      <c r="C481" s="70"/>
      <c r="D481" s="70"/>
      <c r="E481" s="71"/>
      <c r="F481" s="72"/>
      <c r="G481" s="73"/>
      <c r="H481" s="74"/>
      <c r="I481" s="94"/>
      <c r="J481" s="95"/>
      <c r="K481" s="95"/>
      <c r="L481" s="79"/>
      <c r="M481" s="88"/>
      <c r="N481" s="88"/>
      <c r="O481" s="88"/>
      <c r="P481" s="89"/>
      <c r="Q481" s="90"/>
      <c r="R481" s="91"/>
      <c r="S481" s="91"/>
      <c r="T481" s="90"/>
      <c r="U481" s="90"/>
      <c r="V481" s="90"/>
      <c r="W481" s="90"/>
    </row>
    <row r="482" spans="1:23" ht="15" customHeight="1">
      <c r="A482" s="68"/>
      <c r="B482" s="69">
        <v>481</v>
      </c>
      <c r="C482" s="70"/>
      <c r="D482" s="70"/>
      <c r="E482" s="71"/>
      <c r="F482" s="72"/>
      <c r="G482" s="73"/>
      <c r="H482" s="74"/>
      <c r="I482" s="94"/>
      <c r="J482" s="95"/>
      <c r="K482" s="95"/>
      <c r="L482" s="79"/>
      <c r="M482" s="88"/>
      <c r="N482" s="88"/>
      <c r="O482" s="88"/>
      <c r="P482" s="89"/>
      <c r="Q482" s="90"/>
      <c r="R482" s="91"/>
      <c r="S482" s="91"/>
      <c r="T482" s="90"/>
      <c r="U482" s="90"/>
      <c r="V482" s="90"/>
      <c r="W482" s="90"/>
    </row>
    <row r="483" spans="1:23" ht="15" customHeight="1">
      <c r="A483" s="68"/>
      <c r="B483" s="69">
        <v>482</v>
      </c>
      <c r="C483" s="70"/>
      <c r="D483" s="70"/>
      <c r="E483" s="71"/>
      <c r="F483" s="72"/>
      <c r="G483" s="73"/>
      <c r="H483" s="74"/>
      <c r="I483" s="94"/>
      <c r="J483" s="95"/>
      <c r="K483" s="95"/>
      <c r="L483" s="79"/>
      <c r="M483" s="88"/>
      <c r="N483" s="88"/>
      <c r="O483" s="88"/>
      <c r="P483" s="89"/>
      <c r="Q483" s="90"/>
      <c r="R483" s="91"/>
      <c r="S483" s="91"/>
      <c r="T483" s="90"/>
      <c r="U483" s="90"/>
      <c r="V483" s="90"/>
      <c r="W483" s="90"/>
    </row>
    <row r="484" spans="1:23" ht="15" customHeight="1">
      <c r="A484" s="68"/>
      <c r="B484" s="69">
        <v>483</v>
      </c>
      <c r="C484" s="70"/>
      <c r="D484" s="70"/>
      <c r="E484" s="71"/>
      <c r="F484" s="72"/>
      <c r="G484" s="73"/>
      <c r="H484" s="74"/>
      <c r="I484" s="94"/>
      <c r="J484" s="95"/>
      <c r="K484" s="95"/>
      <c r="L484" s="79"/>
      <c r="M484" s="88"/>
      <c r="N484" s="88"/>
      <c r="O484" s="88"/>
      <c r="P484" s="89"/>
      <c r="Q484" s="90"/>
      <c r="R484" s="91"/>
      <c r="S484" s="91"/>
      <c r="T484" s="90"/>
      <c r="U484" s="90"/>
      <c r="V484" s="90"/>
      <c r="W484" s="90"/>
    </row>
    <row r="485" spans="1:23" ht="15" customHeight="1">
      <c r="A485" s="68"/>
      <c r="B485" s="69">
        <v>484</v>
      </c>
      <c r="C485" s="70"/>
      <c r="D485" s="70"/>
      <c r="E485" s="71"/>
      <c r="F485" s="72"/>
      <c r="G485" s="73"/>
      <c r="H485" s="74"/>
      <c r="I485" s="94"/>
      <c r="J485" s="95"/>
      <c r="K485" s="95"/>
      <c r="L485" s="79"/>
      <c r="M485" s="88"/>
      <c r="N485" s="88"/>
      <c r="O485" s="88"/>
      <c r="P485" s="89"/>
      <c r="Q485" s="90"/>
      <c r="R485" s="91"/>
      <c r="S485" s="91"/>
      <c r="T485" s="90"/>
      <c r="U485" s="90"/>
      <c r="V485" s="90"/>
      <c r="W485" s="90"/>
    </row>
    <row r="486" spans="1:23" ht="15" customHeight="1">
      <c r="A486" s="68"/>
      <c r="B486" s="69">
        <v>485</v>
      </c>
      <c r="C486" s="70"/>
      <c r="D486" s="70"/>
      <c r="E486" s="71"/>
      <c r="F486" s="72"/>
      <c r="G486" s="73"/>
      <c r="H486" s="74"/>
      <c r="I486" s="94"/>
      <c r="J486" s="95"/>
      <c r="K486" s="95"/>
      <c r="L486" s="79"/>
      <c r="M486" s="88"/>
      <c r="N486" s="88"/>
      <c r="O486" s="88"/>
      <c r="P486" s="89"/>
      <c r="Q486" s="90"/>
      <c r="R486" s="91"/>
      <c r="S486" s="91"/>
      <c r="T486" s="90"/>
      <c r="U486" s="90"/>
      <c r="V486" s="90"/>
      <c r="W486" s="90"/>
    </row>
    <row r="487" spans="1:23" ht="15" customHeight="1">
      <c r="A487" s="68"/>
      <c r="B487" s="69">
        <v>486</v>
      </c>
      <c r="C487" s="70"/>
      <c r="D487" s="70"/>
      <c r="E487" s="71"/>
      <c r="F487" s="72"/>
      <c r="G487" s="73"/>
      <c r="H487" s="74"/>
      <c r="I487" s="94"/>
      <c r="J487" s="95"/>
      <c r="K487" s="95"/>
      <c r="L487" s="79"/>
      <c r="M487" s="88"/>
      <c r="N487" s="88"/>
      <c r="O487" s="88"/>
      <c r="P487" s="89"/>
      <c r="Q487" s="90"/>
      <c r="R487" s="91"/>
      <c r="S487" s="91"/>
      <c r="T487" s="90"/>
      <c r="U487" s="90"/>
      <c r="V487" s="90"/>
      <c r="W487" s="90"/>
    </row>
    <row r="488" spans="1:23" ht="15" customHeight="1">
      <c r="A488" s="68"/>
      <c r="B488" s="69">
        <v>487</v>
      </c>
      <c r="C488" s="70"/>
      <c r="D488" s="70"/>
      <c r="E488" s="71"/>
      <c r="F488" s="72"/>
      <c r="G488" s="73"/>
      <c r="H488" s="74"/>
      <c r="I488" s="94"/>
      <c r="J488" s="95"/>
      <c r="K488" s="95"/>
      <c r="L488" s="79"/>
      <c r="M488" s="88"/>
      <c r="N488" s="88"/>
      <c r="O488" s="88"/>
      <c r="P488" s="89"/>
      <c r="Q488" s="90"/>
      <c r="R488" s="91"/>
      <c r="S488" s="91"/>
      <c r="T488" s="90"/>
      <c r="U488" s="90"/>
      <c r="V488" s="90"/>
      <c r="W488" s="90"/>
    </row>
    <row r="489" spans="1:23" ht="15" customHeight="1">
      <c r="A489" s="68"/>
      <c r="B489" s="69">
        <v>488</v>
      </c>
      <c r="C489" s="70"/>
      <c r="D489" s="70"/>
      <c r="E489" s="71"/>
      <c r="F489" s="72"/>
      <c r="G489" s="73"/>
      <c r="H489" s="74"/>
      <c r="I489" s="94"/>
      <c r="J489" s="95"/>
      <c r="K489" s="95"/>
      <c r="L489" s="79"/>
      <c r="M489" s="88"/>
      <c r="N489" s="88"/>
      <c r="O489" s="88"/>
      <c r="P489" s="89"/>
      <c r="Q489" s="90"/>
      <c r="R489" s="91"/>
      <c r="S489" s="91"/>
      <c r="T489" s="90"/>
      <c r="U489" s="90"/>
      <c r="V489" s="90"/>
      <c r="W489" s="90"/>
    </row>
    <row r="490" spans="1:23" ht="15" customHeight="1">
      <c r="A490" s="68"/>
      <c r="B490" s="69">
        <v>489</v>
      </c>
      <c r="C490" s="70"/>
      <c r="D490" s="70"/>
      <c r="E490" s="71"/>
      <c r="F490" s="72"/>
      <c r="G490" s="73"/>
      <c r="H490" s="74"/>
      <c r="I490" s="94"/>
      <c r="J490" s="95"/>
      <c r="K490" s="95"/>
      <c r="L490" s="79"/>
      <c r="M490" s="88"/>
      <c r="N490" s="88"/>
      <c r="O490" s="88"/>
      <c r="P490" s="89"/>
      <c r="Q490" s="90"/>
      <c r="R490" s="91"/>
      <c r="S490" s="91"/>
      <c r="T490" s="90"/>
      <c r="U490" s="90"/>
      <c r="V490" s="90"/>
      <c r="W490" s="90"/>
    </row>
    <row r="491" spans="1:23" ht="15" customHeight="1">
      <c r="A491" s="68"/>
      <c r="B491" s="69">
        <v>490</v>
      </c>
      <c r="C491" s="70"/>
      <c r="D491" s="70"/>
      <c r="E491" s="71"/>
      <c r="F491" s="72"/>
      <c r="G491" s="73"/>
      <c r="H491" s="74"/>
      <c r="I491" s="94"/>
      <c r="J491" s="95"/>
      <c r="K491" s="95"/>
      <c r="L491" s="79"/>
      <c r="M491" s="88"/>
      <c r="N491" s="88"/>
      <c r="O491" s="88"/>
      <c r="P491" s="89"/>
      <c r="Q491" s="90"/>
      <c r="R491" s="91"/>
      <c r="S491" s="91"/>
      <c r="T491" s="90"/>
      <c r="U491" s="90"/>
      <c r="V491" s="90"/>
      <c r="W491" s="90"/>
    </row>
    <row r="492" spans="1:23" ht="15" customHeight="1">
      <c r="A492" s="68"/>
      <c r="B492" s="69">
        <v>491</v>
      </c>
      <c r="C492" s="70"/>
      <c r="D492" s="70"/>
      <c r="E492" s="71"/>
      <c r="F492" s="72"/>
      <c r="G492" s="73"/>
      <c r="H492" s="74"/>
      <c r="I492" s="94"/>
      <c r="J492" s="95"/>
      <c r="K492" s="95"/>
      <c r="L492" s="79"/>
      <c r="M492" s="88"/>
      <c r="N492" s="88"/>
      <c r="O492" s="88"/>
      <c r="P492" s="89"/>
      <c r="Q492" s="90"/>
      <c r="R492" s="91"/>
      <c r="S492" s="91"/>
      <c r="T492" s="90"/>
      <c r="U492" s="90"/>
      <c r="V492" s="90"/>
      <c r="W492" s="90"/>
    </row>
    <row r="493" spans="1:23" ht="15" customHeight="1">
      <c r="A493" s="68"/>
      <c r="B493" s="69">
        <v>492</v>
      </c>
      <c r="C493" s="70"/>
      <c r="D493" s="70"/>
      <c r="E493" s="71"/>
      <c r="F493" s="72"/>
      <c r="G493" s="73"/>
      <c r="H493" s="74"/>
      <c r="I493" s="94"/>
      <c r="J493" s="95"/>
      <c r="K493" s="95"/>
      <c r="L493" s="79"/>
      <c r="M493" s="88"/>
      <c r="N493" s="88"/>
      <c r="O493" s="88"/>
      <c r="P493" s="89"/>
      <c r="Q493" s="90"/>
      <c r="R493" s="91"/>
      <c r="S493" s="91"/>
      <c r="T493" s="90"/>
      <c r="U493" s="90"/>
      <c r="V493" s="90"/>
      <c r="W493" s="90"/>
    </row>
    <row r="494" spans="1:23" ht="15" customHeight="1">
      <c r="A494" s="68"/>
      <c r="B494" s="69">
        <v>493</v>
      </c>
      <c r="C494" s="70"/>
      <c r="D494" s="70"/>
      <c r="E494" s="71"/>
      <c r="F494" s="72"/>
      <c r="G494" s="73"/>
      <c r="H494" s="74"/>
      <c r="I494" s="94"/>
      <c r="J494" s="95"/>
      <c r="K494" s="95"/>
      <c r="L494" s="79"/>
      <c r="M494" s="88"/>
      <c r="N494" s="88"/>
      <c r="O494" s="88"/>
      <c r="P494" s="89"/>
      <c r="Q494" s="90"/>
      <c r="R494" s="91"/>
      <c r="S494" s="91"/>
      <c r="T494" s="90"/>
      <c r="U494" s="90"/>
      <c r="V494" s="90"/>
      <c r="W494" s="90"/>
    </row>
    <row r="495" spans="1:23" ht="15" customHeight="1">
      <c r="A495" s="68"/>
      <c r="B495" s="69">
        <v>494</v>
      </c>
      <c r="C495" s="70"/>
      <c r="D495" s="70"/>
      <c r="E495" s="71"/>
      <c r="F495" s="72"/>
      <c r="G495" s="73"/>
      <c r="H495" s="74"/>
      <c r="I495" s="94"/>
      <c r="J495" s="95"/>
      <c r="K495" s="95"/>
      <c r="L495" s="79"/>
      <c r="M495" s="88"/>
      <c r="N495" s="88"/>
      <c r="O495" s="88"/>
      <c r="P495" s="89"/>
      <c r="Q495" s="90"/>
      <c r="R495" s="91"/>
      <c r="S495" s="91"/>
      <c r="T495" s="90"/>
      <c r="U495" s="90"/>
      <c r="V495" s="90"/>
      <c r="W495" s="90"/>
    </row>
    <row r="496" spans="1:23" ht="15" customHeight="1">
      <c r="A496" s="68"/>
      <c r="B496" s="69">
        <v>495</v>
      </c>
      <c r="C496" s="70"/>
      <c r="D496" s="70"/>
      <c r="E496" s="71"/>
      <c r="F496" s="72"/>
      <c r="G496" s="73"/>
      <c r="H496" s="74"/>
      <c r="I496" s="94"/>
      <c r="J496" s="95"/>
      <c r="K496" s="95"/>
      <c r="L496" s="79"/>
      <c r="M496" s="88"/>
      <c r="N496" s="88"/>
      <c r="O496" s="88"/>
      <c r="P496" s="89"/>
      <c r="Q496" s="90"/>
      <c r="R496" s="91"/>
      <c r="S496" s="91"/>
      <c r="T496" s="90"/>
      <c r="U496" s="90"/>
      <c r="V496" s="90"/>
      <c r="W496" s="90"/>
    </row>
    <row r="497" spans="1:23" ht="15" customHeight="1">
      <c r="A497" s="68"/>
      <c r="B497" s="69">
        <v>496</v>
      </c>
      <c r="C497" s="70"/>
      <c r="D497" s="70"/>
      <c r="E497" s="71"/>
      <c r="F497" s="72"/>
      <c r="G497" s="73"/>
      <c r="H497" s="74"/>
      <c r="I497" s="94"/>
      <c r="J497" s="95"/>
      <c r="K497" s="95"/>
      <c r="L497" s="79"/>
      <c r="M497" s="88"/>
      <c r="N497" s="88"/>
      <c r="O497" s="88"/>
      <c r="P497" s="89"/>
      <c r="Q497" s="90"/>
      <c r="R497" s="91"/>
      <c r="S497" s="91"/>
      <c r="T497" s="90"/>
      <c r="U497" s="90"/>
      <c r="V497" s="90"/>
      <c r="W497" s="90"/>
    </row>
    <row r="498" spans="1:23" ht="15" customHeight="1">
      <c r="A498" s="68"/>
      <c r="B498" s="69">
        <v>497</v>
      </c>
      <c r="C498" s="70"/>
      <c r="D498" s="70"/>
      <c r="E498" s="71"/>
      <c r="F498" s="72"/>
      <c r="G498" s="73"/>
      <c r="H498" s="74"/>
      <c r="I498" s="94"/>
      <c r="J498" s="95"/>
      <c r="K498" s="95"/>
      <c r="L498" s="79"/>
      <c r="M498" s="88"/>
      <c r="N498" s="88"/>
      <c r="O498" s="88"/>
      <c r="P498" s="89"/>
      <c r="Q498" s="90"/>
      <c r="R498" s="91"/>
      <c r="S498" s="91"/>
      <c r="T498" s="90"/>
      <c r="U498" s="90"/>
      <c r="V498" s="90"/>
      <c r="W498" s="90"/>
    </row>
    <row r="499" spans="1:23" ht="15" customHeight="1">
      <c r="A499" s="68"/>
      <c r="B499" s="69">
        <v>498</v>
      </c>
      <c r="C499" s="70"/>
      <c r="D499" s="70"/>
      <c r="E499" s="71"/>
      <c r="F499" s="72"/>
      <c r="G499" s="73"/>
      <c r="H499" s="74"/>
      <c r="I499" s="94"/>
      <c r="J499" s="95"/>
      <c r="K499" s="95"/>
      <c r="L499" s="79"/>
      <c r="M499" s="88"/>
      <c r="N499" s="88"/>
      <c r="O499" s="88"/>
      <c r="P499" s="89"/>
      <c r="Q499" s="90"/>
      <c r="R499" s="91"/>
      <c r="S499" s="91"/>
      <c r="T499" s="90"/>
      <c r="U499" s="90"/>
      <c r="V499" s="90"/>
      <c r="W499" s="90"/>
    </row>
    <row r="500" spans="1:23" ht="15" customHeight="1">
      <c r="A500" s="68"/>
      <c r="B500" s="69">
        <v>499</v>
      </c>
      <c r="C500" s="70"/>
      <c r="D500" s="70"/>
      <c r="E500" s="71"/>
      <c r="F500" s="72"/>
      <c r="G500" s="73"/>
      <c r="H500" s="74"/>
      <c r="I500" s="94"/>
      <c r="J500" s="95"/>
      <c r="K500" s="95"/>
      <c r="L500" s="79"/>
      <c r="M500" s="88"/>
      <c r="N500" s="88"/>
      <c r="O500" s="88"/>
      <c r="P500" s="89"/>
      <c r="Q500" s="90"/>
      <c r="R500" s="91"/>
      <c r="S500" s="91"/>
      <c r="T500" s="90"/>
      <c r="U500" s="90"/>
      <c r="V500" s="90"/>
      <c r="W500" s="90"/>
    </row>
    <row r="501" spans="1:23" ht="15" customHeight="1">
      <c r="A501" s="68"/>
      <c r="B501" s="69">
        <v>500</v>
      </c>
      <c r="C501" s="70"/>
      <c r="D501" s="70"/>
      <c r="E501" s="71"/>
      <c r="F501" s="72"/>
      <c r="G501" s="73"/>
      <c r="H501" s="74"/>
      <c r="I501" s="94"/>
      <c r="J501" s="95"/>
      <c r="K501" s="95"/>
      <c r="L501" s="79"/>
      <c r="M501" s="88"/>
      <c r="N501" s="88"/>
      <c r="O501" s="88"/>
      <c r="P501" s="89"/>
      <c r="Q501" s="90"/>
      <c r="R501" s="91"/>
      <c r="S501" s="91"/>
      <c r="T501" s="90"/>
      <c r="U501" s="90"/>
      <c r="V501" s="90"/>
      <c r="W501" s="90"/>
    </row>
    <row r="502" spans="1:23" ht="15" customHeight="1">
      <c r="A502" s="68"/>
      <c r="B502" s="69">
        <v>501</v>
      </c>
      <c r="C502" s="70"/>
      <c r="D502" s="70"/>
      <c r="E502" s="71"/>
      <c r="F502" s="72"/>
      <c r="G502" s="73"/>
      <c r="H502" s="74"/>
      <c r="I502" s="94"/>
      <c r="J502" s="95"/>
      <c r="K502" s="95"/>
      <c r="L502" s="79"/>
      <c r="M502" s="88"/>
      <c r="N502" s="88"/>
      <c r="O502" s="88"/>
      <c r="P502" s="89"/>
      <c r="Q502" s="90"/>
      <c r="R502" s="91"/>
      <c r="S502" s="91"/>
      <c r="T502" s="90"/>
      <c r="U502" s="90"/>
      <c r="V502" s="90"/>
      <c r="W502" s="90"/>
    </row>
    <row r="503" spans="1:23" ht="15" customHeight="1">
      <c r="A503" s="68"/>
      <c r="B503" s="69">
        <v>502</v>
      </c>
      <c r="C503" s="70"/>
      <c r="D503" s="70"/>
      <c r="E503" s="71"/>
      <c r="F503" s="72"/>
      <c r="G503" s="73"/>
      <c r="H503" s="74"/>
      <c r="I503" s="94"/>
      <c r="J503" s="95"/>
      <c r="K503" s="95"/>
      <c r="L503" s="79"/>
      <c r="M503" s="88"/>
      <c r="N503" s="88"/>
      <c r="O503" s="88"/>
      <c r="P503" s="89"/>
      <c r="Q503" s="90"/>
      <c r="R503" s="91"/>
      <c r="S503" s="91"/>
      <c r="T503" s="90"/>
      <c r="U503" s="90"/>
      <c r="V503" s="90"/>
      <c r="W503" s="90"/>
    </row>
    <row r="504" spans="1:23" ht="15" customHeight="1">
      <c r="A504" s="68"/>
      <c r="B504" s="69">
        <v>503</v>
      </c>
      <c r="C504" s="70"/>
      <c r="D504" s="70"/>
      <c r="E504" s="71"/>
      <c r="F504" s="72"/>
      <c r="G504" s="73"/>
      <c r="H504" s="74"/>
      <c r="I504" s="94"/>
      <c r="J504" s="95"/>
      <c r="K504" s="95"/>
      <c r="L504" s="79"/>
      <c r="M504" s="88"/>
      <c r="N504" s="88"/>
      <c r="O504" s="88"/>
      <c r="P504" s="89"/>
      <c r="Q504" s="90"/>
      <c r="R504" s="91"/>
      <c r="S504" s="91"/>
      <c r="T504" s="90"/>
      <c r="U504" s="90"/>
      <c r="V504" s="90"/>
      <c r="W504" s="90"/>
    </row>
    <row r="505" spans="1:23" ht="15" customHeight="1">
      <c r="A505" s="68"/>
      <c r="B505" s="69">
        <v>504</v>
      </c>
      <c r="C505" s="70"/>
      <c r="D505" s="70"/>
      <c r="E505" s="71"/>
      <c r="F505" s="72"/>
      <c r="G505" s="73"/>
      <c r="H505" s="74"/>
      <c r="I505" s="94"/>
      <c r="J505" s="95"/>
      <c r="K505" s="95"/>
      <c r="L505" s="79"/>
      <c r="M505" s="88"/>
      <c r="N505" s="88"/>
      <c r="O505" s="88"/>
      <c r="P505" s="89"/>
      <c r="Q505" s="90"/>
      <c r="R505" s="91"/>
      <c r="S505" s="91"/>
      <c r="T505" s="90"/>
      <c r="U505" s="90"/>
      <c r="V505" s="90"/>
      <c r="W505" s="90"/>
    </row>
    <row r="506" spans="1:23" ht="15" customHeight="1">
      <c r="A506" s="68"/>
      <c r="B506" s="69">
        <v>505</v>
      </c>
      <c r="C506" s="70"/>
      <c r="D506" s="70"/>
      <c r="E506" s="71"/>
      <c r="F506" s="72"/>
      <c r="G506" s="73"/>
      <c r="H506" s="74"/>
      <c r="I506" s="94"/>
      <c r="J506" s="95"/>
      <c r="K506" s="95"/>
      <c r="L506" s="79"/>
      <c r="M506" s="88"/>
      <c r="N506" s="88"/>
      <c r="O506" s="88"/>
      <c r="P506" s="89"/>
      <c r="Q506" s="90"/>
      <c r="R506" s="91"/>
      <c r="S506" s="91"/>
      <c r="T506" s="90"/>
      <c r="U506" s="90"/>
      <c r="V506" s="90"/>
      <c r="W506" s="90"/>
    </row>
    <row r="507" spans="1:23" ht="15" customHeight="1">
      <c r="A507" s="68"/>
      <c r="B507" s="69">
        <v>506</v>
      </c>
      <c r="C507" s="70"/>
      <c r="D507" s="70"/>
      <c r="E507" s="71"/>
      <c r="F507" s="72"/>
      <c r="G507" s="73"/>
      <c r="H507" s="74"/>
      <c r="I507" s="94"/>
      <c r="J507" s="95"/>
      <c r="K507" s="95"/>
      <c r="L507" s="79"/>
      <c r="M507" s="88"/>
      <c r="N507" s="88"/>
      <c r="O507" s="88"/>
      <c r="P507" s="89"/>
      <c r="Q507" s="90"/>
      <c r="R507" s="91"/>
      <c r="S507" s="91"/>
      <c r="T507" s="90"/>
      <c r="U507" s="90"/>
      <c r="V507" s="90"/>
      <c r="W507" s="90"/>
    </row>
    <row r="508" spans="1:23" ht="15" customHeight="1">
      <c r="A508" s="68"/>
      <c r="B508" s="69">
        <v>507</v>
      </c>
      <c r="C508" s="70"/>
      <c r="D508" s="70"/>
      <c r="E508" s="71"/>
      <c r="F508" s="72"/>
      <c r="G508" s="73"/>
      <c r="H508" s="74"/>
      <c r="I508" s="94"/>
      <c r="J508" s="95"/>
      <c r="K508" s="95"/>
      <c r="L508" s="79"/>
      <c r="M508" s="88"/>
      <c r="N508" s="88"/>
      <c r="O508" s="88"/>
      <c r="P508" s="89"/>
      <c r="Q508" s="90"/>
      <c r="R508" s="91"/>
      <c r="S508" s="91"/>
      <c r="T508" s="90"/>
      <c r="U508" s="90"/>
      <c r="V508" s="90"/>
      <c r="W508" s="90"/>
    </row>
    <row r="509" spans="1:23" ht="15" customHeight="1">
      <c r="A509" s="68"/>
      <c r="B509" s="69">
        <v>508</v>
      </c>
      <c r="C509" s="70"/>
      <c r="D509" s="70"/>
      <c r="E509" s="71"/>
      <c r="F509" s="72"/>
      <c r="G509" s="73"/>
      <c r="H509" s="74"/>
      <c r="I509" s="94"/>
      <c r="J509" s="95"/>
      <c r="K509" s="95"/>
      <c r="L509" s="79"/>
      <c r="M509" s="88"/>
      <c r="N509" s="88"/>
      <c r="O509" s="88"/>
      <c r="P509" s="89"/>
      <c r="Q509" s="90"/>
      <c r="R509" s="91"/>
      <c r="S509" s="91"/>
      <c r="T509" s="90"/>
      <c r="U509" s="90"/>
      <c r="V509" s="90"/>
      <c r="W509" s="90"/>
    </row>
    <row r="510" spans="1:23" ht="15" customHeight="1">
      <c r="A510" s="68"/>
      <c r="B510" s="69">
        <v>509</v>
      </c>
      <c r="C510" s="70"/>
      <c r="D510" s="70"/>
      <c r="E510" s="71"/>
      <c r="F510" s="72"/>
      <c r="G510" s="73"/>
      <c r="H510" s="74"/>
      <c r="I510" s="94"/>
      <c r="J510" s="95"/>
      <c r="K510" s="95"/>
      <c r="L510" s="79"/>
      <c r="M510" s="88"/>
      <c r="N510" s="88"/>
      <c r="O510" s="88"/>
      <c r="P510" s="89"/>
      <c r="Q510" s="90"/>
      <c r="R510" s="91"/>
      <c r="S510" s="91"/>
      <c r="T510" s="90"/>
      <c r="U510" s="90"/>
      <c r="V510" s="90"/>
      <c r="W510" s="90"/>
    </row>
    <row r="511" spans="1:23" ht="15" customHeight="1">
      <c r="A511" s="68"/>
      <c r="B511" s="69">
        <v>510</v>
      </c>
      <c r="C511" s="70"/>
      <c r="D511" s="70"/>
      <c r="E511" s="71"/>
      <c r="F511" s="72"/>
      <c r="G511" s="73"/>
      <c r="H511" s="74"/>
      <c r="I511" s="94"/>
      <c r="J511" s="95"/>
      <c r="K511" s="95"/>
      <c r="L511" s="79"/>
      <c r="M511" s="88"/>
      <c r="N511" s="88"/>
      <c r="O511" s="88"/>
      <c r="P511" s="89"/>
      <c r="Q511" s="90"/>
      <c r="R511" s="91"/>
      <c r="S511" s="91"/>
      <c r="T511" s="90"/>
      <c r="U511" s="90"/>
      <c r="V511" s="90"/>
      <c r="W511" s="90"/>
    </row>
    <row r="512" spans="1:23" ht="15" customHeight="1">
      <c r="A512" s="68"/>
      <c r="B512" s="69">
        <v>511</v>
      </c>
      <c r="C512" s="70"/>
      <c r="D512" s="70"/>
      <c r="E512" s="71"/>
      <c r="F512" s="72"/>
      <c r="G512" s="73"/>
      <c r="H512" s="74"/>
      <c r="I512" s="94"/>
      <c r="J512" s="95"/>
      <c r="K512" s="95"/>
      <c r="L512" s="79"/>
      <c r="M512" s="88"/>
      <c r="N512" s="88"/>
      <c r="O512" s="88"/>
      <c r="P512" s="89"/>
      <c r="Q512" s="90"/>
      <c r="R512" s="91"/>
      <c r="S512" s="91"/>
      <c r="T512" s="90"/>
      <c r="U512" s="90"/>
      <c r="V512" s="90"/>
      <c r="W512" s="90"/>
    </row>
    <row r="513" spans="1:23" ht="15" customHeight="1">
      <c r="A513" s="68"/>
      <c r="B513" s="69">
        <v>512</v>
      </c>
      <c r="C513" s="70"/>
      <c r="D513" s="70"/>
      <c r="E513" s="71"/>
      <c r="F513" s="72"/>
      <c r="G513" s="73"/>
      <c r="H513" s="74"/>
      <c r="I513" s="94"/>
      <c r="J513" s="95"/>
      <c r="K513" s="95"/>
      <c r="L513" s="79"/>
      <c r="M513" s="88"/>
      <c r="N513" s="88"/>
      <c r="O513" s="88"/>
      <c r="P513" s="89"/>
      <c r="Q513" s="90"/>
      <c r="R513" s="91"/>
      <c r="S513" s="91"/>
      <c r="T513" s="90"/>
      <c r="U513" s="90"/>
      <c r="V513" s="90"/>
      <c r="W513" s="90"/>
    </row>
    <row r="514" spans="1:23" ht="15" customHeight="1">
      <c r="A514" s="68"/>
      <c r="B514" s="69">
        <v>513</v>
      </c>
      <c r="C514" s="70"/>
      <c r="D514" s="70"/>
      <c r="E514" s="71"/>
      <c r="F514" s="72"/>
      <c r="G514" s="73"/>
      <c r="H514" s="74"/>
      <c r="I514" s="94"/>
      <c r="J514" s="95"/>
      <c r="K514" s="95"/>
      <c r="L514" s="79"/>
      <c r="M514" s="88"/>
      <c r="N514" s="88"/>
      <c r="O514" s="88"/>
      <c r="P514" s="89"/>
      <c r="Q514" s="90"/>
      <c r="R514" s="91"/>
      <c r="S514" s="91"/>
      <c r="T514" s="90"/>
      <c r="U514" s="90"/>
      <c r="V514" s="90"/>
      <c r="W514" s="90"/>
    </row>
    <row r="515" spans="1:23" ht="15" customHeight="1">
      <c r="A515" s="68"/>
      <c r="B515" s="69">
        <v>514</v>
      </c>
      <c r="C515" s="70"/>
      <c r="D515" s="70"/>
      <c r="E515" s="71"/>
      <c r="F515" s="72"/>
      <c r="G515" s="73"/>
      <c r="H515" s="74"/>
      <c r="I515" s="94"/>
      <c r="J515" s="95"/>
      <c r="K515" s="95"/>
      <c r="L515" s="79"/>
      <c r="M515" s="88"/>
      <c r="N515" s="88"/>
      <c r="O515" s="88"/>
      <c r="P515" s="89"/>
      <c r="Q515" s="90"/>
      <c r="R515" s="91"/>
      <c r="S515" s="91"/>
      <c r="T515" s="90"/>
      <c r="U515" s="90"/>
      <c r="V515" s="90"/>
      <c r="W515" s="90"/>
    </row>
    <row r="516" spans="1:23" ht="15" customHeight="1">
      <c r="A516" s="68"/>
      <c r="B516" s="69">
        <v>515</v>
      </c>
      <c r="C516" s="70"/>
      <c r="D516" s="70"/>
      <c r="E516" s="71"/>
      <c r="F516" s="72"/>
      <c r="G516" s="73"/>
      <c r="H516" s="74"/>
      <c r="I516" s="94"/>
      <c r="J516" s="95"/>
      <c r="K516" s="95"/>
      <c r="L516" s="79"/>
      <c r="M516" s="88"/>
      <c r="N516" s="88"/>
      <c r="O516" s="88"/>
      <c r="P516" s="89"/>
      <c r="Q516" s="90"/>
      <c r="R516" s="91"/>
      <c r="S516" s="91"/>
      <c r="T516" s="90"/>
      <c r="U516" s="90"/>
      <c r="V516" s="90"/>
      <c r="W516" s="90"/>
    </row>
    <row r="517" spans="1:23" ht="15" customHeight="1">
      <c r="A517" s="68"/>
      <c r="B517" s="69">
        <v>516</v>
      </c>
      <c r="C517" s="70"/>
      <c r="D517" s="70"/>
      <c r="E517" s="71"/>
      <c r="F517" s="72"/>
      <c r="G517" s="73"/>
      <c r="H517" s="74"/>
      <c r="I517" s="94"/>
      <c r="J517" s="95"/>
      <c r="K517" s="95"/>
      <c r="L517" s="79"/>
      <c r="M517" s="88"/>
      <c r="N517" s="88"/>
      <c r="O517" s="88"/>
      <c r="P517" s="89"/>
      <c r="Q517" s="90"/>
      <c r="R517" s="91"/>
      <c r="S517" s="91"/>
      <c r="T517" s="90"/>
      <c r="U517" s="90"/>
      <c r="V517" s="90"/>
      <c r="W517" s="90"/>
    </row>
    <row r="518" spans="1:23" ht="15" customHeight="1">
      <c r="A518" s="68"/>
      <c r="B518" s="69">
        <v>517</v>
      </c>
      <c r="C518" s="70"/>
      <c r="D518" s="70"/>
      <c r="E518" s="71"/>
      <c r="F518" s="72"/>
      <c r="G518" s="73"/>
      <c r="H518" s="74"/>
      <c r="I518" s="94"/>
      <c r="J518" s="95"/>
      <c r="K518" s="95"/>
      <c r="L518" s="79"/>
      <c r="M518" s="88"/>
      <c r="N518" s="88"/>
      <c r="O518" s="88"/>
      <c r="P518" s="89"/>
      <c r="Q518" s="90"/>
      <c r="R518" s="91"/>
      <c r="S518" s="91"/>
      <c r="T518" s="90"/>
      <c r="U518" s="90"/>
      <c r="V518" s="90"/>
      <c r="W518" s="90"/>
    </row>
    <row r="519" spans="1:23" ht="15" customHeight="1">
      <c r="A519" s="68"/>
      <c r="B519" s="69">
        <v>518</v>
      </c>
      <c r="C519" s="70"/>
      <c r="D519" s="70"/>
      <c r="E519" s="71"/>
      <c r="F519" s="72"/>
      <c r="G519" s="73"/>
      <c r="H519" s="74"/>
      <c r="I519" s="94"/>
      <c r="J519" s="95"/>
      <c r="K519" s="95"/>
      <c r="L519" s="79"/>
      <c r="M519" s="88"/>
      <c r="N519" s="88"/>
      <c r="O519" s="88"/>
      <c r="P519" s="89"/>
      <c r="Q519" s="90"/>
      <c r="R519" s="91"/>
      <c r="S519" s="91"/>
      <c r="T519" s="90"/>
      <c r="U519" s="90"/>
      <c r="V519" s="90"/>
      <c r="W519" s="90"/>
    </row>
    <row r="520" spans="1:23" ht="15" customHeight="1">
      <c r="A520" s="68"/>
      <c r="B520" s="69">
        <v>519</v>
      </c>
      <c r="C520" s="70"/>
      <c r="D520" s="70"/>
      <c r="E520" s="71"/>
      <c r="F520" s="72"/>
      <c r="G520" s="73"/>
      <c r="H520" s="74"/>
      <c r="I520" s="94"/>
      <c r="J520" s="95"/>
      <c r="K520" s="95"/>
      <c r="L520" s="79"/>
      <c r="M520" s="88"/>
      <c r="N520" s="88"/>
      <c r="O520" s="88"/>
      <c r="P520" s="89"/>
      <c r="Q520" s="90"/>
      <c r="R520" s="91"/>
      <c r="S520" s="91"/>
      <c r="T520" s="90"/>
      <c r="U520" s="90"/>
      <c r="V520" s="90"/>
      <c r="W520" s="90"/>
    </row>
    <row r="521" spans="1:23" ht="15" customHeight="1">
      <c r="A521" s="68"/>
      <c r="B521" s="69">
        <v>520</v>
      </c>
      <c r="C521" s="70"/>
      <c r="D521" s="70"/>
      <c r="E521" s="71"/>
      <c r="F521" s="72"/>
      <c r="G521" s="73"/>
      <c r="H521" s="74"/>
      <c r="I521" s="94"/>
      <c r="J521" s="95"/>
      <c r="K521" s="95"/>
      <c r="L521" s="79"/>
      <c r="M521" s="88"/>
      <c r="N521" s="88"/>
      <c r="O521" s="88"/>
      <c r="P521" s="89"/>
      <c r="Q521" s="90"/>
      <c r="R521" s="91"/>
      <c r="S521" s="91"/>
      <c r="T521" s="90"/>
      <c r="U521" s="90"/>
      <c r="V521" s="90"/>
      <c r="W521" s="90"/>
    </row>
    <row r="522" spans="1:23" ht="15" customHeight="1">
      <c r="A522" s="68"/>
      <c r="B522" s="69">
        <v>521</v>
      </c>
      <c r="C522" s="70"/>
      <c r="D522" s="70"/>
      <c r="E522" s="71"/>
      <c r="F522" s="72"/>
      <c r="G522" s="73"/>
      <c r="H522" s="74"/>
      <c r="I522" s="94"/>
      <c r="J522" s="95"/>
      <c r="K522" s="95"/>
      <c r="L522" s="79"/>
      <c r="M522" s="88"/>
      <c r="N522" s="88"/>
      <c r="O522" s="88"/>
      <c r="P522" s="89"/>
      <c r="Q522" s="90"/>
      <c r="R522" s="91"/>
      <c r="S522" s="91"/>
      <c r="T522" s="90"/>
      <c r="U522" s="90"/>
      <c r="V522" s="90"/>
      <c r="W522" s="90"/>
    </row>
    <row r="523" spans="1:23" ht="15" customHeight="1">
      <c r="A523" s="68"/>
      <c r="B523" s="69">
        <v>522</v>
      </c>
      <c r="C523" s="70"/>
      <c r="D523" s="70"/>
      <c r="E523" s="71"/>
      <c r="F523" s="72"/>
      <c r="G523" s="73"/>
      <c r="H523" s="74"/>
      <c r="I523" s="94"/>
      <c r="J523" s="95"/>
      <c r="K523" s="95"/>
      <c r="L523" s="79"/>
      <c r="M523" s="88"/>
      <c r="N523" s="88"/>
      <c r="O523" s="88"/>
      <c r="P523" s="89"/>
      <c r="Q523" s="90"/>
      <c r="R523" s="91"/>
      <c r="S523" s="91"/>
      <c r="T523" s="90"/>
      <c r="U523" s="90"/>
      <c r="V523" s="90"/>
      <c r="W523" s="90"/>
    </row>
    <row r="524" spans="1:23" ht="15" customHeight="1">
      <c r="A524" s="68"/>
      <c r="B524" s="69">
        <v>523</v>
      </c>
      <c r="C524" s="70"/>
      <c r="D524" s="70"/>
      <c r="E524" s="71"/>
      <c r="F524" s="72"/>
      <c r="G524" s="73"/>
      <c r="H524" s="74"/>
      <c r="I524" s="94"/>
      <c r="J524" s="95"/>
      <c r="K524" s="95"/>
      <c r="L524" s="79"/>
      <c r="M524" s="88"/>
      <c r="N524" s="88"/>
      <c r="O524" s="88"/>
      <c r="P524" s="89"/>
      <c r="Q524" s="90"/>
      <c r="R524" s="91"/>
      <c r="S524" s="91"/>
      <c r="T524" s="90"/>
      <c r="U524" s="90"/>
      <c r="V524" s="90"/>
      <c r="W524" s="90"/>
    </row>
    <row r="525" spans="1:23" ht="15" customHeight="1">
      <c r="A525" s="68"/>
      <c r="B525" s="69">
        <v>524</v>
      </c>
      <c r="C525" s="70"/>
      <c r="D525" s="70"/>
      <c r="E525" s="71"/>
      <c r="F525" s="72"/>
      <c r="G525" s="73"/>
      <c r="H525" s="74"/>
      <c r="I525" s="94"/>
      <c r="J525" s="95"/>
      <c r="K525" s="95"/>
      <c r="L525" s="79"/>
      <c r="M525" s="88"/>
      <c r="N525" s="88"/>
      <c r="O525" s="88"/>
      <c r="P525" s="89"/>
      <c r="Q525" s="90"/>
      <c r="R525" s="91"/>
      <c r="S525" s="91"/>
      <c r="T525" s="90"/>
      <c r="U525" s="90"/>
      <c r="V525" s="90"/>
      <c r="W525" s="90"/>
    </row>
    <row r="526" spans="1:23" ht="15" customHeight="1">
      <c r="A526" s="68"/>
      <c r="B526" s="69">
        <v>525</v>
      </c>
      <c r="C526" s="70"/>
      <c r="D526" s="70"/>
      <c r="E526" s="71"/>
      <c r="F526" s="72"/>
      <c r="G526" s="73"/>
      <c r="H526" s="74"/>
      <c r="I526" s="94"/>
      <c r="J526" s="95"/>
      <c r="K526" s="95"/>
      <c r="L526" s="79"/>
      <c r="M526" s="88"/>
      <c r="N526" s="88"/>
      <c r="O526" s="88"/>
      <c r="P526" s="89"/>
      <c r="Q526" s="90"/>
      <c r="R526" s="91"/>
      <c r="S526" s="91"/>
      <c r="T526" s="90"/>
      <c r="U526" s="90"/>
      <c r="V526" s="90"/>
      <c r="W526" s="90"/>
    </row>
    <row r="527" spans="1:23" ht="15" customHeight="1">
      <c r="A527" s="68"/>
      <c r="B527" s="69">
        <v>526</v>
      </c>
      <c r="C527" s="70"/>
      <c r="D527" s="70"/>
      <c r="E527" s="71"/>
      <c r="F527" s="72"/>
      <c r="G527" s="73"/>
      <c r="H527" s="74"/>
      <c r="I527" s="94"/>
      <c r="J527" s="95"/>
      <c r="K527" s="95"/>
      <c r="L527" s="79"/>
      <c r="M527" s="88"/>
      <c r="N527" s="88"/>
      <c r="O527" s="88"/>
      <c r="P527" s="89"/>
      <c r="Q527" s="90"/>
      <c r="R527" s="91"/>
      <c r="S527" s="91"/>
      <c r="T527" s="90"/>
      <c r="U527" s="90"/>
      <c r="V527" s="90"/>
      <c r="W527" s="90"/>
    </row>
    <row r="528" spans="1:23" ht="15" customHeight="1">
      <c r="A528" s="68"/>
      <c r="B528" s="69">
        <v>527</v>
      </c>
      <c r="C528" s="70"/>
      <c r="D528" s="70"/>
      <c r="E528" s="71"/>
      <c r="F528" s="72"/>
      <c r="G528" s="73"/>
      <c r="H528" s="74"/>
      <c r="I528" s="94"/>
      <c r="J528" s="95"/>
      <c r="K528" s="95"/>
      <c r="L528" s="79"/>
      <c r="M528" s="88"/>
      <c r="N528" s="88"/>
      <c r="O528" s="88"/>
      <c r="P528" s="89"/>
      <c r="Q528" s="90"/>
      <c r="R528" s="91"/>
      <c r="S528" s="91"/>
      <c r="T528" s="90"/>
      <c r="U528" s="90"/>
      <c r="V528" s="90"/>
      <c r="W528" s="90"/>
    </row>
    <row r="529" spans="1:23" ht="15" customHeight="1">
      <c r="A529" s="68"/>
      <c r="B529" s="69">
        <v>528</v>
      </c>
      <c r="C529" s="70"/>
      <c r="D529" s="70"/>
      <c r="E529" s="71"/>
      <c r="F529" s="72"/>
      <c r="G529" s="73"/>
      <c r="H529" s="74"/>
      <c r="I529" s="94"/>
      <c r="J529" s="95"/>
      <c r="K529" s="95"/>
      <c r="L529" s="79"/>
      <c r="M529" s="88"/>
      <c r="N529" s="88"/>
      <c r="O529" s="88"/>
      <c r="P529" s="89"/>
      <c r="Q529" s="90"/>
      <c r="R529" s="91"/>
      <c r="S529" s="91"/>
      <c r="T529" s="90"/>
      <c r="U529" s="90"/>
      <c r="V529" s="90"/>
      <c r="W529" s="90"/>
    </row>
    <row r="530" spans="1:23" ht="15" customHeight="1">
      <c r="A530" s="68"/>
      <c r="B530" s="69">
        <v>529</v>
      </c>
      <c r="C530" s="70"/>
      <c r="D530" s="70"/>
      <c r="E530" s="71"/>
      <c r="F530" s="72"/>
      <c r="G530" s="73"/>
      <c r="H530" s="74"/>
      <c r="I530" s="94"/>
      <c r="J530" s="95"/>
      <c r="K530" s="95"/>
      <c r="L530" s="79"/>
      <c r="M530" s="88"/>
      <c r="N530" s="88"/>
      <c r="O530" s="88"/>
      <c r="P530" s="89"/>
      <c r="Q530" s="90"/>
      <c r="R530" s="91"/>
      <c r="S530" s="91"/>
      <c r="T530" s="90"/>
      <c r="U530" s="90"/>
      <c r="V530" s="90"/>
      <c r="W530" s="90"/>
    </row>
    <row r="531" spans="1:23" ht="15" customHeight="1">
      <c r="A531" s="68"/>
      <c r="B531" s="69">
        <v>530</v>
      </c>
      <c r="C531" s="70"/>
      <c r="D531" s="70"/>
      <c r="E531" s="71"/>
      <c r="F531" s="72"/>
      <c r="G531" s="73"/>
      <c r="H531" s="74"/>
      <c r="I531" s="94"/>
      <c r="J531" s="95"/>
      <c r="K531" s="95"/>
      <c r="L531" s="79"/>
      <c r="M531" s="88"/>
      <c r="N531" s="88"/>
      <c r="O531" s="88"/>
      <c r="P531" s="89"/>
      <c r="Q531" s="90"/>
      <c r="R531" s="91"/>
      <c r="S531" s="91"/>
      <c r="T531" s="90"/>
      <c r="U531" s="90"/>
      <c r="V531" s="90"/>
      <c r="W531" s="90"/>
    </row>
    <row r="532" spans="1:23" ht="15" customHeight="1">
      <c r="A532" s="68"/>
      <c r="B532" s="69">
        <v>531</v>
      </c>
      <c r="C532" s="70"/>
      <c r="D532" s="70"/>
      <c r="E532" s="71"/>
      <c r="F532" s="72"/>
      <c r="G532" s="73"/>
      <c r="H532" s="74"/>
      <c r="I532" s="94"/>
      <c r="J532" s="95"/>
      <c r="K532" s="95"/>
      <c r="L532" s="79"/>
      <c r="M532" s="88"/>
      <c r="N532" s="88"/>
      <c r="O532" s="88"/>
      <c r="P532" s="89"/>
      <c r="Q532" s="90"/>
      <c r="R532" s="91"/>
      <c r="S532" s="91"/>
      <c r="T532" s="90"/>
      <c r="U532" s="90"/>
      <c r="V532" s="90"/>
      <c r="W532" s="90"/>
    </row>
    <row r="533" spans="1:23" ht="15" customHeight="1">
      <c r="A533" s="68"/>
      <c r="B533" s="69">
        <v>532</v>
      </c>
      <c r="C533" s="70"/>
      <c r="D533" s="70"/>
      <c r="E533" s="71"/>
      <c r="F533" s="72"/>
      <c r="G533" s="73"/>
      <c r="H533" s="74"/>
      <c r="I533" s="94"/>
      <c r="J533" s="95"/>
      <c r="K533" s="95"/>
      <c r="L533" s="79"/>
      <c r="M533" s="88"/>
      <c r="N533" s="88"/>
      <c r="O533" s="88"/>
      <c r="P533" s="89"/>
      <c r="Q533" s="90"/>
      <c r="R533" s="91"/>
      <c r="S533" s="91"/>
      <c r="T533" s="90"/>
      <c r="U533" s="90"/>
      <c r="V533" s="90"/>
      <c r="W533" s="90"/>
    </row>
    <row r="534" spans="1:23" ht="15" customHeight="1">
      <c r="A534" s="68"/>
      <c r="B534" s="69">
        <v>533</v>
      </c>
      <c r="C534" s="70"/>
      <c r="D534" s="70"/>
      <c r="E534" s="71"/>
      <c r="F534" s="72"/>
      <c r="G534" s="73"/>
      <c r="H534" s="74"/>
      <c r="I534" s="94"/>
      <c r="J534" s="95"/>
      <c r="K534" s="95"/>
      <c r="L534" s="79"/>
      <c r="M534" s="88"/>
      <c r="N534" s="88"/>
      <c r="O534" s="88"/>
      <c r="P534" s="89"/>
      <c r="Q534" s="90"/>
      <c r="R534" s="91"/>
      <c r="S534" s="91"/>
      <c r="T534" s="90"/>
      <c r="U534" s="90"/>
      <c r="V534" s="90"/>
      <c r="W534" s="90"/>
    </row>
    <row r="535" spans="1:23" ht="15" customHeight="1">
      <c r="A535" s="68"/>
      <c r="B535" s="69">
        <v>534</v>
      </c>
      <c r="C535" s="70"/>
      <c r="D535" s="70"/>
      <c r="E535" s="71"/>
      <c r="F535" s="72"/>
      <c r="G535" s="73"/>
      <c r="H535" s="74"/>
      <c r="I535" s="94"/>
      <c r="J535" s="95"/>
      <c r="K535" s="95"/>
      <c r="L535" s="79"/>
      <c r="M535" s="88"/>
      <c r="N535" s="88"/>
      <c r="O535" s="88"/>
      <c r="P535" s="89"/>
      <c r="Q535" s="90"/>
      <c r="R535" s="91"/>
      <c r="S535" s="91"/>
      <c r="T535" s="90"/>
      <c r="U535" s="90"/>
      <c r="V535" s="90"/>
      <c r="W535" s="90"/>
    </row>
    <row r="536" spans="1:23" ht="15" customHeight="1">
      <c r="A536" s="68"/>
      <c r="B536" s="69">
        <v>535</v>
      </c>
      <c r="C536" s="70"/>
      <c r="D536" s="70"/>
      <c r="E536" s="71"/>
      <c r="F536" s="72"/>
      <c r="G536" s="73"/>
      <c r="H536" s="74"/>
      <c r="I536" s="94"/>
      <c r="J536" s="95"/>
      <c r="K536" s="95"/>
      <c r="L536" s="79"/>
      <c r="M536" s="88"/>
      <c r="N536" s="88"/>
      <c r="O536" s="88"/>
      <c r="P536" s="89"/>
      <c r="Q536" s="90"/>
      <c r="R536" s="91"/>
      <c r="S536" s="91"/>
      <c r="T536" s="90"/>
      <c r="U536" s="90"/>
      <c r="V536" s="90"/>
      <c r="W536" s="90"/>
    </row>
    <row r="537" spans="1:23" ht="15" customHeight="1">
      <c r="A537" s="68"/>
      <c r="B537" s="69">
        <v>536</v>
      </c>
      <c r="C537" s="70"/>
      <c r="D537" s="70"/>
      <c r="E537" s="71"/>
      <c r="F537" s="72"/>
      <c r="G537" s="73"/>
      <c r="H537" s="74"/>
      <c r="I537" s="94"/>
      <c r="J537" s="95"/>
      <c r="K537" s="95"/>
      <c r="L537" s="79"/>
      <c r="M537" s="88"/>
      <c r="N537" s="88"/>
      <c r="O537" s="88"/>
      <c r="P537" s="89"/>
      <c r="Q537" s="90"/>
      <c r="R537" s="91"/>
      <c r="S537" s="91"/>
      <c r="T537" s="90"/>
      <c r="U537" s="90"/>
      <c r="V537" s="90"/>
      <c r="W537" s="90"/>
    </row>
    <row r="538" spans="1:23" ht="15" customHeight="1">
      <c r="A538" s="68"/>
      <c r="B538" s="69">
        <v>537</v>
      </c>
      <c r="C538" s="70"/>
      <c r="D538" s="70"/>
      <c r="E538" s="71"/>
      <c r="F538" s="72"/>
      <c r="G538" s="73"/>
      <c r="H538" s="74"/>
      <c r="I538" s="94"/>
      <c r="J538" s="95"/>
      <c r="K538" s="95"/>
      <c r="L538" s="79"/>
      <c r="M538" s="88"/>
      <c r="N538" s="88"/>
      <c r="O538" s="88"/>
      <c r="P538" s="89"/>
      <c r="Q538" s="90"/>
      <c r="R538" s="91"/>
      <c r="S538" s="91"/>
      <c r="T538" s="90"/>
      <c r="U538" s="90"/>
      <c r="V538" s="90"/>
      <c r="W538" s="90"/>
    </row>
    <row r="539" spans="1:23" ht="15" customHeight="1">
      <c r="A539" s="68"/>
      <c r="B539" s="69">
        <v>538</v>
      </c>
      <c r="C539" s="70"/>
      <c r="D539" s="70"/>
      <c r="E539" s="71"/>
      <c r="F539" s="72"/>
      <c r="G539" s="73"/>
      <c r="H539" s="74"/>
      <c r="I539" s="94"/>
      <c r="J539" s="95"/>
      <c r="K539" s="95"/>
      <c r="L539" s="79"/>
      <c r="M539" s="88"/>
      <c r="N539" s="88"/>
      <c r="O539" s="88"/>
      <c r="P539" s="89"/>
      <c r="Q539" s="90"/>
      <c r="R539" s="91"/>
      <c r="S539" s="91"/>
      <c r="T539" s="90"/>
      <c r="U539" s="90"/>
      <c r="V539" s="90"/>
      <c r="W539" s="90"/>
    </row>
    <row r="540" spans="1:23" ht="15" customHeight="1">
      <c r="A540" s="68"/>
      <c r="B540" s="69">
        <v>539</v>
      </c>
      <c r="C540" s="70"/>
      <c r="D540" s="70"/>
      <c r="E540" s="71"/>
      <c r="F540" s="72"/>
      <c r="G540" s="73"/>
      <c r="H540" s="74"/>
      <c r="I540" s="94"/>
      <c r="J540" s="95"/>
      <c r="K540" s="95"/>
      <c r="L540" s="79"/>
      <c r="M540" s="88"/>
      <c r="N540" s="88"/>
      <c r="O540" s="88"/>
      <c r="P540" s="89"/>
      <c r="Q540" s="90"/>
      <c r="R540" s="91"/>
      <c r="S540" s="91"/>
      <c r="T540" s="90"/>
      <c r="U540" s="90"/>
      <c r="V540" s="90"/>
      <c r="W540" s="90"/>
    </row>
    <row r="541" spans="1:23" ht="15" customHeight="1">
      <c r="A541" s="68"/>
      <c r="B541" s="69">
        <v>540</v>
      </c>
      <c r="C541" s="70"/>
      <c r="D541" s="70"/>
      <c r="E541" s="71"/>
      <c r="F541" s="72"/>
      <c r="G541" s="73"/>
      <c r="H541" s="74"/>
      <c r="I541" s="94"/>
      <c r="J541" s="95"/>
      <c r="K541" s="95"/>
      <c r="L541" s="79"/>
      <c r="M541" s="88"/>
      <c r="N541" s="88"/>
      <c r="O541" s="88"/>
      <c r="P541" s="89"/>
      <c r="Q541" s="90"/>
      <c r="R541" s="91"/>
      <c r="S541" s="91"/>
      <c r="T541" s="90"/>
      <c r="U541" s="90"/>
      <c r="V541" s="90"/>
      <c r="W541" s="90"/>
    </row>
    <row r="542" spans="1:23" ht="15" customHeight="1">
      <c r="A542" s="68"/>
      <c r="B542" s="69">
        <v>541</v>
      </c>
      <c r="C542" s="70"/>
      <c r="D542" s="70"/>
      <c r="E542" s="71"/>
      <c r="F542" s="72"/>
      <c r="G542" s="73"/>
      <c r="H542" s="74"/>
      <c r="I542" s="94"/>
      <c r="J542" s="95"/>
      <c r="K542" s="95"/>
      <c r="L542" s="79"/>
      <c r="M542" s="88"/>
      <c r="N542" s="88"/>
      <c r="O542" s="88"/>
      <c r="P542" s="89"/>
      <c r="Q542" s="90"/>
      <c r="R542" s="91"/>
      <c r="S542" s="91"/>
      <c r="T542" s="90"/>
      <c r="U542" s="90"/>
      <c r="V542" s="90"/>
      <c r="W542" s="90"/>
    </row>
    <row r="543" spans="1:23" ht="15" customHeight="1">
      <c r="A543" s="68"/>
      <c r="B543" s="69">
        <v>542</v>
      </c>
      <c r="C543" s="70"/>
      <c r="D543" s="70"/>
      <c r="E543" s="71"/>
      <c r="F543" s="72"/>
      <c r="G543" s="73"/>
      <c r="H543" s="74"/>
      <c r="I543" s="94"/>
      <c r="J543" s="95"/>
      <c r="K543" s="95"/>
      <c r="L543" s="79"/>
      <c r="M543" s="88"/>
      <c r="N543" s="88"/>
      <c r="O543" s="88"/>
      <c r="P543" s="89"/>
      <c r="Q543" s="90"/>
      <c r="R543" s="91"/>
      <c r="S543" s="91"/>
      <c r="T543" s="90"/>
      <c r="U543" s="90"/>
      <c r="V543" s="90"/>
      <c r="W543" s="90"/>
    </row>
    <row r="544" spans="1:23" ht="15" customHeight="1">
      <c r="A544" s="68"/>
      <c r="B544" s="69">
        <v>543</v>
      </c>
      <c r="C544" s="70"/>
      <c r="D544" s="70"/>
      <c r="E544" s="71"/>
      <c r="F544" s="72"/>
      <c r="G544" s="73"/>
      <c r="H544" s="74"/>
      <c r="I544" s="94"/>
      <c r="J544" s="95"/>
      <c r="K544" s="95"/>
      <c r="L544" s="79"/>
      <c r="M544" s="88"/>
      <c r="N544" s="88"/>
      <c r="O544" s="88"/>
      <c r="P544" s="89"/>
      <c r="Q544" s="90"/>
      <c r="R544" s="91"/>
      <c r="S544" s="91"/>
      <c r="T544" s="90"/>
      <c r="U544" s="90"/>
      <c r="V544" s="90"/>
      <c r="W544" s="90"/>
    </row>
    <row r="545" spans="1:23" ht="15" customHeight="1">
      <c r="A545" s="68"/>
      <c r="B545" s="69">
        <v>544</v>
      </c>
      <c r="C545" s="70"/>
      <c r="D545" s="70"/>
      <c r="E545" s="71"/>
      <c r="F545" s="72"/>
      <c r="G545" s="73"/>
      <c r="H545" s="74"/>
      <c r="I545" s="94"/>
      <c r="J545" s="95"/>
      <c r="K545" s="95"/>
      <c r="L545" s="79"/>
      <c r="M545" s="88"/>
      <c r="N545" s="88"/>
      <c r="O545" s="88"/>
      <c r="P545" s="89"/>
      <c r="Q545" s="90"/>
      <c r="R545" s="91"/>
      <c r="S545" s="91"/>
      <c r="T545" s="90"/>
      <c r="U545" s="90"/>
      <c r="V545" s="90"/>
      <c r="W545" s="90"/>
    </row>
    <row r="546" spans="1:23" ht="15" customHeight="1">
      <c r="A546" s="68"/>
      <c r="B546" s="69">
        <v>545</v>
      </c>
      <c r="C546" s="70"/>
      <c r="D546" s="70"/>
      <c r="E546" s="71"/>
      <c r="F546" s="72"/>
      <c r="G546" s="73"/>
      <c r="H546" s="74"/>
      <c r="I546" s="94"/>
      <c r="J546" s="95"/>
      <c r="K546" s="95"/>
      <c r="L546" s="79"/>
      <c r="M546" s="88"/>
      <c r="N546" s="88"/>
      <c r="O546" s="88"/>
      <c r="P546" s="89"/>
      <c r="Q546" s="90"/>
      <c r="R546" s="91"/>
      <c r="S546" s="91"/>
      <c r="T546" s="90"/>
      <c r="U546" s="90"/>
      <c r="V546" s="90"/>
      <c r="W546" s="90"/>
    </row>
    <row r="547" spans="1:23" ht="15" customHeight="1">
      <c r="A547" s="68"/>
      <c r="B547" s="69">
        <v>546</v>
      </c>
      <c r="C547" s="70"/>
      <c r="D547" s="70"/>
      <c r="E547" s="71"/>
      <c r="F547" s="72"/>
      <c r="G547" s="73"/>
      <c r="H547" s="74"/>
      <c r="I547" s="94"/>
      <c r="J547" s="95"/>
      <c r="K547" s="95"/>
      <c r="L547" s="79"/>
      <c r="M547" s="88"/>
      <c r="N547" s="88"/>
      <c r="O547" s="88"/>
      <c r="P547" s="89"/>
      <c r="Q547" s="90"/>
      <c r="R547" s="91"/>
      <c r="S547" s="91"/>
      <c r="T547" s="90"/>
      <c r="U547" s="90"/>
      <c r="V547" s="90"/>
      <c r="W547" s="90"/>
    </row>
    <row r="548" spans="1:23" ht="15" customHeight="1">
      <c r="A548" s="68"/>
      <c r="B548" s="69">
        <v>547</v>
      </c>
      <c r="C548" s="70"/>
      <c r="D548" s="70"/>
      <c r="E548" s="71"/>
      <c r="F548" s="72"/>
      <c r="G548" s="73"/>
      <c r="H548" s="74"/>
      <c r="I548" s="94"/>
      <c r="J548" s="95"/>
      <c r="K548" s="95"/>
      <c r="L548" s="79"/>
      <c r="M548" s="88"/>
      <c r="N548" s="88"/>
      <c r="O548" s="88"/>
      <c r="P548" s="89"/>
      <c r="Q548" s="90"/>
      <c r="R548" s="91"/>
      <c r="S548" s="91"/>
      <c r="T548" s="90"/>
      <c r="U548" s="90"/>
      <c r="V548" s="90"/>
      <c r="W548" s="90"/>
    </row>
    <row r="549" spans="1:23" ht="15" customHeight="1">
      <c r="A549" s="68"/>
      <c r="B549" s="69">
        <v>548</v>
      </c>
      <c r="C549" s="70"/>
      <c r="D549" s="70"/>
      <c r="E549" s="71"/>
      <c r="F549" s="72"/>
      <c r="G549" s="73"/>
      <c r="H549" s="74"/>
      <c r="I549" s="94"/>
      <c r="J549" s="95"/>
      <c r="K549" s="95"/>
      <c r="L549" s="79"/>
      <c r="M549" s="88"/>
      <c r="N549" s="88"/>
      <c r="O549" s="88"/>
      <c r="P549" s="89"/>
      <c r="Q549" s="90"/>
      <c r="R549" s="91"/>
      <c r="S549" s="91"/>
      <c r="T549" s="90"/>
      <c r="U549" s="90"/>
      <c r="V549" s="90"/>
      <c r="W549" s="90"/>
    </row>
    <row r="550" spans="1:23" ht="15" customHeight="1">
      <c r="A550" s="68"/>
      <c r="B550" s="69">
        <v>549</v>
      </c>
      <c r="C550" s="70"/>
      <c r="D550" s="70"/>
      <c r="E550" s="71"/>
      <c r="F550" s="72"/>
      <c r="G550" s="73"/>
      <c r="H550" s="74"/>
      <c r="I550" s="94"/>
      <c r="J550" s="95"/>
      <c r="K550" s="95"/>
      <c r="L550" s="79"/>
      <c r="M550" s="88"/>
      <c r="N550" s="88"/>
      <c r="O550" s="88"/>
      <c r="P550" s="89"/>
      <c r="Q550" s="90"/>
      <c r="R550" s="91"/>
      <c r="S550" s="91"/>
      <c r="T550" s="90"/>
      <c r="U550" s="90"/>
      <c r="V550" s="90"/>
      <c r="W550" s="90"/>
    </row>
    <row r="551" spans="1:23" ht="15" customHeight="1">
      <c r="A551" s="68"/>
      <c r="B551" s="69">
        <v>550</v>
      </c>
      <c r="C551" s="70"/>
      <c r="D551" s="70"/>
      <c r="E551" s="71"/>
      <c r="F551" s="72"/>
      <c r="G551" s="73"/>
      <c r="H551" s="74"/>
      <c r="I551" s="94"/>
      <c r="J551" s="95"/>
      <c r="K551" s="95"/>
      <c r="L551" s="79"/>
      <c r="M551" s="88"/>
      <c r="N551" s="88"/>
      <c r="O551" s="88"/>
      <c r="P551" s="89"/>
      <c r="Q551" s="90"/>
      <c r="R551" s="91"/>
      <c r="S551" s="91"/>
      <c r="T551" s="90"/>
      <c r="U551" s="90"/>
      <c r="V551" s="90"/>
      <c r="W551" s="90"/>
    </row>
    <row r="552" spans="1:23" ht="15" customHeight="1">
      <c r="A552" s="68"/>
      <c r="B552" s="69">
        <v>551</v>
      </c>
      <c r="C552" s="70"/>
      <c r="D552" s="70"/>
      <c r="E552" s="71"/>
      <c r="F552" s="72"/>
      <c r="G552" s="73"/>
      <c r="H552" s="74"/>
      <c r="I552" s="94"/>
      <c r="J552" s="95"/>
      <c r="K552" s="95"/>
      <c r="L552" s="79"/>
      <c r="M552" s="88"/>
      <c r="N552" s="88"/>
      <c r="O552" s="88"/>
      <c r="P552" s="89"/>
      <c r="Q552" s="90"/>
      <c r="R552" s="91"/>
      <c r="S552" s="91"/>
      <c r="T552" s="90"/>
      <c r="U552" s="90"/>
      <c r="V552" s="90"/>
      <c r="W552" s="90"/>
    </row>
    <row r="553" spans="1:23" ht="15" customHeight="1">
      <c r="A553" s="68"/>
      <c r="B553" s="69">
        <v>552</v>
      </c>
      <c r="C553" s="70"/>
      <c r="D553" s="70"/>
      <c r="E553" s="71"/>
      <c r="F553" s="72"/>
      <c r="G553" s="73"/>
      <c r="H553" s="74"/>
      <c r="I553" s="94"/>
      <c r="J553" s="95"/>
      <c r="K553" s="95"/>
      <c r="L553" s="79"/>
      <c r="M553" s="88"/>
      <c r="N553" s="88"/>
      <c r="O553" s="88"/>
      <c r="P553" s="89"/>
      <c r="Q553" s="90"/>
      <c r="R553" s="91"/>
      <c r="S553" s="91"/>
      <c r="T553" s="90"/>
      <c r="U553" s="90"/>
      <c r="V553" s="90"/>
      <c r="W553" s="90"/>
    </row>
    <row r="554" spans="1:23" ht="15" customHeight="1">
      <c r="A554" s="68"/>
      <c r="B554" s="69">
        <v>553</v>
      </c>
      <c r="C554" s="70"/>
      <c r="D554" s="70"/>
      <c r="E554" s="71"/>
      <c r="F554" s="72"/>
      <c r="G554" s="73"/>
      <c r="H554" s="74"/>
      <c r="I554" s="94"/>
      <c r="J554" s="95"/>
      <c r="K554" s="95"/>
      <c r="L554" s="79"/>
      <c r="M554" s="88"/>
      <c r="N554" s="88"/>
      <c r="O554" s="88"/>
      <c r="P554" s="89"/>
      <c r="Q554" s="90"/>
      <c r="R554" s="91"/>
      <c r="S554" s="91"/>
      <c r="T554" s="90"/>
      <c r="U554" s="90"/>
      <c r="V554" s="90"/>
      <c r="W554" s="90"/>
    </row>
    <row r="555" spans="1:23" ht="15" customHeight="1">
      <c r="A555" s="68"/>
      <c r="B555" s="69">
        <v>554</v>
      </c>
      <c r="C555" s="70"/>
      <c r="D555" s="70"/>
      <c r="E555" s="71"/>
      <c r="F555" s="72"/>
      <c r="G555" s="73"/>
      <c r="H555" s="74"/>
      <c r="I555" s="94"/>
      <c r="J555" s="95"/>
      <c r="K555" s="95"/>
      <c r="L555" s="79"/>
      <c r="M555" s="88"/>
      <c r="N555" s="88"/>
      <c r="O555" s="88"/>
      <c r="P555" s="89"/>
      <c r="Q555" s="90"/>
      <c r="R555" s="91"/>
      <c r="S555" s="91"/>
      <c r="T555" s="90"/>
      <c r="U555" s="90"/>
      <c r="V555" s="90"/>
      <c r="W555" s="90"/>
    </row>
    <row r="556" spans="1:23" ht="15" customHeight="1">
      <c r="A556" s="68"/>
      <c r="B556" s="69">
        <v>555</v>
      </c>
      <c r="C556" s="70"/>
      <c r="D556" s="70"/>
      <c r="E556" s="71"/>
      <c r="F556" s="72"/>
      <c r="G556" s="73"/>
      <c r="H556" s="74"/>
      <c r="I556" s="94"/>
      <c r="J556" s="95"/>
      <c r="K556" s="95"/>
      <c r="L556" s="79"/>
      <c r="M556" s="88"/>
      <c r="N556" s="88"/>
      <c r="O556" s="88"/>
      <c r="P556" s="89"/>
      <c r="Q556" s="90"/>
      <c r="R556" s="91"/>
      <c r="S556" s="91"/>
      <c r="T556" s="90"/>
      <c r="U556" s="90"/>
      <c r="V556" s="90"/>
      <c r="W556" s="90"/>
    </row>
    <row r="557" spans="1:23" ht="15" customHeight="1">
      <c r="A557" s="68"/>
      <c r="B557" s="69">
        <v>556</v>
      </c>
      <c r="C557" s="70"/>
      <c r="D557" s="70"/>
      <c r="E557" s="71"/>
      <c r="F557" s="72"/>
      <c r="G557" s="73"/>
      <c r="H557" s="74"/>
      <c r="I557" s="94"/>
      <c r="J557" s="95"/>
      <c r="K557" s="95"/>
      <c r="L557" s="79"/>
      <c r="M557" s="88"/>
      <c r="N557" s="88"/>
      <c r="O557" s="88"/>
      <c r="P557" s="89"/>
      <c r="Q557" s="90"/>
      <c r="R557" s="91"/>
      <c r="S557" s="91"/>
      <c r="T557" s="90"/>
      <c r="U557" s="90"/>
      <c r="V557" s="90"/>
      <c r="W557" s="90"/>
    </row>
    <row r="558" spans="1:23" ht="15" customHeight="1">
      <c r="A558" s="68"/>
      <c r="B558" s="69">
        <v>557</v>
      </c>
      <c r="C558" s="70"/>
      <c r="D558" s="70"/>
      <c r="E558" s="71"/>
      <c r="F558" s="72"/>
      <c r="G558" s="73"/>
      <c r="H558" s="74"/>
      <c r="I558" s="94"/>
      <c r="J558" s="95"/>
      <c r="K558" s="95"/>
      <c r="L558" s="79"/>
      <c r="M558" s="88"/>
      <c r="N558" s="88"/>
      <c r="O558" s="88"/>
      <c r="P558" s="89"/>
      <c r="Q558" s="90"/>
      <c r="R558" s="91"/>
      <c r="S558" s="91"/>
      <c r="T558" s="90"/>
      <c r="U558" s="90"/>
      <c r="V558" s="90"/>
      <c r="W558" s="90"/>
    </row>
    <row r="559" spans="1:23" ht="15" customHeight="1">
      <c r="A559" s="68"/>
      <c r="B559" s="69">
        <v>558</v>
      </c>
      <c r="C559" s="70"/>
      <c r="D559" s="70"/>
      <c r="E559" s="71"/>
      <c r="F559" s="72"/>
      <c r="G559" s="73"/>
      <c r="H559" s="74"/>
      <c r="I559" s="94"/>
      <c r="J559" s="95"/>
      <c r="K559" s="95"/>
      <c r="L559" s="79"/>
      <c r="M559" s="88"/>
      <c r="N559" s="88"/>
      <c r="O559" s="88"/>
      <c r="P559" s="89"/>
      <c r="Q559" s="90"/>
      <c r="R559" s="91"/>
      <c r="S559" s="91"/>
      <c r="T559" s="90"/>
      <c r="U559" s="90"/>
      <c r="V559" s="90"/>
      <c r="W559" s="90"/>
    </row>
    <row r="560" spans="1:23" ht="15" customHeight="1">
      <c r="A560" s="68"/>
      <c r="B560" s="69">
        <v>559</v>
      </c>
      <c r="C560" s="70"/>
      <c r="D560" s="70"/>
      <c r="E560" s="71"/>
      <c r="F560" s="72"/>
      <c r="G560" s="73"/>
      <c r="H560" s="74"/>
      <c r="I560" s="94"/>
      <c r="J560" s="95"/>
      <c r="K560" s="95"/>
      <c r="L560" s="79"/>
      <c r="M560" s="88"/>
      <c r="N560" s="88"/>
      <c r="O560" s="88"/>
      <c r="P560" s="89"/>
      <c r="Q560" s="90"/>
      <c r="R560" s="91"/>
      <c r="S560" s="91"/>
      <c r="T560" s="90"/>
      <c r="U560" s="90"/>
      <c r="V560" s="90"/>
      <c r="W560" s="90"/>
    </row>
    <row r="561" spans="1:23" ht="15" customHeight="1">
      <c r="A561" s="68"/>
      <c r="B561" s="69">
        <v>560</v>
      </c>
      <c r="C561" s="70"/>
      <c r="D561" s="70"/>
      <c r="E561" s="71"/>
      <c r="F561" s="72"/>
      <c r="G561" s="73"/>
      <c r="H561" s="74"/>
      <c r="I561" s="94"/>
      <c r="J561" s="95"/>
      <c r="K561" s="95"/>
      <c r="L561" s="79"/>
      <c r="M561" s="88"/>
      <c r="N561" s="88"/>
      <c r="O561" s="88"/>
      <c r="P561" s="89"/>
      <c r="Q561" s="90"/>
      <c r="R561" s="91"/>
      <c r="S561" s="91"/>
      <c r="T561" s="90"/>
      <c r="U561" s="90"/>
      <c r="V561" s="90"/>
      <c r="W561" s="90"/>
    </row>
    <row r="562" spans="1:23" ht="15" customHeight="1">
      <c r="A562" s="68"/>
      <c r="B562" s="69">
        <v>561</v>
      </c>
      <c r="C562" s="70"/>
      <c r="D562" s="70"/>
      <c r="E562" s="71"/>
      <c r="F562" s="72"/>
      <c r="G562" s="73"/>
      <c r="H562" s="74"/>
      <c r="I562" s="94"/>
      <c r="J562" s="95"/>
      <c r="K562" s="95"/>
      <c r="L562" s="79"/>
      <c r="M562" s="88"/>
      <c r="N562" s="88"/>
      <c r="O562" s="88"/>
      <c r="P562" s="89"/>
      <c r="Q562" s="90"/>
      <c r="R562" s="91"/>
      <c r="S562" s="91"/>
      <c r="T562" s="90"/>
      <c r="U562" s="90"/>
      <c r="V562" s="90"/>
      <c r="W562" s="90"/>
    </row>
    <row r="563" spans="1:23" ht="15" customHeight="1">
      <c r="A563" s="68"/>
      <c r="B563" s="69">
        <v>562</v>
      </c>
      <c r="C563" s="70"/>
      <c r="D563" s="70"/>
      <c r="E563" s="71"/>
      <c r="F563" s="72"/>
      <c r="G563" s="73"/>
      <c r="H563" s="74"/>
      <c r="I563" s="94"/>
      <c r="J563" s="95"/>
      <c r="K563" s="95"/>
      <c r="L563" s="79"/>
      <c r="M563" s="88"/>
      <c r="N563" s="88"/>
      <c r="O563" s="88"/>
      <c r="P563" s="89"/>
      <c r="Q563" s="90"/>
      <c r="R563" s="91"/>
      <c r="S563" s="91"/>
      <c r="T563" s="90"/>
      <c r="U563" s="90"/>
      <c r="V563" s="90"/>
      <c r="W563" s="90"/>
    </row>
    <row r="564" spans="1:23" ht="15" customHeight="1">
      <c r="A564" s="68"/>
      <c r="B564" s="69">
        <v>563</v>
      </c>
      <c r="C564" s="70"/>
      <c r="D564" s="70"/>
      <c r="E564" s="71"/>
      <c r="F564" s="72"/>
      <c r="G564" s="73"/>
      <c r="H564" s="74"/>
      <c r="I564" s="94"/>
      <c r="J564" s="95"/>
      <c r="K564" s="95"/>
      <c r="L564" s="79"/>
      <c r="M564" s="88"/>
      <c r="N564" s="88"/>
      <c r="O564" s="88"/>
      <c r="P564" s="89"/>
      <c r="Q564" s="90"/>
      <c r="R564" s="91"/>
      <c r="S564" s="91"/>
      <c r="T564" s="90"/>
      <c r="U564" s="90"/>
      <c r="V564" s="90"/>
      <c r="W564" s="90"/>
    </row>
    <row r="565" spans="1:23" ht="15" customHeight="1">
      <c r="A565" s="68"/>
      <c r="B565" s="69">
        <v>564</v>
      </c>
      <c r="C565" s="70"/>
      <c r="D565" s="70"/>
      <c r="E565" s="71"/>
      <c r="F565" s="72"/>
      <c r="G565" s="73"/>
      <c r="H565" s="74"/>
      <c r="I565" s="94"/>
      <c r="J565" s="95"/>
      <c r="K565" s="95"/>
      <c r="L565" s="79"/>
      <c r="M565" s="88"/>
      <c r="N565" s="88"/>
      <c r="O565" s="88"/>
      <c r="P565" s="89"/>
      <c r="Q565" s="90"/>
      <c r="R565" s="91"/>
      <c r="S565" s="91"/>
      <c r="T565" s="90"/>
      <c r="U565" s="90"/>
      <c r="V565" s="90"/>
      <c r="W565" s="90"/>
    </row>
    <row r="566" spans="1:23" ht="15" customHeight="1">
      <c r="A566" s="68"/>
      <c r="B566" s="69">
        <v>565</v>
      </c>
      <c r="C566" s="70"/>
      <c r="D566" s="70"/>
      <c r="E566" s="71"/>
      <c r="F566" s="72"/>
      <c r="G566" s="73"/>
      <c r="H566" s="74"/>
      <c r="I566" s="94"/>
      <c r="J566" s="95"/>
      <c r="K566" s="95"/>
      <c r="L566" s="79"/>
      <c r="M566" s="88"/>
      <c r="N566" s="88"/>
      <c r="O566" s="88"/>
      <c r="P566" s="89"/>
      <c r="Q566" s="90"/>
      <c r="R566" s="91"/>
      <c r="S566" s="91"/>
      <c r="T566" s="90"/>
      <c r="U566" s="90"/>
      <c r="V566" s="90"/>
      <c r="W566" s="90"/>
    </row>
    <row r="567" spans="1:23" ht="15" customHeight="1">
      <c r="A567" s="68"/>
      <c r="B567" s="69">
        <v>566</v>
      </c>
      <c r="C567" s="70"/>
      <c r="D567" s="70"/>
      <c r="E567" s="71"/>
      <c r="F567" s="72"/>
      <c r="G567" s="73"/>
      <c r="H567" s="74"/>
      <c r="I567" s="94"/>
      <c r="J567" s="95"/>
      <c r="K567" s="95"/>
      <c r="L567" s="79"/>
      <c r="M567" s="88"/>
      <c r="N567" s="88"/>
      <c r="O567" s="88"/>
      <c r="P567" s="89"/>
      <c r="Q567" s="90"/>
      <c r="R567" s="91"/>
      <c r="S567" s="91"/>
      <c r="T567" s="90"/>
      <c r="U567" s="90"/>
      <c r="V567" s="90"/>
      <c r="W567" s="90"/>
    </row>
    <row r="568" spans="1:23" ht="15" customHeight="1">
      <c r="A568" s="68"/>
      <c r="B568" s="69">
        <v>567</v>
      </c>
      <c r="C568" s="70"/>
      <c r="D568" s="70"/>
      <c r="E568" s="71"/>
      <c r="F568" s="72"/>
      <c r="G568" s="73"/>
      <c r="H568" s="74"/>
      <c r="I568" s="94"/>
      <c r="J568" s="95"/>
      <c r="K568" s="95"/>
      <c r="L568" s="79"/>
      <c r="M568" s="88"/>
      <c r="N568" s="88"/>
      <c r="O568" s="88"/>
      <c r="P568" s="89"/>
      <c r="Q568" s="90"/>
      <c r="R568" s="91"/>
      <c r="S568" s="91"/>
      <c r="T568" s="90"/>
      <c r="U568" s="90"/>
      <c r="V568" s="90"/>
      <c r="W568" s="90"/>
    </row>
    <row r="569" spans="1:23" ht="15" customHeight="1">
      <c r="A569" s="68"/>
      <c r="B569" s="69">
        <v>568</v>
      </c>
      <c r="C569" s="70"/>
      <c r="D569" s="70"/>
      <c r="E569" s="71"/>
      <c r="F569" s="72"/>
      <c r="G569" s="73"/>
      <c r="H569" s="74"/>
      <c r="I569" s="94"/>
      <c r="J569" s="95"/>
      <c r="K569" s="95"/>
      <c r="L569" s="79"/>
      <c r="M569" s="88"/>
      <c r="N569" s="88"/>
      <c r="O569" s="88"/>
      <c r="P569" s="89"/>
      <c r="Q569" s="90"/>
      <c r="R569" s="91"/>
      <c r="S569" s="91"/>
      <c r="T569" s="90"/>
      <c r="U569" s="90"/>
      <c r="V569" s="90"/>
      <c r="W569" s="90"/>
    </row>
    <row r="570" spans="1:23" ht="15" customHeight="1">
      <c r="A570" s="68"/>
      <c r="B570" s="69">
        <v>569</v>
      </c>
      <c r="C570" s="70"/>
      <c r="D570" s="70"/>
      <c r="E570" s="71"/>
      <c r="F570" s="72"/>
      <c r="G570" s="73"/>
      <c r="H570" s="74"/>
      <c r="I570" s="94"/>
      <c r="J570" s="95"/>
      <c r="K570" s="95"/>
      <c r="L570" s="79"/>
      <c r="M570" s="88"/>
      <c r="N570" s="88"/>
      <c r="O570" s="88"/>
      <c r="P570" s="89"/>
      <c r="Q570" s="90"/>
      <c r="R570" s="91"/>
      <c r="S570" s="91"/>
      <c r="T570" s="90"/>
      <c r="U570" s="90"/>
      <c r="V570" s="90"/>
      <c r="W570" s="90"/>
    </row>
    <row r="571" spans="1:23" ht="15" customHeight="1">
      <c r="A571" s="68"/>
      <c r="B571" s="69">
        <v>570</v>
      </c>
      <c r="C571" s="70"/>
      <c r="D571" s="70"/>
      <c r="E571" s="71"/>
      <c r="F571" s="72"/>
      <c r="G571" s="73"/>
      <c r="H571" s="74"/>
      <c r="I571" s="94"/>
      <c r="J571" s="95"/>
      <c r="K571" s="95"/>
      <c r="L571" s="79"/>
      <c r="M571" s="88"/>
      <c r="N571" s="88"/>
      <c r="O571" s="88"/>
      <c r="P571" s="89"/>
      <c r="Q571" s="90"/>
      <c r="R571" s="91"/>
      <c r="S571" s="91"/>
      <c r="T571" s="90"/>
      <c r="U571" s="90"/>
      <c r="V571" s="90"/>
      <c r="W571" s="90"/>
    </row>
    <row r="572" spans="1:23" ht="15" customHeight="1">
      <c r="A572" s="68"/>
      <c r="B572" s="69">
        <v>571</v>
      </c>
      <c r="C572" s="70"/>
      <c r="D572" s="70"/>
      <c r="E572" s="71"/>
      <c r="F572" s="72"/>
      <c r="G572" s="73"/>
      <c r="H572" s="74"/>
      <c r="I572" s="94"/>
      <c r="J572" s="95"/>
      <c r="K572" s="95"/>
      <c r="L572" s="79"/>
      <c r="M572" s="88"/>
      <c r="N572" s="88"/>
      <c r="O572" s="88"/>
      <c r="P572" s="89"/>
      <c r="Q572" s="90"/>
      <c r="R572" s="91"/>
      <c r="S572" s="91"/>
      <c r="T572" s="90"/>
      <c r="U572" s="90"/>
      <c r="V572" s="90"/>
      <c r="W572" s="90"/>
    </row>
    <row r="573" spans="1:23" ht="15" customHeight="1">
      <c r="A573" s="68"/>
      <c r="B573" s="69">
        <v>572</v>
      </c>
      <c r="C573" s="70"/>
      <c r="D573" s="70"/>
      <c r="E573" s="71"/>
      <c r="F573" s="72"/>
      <c r="G573" s="73"/>
      <c r="H573" s="74"/>
      <c r="I573" s="94"/>
      <c r="J573" s="95"/>
      <c r="K573" s="95"/>
      <c r="L573" s="79"/>
      <c r="M573" s="88"/>
      <c r="N573" s="88"/>
      <c r="O573" s="88"/>
      <c r="P573" s="89"/>
      <c r="Q573" s="90"/>
      <c r="R573" s="91"/>
      <c r="S573" s="91"/>
      <c r="T573" s="90"/>
      <c r="U573" s="90"/>
      <c r="V573" s="90"/>
      <c r="W573" s="90"/>
    </row>
    <row r="574" spans="1:23" ht="15" customHeight="1">
      <c r="A574" s="68"/>
      <c r="B574" s="69">
        <v>573</v>
      </c>
      <c r="C574" s="70"/>
      <c r="D574" s="70"/>
      <c r="E574" s="71"/>
      <c r="F574" s="72"/>
      <c r="G574" s="73"/>
      <c r="H574" s="74"/>
      <c r="I574" s="94"/>
      <c r="J574" s="95"/>
      <c r="K574" s="95"/>
      <c r="L574" s="79"/>
      <c r="M574" s="88"/>
      <c r="N574" s="88"/>
      <c r="O574" s="88"/>
      <c r="P574" s="89"/>
      <c r="Q574" s="90"/>
      <c r="R574" s="91"/>
      <c r="S574" s="91"/>
      <c r="T574" s="90"/>
      <c r="U574" s="90"/>
      <c r="V574" s="90"/>
      <c r="W574" s="90"/>
    </row>
    <row r="575" spans="1:23" ht="15" customHeight="1">
      <c r="A575" s="68"/>
      <c r="B575" s="69">
        <v>574</v>
      </c>
      <c r="C575" s="70"/>
      <c r="D575" s="70"/>
      <c r="E575" s="71"/>
      <c r="F575" s="72"/>
      <c r="G575" s="73"/>
      <c r="H575" s="74"/>
      <c r="I575" s="94"/>
      <c r="J575" s="95"/>
      <c r="K575" s="95"/>
      <c r="L575" s="79"/>
      <c r="M575" s="88"/>
      <c r="N575" s="88"/>
      <c r="O575" s="88"/>
      <c r="P575" s="89"/>
      <c r="Q575" s="90"/>
      <c r="R575" s="91"/>
      <c r="S575" s="91"/>
      <c r="T575" s="90"/>
      <c r="U575" s="90"/>
      <c r="V575" s="90"/>
      <c r="W575" s="90"/>
    </row>
    <row r="576" spans="1:23" ht="15" customHeight="1">
      <c r="A576" s="68"/>
      <c r="B576" s="69">
        <v>575</v>
      </c>
      <c r="C576" s="70"/>
      <c r="D576" s="70"/>
      <c r="E576" s="71"/>
      <c r="F576" s="72"/>
      <c r="G576" s="73"/>
      <c r="H576" s="74"/>
      <c r="I576" s="94"/>
      <c r="J576" s="95"/>
      <c r="K576" s="95"/>
      <c r="L576" s="79"/>
      <c r="M576" s="88"/>
      <c r="N576" s="88"/>
      <c r="O576" s="88"/>
      <c r="P576" s="89"/>
      <c r="Q576" s="90"/>
      <c r="R576" s="91"/>
      <c r="S576" s="91"/>
      <c r="T576" s="90"/>
      <c r="U576" s="90"/>
      <c r="V576" s="90"/>
      <c r="W576" s="90"/>
    </row>
    <row r="577" spans="1:23" ht="15" customHeight="1">
      <c r="A577" s="68"/>
      <c r="B577" s="69">
        <v>576</v>
      </c>
      <c r="C577" s="70"/>
      <c r="D577" s="70"/>
      <c r="E577" s="71"/>
      <c r="F577" s="72"/>
      <c r="G577" s="73"/>
      <c r="H577" s="74"/>
      <c r="I577" s="94"/>
      <c r="J577" s="95"/>
      <c r="K577" s="95"/>
      <c r="L577" s="79"/>
      <c r="M577" s="88"/>
      <c r="N577" s="88"/>
      <c r="O577" s="88"/>
      <c r="P577" s="89"/>
      <c r="Q577" s="90"/>
      <c r="R577" s="91"/>
      <c r="S577" s="91"/>
      <c r="T577" s="90"/>
      <c r="U577" s="90"/>
      <c r="V577" s="90"/>
      <c r="W577" s="90"/>
    </row>
    <row r="578" spans="1:23" ht="15" customHeight="1">
      <c r="A578" s="68"/>
      <c r="B578" s="69">
        <v>577</v>
      </c>
      <c r="C578" s="70"/>
      <c r="D578" s="70"/>
      <c r="E578" s="71"/>
      <c r="F578" s="72"/>
      <c r="G578" s="73"/>
      <c r="H578" s="74"/>
      <c r="I578" s="94"/>
      <c r="J578" s="95"/>
      <c r="K578" s="95"/>
      <c r="L578" s="79"/>
      <c r="M578" s="88"/>
      <c r="N578" s="88"/>
      <c r="O578" s="88"/>
      <c r="P578" s="89"/>
      <c r="Q578" s="90"/>
      <c r="R578" s="91"/>
      <c r="S578" s="91"/>
      <c r="T578" s="90"/>
      <c r="U578" s="90"/>
      <c r="V578" s="90"/>
      <c r="W578" s="90"/>
    </row>
    <row r="579" spans="1:23" ht="15" customHeight="1">
      <c r="A579" s="68"/>
      <c r="B579" s="69">
        <v>578</v>
      </c>
      <c r="C579" s="70"/>
      <c r="D579" s="70"/>
      <c r="E579" s="71"/>
      <c r="F579" s="72"/>
      <c r="G579" s="73"/>
      <c r="H579" s="74"/>
      <c r="I579" s="94"/>
      <c r="J579" s="95"/>
      <c r="K579" s="95"/>
      <c r="L579" s="79"/>
      <c r="M579" s="88"/>
      <c r="N579" s="88"/>
      <c r="O579" s="88"/>
      <c r="P579" s="89"/>
      <c r="Q579" s="90"/>
      <c r="R579" s="91"/>
      <c r="S579" s="91"/>
      <c r="T579" s="90"/>
      <c r="U579" s="90"/>
      <c r="V579" s="90"/>
      <c r="W579" s="90"/>
    </row>
    <row r="580" spans="1:23" ht="15" customHeight="1">
      <c r="A580" s="68"/>
      <c r="B580" s="69">
        <v>579</v>
      </c>
      <c r="C580" s="70"/>
      <c r="D580" s="70"/>
      <c r="E580" s="71"/>
      <c r="F580" s="72"/>
      <c r="G580" s="73"/>
      <c r="H580" s="74"/>
      <c r="I580" s="94"/>
      <c r="J580" s="95"/>
      <c r="K580" s="95"/>
      <c r="L580" s="79"/>
      <c r="M580" s="88"/>
      <c r="N580" s="88"/>
      <c r="O580" s="88"/>
      <c r="P580" s="89"/>
      <c r="Q580" s="90"/>
      <c r="R580" s="91"/>
      <c r="S580" s="91"/>
      <c r="T580" s="90"/>
      <c r="U580" s="90"/>
      <c r="V580" s="90"/>
      <c r="W580" s="90"/>
    </row>
    <row r="581" spans="1:23" ht="15" customHeight="1">
      <c r="A581" s="68"/>
      <c r="B581" s="69">
        <v>580</v>
      </c>
      <c r="C581" s="70"/>
      <c r="D581" s="70"/>
      <c r="E581" s="71"/>
      <c r="F581" s="72"/>
      <c r="G581" s="73"/>
      <c r="H581" s="74"/>
      <c r="I581" s="94"/>
      <c r="J581" s="95"/>
      <c r="K581" s="95"/>
      <c r="L581" s="79"/>
      <c r="M581" s="88"/>
      <c r="N581" s="88"/>
      <c r="O581" s="88"/>
      <c r="P581" s="89"/>
      <c r="Q581" s="90"/>
      <c r="R581" s="91"/>
      <c r="S581" s="91"/>
      <c r="T581" s="90"/>
      <c r="U581" s="90"/>
      <c r="V581" s="90"/>
      <c r="W581" s="90"/>
    </row>
    <row r="582" spans="1:23" ht="15" customHeight="1">
      <c r="A582" s="68"/>
      <c r="B582" s="69">
        <v>581</v>
      </c>
      <c r="C582" s="70"/>
      <c r="D582" s="70"/>
      <c r="E582" s="71"/>
      <c r="F582" s="72"/>
      <c r="G582" s="73"/>
      <c r="H582" s="74"/>
      <c r="I582" s="94"/>
      <c r="J582" s="95"/>
      <c r="K582" s="95"/>
      <c r="L582" s="79"/>
      <c r="M582" s="88"/>
      <c r="N582" s="88"/>
      <c r="O582" s="88"/>
      <c r="P582" s="89"/>
      <c r="Q582" s="90"/>
      <c r="R582" s="91"/>
      <c r="S582" s="91"/>
      <c r="T582" s="90"/>
      <c r="U582" s="90"/>
      <c r="V582" s="90"/>
      <c r="W582" s="90"/>
    </row>
    <row r="583" spans="1:23" ht="15" customHeight="1">
      <c r="A583" s="68"/>
      <c r="B583" s="69">
        <v>582</v>
      </c>
      <c r="C583" s="70"/>
      <c r="D583" s="70"/>
      <c r="E583" s="71"/>
      <c r="F583" s="72"/>
      <c r="G583" s="73"/>
      <c r="H583" s="74"/>
      <c r="I583" s="94"/>
      <c r="J583" s="95"/>
      <c r="K583" s="95"/>
      <c r="L583" s="79"/>
      <c r="M583" s="88"/>
      <c r="N583" s="88"/>
      <c r="O583" s="88"/>
      <c r="P583" s="89"/>
      <c r="Q583" s="90"/>
      <c r="R583" s="91"/>
      <c r="S583" s="91"/>
      <c r="T583" s="90"/>
      <c r="U583" s="90"/>
      <c r="V583" s="90"/>
      <c r="W583" s="90"/>
    </row>
    <row r="584" spans="1:23" ht="15" customHeight="1">
      <c r="A584" s="68"/>
      <c r="B584" s="69">
        <v>583</v>
      </c>
      <c r="C584" s="70"/>
      <c r="D584" s="70"/>
      <c r="E584" s="71"/>
      <c r="F584" s="72"/>
      <c r="G584" s="73"/>
      <c r="H584" s="74"/>
      <c r="I584" s="94"/>
      <c r="J584" s="95"/>
      <c r="K584" s="95"/>
      <c r="L584" s="79"/>
      <c r="M584" s="88"/>
      <c r="N584" s="88"/>
      <c r="O584" s="88"/>
      <c r="P584" s="89"/>
      <c r="Q584" s="90"/>
      <c r="R584" s="91"/>
      <c r="S584" s="91"/>
      <c r="T584" s="90"/>
      <c r="U584" s="90"/>
      <c r="V584" s="90"/>
      <c r="W584" s="90"/>
    </row>
    <row r="585" spans="1:23" ht="15" customHeight="1">
      <c r="A585" s="68"/>
      <c r="B585" s="69">
        <v>584</v>
      </c>
      <c r="C585" s="70"/>
      <c r="D585" s="70"/>
      <c r="E585" s="71"/>
      <c r="F585" s="72"/>
      <c r="G585" s="73"/>
      <c r="H585" s="74"/>
      <c r="I585" s="94"/>
      <c r="J585" s="95"/>
      <c r="K585" s="95"/>
      <c r="L585" s="79"/>
      <c r="M585" s="88"/>
      <c r="N585" s="88"/>
      <c r="O585" s="88"/>
      <c r="P585" s="89"/>
      <c r="Q585" s="90"/>
      <c r="R585" s="91"/>
      <c r="S585" s="91"/>
      <c r="T585" s="90"/>
      <c r="U585" s="90"/>
      <c r="V585" s="90"/>
      <c r="W585" s="90"/>
    </row>
    <row r="586" spans="1:23" ht="15" customHeight="1">
      <c r="A586" s="68"/>
      <c r="B586" s="69">
        <v>585</v>
      </c>
      <c r="C586" s="70"/>
      <c r="D586" s="70"/>
      <c r="E586" s="71"/>
      <c r="F586" s="72"/>
      <c r="G586" s="73"/>
      <c r="H586" s="74"/>
      <c r="I586" s="94"/>
      <c r="J586" s="95"/>
      <c r="K586" s="95"/>
      <c r="L586" s="79"/>
      <c r="M586" s="88"/>
      <c r="N586" s="88"/>
      <c r="O586" s="88"/>
      <c r="P586" s="89"/>
      <c r="Q586" s="90"/>
      <c r="R586" s="91"/>
      <c r="S586" s="91"/>
      <c r="T586" s="90"/>
      <c r="U586" s="90"/>
      <c r="V586" s="90"/>
      <c r="W586" s="90"/>
    </row>
    <row r="587" spans="1:23" ht="15" customHeight="1">
      <c r="A587" s="68"/>
      <c r="B587" s="69">
        <v>586</v>
      </c>
      <c r="C587" s="70"/>
      <c r="D587" s="70"/>
      <c r="E587" s="71"/>
      <c r="F587" s="72"/>
      <c r="G587" s="73"/>
      <c r="H587" s="74"/>
      <c r="I587" s="94"/>
      <c r="J587" s="95"/>
      <c r="K587" s="95"/>
      <c r="L587" s="79"/>
      <c r="M587" s="88"/>
      <c r="N587" s="88"/>
      <c r="O587" s="88"/>
      <c r="P587" s="89"/>
      <c r="Q587" s="90"/>
      <c r="R587" s="91"/>
      <c r="S587" s="91"/>
      <c r="T587" s="90"/>
      <c r="U587" s="90"/>
      <c r="V587" s="90"/>
      <c r="W587" s="90"/>
    </row>
    <row r="588" spans="1:23" ht="15" customHeight="1">
      <c r="A588" s="68"/>
      <c r="B588" s="69">
        <v>587</v>
      </c>
      <c r="C588" s="70"/>
      <c r="D588" s="70"/>
      <c r="E588" s="71"/>
      <c r="F588" s="72"/>
      <c r="G588" s="73"/>
      <c r="H588" s="74"/>
      <c r="I588" s="94"/>
      <c r="J588" s="95"/>
      <c r="K588" s="95"/>
      <c r="L588" s="79"/>
      <c r="M588" s="88"/>
      <c r="N588" s="88"/>
      <c r="O588" s="88"/>
      <c r="P588" s="89"/>
      <c r="Q588" s="90"/>
      <c r="R588" s="91"/>
      <c r="S588" s="91"/>
      <c r="T588" s="90"/>
      <c r="U588" s="90"/>
      <c r="V588" s="90"/>
      <c r="W588" s="90"/>
    </row>
    <row r="589" spans="1:23" ht="15" customHeight="1">
      <c r="A589" s="68"/>
      <c r="B589" s="69">
        <v>588</v>
      </c>
      <c r="C589" s="70"/>
      <c r="D589" s="70"/>
      <c r="E589" s="71"/>
      <c r="F589" s="72"/>
      <c r="G589" s="73"/>
      <c r="H589" s="74"/>
      <c r="I589" s="94"/>
      <c r="J589" s="95"/>
      <c r="K589" s="95"/>
      <c r="L589" s="79"/>
      <c r="M589" s="88"/>
      <c r="N589" s="88"/>
      <c r="O589" s="88"/>
      <c r="P589" s="89"/>
      <c r="Q589" s="90"/>
      <c r="R589" s="91"/>
      <c r="S589" s="91"/>
      <c r="T589" s="90"/>
      <c r="U589" s="90"/>
      <c r="V589" s="90"/>
      <c r="W589" s="90"/>
    </row>
    <row r="590" spans="1:23" ht="15" customHeight="1">
      <c r="A590" s="68"/>
      <c r="B590" s="69">
        <v>589</v>
      </c>
      <c r="C590" s="70"/>
      <c r="D590" s="70"/>
      <c r="E590" s="71"/>
      <c r="F590" s="72"/>
      <c r="G590" s="73"/>
      <c r="H590" s="74"/>
      <c r="I590" s="94"/>
      <c r="J590" s="95"/>
      <c r="K590" s="95"/>
      <c r="L590" s="79"/>
      <c r="M590" s="88"/>
      <c r="N590" s="88"/>
      <c r="O590" s="88"/>
      <c r="P590" s="89"/>
      <c r="Q590" s="90"/>
      <c r="R590" s="91"/>
      <c r="S590" s="91"/>
      <c r="T590" s="90"/>
      <c r="U590" s="90"/>
      <c r="V590" s="90"/>
      <c r="W590" s="90"/>
    </row>
    <row r="591" spans="1:23" ht="15" customHeight="1">
      <c r="A591" s="68"/>
      <c r="B591" s="69">
        <v>590</v>
      </c>
      <c r="C591" s="70"/>
      <c r="D591" s="70"/>
      <c r="E591" s="71"/>
      <c r="F591" s="72"/>
      <c r="G591" s="73"/>
      <c r="H591" s="74"/>
      <c r="I591" s="94"/>
      <c r="J591" s="95"/>
      <c r="K591" s="95"/>
      <c r="L591" s="79"/>
      <c r="M591" s="88"/>
      <c r="N591" s="88"/>
      <c r="O591" s="88"/>
      <c r="P591" s="89"/>
      <c r="Q591" s="90"/>
      <c r="R591" s="91"/>
      <c r="S591" s="91"/>
      <c r="T591" s="90"/>
      <c r="U591" s="90"/>
      <c r="V591" s="90"/>
      <c r="W591" s="90"/>
    </row>
    <row r="592" spans="1:23" ht="15" customHeight="1">
      <c r="A592" s="68"/>
      <c r="B592" s="69">
        <v>591</v>
      </c>
      <c r="C592" s="70"/>
      <c r="D592" s="70"/>
      <c r="E592" s="71"/>
      <c r="F592" s="72"/>
      <c r="G592" s="73"/>
      <c r="H592" s="74"/>
      <c r="I592" s="94"/>
      <c r="J592" s="95"/>
      <c r="K592" s="95"/>
      <c r="L592" s="79"/>
      <c r="M592" s="88"/>
      <c r="N592" s="88"/>
      <c r="O592" s="88"/>
      <c r="P592" s="89"/>
      <c r="Q592" s="90"/>
      <c r="R592" s="91"/>
      <c r="S592" s="91"/>
      <c r="T592" s="90"/>
      <c r="U592" s="90"/>
      <c r="V592" s="90"/>
      <c r="W592" s="90"/>
    </row>
    <row r="593" spans="1:23" ht="15" customHeight="1">
      <c r="A593" s="68"/>
      <c r="B593" s="69">
        <v>592</v>
      </c>
      <c r="C593" s="70"/>
      <c r="D593" s="70"/>
      <c r="E593" s="71"/>
      <c r="F593" s="72"/>
      <c r="G593" s="73"/>
      <c r="H593" s="74"/>
      <c r="I593" s="94"/>
      <c r="J593" s="95"/>
      <c r="K593" s="95"/>
      <c r="L593" s="79"/>
      <c r="M593" s="88"/>
      <c r="N593" s="88"/>
      <c r="O593" s="88"/>
      <c r="P593" s="89"/>
      <c r="Q593" s="90"/>
      <c r="R593" s="91"/>
      <c r="S593" s="91"/>
      <c r="T593" s="90"/>
      <c r="U593" s="90"/>
      <c r="V593" s="90"/>
      <c r="W593" s="90"/>
    </row>
    <row r="594" spans="1:23" ht="15" customHeight="1">
      <c r="A594" s="68"/>
      <c r="B594" s="69">
        <v>593</v>
      </c>
      <c r="C594" s="70"/>
      <c r="D594" s="70"/>
      <c r="E594" s="71"/>
      <c r="F594" s="72"/>
      <c r="G594" s="73"/>
      <c r="H594" s="74"/>
      <c r="I594" s="94"/>
      <c r="J594" s="95"/>
      <c r="K594" s="95"/>
      <c r="L594" s="79"/>
      <c r="M594" s="88"/>
      <c r="N594" s="88"/>
      <c r="O594" s="88"/>
      <c r="P594" s="89"/>
      <c r="Q594" s="90"/>
      <c r="R594" s="91"/>
      <c r="S594" s="91"/>
      <c r="T594" s="90"/>
      <c r="U594" s="90"/>
      <c r="V594" s="90"/>
      <c r="W594" s="90"/>
    </row>
    <row r="595" spans="1:23" ht="15" customHeight="1">
      <c r="A595" s="68"/>
      <c r="B595" s="69">
        <v>594</v>
      </c>
      <c r="C595" s="70"/>
      <c r="D595" s="70"/>
      <c r="E595" s="71"/>
      <c r="F595" s="72"/>
      <c r="G595" s="73"/>
      <c r="H595" s="74"/>
      <c r="I595" s="94"/>
      <c r="J595" s="95"/>
      <c r="K595" s="95"/>
      <c r="L595" s="79"/>
      <c r="M595" s="88"/>
      <c r="N595" s="88"/>
      <c r="O595" s="88"/>
      <c r="P595" s="89"/>
      <c r="Q595" s="90"/>
      <c r="R595" s="91"/>
      <c r="S595" s="91"/>
      <c r="T595" s="90"/>
      <c r="U595" s="90"/>
      <c r="V595" s="90"/>
      <c r="W595" s="90"/>
    </row>
    <row r="596" spans="1:23" ht="15" customHeight="1">
      <c r="A596" s="68"/>
      <c r="B596" s="69">
        <v>595</v>
      </c>
      <c r="C596" s="70"/>
      <c r="D596" s="70"/>
      <c r="E596" s="71"/>
      <c r="F596" s="72"/>
      <c r="G596" s="73"/>
      <c r="H596" s="74"/>
      <c r="I596" s="94"/>
      <c r="J596" s="95"/>
      <c r="K596" s="95"/>
      <c r="L596" s="79"/>
      <c r="M596" s="88"/>
      <c r="N596" s="88"/>
      <c r="O596" s="88"/>
      <c r="P596" s="89"/>
      <c r="Q596" s="90"/>
      <c r="R596" s="91"/>
      <c r="S596" s="91"/>
      <c r="T596" s="90"/>
      <c r="U596" s="90"/>
      <c r="V596" s="90"/>
      <c r="W596" s="90"/>
    </row>
    <row r="597" spans="1:23" ht="15" customHeight="1">
      <c r="A597" s="68"/>
      <c r="B597" s="69">
        <v>596</v>
      </c>
      <c r="C597" s="70"/>
      <c r="D597" s="70"/>
      <c r="E597" s="71"/>
      <c r="F597" s="72"/>
      <c r="G597" s="73"/>
      <c r="H597" s="74"/>
      <c r="I597" s="94"/>
      <c r="J597" s="95"/>
      <c r="K597" s="95"/>
      <c r="L597" s="79"/>
      <c r="M597" s="88"/>
      <c r="N597" s="88"/>
      <c r="O597" s="88"/>
      <c r="P597" s="89"/>
      <c r="Q597" s="90"/>
      <c r="R597" s="91"/>
      <c r="S597" s="91"/>
      <c r="T597" s="90"/>
      <c r="U597" s="90"/>
      <c r="V597" s="90"/>
      <c r="W597" s="90"/>
    </row>
    <row r="598" spans="1:23" ht="15" customHeight="1">
      <c r="A598" s="68"/>
      <c r="B598" s="69">
        <v>597</v>
      </c>
      <c r="C598" s="70"/>
      <c r="D598" s="70"/>
      <c r="E598" s="71"/>
      <c r="F598" s="72"/>
      <c r="G598" s="73"/>
      <c r="H598" s="74"/>
      <c r="I598" s="94"/>
      <c r="J598" s="95"/>
      <c r="K598" s="95"/>
      <c r="L598" s="79"/>
      <c r="M598" s="88"/>
      <c r="N598" s="88"/>
      <c r="O598" s="88"/>
      <c r="P598" s="89"/>
      <c r="Q598" s="90"/>
      <c r="R598" s="91"/>
      <c r="S598" s="91"/>
      <c r="T598" s="90"/>
      <c r="U598" s="90"/>
      <c r="V598" s="90"/>
      <c r="W598" s="90"/>
    </row>
    <row r="599" spans="1:23" ht="15" customHeight="1">
      <c r="A599" s="68"/>
      <c r="B599" s="69">
        <v>598</v>
      </c>
      <c r="C599" s="70"/>
      <c r="D599" s="70"/>
      <c r="E599" s="71"/>
      <c r="F599" s="72"/>
      <c r="G599" s="73"/>
      <c r="H599" s="74"/>
      <c r="I599" s="94"/>
      <c r="J599" s="95"/>
      <c r="K599" s="95"/>
      <c r="L599" s="79"/>
      <c r="M599" s="88"/>
      <c r="N599" s="88"/>
      <c r="O599" s="88"/>
      <c r="P599" s="89"/>
      <c r="Q599" s="90"/>
      <c r="R599" s="91"/>
      <c r="S599" s="91"/>
      <c r="T599" s="90"/>
      <c r="U599" s="90"/>
      <c r="V599" s="90"/>
      <c r="W599" s="90"/>
    </row>
    <row r="600" spans="1:23" ht="15" customHeight="1">
      <c r="A600" s="68"/>
      <c r="B600" s="69">
        <v>599</v>
      </c>
      <c r="C600" s="70"/>
      <c r="D600" s="70"/>
      <c r="E600" s="71"/>
      <c r="F600" s="72"/>
      <c r="G600" s="73"/>
      <c r="H600" s="74"/>
      <c r="I600" s="94"/>
      <c r="J600" s="95"/>
      <c r="K600" s="95"/>
      <c r="L600" s="79"/>
      <c r="M600" s="88"/>
      <c r="N600" s="88"/>
      <c r="O600" s="88"/>
      <c r="P600" s="89"/>
      <c r="Q600" s="90"/>
      <c r="R600" s="91"/>
      <c r="S600" s="91"/>
      <c r="T600" s="90"/>
      <c r="U600" s="90"/>
      <c r="V600" s="90"/>
      <c r="W600" s="90"/>
    </row>
    <row r="601" spans="1:23" ht="15" customHeight="1">
      <c r="A601" s="68"/>
      <c r="B601" s="69">
        <v>600</v>
      </c>
      <c r="C601" s="70"/>
      <c r="D601" s="70"/>
      <c r="E601" s="71"/>
      <c r="F601" s="72"/>
      <c r="G601" s="73"/>
      <c r="H601" s="74"/>
      <c r="I601" s="94"/>
      <c r="J601" s="95"/>
      <c r="K601" s="95"/>
      <c r="L601" s="79"/>
      <c r="M601" s="88"/>
      <c r="N601" s="88"/>
      <c r="O601" s="88"/>
      <c r="P601" s="89"/>
      <c r="Q601" s="90"/>
      <c r="R601" s="91"/>
      <c r="S601" s="91"/>
      <c r="T601" s="90"/>
      <c r="U601" s="90"/>
      <c r="V601" s="90"/>
      <c r="W601" s="90"/>
    </row>
    <row r="602" spans="1:23" ht="15" customHeight="1">
      <c r="A602" s="68"/>
      <c r="B602" s="69">
        <v>601</v>
      </c>
      <c r="C602" s="70"/>
      <c r="D602" s="70"/>
      <c r="E602" s="71"/>
      <c r="F602" s="72"/>
      <c r="G602" s="73"/>
      <c r="H602" s="74"/>
      <c r="I602" s="94"/>
      <c r="J602" s="95"/>
      <c r="K602" s="95"/>
      <c r="L602" s="79"/>
      <c r="M602" s="88"/>
      <c r="N602" s="88"/>
      <c r="O602" s="88"/>
      <c r="P602" s="89"/>
      <c r="Q602" s="90"/>
      <c r="R602" s="91"/>
      <c r="S602" s="91"/>
      <c r="T602" s="90"/>
      <c r="U602" s="90"/>
      <c r="V602" s="90"/>
      <c r="W602" s="90"/>
    </row>
    <row r="603" spans="1:23" ht="15" customHeight="1">
      <c r="A603" s="68"/>
      <c r="B603" s="69">
        <v>602</v>
      </c>
      <c r="C603" s="70"/>
      <c r="D603" s="70"/>
      <c r="E603" s="71"/>
      <c r="F603" s="72"/>
      <c r="G603" s="73"/>
      <c r="H603" s="74"/>
      <c r="I603" s="94"/>
      <c r="J603" s="95"/>
      <c r="K603" s="95"/>
      <c r="L603" s="79"/>
      <c r="M603" s="88"/>
      <c r="N603" s="88"/>
      <c r="O603" s="88"/>
      <c r="P603" s="89"/>
      <c r="Q603" s="90"/>
      <c r="R603" s="91"/>
      <c r="S603" s="91"/>
      <c r="T603" s="90"/>
      <c r="U603" s="90"/>
      <c r="V603" s="90"/>
      <c r="W603" s="90"/>
    </row>
    <row r="604" spans="1:23" ht="15" customHeight="1">
      <c r="A604" s="68"/>
      <c r="B604" s="69">
        <v>603</v>
      </c>
      <c r="C604" s="70"/>
      <c r="D604" s="70"/>
      <c r="E604" s="71"/>
      <c r="F604" s="72"/>
      <c r="G604" s="73"/>
      <c r="H604" s="74"/>
      <c r="I604" s="94"/>
      <c r="J604" s="95"/>
      <c r="K604" s="95"/>
      <c r="L604" s="79"/>
      <c r="M604" s="88"/>
      <c r="N604" s="88"/>
      <c r="O604" s="88"/>
      <c r="P604" s="89"/>
      <c r="Q604" s="90"/>
      <c r="R604" s="91"/>
      <c r="S604" s="91"/>
      <c r="T604" s="90"/>
      <c r="U604" s="90"/>
      <c r="V604" s="90"/>
      <c r="W604" s="90"/>
    </row>
    <row r="605" spans="1:23" ht="15" customHeight="1">
      <c r="A605" s="68"/>
      <c r="B605" s="69">
        <v>604</v>
      </c>
      <c r="C605" s="70"/>
      <c r="D605" s="70"/>
      <c r="E605" s="71"/>
      <c r="F605" s="72"/>
      <c r="G605" s="73"/>
      <c r="H605" s="74"/>
      <c r="I605" s="94"/>
      <c r="J605" s="95"/>
      <c r="K605" s="95"/>
      <c r="L605" s="79"/>
      <c r="M605" s="88"/>
      <c r="N605" s="88"/>
      <c r="O605" s="88"/>
      <c r="P605" s="89"/>
      <c r="Q605" s="90"/>
      <c r="R605" s="91"/>
      <c r="S605" s="91"/>
      <c r="T605" s="90"/>
      <c r="U605" s="90"/>
      <c r="V605" s="90"/>
      <c r="W605" s="90"/>
    </row>
    <row r="606" spans="1:23" ht="15" customHeight="1">
      <c r="A606" s="68"/>
      <c r="B606" s="69">
        <v>605</v>
      </c>
      <c r="C606" s="70"/>
      <c r="D606" s="70"/>
      <c r="E606" s="71"/>
      <c r="F606" s="72"/>
      <c r="G606" s="73"/>
      <c r="H606" s="74"/>
      <c r="I606" s="94"/>
      <c r="J606" s="95"/>
      <c r="K606" s="95"/>
      <c r="L606" s="79"/>
      <c r="M606" s="88"/>
      <c r="N606" s="88"/>
      <c r="O606" s="88"/>
      <c r="P606" s="89"/>
      <c r="Q606" s="90"/>
      <c r="R606" s="91"/>
      <c r="S606" s="91"/>
      <c r="T606" s="90"/>
      <c r="U606" s="90"/>
      <c r="V606" s="90"/>
      <c r="W606" s="90"/>
    </row>
    <row r="607" spans="1:23" ht="15" customHeight="1">
      <c r="A607" s="68"/>
      <c r="B607" s="69">
        <v>606</v>
      </c>
      <c r="C607" s="70"/>
      <c r="D607" s="70"/>
      <c r="E607" s="71"/>
      <c r="F607" s="72"/>
      <c r="G607" s="73"/>
      <c r="H607" s="74"/>
      <c r="I607" s="94"/>
      <c r="J607" s="95"/>
      <c r="K607" s="95"/>
      <c r="L607" s="79"/>
      <c r="M607" s="88"/>
      <c r="N607" s="88"/>
      <c r="O607" s="88"/>
      <c r="P607" s="89"/>
      <c r="Q607" s="90"/>
      <c r="R607" s="91"/>
      <c r="S607" s="91"/>
      <c r="T607" s="90"/>
      <c r="U607" s="90"/>
      <c r="V607" s="90"/>
      <c r="W607" s="90"/>
    </row>
    <row r="608" spans="1:23" ht="15" customHeight="1">
      <c r="A608" s="68"/>
      <c r="B608" s="69">
        <v>607</v>
      </c>
      <c r="C608" s="70"/>
      <c r="D608" s="70"/>
      <c r="E608" s="71"/>
      <c r="F608" s="72"/>
      <c r="G608" s="73"/>
      <c r="H608" s="74"/>
      <c r="I608" s="94"/>
      <c r="J608" s="95"/>
      <c r="K608" s="95"/>
      <c r="L608" s="79"/>
      <c r="M608" s="88"/>
      <c r="N608" s="88"/>
      <c r="O608" s="88"/>
      <c r="P608" s="89"/>
      <c r="Q608" s="90"/>
      <c r="R608" s="91"/>
      <c r="S608" s="91"/>
      <c r="T608" s="90"/>
      <c r="U608" s="90"/>
      <c r="V608" s="90"/>
      <c r="W608" s="90"/>
    </row>
    <row r="609" spans="1:23" ht="15" customHeight="1">
      <c r="A609" s="68"/>
      <c r="B609" s="69">
        <v>608</v>
      </c>
      <c r="C609" s="70"/>
      <c r="D609" s="70"/>
      <c r="E609" s="71"/>
      <c r="F609" s="72"/>
      <c r="G609" s="73"/>
      <c r="H609" s="74"/>
      <c r="I609" s="94"/>
      <c r="J609" s="95"/>
      <c r="K609" s="95"/>
      <c r="L609" s="79"/>
      <c r="M609" s="88"/>
      <c r="N609" s="88"/>
      <c r="O609" s="88"/>
      <c r="P609" s="89"/>
      <c r="Q609" s="90"/>
      <c r="R609" s="91"/>
      <c r="S609" s="91"/>
      <c r="T609" s="90"/>
      <c r="U609" s="90"/>
      <c r="V609" s="90"/>
      <c r="W609" s="90"/>
    </row>
    <row r="610" spans="1:23" ht="15" customHeight="1">
      <c r="A610" s="68"/>
      <c r="B610" s="69">
        <v>609</v>
      </c>
      <c r="C610" s="70"/>
      <c r="D610" s="70"/>
      <c r="E610" s="71"/>
      <c r="F610" s="72"/>
      <c r="G610" s="73"/>
      <c r="H610" s="74"/>
      <c r="I610" s="94"/>
      <c r="J610" s="95"/>
      <c r="K610" s="95"/>
      <c r="L610" s="79"/>
      <c r="M610" s="88"/>
      <c r="N610" s="88"/>
      <c r="O610" s="88"/>
      <c r="P610" s="89"/>
      <c r="Q610" s="90"/>
      <c r="R610" s="91"/>
      <c r="S610" s="91"/>
      <c r="T610" s="90"/>
      <c r="U610" s="90"/>
      <c r="V610" s="90"/>
      <c r="W610" s="90"/>
    </row>
    <row r="611" spans="1:23" ht="15" customHeight="1">
      <c r="A611" s="68"/>
      <c r="B611" s="69">
        <v>610</v>
      </c>
      <c r="C611" s="70"/>
      <c r="D611" s="70"/>
      <c r="E611" s="71"/>
      <c r="F611" s="72"/>
      <c r="G611" s="73"/>
      <c r="H611" s="74"/>
      <c r="I611" s="94"/>
      <c r="J611" s="95"/>
      <c r="K611" s="95"/>
      <c r="L611" s="79"/>
      <c r="M611" s="88"/>
      <c r="N611" s="88"/>
      <c r="O611" s="88"/>
      <c r="P611" s="89"/>
      <c r="Q611" s="90"/>
      <c r="R611" s="91"/>
      <c r="S611" s="91"/>
      <c r="T611" s="90"/>
      <c r="U611" s="90"/>
      <c r="V611" s="90"/>
      <c r="W611" s="90"/>
    </row>
    <row r="612" spans="1:23" ht="15" customHeight="1">
      <c r="A612" s="68"/>
      <c r="B612" s="69">
        <v>611</v>
      </c>
      <c r="C612" s="70"/>
      <c r="D612" s="70"/>
      <c r="E612" s="71"/>
      <c r="F612" s="72"/>
      <c r="G612" s="73"/>
      <c r="H612" s="74"/>
      <c r="I612" s="94"/>
      <c r="J612" s="95"/>
      <c r="K612" s="95"/>
      <c r="L612" s="79"/>
      <c r="M612" s="88"/>
      <c r="N612" s="88"/>
      <c r="O612" s="88"/>
      <c r="P612" s="89"/>
      <c r="Q612" s="90"/>
      <c r="R612" s="91"/>
      <c r="S612" s="91"/>
      <c r="T612" s="90"/>
      <c r="U612" s="90"/>
      <c r="V612" s="90"/>
      <c r="W612" s="90"/>
    </row>
    <row r="613" spans="1:23" ht="15" customHeight="1">
      <c r="A613" s="68"/>
      <c r="B613" s="69">
        <v>612</v>
      </c>
      <c r="C613" s="70"/>
      <c r="D613" s="70"/>
      <c r="E613" s="71"/>
      <c r="F613" s="72"/>
      <c r="G613" s="73"/>
      <c r="H613" s="74"/>
      <c r="I613" s="94"/>
      <c r="J613" s="95"/>
      <c r="K613" s="95"/>
      <c r="L613" s="79"/>
      <c r="M613" s="88"/>
      <c r="N613" s="88"/>
      <c r="O613" s="88"/>
      <c r="P613" s="89"/>
      <c r="Q613" s="90"/>
      <c r="R613" s="91"/>
      <c r="S613" s="91"/>
      <c r="T613" s="90"/>
      <c r="U613" s="90"/>
      <c r="V613" s="90"/>
      <c r="W613" s="90"/>
    </row>
    <row r="614" spans="1:23" ht="15" customHeight="1">
      <c r="A614" s="68"/>
      <c r="B614" s="69">
        <v>613</v>
      </c>
      <c r="C614" s="70"/>
      <c r="D614" s="70"/>
      <c r="E614" s="71"/>
      <c r="F614" s="72"/>
      <c r="G614" s="73"/>
      <c r="H614" s="74"/>
      <c r="I614" s="94"/>
      <c r="J614" s="95"/>
      <c r="K614" s="95"/>
      <c r="L614" s="79"/>
      <c r="M614" s="88"/>
      <c r="N614" s="88"/>
      <c r="O614" s="88"/>
      <c r="P614" s="89"/>
      <c r="Q614" s="90"/>
      <c r="R614" s="91"/>
      <c r="S614" s="91"/>
      <c r="T614" s="90"/>
      <c r="U614" s="90"/>
      <c r="V614" s="90"/>
      <c r="W614" s="90"/>
    </row>
    <row r="615" spans="1:23" ht="15" customHeight="1">
      <c r="A615" s="68"/>
      <c r="B615" s="69">
        <v>614</v>
      </c>
      <c r="C615" s="70"/>
      <c r="D615" s="70"/>
      <c r="E615" s="71"/>
      <c r="F615" s="72"/>
      <c r="G615" s="73"/>
      <c r="H615" s="74"/>
      <c r="I615" s="94"/>
      <c r="J615" s="95"/>
      <c r="K615" s="95"/>
      <c r="L615" s="79"/>
      <c r="M615" s="88"/>
      <c r="N615" s="88"/>
      <c r="O615" s="88"/>
      <c r="P615" s="89"/>
      <c r="Q615" s="90"/>
      <c r="R615" s="91"/>
      <c r="S615" s="91"/>
      <c r="T615" s="90"/>
      <c r="U615" s="90"/>
      <c r="V615" s="90"/>
      <c r="W615" s="90"/>
    </row>
    <row r="616" spans="1:23" ht="15" customHeight="1">
      <c r="A616" s="68"/>
      <c r="B616" s="69">
        <v>615</v>
      </c>
      <c r="C616" s="70"/>
      <c r="D616" s="70"/>
      <c r="E616" s="71"/>
      <c r="F616" s="72"/>
      <c r="G616" s="73"/>
      <c r="H616" s="74"/>
      <c r="I616" s="94"/>
      <c r="J616" s="95"/>
      <c r="K616" s="95"/>
      <c r="L616" s="79"/>
      <c r="M616" s="88"/>
      <c r="N616" s="88"/>
      <c r="O616" s="88"/>
      <c r="P616" s="89"/>
      <c r="Q616" s="90"/>
      <c r="R616" s="91"/>
      <c r="S616" s="91"/>
      <c r="T616" s="90"/>
      <c r="U616" s="90"/>
      <c r="V616" s="90"/>
      <c r="W616" s="90"/>
    </row>
    <row r="617" spans="1:23" ht="15" customHeight="1">
      <c r="A617" s="68"/>
      <c r="B617" s="69">
        <v>616</v>
      </c>
      <c r="C617" s="70"/>
      <c r="D617" s="70"/>
      <c r="E617" s="71"/>
      <c r="F617" s="72"/>
      <c r="G617" s="73"/>
      <c r="H617" s="74"/>
      <c r="I617" s="94"/>
      <c r="J617" s="95"/>
      <c r="K617" s="95"/>
      <c r="L617" s="79"/>
      <c r="M617" s="88"/>
      <c r="N617" s="88"/>
      <c r="O617" s="88"/>
      <c r="P617" s="89"/>
      <c r="Q617" s="90"/>
      <c r="R617" s="91"/>
      <c r="S617" s="91"/>
      <c r="T617" s="90"/>
      <c r="U617" s="90"/>
      <c r="V617" s="90"/>
      <c r="W617" s="90"/>
    </row>
    <row r="618" spans="1:23" ht="15" customHeight="1">
      <c r="A618" s="68"/>
      <c r="B618" s="69">
        <v>617</v>
      </c>
      <c r="C618" s="70"/>
      <c r="D618" s="70"/>
      <c r="E618" s="71"/>
      <c r="F618" s="72"/>
      <c r="G618" s="73"/>
      <c r="H618" s="74"/>
      <c r="I618" s="94"/>
      <c r="J618" s="95"/>
      <c r="K618" s="95"/>
      <c r="L618" s="79"/>
      <c r="M618" s="88"/>
      <c r="N618" s="88"/>
      <c r="O618" s="88"/>
      <c r="P618" s="89"/>
      <c r="Q618" s="90"/>
      <c r="R618" s="91"/>
      <c r="S618" s="91"/>
      <c r="T618" s="90"/>
      <c r="U618" s="90"/>
      <c r="V618" s="90"/>
      <c r="W618" s="90"/>
    </row>
    <row r="619" spans="1:23" ht="15" customHeight="1">
      <c r="A619" s="68"/>
      <c r="B619" s="69">
        <v>618</v>
      </c>
      <c r="C619" s="70"/>
      <c r="D619" s="70"/>
      <c r="E619" s="71"/>
      <c r="F619" s="72"/>
      <c r="G619" s="73"/>
      <c r="H619" s="74"/>
      <c r="I619" s="94"/>
      <c r="J619" s="95"/>
      <c r="K619" s="95"/>
      <c r="L619" s="79"/>
      <c r="M619" s="88"/>
      <c r="N619" s="88"/>
      <c r="O619" s="88"/>
      <c r="P619" s="89"/>
      <c r="Q619" s="90"/>
      <c r="R619" s="91"/>
      <c r="S619" s="91"/>
      <c r="T619" s="90"/>
      <c r="U619" s="90"/>
      <c r="V619" s="90"/>
      <c r="W619" s="90"/>
    </row>
    <row r="620" spans="1:23" ht="15" customHeight="1">
      <c r="A620" s="68"/>
      <c r="B620" s="69">
        <v>619</v>
      </c>
      <c r="C620" s="70"/>
      <c r="D620" s="70"/>
      <c r="E620" s="71"/>
      <c r="F620" s="72"/>
      <c r="G620" s="73"/>
      <c r="H620" s="74"/>
      <c r="I620" s="94"/>
      <c r="J620" s="95"/>
      <c r="K620" s="95"/>
      <c r="L620" s="79"/>
      <c r="M620" s="88"/>
      <c r="N620" s="88"/>
      <c r="O620" s="88"/>
      <c r="P620" s="89"/>
      <c r="Q620" s="90"/>
      <c r="R620" s="91"/>
      <c r="S620" s="91"/>
      <c r="T620" s="90"/>
      <c r="U620" s="90"/>
      <c r="V620" s="90"/>
      <c r="W620" s="90"/>
    </row>
    <row r="621" spans="1:23" ht="15" customHeight="1">
      <c r="A621" s="68"/>
      <c r="B621" s="69">
        <v>620</v>
      </c>
      <c r="C621" s="70"/>
      <c r="D621" s="70"/>
      <c r="E621" s="71"/>
      <c r="F621" s="72"/>
      <c r="G621" s="73"/>
      <c r="H621" s="74"/>
      <c r="I621" s="94"/>
      <c r="J621" s="95"/>
      <c r="K621" s="95"/>
      <c r="L621" s="79"/>
      <c r="M621" s="88"/>
      <c r="N621" s="88"/>
      <c r="O621" s="88"/>
      <c r="P621" s="89"/>
      <c r="Q621" s="90"/>
      <c r="R621" s="91"/>
      <c r="S621" s="91"/>
      <c r="T621" s="90"/>
      <c r="U621" s="90"/>
      <c r="V621" s="90"/>
      <c r="W621" s="90"/>
    </row>
    <row r="622" spans="1:23" ht="15" customHeight="1">
      <c r="A622" s="68"/>
      <c r="B622" s="69">
        <v>621</v>
      </c>
      <c r="C622" s="70"/>
      <c r="D622" s="70"/>
      <c r="E622" s="71"/>
      <c r="F622" s="72"/>
      <c r="G622" s="73"/>
      <c r="H622" s="74"/>
      <c r="I622" s="94"/>
      <c r="J622" s="95"/>
      <c r="K622" s="95"/>
      <c r="L622" s="79"/>
      <c r="M622" s="88"/>
      <c r="N622" s="88"/>
      <c r="O622" s="88"/>
      <c r="P622" s="89"/>
      <c r="Q622" s="90"/>
      <c r="R622" s="91"/>
      <c r="S622" s="91"/>
      <c r="T622" s="90"/>
      <c r="U622" s="90"/>
      <c r="V622" s="90"/>
      <c r="W622" s="90"/>
    </row>
    <row r="623" spans="1:23" ht="15" customHeight="1">
      <c r="A623" s="68"/>
      <c r="B623" s="69">
        <v>622</v>
      </c>
      <c r="C623" s="70"/>
      <c r="D623" s="70"/>
      <c r="E623" s="71"/>
      <c r="F623" s="72"/>
      <c r="G623" s="73"/>
      <c r="H623" s="74"/>
      <c r="I623" s="94"/>
      <c r="J623" s="95"/>
      <c r="K623" s="95"/>
      <c r="L623" s="79"/>
      <c r="M623" s="88"/>
      <c r="N623" s="88"/>
      <c r="O623" s="88"/>
      <c r="P623" s="89"/>
      <c r="Q623" s="90"/>
      <c r="R623" s="91"/>
      <c r="S623" s="91"/>
      <c r="T623" s="90"/>
      <c r="U623" s="90"/>
      <c r="V623" s="90"/>
      <c r="W623" s="90"/>
    </row>
    <row r="624" spans="1:23" ht="15" customHeight="1">
      <c r="A624" s="68"/>
      <c r="B624" s="69">
        <v>623</v>
      </c>
      <c r="C624" s="70"/>
      <c r="D624" s="70"/>
      <c r="E624" s="71"/>
      <c r="F624" s="72"/>
      <c r="G624" s="73"/>
      <c r="H624" s="74"/>
      <c r="I624" s="94"/>
      <c r="J624" s="95"/>
      <c r="K624" s="95"/>
      <c r="L624" s="79"/>
      <c r="M624" s="88"/>
      <c r="N624" s="88"/>
      <c r="O624" s="88"/>
      <c r="P624" s="89"/>
      <c r="Q624" s="90"/>
      <c r="R624" s="91"/>
      <c r="S624" s="91"/>
      <c r="T624" s="90"/>
      <c r="U624" s="90"/>
      <c r="V624" s="90"/>
      <c r="W624" s="90"/>
    </row>
    <row r="625" spans="1:23" ht="15" customHeight="1">
      <c r="A625" s="68"/>
      <c r="B625" s="69">
        <v>624</v>
      </c>
      <c r="C625" s="70"/>
      <c r="D625" s="70"/>
      <c r="E625" s="71"/>
      <c r="F625" s="72"/>
      <c r="G625" s="73"/>
      <c r="H625" s="74"/>
      <c r="I625" s="94"/>
      <c r="J625" s="95"/>
      <c r="K625" s="95"/>
      <c r="L625" s="79"/>
      <c r="M625" s="88"/>
      <c r="N625" s="88"/>
      <c r="O625" s="88"/>
      <c r="P625" s="89"/>
      <c r="Q625" s="90"/>
      <c r="R625" s="91"/>
      <c r="S625" s="91"/>
      <c r="T625" s="90"/>
      <c r="U625" s="90"/>
      <c r="V625" s="90"/>
      <c r="W625" s="90"/>
    </row>
    <row r="626" spans="1:23" ht="15" customHeight="1">
      <c r="A626" s="68"/>
      <c r="B626" s="69">
        <v>625</v>
      </c>
      <c r="C626" s="70"/>
      <c r="D626" s="70"/>
      <c r="E626" s="71"/>
      <c r="F626" s="72"/>
      <c r="G626" s="73"/>
      <c r="H626" s="74"/>
      <c r="I626" s="94"/>
      <c r="J626" s="95"/>
      <c r="K626" s="95"/>
      <c r="L626" s="79"/>
      <c r="M626" s="88"/>
      <c r="N626" s="88"/>
      <c r="O626" s="88"/>
      <c r="P626" s="89"/>
      <c r="Q626" s="90"/>
      <c r="R626" s="91"/>
      <c r="S626" s="91"/>
      <c r="T626" s="90"/>
      <c r="U626" s="90"/>
      <c r="V626" s="90"/>
      <c r="W626" s="90"/>
    </row>
    <row r="627" spans="1:23" ht="15" customHeight="1">
      <c r="A627" s="68"/>
      <c r="B627" s="69">
        <v>626</v>
      </c>
      <c r="C627" s="70"/>
      <c r="D627" s="70"/>
      <c r="E627" s="71"/>
      <c r="F627" s="72"/>
      <c r="G627" s="73"/>
      <c r="H627" s="74"/>
      <c r="I627" s="94"/>
      <c r="J627" s="95"/>
      <c r="K627" s="95"/>
      <c r="L627" s="79"/>
      <c r="M627" s="88"/>
      <c r="N627" s="88"/>
      <c r="O627" s="88"/>
      <c r="P627" s="89"/>
      <c r="Q627" s="90"/>
      <c r="R627" s="91"/>
      <c r="S627" s="91"/>
      <c r="T627" s="90"/>
      <c r="U627" s="90"/>
      <c r="V627" s="90"/>
      <c r="W627" s="90"/>
    </row>
    <row r="628" spans="1:23" ht="15" customHeight="1">
      <c r="A628" s="68"/>
      <c r="B628" s="69">
        <v>627</v>
      </c>
      <c r="C628" s="70"/>
      <c r="D628" s="70"/>
      <c r="E628" s="71"/>
      <c r="F628" s="72"/>
      <c r="G628" s="73"/>
      <c r="H628" s="74"/>
      <c r="I628" s="94"/>
      <c r="J628" s="95"/>
      <c r="K628" s="95"/>
      <c r="L628" s="79"/>
      <c r="M628" s="88"/>
      <c r="N628" s="88"/>
      <c r="O628" s="88"/>
      <c r="P628" s="89"/>
      <c r="Q628" s="90"/>
      <c r="R628" s="91"/>
      <c r="S628" s="91"/>
      <c r="T628" s="90"/>
      <c r="U628" s="90"/>
      <c r="V628" s="90"/>
      <c r="W628" s="90"/>
    </row>
    <row r="629" spans="1:23" ht="15" customHeight="1">
      <c r="A629" s="68"/>
      <c r="B629" s="69">
        <v>628</v>
      </c>
      <c r="C629" s="70"/>
      <c r="D629" s="70"/>
      <c r="E629" s="71"/>
      <c r="F629" s="72"/>
      <c r="G629" s="73"/>
      <c r="H629" s="74"/>
      <c r="I629" s="94"/>
      <c r="J629" s="95"/>
      <c r="K629" s="95"/>
      <c r="L629" s="79"/>
      <c r="M629" s="88"/>
      <c r="N629" s="88"/>
      <c r="O629" s="88"/>
      <c r="P629" s="89"/>
      <c r="Q629" s="90"/>
      <c r="R629" s="91"/>
      <c r="S629" s="91"/>
      <c r="T629" s="90"/>
      <c r="U629" s="90"/>
      <c r="V629" s="90"/>
      <c r="W629" s="90"/>
    </row>
    <row r="630" spans="1:23" ht="15" customHeight="1">
      <c r="A630" s="68"/>
      <c r="B630" s="69">
        <v>629</v>
      </c>
      <c r="C630" s="70"/>
      <c r="D630" s="70"/>
      <c r="E630" s="71"/>
      <c r="F630" s="72"/>
      <c r="G630" s="73"/>
      <c r="H630" s="74"/>
      <c r="I630" s="94"/>
      <c r="J630" s="95"/>
      <c r="K630" s="95"/>
      <c r="L630" s="79"/>
      <c r="M630" s="88"/>
      <c r="N630" s="88"/>
      <c r="O630" s="88"/>
      <c r="P630" s="89"/>
      <c r="Q630" s="90"/>
      <c r="R630" s="91"/>
      <c r="S630" s="91"/>
      <c r="T630" s="90"/>
      <c r="U630" s="90"/>
      <c r="V630" s="90"/>
      <c r="W630" s="90"/>
    </row>
    <row r="631" spans="1:23" ht="15" customHeight="1">
      <c r="A631" s="68"/>
      <c r="B631" s="69">
        <v>630</v>
      </c>
      <c r="C631" s="70"/>
      <c r="D631" s="70"/>
      <c r="E631" s="71"/>
      <c r="F631" s="72"/>
      <c r="G631" s="73"/>
      <c r="H631" s="74"/>
      <c r="I631" s="94"/>
      <c r="J631" s="95"/>
      <c r="K631" s="95"/>
      <c r="L631" s="79"/>
      <c r="M631" s="88"/>
      <c r="N631" s="88"/>
      <c r="O631" s="88"/>
      <c r="P631" s="89"/>
      <c r="Q631" s="90"/>
      <c r="R631" s="91"/>
      <c r="S631" s="91"/>
      <c r="T631" s="90"/>
      <c r="U631" s="90"/>
      <c r="V631" s="90"/>
      <c r="W631" s="90"/>
    </row>
    <row r="632" spans="1:23" ht="15" customHeight="1">
      <c r="A632" s="68"/>
      <c r="B632" s="69">
        <v>631</v>
      </c>
      <c r="C632" s="70"/>
      <c r="D632" s="70"/>
      <c r="E632" s="71"/>
      <c r="F632" s="72"/>
      <c r="G632" s="73"/>
      <c r="H632" s="74"/>
      <c r="I632" s="94"/>
      <c r="J632" s="95"/>
      <c r="K632" s="95"/>
      <c r="L632" s="79"/>
      <c r="M632" s="88"/>
      <c r="N632" s="88"/>
      <c r="O632" s="88"/>
      <c r="P632" s="89"/>
      <c r="Q632" s="90"/>
      <c r="R632" s="91"/>
      <c r="S632" s="91"/>
      <c r="T632" s="90"/>
      <c r="U632" s="90"/>
      <c r="V632" s="90"/>
      <c r="W632" s="90"/>
    </row>
    <row r="633" spans="1:23" ht="15" customHeight="1">
      <c r="A633" s="68"/>
      <c r="B633" s="69">
        <v>632</v>
      </c>
      <c r="C633" s="70"/>
      <c r="D633" s="70"/>
      <c r="E633" s="71"/>
      <c r="F633" s="72"/>
      <c r="G633" s="73"/>
      <c r="H633" s="74"/>
      <c r="I633" s="94"/>
      <c r="J633" s="95"/>
      <c r="K633" s="95"/>
      <c r="L633" s="79"/>
      <c r="M633" s="88"/>
      <c r="N633" s="88"/>
      <c r="O633" s="88"/>
      <c r="P633" s="89"/>
      <c r="Q633" s="90"/>
      <c r="R633" s="91"/>
      <c r="S633" s="91"/>
      <c r="T633" s="90"/>
      <c r="U633" s="90"/>
      <c r="V633" s="90"/>
      <c r="W633" s="90"/>
    </row>
    <row r="634" spans="1:23" ht="15" customHeight="1">
      <c r="A634" s="68"/>
      <c r="B634" s="69">
        <v>633</v>
      </c>
      <c r="C634" s="70"/>
      <c r="D634" s="70"/>
      <c r="E634" s="71"/>
      <c r="F634" s="72"/>
      <c r="G634" s="73"/>
      <c r="H634" s="74"/>
      <c r="I634" s="94"/>
      <c r="J634" s="95"/>
      <c r="K634" s="95"/>
      <c r="L634" s="79"/>
      <c r="M634" s="88"/>
      <c r="N634" s="88"/>
      <c r="O634" s="88"/>
      <c r="P634" s="89"/>
      <c r="Q634" s="90"/>
      <c r="R634" s="91"/>
      <c r="S634" s="91"/>
      <c r="T634" s="90"/>
      <c r="U634" s="90"/>
      <c r="V634" s="90"/>
      <c r="W634" s="90"/>
    </row>
    <row r="635" spans="1:23" ht="15" customHeight="1">
      <c r="A635" s="68"/>
      <c r="B635" s="69">
        <v>634</v>
      </c>
      <c r="C635" s="70"/>
      <c r="D635" s="70"/>
      <c r="E635" s="71"/>
      <c r="F635" s="72"/>
      <c r="G635" s="73"/>
      <c r="H635" s="74"/>
      <c r="I635" s="94"/>
      <c r="J635" s="95"/>
      <c r="K635" s="95"/>
      <c r="L635" s="79"/>
      <c r="M635" s="88"/>
      <c r="N635" s="88"/>
      <c r="O635" s="88"/>
      <c r="P635" s="89"/>
      <c r="Q635" s="90"/>
      <c r="R635" s="91"/>
      <c r="S635" s="91"/>
      <c r="T635" s="90"/>
      <c r="U635" s="90"/>
      <c r="V635" s="90"/>
      <c r="W635" s="90"/>
    </row>
    <row r="636" spans="1:23" ht="15" customHeight="1">
      <c r="A636" s="68"/>
      <c r="B636" s="69">
        <v>635</v>
      </c>
      <c r="C636" s="70"/>
      <c r="D636" s="70"/>
      <c r="E636" s="71"/>
      <c r="F636" s="72"/>
      <c r="G636" s="73"/>
      <c r="H636" s="74"/>
      <c r="I636" s="94"/>
      <c r="J636" s="95"/>
      <c r="K636" s="95"/>
      <c r="L636" s="79"/>
      <c r="M636" s="88"/>
      <c r="N636" s="88"/>
      <c r="O636" s="88"/>
      <c r="P636" s="89"/>
      <c r="Q636" s="90"/>
      <c r="R636" s="91"/>
      <c r="S636" s="91"/>
      <c r="T636" s="90"/>
      <c r="U636" s="90"/>
      <c r="V636" s="90"/>
      <c r="W636" s="90"/>
    </row>
    <row r="637" spans="1:23" ht="15" customHeight="1">
      <c r="A637" s="68"/>
      <c r="B637" s="69">
        <v>636</v>
      </c>
      <c r="C637" s="70"/>
      <c r="D637" s="70"/>
      <c r="E637" s="71"/>
      <c r="F637" s="72"/>
      <c r="G637" s="73"/>
      <c r="H637" s="74"/>
      <c r="I637" s="94"/>
      <c r="J637" s="95"/>
      <c r="K637" s="95"/>
      <c r="L637" s="79"/>
      <c r="M637" s="88"/>
      <c r="N637" s="88"/>
      <c r="O637" s="88"/>
      <c r="P637" s="89"/>
      <c r="Q637" s="90"/>
      <c r="R637" s="91"/>
      <c r="S637" s="91"/>
      <c r="T637" s="90"/>
      <c r="U637" s="90"/>
      <c r="V637" s="90"/>
      <c r="W637" s="90"/>
    </row>
    <row r="638" spans="1:23" ht="15" customHeight="1">
      <c r="A638" s="68"/>
      <c r="B638" s="69">
        <v>637</v>
      </c>
      <c r="C638" s="70"/>
      <c r="D638" s="70"/>
      <c r="E638" s="71"/>
      <c r="F638" s="72"/>
      <c r="G638" s="73"/>
      <c r="H638" s="74"/>
      <c r="I638" s="94"/>
      <c r="J638" s="95"/>
      <c r="K638" s="95"/>
      <c r="L638" s="79"/>
      <c r="M638" s="88"/>
      <c r="N638" s="88"/>
      <c r="O638" s="88"/>
      <c r="P638" s="89"/>
      <c r="Q638" s="90"/>
      <c r="R638" s="91"/>
      <c r="S638" s="91"/>
      <c r="T638" s="90"/>
      <c r="U638" s="90"/>
      <c r="V638" s="90"/>
      <c r="W638" s="90"/>
    </row>
    <row r="639" spans="1:23" ht="15" customHeight="1">
      <c r="A639" s="68"/>
      <c r="B639" s="69">
        <v>638</v>
      </c>
      <c r="C639" s="70"/>
      <c r="D639" s="70"/>
      <c r="E639" s="71"/>
      <c r="F639" s="72"/>
      <c r="G639" s="73"/>
      <c r="H639" s="74"/>
      <c r="I639" s="94"/>
      <c r="J639" s="95"/>
      <c r="K639" s="95"/>
      <c r="L639" s="79"/>
      <c r="M639" s="88"/>
      <c r="N639" s="88"/>
      <c r="O639" s="88"/>
      <c r="P639" s="89"/>
      <c r="Q639" s="90"/>
      <c r="R639" s="91"/>
      <c r="S639" s="91"/>
      <c r="T639" s="90"/>
      <c r="U639" s="90"/>
      <c r="V639" s="90"/>
      <c r="W639" s="90"/>
    </row>
    <row r="640" spans="1:23" ht="15" customHeight="1">
      <c r="A640" s="68"/>
      <c r="B640" s="69">
        <v>639</v>
      </c>
      <c r="C640" s="70"/>
      <c r="D640" s="70"/>
      <c r="E640" s="71"/>
      <c r="F640" s="72"/>
      <c r="G640" s="73"/>
      <c r="H640" s="74"/>
      <c r="I640" s="94"/>
      <c r="J640" s="95"/>
      <c r="K640" s="95"/>
      <c r="L640" s="79"/>
      <c r="M640" s="88"/>
      <c r="N640" s="88"/>
      <c r="O640" s="88"/>
      <c r="P640" s="89"/>
      <c r="Q640" s="90"/>
      <c r="R640" s="91"/>
      <c r="S640" s="91"/>
      <c r="T640" s="90"/>
      <c r="U640" s="90"/>
      <c r="V640" s="90"/>
      <c r="W640" s="90"/>
    </row>
    <row r="641" spans="1:23" ht="15" customHeight="1">
      <c r="A641" s="68"/>
      <c r="B641" s="69">
        <v>640</v>
      </c>
      <c r="C641" s="70"/>
      <c r="D641" s="70"/>
      <c r="E641" s="71"/>
      <c r="F641" s="72"/>
      <c r="G641" s="73"/>
      <c r="H641" s="74"/>
      <c r="I641" s="94"/>
      <c r="J641" s="95"/>
      <c r="K641" s="95"/>
      <c r="L641" s="79"/>
      <c r="M641" s="88"/>
      <c r="N641" s="88"/>
      <c r="O641" s="88"/>
      <c r="P641" s="89"/>
      <c r="Q641" s="90"/>
      <c r="R641" s="91"/>
      <c r="S641" s="91"/>
      <c r="T641" s="90"/>
      <c r="U641" s="90"/>
      <c r="V641" s="90"/>
      <c r="W641" s="90"/>
    </row>
    <row r="642" spans="1:23" ht="15" customHeight="1">
      <c r="A642" s="68"/>
      <c r="B642" s="69">
        <v>641</v>
      </c>
      <c r="C642" s="70"/>
      <c r="D642" s="70"/>
      <c r="E642" s="71"/>
      <c r="F642" s="72"/>
      <c r="G642" s="73"/>
      <c r="H642" s="74"/>
      <c r="I642" s="94"/>
      <c r="J642" s="95"/>
      <c r="K642" s="95"/>
      <c r="L642" s="79"/>
      <c r="M642" s="88"/>
      <c r="N642" s="88"/>
      <c r="O642" s="88"/>
      <c r="P642" s="89"/>
      <c r="Q642" s="90"/>
      <c r="R642" s="91"/>
      <c r="S642" s="91"/>
      <c r="T642" s="90"/>
      <c r="U642" s="90"/>
      <c r="V642" s="90"/>
      <c r="W642" s="90"/>
    </row>
    <row r="643" spans="1:23" ht="15" customHeight="1">
      <c r="A643" s="68"/>
      <c r="B643" s="69">
        <v>642</v>
      </c>
      <c r="C643" s="70"/>
      <c r="D643" s="70"/>
      <c r="E643" s="71"/>
      <c r="F643" s="72"/>
      <c r="G643" s="73"/>
      <c r="H643" s="74"/>
      <c r="I643" s="94"/>
      <c r="J643" s="95"/>
      <c r="K643" s="95"/>
      <c r="L643" s="79"/>
      <c r="M643" s="88"/>
      <c r="N643" s="88"/>
      <c r="O643" s="88"/>
      <c r="P643" s="89"/>
      <c r="Q643" s="90"/>
      <c r="R643" s="91"/>
      <c r="S643" s="91"/>
      <c r="T643" s="90"/>
      <c r="U643" s="90"/>
      <c r="V643" s="90"/>
      <c r="W643" s="90"/>
    </row>
    <row r="644" spans="1:23" ht="15" customHeight="1">
      <c r="A644" s="68"/>
      <c r="B644" s="69">
        <v>643</v>
      </c>
      <c r="C644" s="70"/>
      <c r="D644" s="70"/>
      <c r="E644" s="71"/>
      <c r="F644" s="72"/>
      <c r="G644" s="73"/>
      <c r="H644" s="74"/>
      <c r="I644" s="94"/>
      <c r="J644" s="95"/>
      <c r="K644" s="95"/>
      <c r="L644" s="79"/>
      <c r="M644" s="88"/>
      <c r="N644" s="88"/>
      <c r="O644" s="88"/>
      <c r="P644" s="89"/>
      <c r="Q644" s="90"/>
      <c r="R644" s="91"/>
      <c r="S644" s="91"/>
      <c r="T644" s="90"/>
      <c r="U644" s="90"/>
      <c r="V644" s="90"/>
      <c r="W644" s="90"/>
    </row>
    <row r="645" spans="1:23" ht="15" customHeight="1">
      <c r="A645" s="68"/>
      <c r="B645" s="69">
        <v>644</v>
      </c>
      <c r="C645" s="70"/>
      <c r="D645" s="70"/>
      <c r="E645" s="71"/>
      <c r="F645" s="72"/>
      <c r="G645" s="73"/>
      <c r="H645" s="74"/>
      <c r="I645" s="94"/>
      <c r="J645" s="95"/>
      <c r="K645" s="95"/>
      <c r="L645" s="79"/>
      <c r="M645" s="88"/>
      <c r="N645" s="88"/>
      <c r="O645" s="88"/>
      <c r="P645" s="89"/>
      <c r="Q645" s="90"/>
      <c r="R645" s="91"/>
      <c r="S645" s="91"/>
      <c r="T645" s="90"/>
      <c r="U645" s="90"/>
      <c r="V645" s="90"/>
      <c r="W645" s="90"/>
    </row>
    <row r="646" spans="1:23" ht="15" customHeight="1">
      <c r="A646" s="68"/>
      <c r="B646" s="69">
        <v>645</v>
      </c>
      <c r="C646" s="70"/>
      <c r="D646" s="70"/>
      <c r="E646" s="71"/>
      <c r="F646" s="72"/>
      <c r="G646" s="73"/>
      <c r="H646" s="74"/>
      <c r="I646" s="94"/>
      <c r="J646" s="95"/>
      <c r="K646" s="95"/>
      <c r="L646" s="79"/>
      <c r="M646" s="88"/>
      <c r="N646" s="88"/>
      <c r="O646" s="88"/>
      <c r="P646" s="89"/>
      <c r="Q646" s="90"/>
      <c r="R646" s="91"/>
      <c r="S646" s="91"/>
      <c r="T646" s="90"/>
      <c r="U646" s="90"/>
      <c r="V646" s="90"/>
      <c r="W646" s="90"/>
    </row>
    <row r="647" spans="1:23" ht="15" customHeight="1">
      <c r="A647" s="68"/>
      <c r="B647" s="69">
        <v>646</v>
      </c>
      <c r="C647" s="70"/>
      <c r="D647" s="70"/>
      <c r="E647" s="71"/>
      <c r="F647" s="72"/>
      <c r="G647" s="73"/>
      <c r="H647" s="74"/>
      <c r="I647" s="94"/>
      <c r="J647" s="95"/>
      <c r="K647" s="95"/>
      <c r="L647" s="79"/>
      <c r="M647" s="88"/>
      <c r="N647" s="88"/>
      <c r="O647" s="88"/>
      <c r="P647" s="89"/>
      <c r="Q647" s="90"/>
      <c r="R647" s="91"/>
      <c r="S647" s="91"/>
      <c r="T647" s="90"/>
      <c r="U647" s="90"/>
      <c r="V647" s="90"/>
      <c r="W647" s="90"/>
    </row>
    <row r="648" spans="1:23" ht="15" customHeight="1">
      <c r="A648" s="68"/>
      <c r="B648" s="69">
        <v>647</v>
      </c>
      <c r="C648" s="70"/>
      <c r="D648" s="70"/>
      <c r="E648" s="71"/>
      <c r="F648" s="72"/>
      <c r="G648" s="73"/>
      <c r="H648" s="74"/>
      <c r="I648" s="94"/>
      <c r="J648" s="95"/>
      <c r="K648" s="95"/>
      <c r="L648" s="79"/>
      <c r="M648" s="88"/>
      <c r="N648" s="88"/>
      <c r="O648" s="88"/>
      <c r="P648" s="89"/>
      <c r="Q648" s="90"/>
      <c r="R648" s="91"/>
      <c r="S648" s="91"/>
      <c r="T648" s="90"/>
      <c r="U648" s="90"/>
      <c r="V648" s="90"/>
      <c r="W648" s="90"/>
    </row>
    <row r="649" spans="1:23" ht="15" customHeight="1">
      <c r="A649" s="68"/>
      <c r="B649" s="69">
        <v>648</v>
      </c>
      <c r="C649" s="70"/>
      <c r="D649" s="70"/>
      <c r="E649" s="71"/>
      <c r="F649" s="72"/>
      <c r="G649" s="73"/>
      <c r="H649" s="74"/>
      <c r="I649" s="94"/>
      <c r="J649" s="95"/>
      <c r="K649" s="95"/>
      <c r="L649" s="79"/>
      <c r="M649" s="88"/>
      <c r="N649" s="88"/>
      <c r="O649" s="88"/>
      <c r="P649" s="89"/>
      <c r="Q649" s="90"/>
      <c r="R649" s="91"/>
      <c r="S649" s="91"/>
      <c r="T649" s="90"/>
      <c r="U649" s="90"/>
      <c r="V649" s="90"/>
      <c r="W649" s="90"/>
    </row>
    <row r="650" spans="1:23" ht="15" customHeight="1">
      <c r="A650" s="68"/>
      <c r="B650" s="69">
        <v>649</v>
      </c>
      <c r="C650" s="70"/>
      <c r="D650" s="70"/>
      <c r="E650" s="71"/>
      <c r="F650" s="72"/>
      <c r="G650" s="73"/>
      <c r="H650" s="74"/>
      <c r="I650" s="94"/>
      <c r="J650" s="95"/>
      <c r="K650" s="95"/>
      <c r="L650" s="79"/>
      <c r="M650" s="88"/>
      <c r="N650" s="88"/>
      <c r="O650" s="88"/>
      <c r="P650" s="89"/>
      <c r="Q650" s="90"/>
      <c r="R650" s="91"/>
      <c r="S650" s="91"/>
      <c r="T650" s="90"/>
      <c r="U650" s="90"/>
      <c r="V650" s="90"/>
      <c r="W650" s="90"/>
    </row>
    <row r="651" spans="1:23" ht="15" customHeight="1">
      <c r="A651" s="68"/>
      <c r="B651" s="69">
        <v>650</v>
      </c>
      <c r="C651" s="70"/>
      <c r="D651" s="70"/>
      <c r="E651" s="71"/>
      <c r="F651" s="72"/>
      <c r="G651" s="73"/>
      <c r="H651" s="74"/>
      <c r="I651" s="94"/>
      <c r="J651" s="95"/>
      <c r="K651" s="95"/>
      <c r="L651" s="79"/>
      <c r="M651" s="88"/>
      <c r="N651" s="88"/>
      <c r="O651" s="88"/>
      <c r="P651" s="89"/>
      <c r="Q651" s="90"/>
      <c r="R651" s="91"/>
      <c r="S651" s="91"/>
      <c r="T651" s="90"/>
      <c r="U651" s="90"/>
      <c r="V651" s="90"/>
      <c r="W651" s="90"/>
    </row>
    <row r="652" spans="1:23" ht="15" customHeight="1">
      <c r="A652" s="68"/>
      <c r="B652" s="69">
        <v>651</v>
      </c>
      <c r="C652" s="70"/>
      <c r="D652" s="70"/>
      <c r="E652" s="71"/>
      <c r="F652" s="72"/>
      <c r="G652" s="73"/>
      <c r="H652" s="74"/>
      <c r="I652" s="94"/>
      <c r="J652" s="95"/>
      <c r="K652" s="95"/>
      <c r="L652" s="79"/>
      <c r="M652" s="88"/>
      <c r="N652" s="88"/>
      <c r="O652" s="88"/>
      <c r="P652" s="89"/>
      <c r="Q652" s="90"/>
      <c r="R652" s="91"/>
      <c r="S652" s="91"/>
      <c r="T652" s="90"/>
      <c r="U652" s="90"/>
      <c r="V652" s="90"/>
      <c r="W652" s="90"/>
    </row>
    <row r="653" spans="1:23" ht="15" customHeight="1">
      <c r="A653" s="68"/>
      <c r="B653" s="69">
        <v>652</v>
      </c>
      <c r="C653" s="70"/>
      <c r="D653" s="70"/>
      <c r="E653" s="71"/>
      <c r="F653" s="72"/>
      <c r="G653" s="73"/>
      <c r="H653" s="74"/>
      <c r="I653" s="94"/>
      <c r="J653" s="95"/>
      <c r="K653" s="95"/>
      <c r="L653" s="79"/>
      <c r="M653" s="88"/>
      <c r="N653" s="88"/>
      <c r="O653" s="88"/>
      <c r="P653" s="89"/>
      <c r="Q653" s="90"/>
      <c r="R653" s="91"/>
      <c r="S653" s="91"/>
      <c r="T653" s="90"/>
      <c r="U653" s="90"/>
      <c r="V653" s="90"/>
      <c r="W653" s="90"/>
    </row>
    <row r="654" spans="1:23" ht="15" customHeight="1">
      <c r="A654" s="68"/>
      <c r="B654" s="69">
        <v>653</v>
      </c>
      <c r="C654" s="70"/>
      <c r="D654" s="70"/>
      <c r="E654" s="71"/>
      <c r="F654" s="72"/>
      <c r="G654" s="73"/>
      <c r="H654" s="74"/>
      <c r="I654" s="94"/>
      <c r="J654" s="95"/>
      <c r="K654" s="95"/>
      <c r="L654" s="79"/>
      <c r="M654" s="88"/>
      <c r="N654" s="88"/>
      <c r="O654" s="88"/>
      <c r="P654" s="89"/>
      <c r="Q654" s="90"/>
      <c r="R654" s="91"/>
      <c r="S654" s="91"/>
      <c r="T654" s="90"/>
      <c r="U654" s="90"/>
      <c r="V654" s="90"/>
      <c r="W654" s="90"/>
    </row>
    <row r="655" spans="1:23" ht="15" customHeight="1">
      <c r="A655" s="68"/>
      <c r="B655" s="69">
        <v>654</v>
      </c>
      <c r="C655" s="70"/>
      <c r="D655" s="70"/>
      <c r="E655" s="71"/>
      <c r="F655" s="72"/>
      <c r="G655" s="73"/>
      <c r="H655" s="74"/>
      <c r="I655" s="94"/>
      <c r="J655" s="95"/>
      <c r="K655" s="95"/>
      <c r="L655" s="79"/>
      <c r="M655" s="88"/>
      <c r="N655" s="88"/>
      <c r="O655" s="88"/>
      <c r="P655" s="89"/>
      <c r="Q655" s="90"/>
      <c r="R655" s="91"/>
      <c r="S655" s="91"/>
      <c r="T655" s="90"/>
      <c r="U655" s="90"/>
      <c r="V655" s="90"/>
      <c r="W655" s="90"/>
    </row>
    <row r="656" spans="1:23" ht="15" customHeight="1">
      <c r="A656" s="68"/>
      <c r="B656" s="69">
        <v>655</v>
      </c>
      <c r="C656" s="70"/>
      <c r="D656" s="70"/>
      <c r="E656" s="71"/>
      <c r="F656" s="72"/>
      <c r="G656" s="73"/>
      <c r="H656" s="74"/>
      <c r="I656" s="94"/>
      <c r="J656" s="95"/>
      <c r="K656" s="95"/>
      <c r="L656" s="79"/>
      <c r="M656" s="88"/>
      <c r="N656" s="88"/>
      <c r="O656" s="88"/>
      <c r="P656" s="89"/>
      <c r="Q656" s="90"/>
      <c r="R656" s="91"/>
      <c r="S656" s="91"/>
      <c r="T656" s="90"/>
      <c r="U656" s="90"/>
      <c r="V656" s="90"/>
      <c r="W656" s="90"/>
    </row>
    <row r="657" spans="1:23" ht="15" customHeight="1">
      <c r="A657" s="68"/>
      <c r="B657" s="69">
        <v>656</v>
      </c>
      <c r="C657" s="70"/>
      <c r="D657" s="70"/>
      <c r="E657" s="71"/>
      <c r="F657" s="72"/>
      <c r="G657" s="73"/>
      <c r="H657" s="74"/>
      <c r="I657" s="94"/>
      <c r="J657" s="95"/>
      <c r="K657" s="95"/>
      <c r="L657" s="79"/>
      <c r="M657" s="88"/>
      <c r="N657" s="88"/>
      <c r="O657" s="88"/>
      <c r="P657" s="89"/>
      <c r="Q657" s="90"/>
      <c r="R657" s="91"/>
      <c r="S657" s="91"/>
      <c r="T657" s="90"/>
      <c r="U657" s="90"/>
      <c r="V657" s="90"/>
      <c r="W657" s="90"/>
    </row>
    <row r="658" spans="1:23" ht="15" customHeight="1">
      <c r="A658" s="68"/>
      <c r="B658" s="69">
        <v>657</v>
      </c>
      <c r="C658" s="70"/>
      <c r="D658" s="70"/>
      <c r="E658" s="71"/>
      <c r="F658" s="72"/>
      <c r="G658" s="73"/>
      <c r="H658" s="74"/>
      <c r="I658" s="94"/>
      <c r="J658" s="95"/>
      <c r="K658" s="95"/>
      <c r="L658" s="79"/>
      <c r="M658" s="88"/>
      <c r="N658" s="88"/>
      <c r="O658" s="88"/>
      <c r="P658" s="89"/>
      <c r="Q658" s="90"/>
      <c r="R658" s="91"/>
      <c r="S658" s="91"/>
      <c r="T658" s="90"/>
      <c r="U658" s="90"/>
      <c r="V658" s="90"/>
      <c r="W658" s="90"/>
    </row>
    <row r="659" spans="1:23" ht="15" customHeight="1">
      <c r="A659" s="68"/>
      <c r="B659" s="69">
        <v>658</v>
      </c>
      <c r="C659" s="70"/>
      <c r="D659" s="70"/>
      <c r="E659" s="71"/>
      <c r="F659" s="72"/>
      <c r="G659" s="73"/>
      <c r="H659" s="74"/>
      <c r="I659" s="94"/>
      <c r="J659" s="95"/>
      <c r="K659" s="95"/>
      <c r="L659" s="79"/>
      <c r="M659" s="88"/>
      <c r="N659" s="88"/>
      <c r="O659" s="88"/>
      <c r="P659" s="89"/>
      <c r="Q659" s="90"/>
      <c r="R659" s="91"/>
      <c r="S659" s="91"/>
      <c r="T659" s="90"/>
      <c r="U659" s="90"/>
      <c r="V659" s="90"/>
      <c r="W659" s="90"/>
    </row>
    <row r="660" spans="1:23" ht="15" customHeight="1">
      <c r="A660" s="68"/>
      <c r="B660" s="69">
        <v>659</v>
      </c>
      <c r="C660" s="70"/>
      <c r="D660" s="70"/>
      <c r="E660" s="71"/>
      <c r="F660" s="72"/>
      <c r="G660" s="73"/>
      <c r="H660" s="74"/>
      <c r="I660" s="94"/>
      <c r="J660" s="95"/>
      <c r="K660" s="95"/>
      <c r="L660" s="79"/>
      <c r="M660" s="88"/>
      <c r="N660" s="88"/>
      <c r="O660" s="88"/>
      <c r="P660" s="89"/>
      <c r="Q660" s="90"/>
      <c r="R660" s="91"/>
      <c r="S660" s="91"/>
      <c r="T660" s="90"/>
      <c r="U660" s="90"/>
      <c r="V660" s="90"/>
      <c r="W660" s="90"/>
    </row>
    <row r="661" spans="1:23" ht="15" customHeight="1">
      <c r="A661" s="68"/>
      <c r="B661" s="69">
        <v>660</v>
      </c>
      <c r="C661" s="70"/>
      <c r="D661" s="70"/>
      <c r="E661" s="71"/>
      <c r="F661" s="72"/>
      <c r="G661" s="73"/>
      <c r="H661" s="74"/>
      <c r="I661" s="94"/>
      <c r="J661" s="95"/>
      <c r="K661" s="95"/>
      <c r="L661" s="79"/>
      <c r="M661" s="88"/>
      <c r="N661" s="88"/>
      <c r="O661" s="88"/>
      <c r="P661" s="89"/>
      <c r="Q661" s="90"/>
      <c r="R661" s="91"/>
      <c r="S661" s="91"/>
      <c r="T661" s="90"/>
      <c r="U661" s="90"/>
      <c r="V661" s="90"/>
      <c r="W661" s="90"/>
    </row>
    <row r="662" spans="1:23" ht="15" customHeight="1">
      <c r="A662" s="68"/>
      <c r="B662" s="69">
        <v>661</v>
      </c>
      <c r="C662" s="70"/>
      <c r="D662" s="70"/>
      <c r="E662" s="71"/>
      <c r="F662" s="72"/>
      <c r="G662" s="73"/>
      <c r="H662" s="74"/>
      <c r="I662" s="94"/>
      <c r="J662" s="95"/>
      <c r="K662" s="95"/>
      <c r="L662" s="79"/>
      <c r="M662" s="88"/>
      <c r="N662" s="88"/>
      <c r="O662" s="88"/>
      <c r="P662" s="89"/>
      <c r="Q662" s="90"/>
      <c r="R662" s="91"/>
      <c r="S662" s="91"/>
      <c r="T662" s="90"/>
      <c r="U662" s="90"/>
      <c r="V662" s="90"/>
      <c r="W662" s="90"/>
    </row>
    <row r="663" spans="1:23" ht="15" customHeight="1">
      <c r="A663" s="68"/>
      <c r="B663" s="69">
        <v>662</v>
      </c>
      <c r="C663" s="70"/>
      <c r="D663" s="70"/>
      <c r="E663" s="71"/>
      <c r="F663" s="72"/>
      <c r="G663" s="73"/>
      <c r="H663" s="74"/>
      <c r="I663" s="94"/>
      <c r="J663" s="95"/>
      <c r="K663" s="95"/>
      <c r="L663" s="79"/>
      <c r="M663" s="88"/>
      <c r="N663" s="88"/>
      <c r="O663" s="88"/>
      <c r="P663" s="89"/>
      <c r="Q663" s="90"/>
      <c r="R663" s="91"/>
      <c r="S663" s="91"/>
      <c r="T663" s="90"/>
      <c r="U663" s="90"/>
      <c r="V663" s="90"/>
      <c r="W663" s="90"/>
    </row>
    <row r="664" spans="1:23" ht="15" customHeight="1">
      <c r="A664" s="68"/>
      <c r="B664" s="69">
        <v>663</v>
      </c>
      <c r="C664" s="70"/>
      <c r="D664" s="70"/>
      <c r="E664" s="71"/>
      <c r="F664" s="72"/>
      <c r="G664" s="73"/>
      <c r="H664" s="74"/>
      <c r="I664" s="94"/>
      <c r="J664" s="95"/>
      <c r="K664" s="95"/>
      <c r="L664" s="79"/>
      <c r="M664" s="88"/>
      <c r="N664" s="88"/>
      <c r="O664" s="88"/>
      <c r="P664" s="89"/>
      <c r="Q664" s="90"/>
      <c r="R664" s="91"/>
      <c r="S664" s="91"/>
      <c r="T664" s="90"/>
      <c r="U664" s="90"/>
      <c r="V664" s="90"/>
      <c r="W664" s="90"/>
    </row>
    <row r="665" spans="1:23" ht="15" customHeight="1">
      <c r="A665" s="68"/>
      <c r="B665" s="69">
        <v>664</v>
      </c>
      <c r="C665" s="70"/>
      <c r="D665" s="70"/>
      <c r="E665" s="71"/>
      <c r="F665" s="72"/>
      <c r="G665" s="73"/>
      <c r="H665" s="74"/>
      <c r="I665" s="94"/>
      <c r="J665" s="95"/>
      <c r="K665" s="95"/>
      <c r="L665" s="79"/>
      <c r="M665" s="88"/>
      <c r="N665" s="88"/>
      <c r="O665" s="88"/>
      <c r="P665" s="89"/>
      <c r="Q665" s="90"/>
      <c r="R665" s="91"/>
      <c r="S665" s="91"/>
      <c r="T665" s="90"/>
      <c r="U665" s="90"/>
      <c r="V665" s="90"/>
      <c r="W665" s="90"/>
    </row>
    <row r="666" spans="1:23" ht="15" customHeight="1">
      <c r="A666" s="68"/>
      <c r="B666" s="69">
        <v>665</v>
      </c>
      <c r="C666" s="70"/>
      <c r="D666" s="70"/>
      <c r="E666" s="71"/>
      <c r="F666" s="72"/>
      <c r="G666" s="73"/>
      <c r="H666" s="74"/>
      <c r="I666" s="94"/>
      <c r="J666" s="95"/>
      <c r="K666" s="95"/>
      <c r="L666" s="79"/>
      <c r="M666" s="88"/>
      <c r="N666" s="88"/>
      <c r="O666" s="88"/>
      <c r="P666" s="89"/>
      <c r="Q666" s="90"/>
      <c r="R666" s="91"/>
      <c r="S666" s="91"/>
      <c r="T666" s="90"/>
      <c r="U666" s="90"/>
      <c r="V666" s="90"/>
      <c r="W666" s="90"/>
    </row>
    <row r="667" spans="1:23" ht="15" customHeight="1">
      <c r="A667" s="68"/>
      <c r="B667" s="69">
        <v>666</v>
      </c>
      <c r="C667" s="70"/>
      <c r="D667" s="70"/>
      <c r="E667" s="71"/>
      <c r="F667" s="72"/>
      <c r="G667" s="73"/>
      <c r="H667" s="74"/>
      <c r="I667" s="94"/>
      <c r="J667" s="95"/>
      <c r="K667" s="95"/>
      <c r="L667" s="79"/>
      <c r="M667" s="88"/>
      <c r="N667" s="88"/>
      <c r="O667" s="88"/>
      <c r="P667" s="89"/>
      <c r="Q667" s="90"/>
      <c r="R667" s="91"/>
      <c r="S667" s="91"/>
      <c r="T667" s="90"/>
      <c r="U667" s="90"/>
      <c r="V667" s="90"/>
      <c r="W667" s="90"/>
    </row>
    <row r="668" spans="1:23" ht="15" customHeight="1">
      <c r="A668" s="68"/>
      <c r="B668" s="69">
        <v>667</v>
      </c>
      <c r="C668" s="70"/>
      <c r="D668" s="70"/>
      <c r="E668" s="71"/>
      <c r="F668" s="72"/>
      <c r="G668" s="73"/>
      <c r="H668" s="74"/>
      <c r="I668" s="94"/>
      <c r="J668" s="95"/>
      <c r="K668" s="95"/>
      <c r="L668" s="79"/>
      <c r="M668" s="88"/>
      <c r="N668" s="88"/>
      <c r="O668" s="88"/>
      <c r="P668" s="89"/>
      <c r="Q668" s="90"/>
      <c r="R668" s="91"/>
      <c r="S668" s="91"/>
      <c r="T668" s="90"/>
      <c r="U668" s="90"/>
      <c r="V668" s="90"/>
      <c r="W668" s="90"/>
    </row>
    <row r="669" spans="1:23" ht="15" customHeight="1">
      <c r="A669" s="68"/>
      <c r="B669" s="69">
        <v>668</v>
      </c>
      <c r="C669" s="70"/>
      <c r="D669" s="70"/>
      <c r="E669" s="71"/>
      <c r="F669" s="72"/>
      <c r="G669" s="73"/>
      <c r="H669" s="74"/>
      <c r="I669" s="94"/>
      <c r="J669" s="95"/>
      <c r="K669" s="95"/>
      <c r="L669" s="79"/>
      <c r="M669" s="88"/>
      <c r="N669" s="88"/>
      <c r="O669" s="88"/>
      <c r="P669" s="89"/>
      <c r="Q669" s="90"/>
      <c r="R669" s="91"/>
      <c r="S669" s="91"/>
      <c r="T669" s="90"/>
      <c r="U669" s="90"/>
      <c r="V669" s="90"/>
      <c r="W669" s="90"/>
    </row>
    <row r="670" spans="1:23" ht="15" customHeight="1">
      <c r="A670" s="68"/>
      <c r="B670" s="69">
        <v>669</v>
      </c>
      <c r="C670" s="70"/>
      <c r="D670" s="70"/>
      <c r="E670" s="71"/>
      <c r="F670" s="72"/>
      <c r="G670" s="73"/>
      <c r="H670" s="74"/>
      <c r="I670" s="94"/>
      <c r="J670" s="95"/>
      <c r="K670" s="95"/>
      <c r="L670" s="79"/>
      <c r="M670" s="88"/>
      <c r="N670" s="88"/>
      <c r="O670" s="88"/>
      <c r="P670" s="89"/>
      <c r="Q670" s="90"/>
      <c r="R670" s="91"/>
      <c r="S670" s="91"/>
      <c r="T670" s="90"/>
      <c r="U670" s="90"/>
      <c r="V670" s="90"/>
      <c r="W670" s="90"/>
    </row>
    <row r="671" spans="1:23" ht="15" customHeight="1">
      <c r="A671" s="68"/>
      <c r="B671" s="69">
        <v>670</v>
      </c>
      <c r="C671" s="70"/>
      <c r="D671" s="70"/>
      <c r="E671" s="71"/>
      <c r="F671" s="72"/>
      <c r="G671" s="73"/>
      <c r="H671" s="74"/>
      <c r="I671" s="94"/>
      <c r="J671" s="95"/>
      <c r="K671" s="95"/>
      <c r="L671" s="79"/>
      <c r="M671" s="88"/>
      <c r="N671" s="88"/>
      <c r="O671" s="88"/>
      <c r="P671" s="89"/>
      <c r="Q671" s="90"/>
      <c r="R671" s="91"/>
      <c r="S671" s="91"/>
      <c r="T671" s="90"/>
      <c r="U671" s="90"/>
      <c r="V671" s="90"/>
      <c r="W671" s="90"/>
    </row>
    <row r="672" spans="1:23" ht="15" customHeight="1">
      <c r="A672" s="68"/>
      <c r="B672" s="69">
        <v>671</v>
      </c>
      <c r="C672" s="70"/>
      <c r="D672" s="70"/>
      <c r="E672" s="71"/>
      <c r="F672" s="72"/>
      <c r="G672" s="73"/>
      <c r="H672" s="74"/>
      <c r="I672" s="94"/>
      <c r="J672" s="95"/>
      <c r="K672" s="95"/>
      <c r="L672" s="79"/>
      <c r="M672" s="88"/>
      <c r="N672" s="88"/>
      <c r="O672" s="88"/>
      <c r="P672" s="89"/>
      <c r="Q672" s="90"/>
      <c r="R672" s="91"/>
      <c r="S672" s="91"/>
      <c r="T672" s="90"/>
      <c r="U672" s="90"/>
      <c r="V672" s="90"/>
      <c r="W672" s="90"/>
    </row>
    <row r="673" spans="1:23" ht="15" customHeight="1">
      <c r="A673" s="68"/>
      <c r="B673" s="69">
        <v>672</v>
      </c>
      <c r="C673" s="70"/>
      <c r="D673" s="70"/>
      <c r="E673" s="71"/>
      <c r="F673" s="72"/>
      <c r="G673" s="73"/>
      <c r="H673" s="74"/>
      <c r="I673" s="94"/>
      <c r="J673" s="95"/>
      <c r="K673" s="95"/>
      <c r="L673" s="79"/>
      <c r="M673" s="88"/>
      <c r="N673" s="88"/>
      <c r="O673" s="88"/>
      <c r="P673" s="89"/>
      <c r="Q673" s="90"/>
      <c r="R673" s="91"/>
      <c r="S673" s="91"/>
      <c r="T673" s="90"/>
      <c r="U673" s="90"/>
      <c r="V673" s="90"/>
      <c r="W673" s="90"/>
    </row>
    <row r="674" spans="1:23" ht="15" customHeight="1">
      <c r="A674" s="68"/>
      <c r="B674" s="69">
        <v>673</v>
      </c>
      <c r="C674" s="70"/>
      <c r="D674" s="70"/>
      <c r="E674" s="71"/>
      <c r="F674" s="72"/>
      <c r="G674" s="73"/>
      <c r="H674" s="74"/>
      <c r="I674" s="94"/>
      <c r="J674" s="95"/>
      <c r="K674" s="95"/>
      <c r="L674" s="79"/>
      <c r="M674" s="88"/>
      <c r="N674" s="88"/>
      <c r="O674" s="88"/>
      <c r="P674" s="89"/>
      <c r="Q674" s="90"/>
      <c r="R674" s="91"/>
      <c r="S674" s="91"/>
      <c r="T674" s="90"/>
      <c r="U674" s="90"/>
      <c r="V674" s="90"/>
      <c r="W674" s="90"/>
    </row>
    <row r="675" spans="1:23" ht="15" customHeight="1">
      <c r="A675" s="68"/>
      <c r="B675" s="69">
        <v>674</v>
      </c>
      <c r="C675" s="70"/>
      <c r="D675" s="70"/>
      <c r="E675" s="71"/>
      <c r="F675" s="72"/>
      <c r="G675" s="73"/>
      <c r="H675" s="74"/>
      <c r="I675" s="94"/>
      <c r="J675" s="95"/>
      <c r="K675" s="95"/>
      <c r="L675" s="79"/>
      <c r="M675" s="88"/>
      <c r="N675" s="88"/>
      <c r="O675" s="88"/>
      <c r="P675" s="89"/>
      <c r="Q675" s="90"/>
      <c r="R675" s="91"/>
      <c r="S675" s="91"/>
      <c r="T675" s="90"/>
      <c r="U675" s="90"/>
      <c r="V675" s="90"/>
      <c r="W675" s="90"/>
    </row>
    <row r="676" spans="1:23" ht="15" customHeight="1">
      <c r="A676" s="68"/>
      <c r="B676" s="69">
        <v>675</v>
      </c>
      <c r="C676" s="70"/>
      <c r="D676" s="70"/>
      <c r="E676" s="71"/>
      <c r="F676" s="72"/>
      <c r="G676" s="73"/>
      <c r="H676" s="74"/>
      <c r="I676" s="94"/>
      <c r="J676" s="95"/>
      <c r="K676" s="95"/>
      <c r="L676" s="79"/>
      <c r="M676" s="88"/>
      <c r="N676" s="88"/>
      <c r="O676" s="88"/>
      <c r="P676" s="89"/>
      <c r="Q676" s="90"/>
      <c r="R676" s="91"/>
      <c r="S676" s="91"/>
      <c r="T676" s="90"/>
      <c r="U676" s="90"/>
      <c r="V676" s="90"/>
      <c r="W676" s="90"/>
    </row>
    <row r="677" spans="1:23" ht="15" customHeight="1">
      <c r="A677" s="68"/>
      <c r="B677" s="69">
        <v>676</v>
      </c>
      <c r="C677" s="70"/>
      <c r="D677" s="70"/>
      <c r="E677" s="71"/>
      <c r="F677" s="72"/>
      <c r="G677" s="73"/>
      <c r="H677" s="74"/>
      <c r="I677" s="94"/>
      <c r="J677" s="95"/>
      <c r="K677" s="95"/>
      <c r="L677" s="79"/>
      <c r="M677" s="88"/>
      <c r="N677" s="88"/>
      <c r="O677" s="88"/>
      <c r="P677" s="89"/>
      <c r="Q677" s="90"/>
      <c r="R677" s="91"/>
      <c r="S677" s="91"/>
      <c r="T677" s="90"/>
      <c r="U677" s="90"/>
      <c r="V677" s="90"/>
      <c r="W677" s="90"/>
    </row>
    <row r="678" spans="1:23" ht="15" customHeight="1">
      <c r="A678" s="68"/>
      <c r="B678" s="69">
        <v>677</v>
      </c>
      <c r="C678" s="70"/>
      <c r="D678" s="70"/>
      <c r="E678" s="71"/>
      <c r="F678" s="72"/>
      <c r="G678" s="73"/>
      <c r="H678" s="74"/>
      <c r="I678" s="94"/>
      <c r="J678" s="95"/>
      <c r="K678" s="95"/>
      <c r="L678" s="79"/>
      <c r="M678" s="88"/>
      <c r="N678" s="88"/>
      <c r="O678" s="88"/>
      <c r="P678" s="89"/>
      <c r="Q678" s="90"/>
      <c r="R678" s="91"/>
      <c r="S678" s="91"/>
      <c r="T678" s="90"/>
      <c r="U678" s="90"/>
      <c r="V678" s="90"/>
      <c r="W678" s="90"/>
    </row>
    <row r="679" spans="1:23" ht="15" customHeight="1">
      <c r="A679" s="68"/>
      <c r="B679" s="69">
        <v>678</v>
      </c>
      <c r="C679" s="70"/>
      <c r="D679" s="70"/>
      <c r="E679" s="71"/>
      <c r="F679" s="72"/>
      <c r="G679" s="73"/>
      <c r="H679" s="74"/>
      <c r="I679" s="94"/>
      <c r="J679" s="95"/>
      <c r="K679" s="95"/>
      <c r="L679" s="79"/>
      <c r="M679" s="88"/>
      <c r="N679" s="88"/>
      <c r="O679" s="88"/>
      <c r="P679" s="89"/>
      <c r="Q679" s="90"/>
      <c r="R679" s="91"/>
      <c r="S679" s="91"/>
      <c r="T679" s="90"/>
      <c r="U679" s="90"/>
      <c r="V679" s="90"/>
      <c r="W679" s="90"/>
    </row>
    <row r="680" spans="1:23" ht="15" customHeight="1">
      <c r="A680" s="68"/>
      <c r="B680" s="69">
        <v>679</v>
      </c>
      <c r="C680" s="70"/>
      <c r="D680" s="70"/>
      <c r="E680" s="71"/>
      <c r="F680" s="72"/>
      <c r="G680" s="73"/>
      <c r="H680" s="74"/>
      <c r="I680" s="94"/>
      <c r="J680" s="95"/>
      <c r="K680" s="95"/>
      <c r="L680" s="79"/>
      <c r="M680" s="88"/>
      <c r="N680" s="88"/>
      <c r="O680" s="88"/>
      <c r="P680" s="89"/>
      <c r="Q680" s="90"/>
      <c r="R680" s="91"/>
      <c r="S680" s="91"/>
      <c r="T680" s="90"/>
      <c r="U680" s="90"/>
      <c r="V680" s="90"/>
      <c r="W680" s="90"/>
    </row>
    <row r="681" spans="1:23" ht="15" customHeight="1">
      <c r="A681" s="68"/>
      <c r="B681" s="69">
        <v>680</v>
      </c>
      <c r="C681" s="70"/>
      <c r="D681" s="70"/>
      <c r="E681" s="71"/>
      <c r="F681" s="72"/>
      <c r="G681" s="73"/>
      <c r="H681" s="74"/>
      <c r="I681" s="94"/>
      <c r="J681" s="95"/>
      <c r="K681" s="95"/>
      <c r="L681" s="79"/>
      <c r="M681" s="88"/>
      <c r="N681" s="88"/>
      <c r="O681" s="88"/>
      <c r="P681" s="89"/>
      <c r="Q681" s="90"/>
      <c r="R681" s="91"/>
      <c r="S681" s="91"/>
      <c r="T681" s="90"/>
      <c r="U681" s="90"/>
      <c r="V681" s="90"/>
      <c r="W681" s="90"/>
    </row>
    <row r="682" spans="1:23" ht="15" customHeight="1">
      <c r="A682" s="68"/>
      <c r="B682" s="69">
        <v>681</v>
      </c>
      <c r="C682" s="70"/>
      <c r="D682" s="70"/>
      <c r="E682" s="71"/>
      <c r="F682" s="72"/>
      <c r="G682" s="73"/>
      <c r="H682" s="74"/>
      <c r="I682" s="94"/>
      <c r="J682" s="95"/>
      <c r="K682" s="95"/>
      <c r="L682" s="79"/>
      <c r="M682" s="88"/>
      <c r="N682" s="88"/>
      <c r="O682" s="88"/>
      <c r="P682" s="89"/>
      <c r="Q682" s="90"/>
      <c r="R682" s="91"/>
      <c r="S682" s="91"/>
      <c r="T682" s="90"/>
      <c r="U682" s="90"/>
      <c r="V682" s="90"/>
      <c r="W682" s="90"/>
    </row>
    <row r="683" spans="1:23" ht="15" customHeight="1">
      <c r="A683" s="68"/>
      <c r="B683" s="69">
        <v>682</v>
      </c>
      <c r="C683" s="70"/>
      <c r="D683" s="70"/>
      <c r="E683" s="71"/>
      <c r="F683" s="72"/>
      <c r="G683" s="73"/>
      <c r="H683" s="74"/>
      <c r="I683" s="94"/>
      <c r="J683" s="95"/>
      <c r="K683" s="95"/>
      <c r="L683" s="79"/>
      <c r="M683" s="88"/>
      <c r="N683" s="88"/>
      <c r="O683" s="88"/>
      <c r="P683" s="89"/>
      <c r="Q683" s="90"/>
      <c r="R683" s="91"/>
      <c r="S683" s="91"/>
      <c r="T683" s="90"/>
      <c r="U683" s="90"/>
      <c r="V683" s="90"/>
      <c r="W683" s="90"/>
    </row>
    <row r="684" spans="1:23" ht="15" customHeight="1">
      <c r="A684" s="68"/>
      <c r="B684" s="69">
        <v>683</v>
      </c>
      <c r="C684" s="70"/>
      <c r="D684" s="70"/>
      <c r="E684" s="71"/>
      <c r="F684" s="72"/>
      <c r="G684" s="73"/>
      <c r="H684" s="74"/>
      <c r="I684" s="94"/>
      <c r="J684" s="95"/>
      <c r="K684" s="95"/>
      <c r="L684" s="79"/>
      <c r="M684" s="88"/>
      <c r="N684" s="88"/>
      <c r="O684" s="88"/>
      <c r="P684" s="89"/>
      <c r="Q684" s="90"/>
      <c r="R684" s="91"/>
      <c r="S684" s="91"/>
      <c r="T684" s="90"/>
      <c r="U684" s="90"/>
      <c r="V684" s="90"/>
      <c r="W684" s="90"/>
    </row>
    <row r="685" spans="1:23" ht="15" customHeight="1">
      <c r="A685" s="68"/>
      <c r="B685" s="69">
        <v>684</v>
      </c>
      <c r="C685" s="70"/>
      <c r="D685" s="70"/>
      <c r="E685" s="71"/>
      <c r="F685" s="72"/>
      <c r="G685" s="73"/>
      <c r="H685" s="74"/>
      <c r="I685" s="94"/>
      <c r="J685" s="95"/>
      <c r="K685" s="95"/>
      <c r="L685" s="79"/>
      <c r="M685" s="88"/>
      <c r="N685" s="88"/>
      <c r="O685" s="88"/>
      <c r="P685" s="89"/>
      <c r="Q685" s="90"/>
      <c r="R685" s="91"/>
      <c r="S685" s="91"/>
      <c r="T685" s="90"/>
      <c r="U685" s="90"/>
      <c r="V685" s="90"/>
      <c r="W685" s="90"/>
    </row>
    <row r="686" spans="1:23" ht="15" customHeight="1">
      <c r="A686" s="68"/>
      <c r="B686" s="69">
        <v>685</v>
      </c>
      <c r="C686" s="70"/>
      <c r="D686" s="70"/>
      <c r="E686" s="71"/>
      <c r="F686" s="72"/>
      <c r="G686" s="73"/>
      <c r="H686" s="74"/>
      <c r="I686" s="94"/>
      <c r="J686" s="95"/>
      <c r="K686" s="95"/>
      <c r="L686" s="79"/>
      <c r="M686" s="88"/>
      <c r="N686" s="88"/>
      <c r="O686" s="88"/>
      <c r="P686" s="89"/>
      <c r="Q686" s="90"/>
      <c r="R686" s="91"/>
      <c r="S686" s="91"/>
      <c r="T686" s="90"/>
      <c r="U686" s="90"/>
      <c r="V686" s="90"/>
      <c r="W686" s="90"/>
    </row>
    <row r="687" spans="1:23" ht="15" customHeight="1">
      <c r="A687" s="68"/>
      <c r="B687" s="69">
        <v>686</v>
      </c>
      <c r="C687" s="70"/>
      <c r="D687" s="70"/>
      <c r="E687" s="71"/>
      <c r="F687" s="72"/>
      <c r="G687" s="73"/>
      <c r="H687" s="74"/>
      <c r="I687" s="94"/>
      <c r="J687" s="95"/>
      <c r="K687" s="95"/>
      <c r="L687" s="79"/>
      <c r="M687" s="88"/>
      <c r="N687" s="88"/>
      <c r="O687" s="88"/>
      <c r="P687" s="89"/>
      <c r="Q687" s="90"/>
      <c r="R687" s="91"/>
      <c r="S687" s="91"/>
      <c r="T687" s="90"/>
      <c r="U687" s="90"/>
      <c r="V687" s="90"/>
      <c r="W687" s="90"/>
    </row>
    <row r="688" spans="1:23" ht="15" customHeight="1">
      <c r="A688" s="68"/>
      <c r="B688" s="69">
        <v>687</v>
      </c>
      <c r="C688" s="70"/>
      <c r="D688" s="70"/>
      <c r="E688" s="71"/>
      <c r="F688" s="72"/>
      <c r="G688" s="73"/>
      <c r="H688" s="74"/>
      <c r="I688" s="94"/>
      <c r="J688" s="95"/>
      <c r="K688" s="95"/>
      <c r="L688" s="79"/>
      <c r="M688" s="88"/>
      <c r="N688" s="88"/>
      <c r="O688" s="88"/>
      <c r="P688" s="89"/>
      <c r="Q688" s="90"/>
      <c r="R688" s="91"/>
      <c r="S688" s="91"/>
      <c r="T688" s="90"/>
      <c r="U688" s="90"/>
      <c r="V688" s="90"/>
      <c r="W688" s="90"/>
    </row>
    <row r="689" spans="1:23" ht="15" customHeight="1">
      <c r="A689" s="68"/>
      <c r="B689" s="69">
        <v>688</v>
      </c>
      <c r="C689" s="70"/>
      <c r="D689" s="70"/>
      <c r="E689" s="71"/>
      <c r="F689" s="72"/>
      <c r="G689" s="73"/>
      <c r="H689" s="74"/>
      <c r="I689" s="94"/>
      <c r="J689" s="95"/>
      <c r="K689" s="95"/>
      <c r="L689" s="79"/>
      <c r="M689" s="88"/>
      <c r="N689" s="88"/>
      <c r="O689" s="88"/>
      <c r="P689" s="89"/>
      <c r="Q689" s="90"/>
      <c r="R689" s="91"/>
      <c r="S689" s="91"/>
      <c r="T689" s="90"/>
      <c r="U689" s="90"/>
      <c r="V689" s="90"/>
      <c r="W689" s="90"/>
    </row>
    <row r="690" spans="1:23" ht="15" customHeight="1">
      <c r="A690" s="68"/>
      <c r="B690" s="69">
        <v>689</v>
      </c>
      <c r="C690" s="70"/>
      <c r="D690" s="70"/>
      <c r="E690" s="71"/>
      <c r="F690" s="72"/>
      <c r="G690" s="73"/>
      <c r="H690" s="74"/>
      <c r="I690" s="94"/>
      <c r="J690" s="95"/>
      <c r="K690" s="95"/>
      <c r="L690" s="79"/>
      <c r="M690" s="88"/>
      <c r="N690" s="88"/>
      <c r="O690" s="88"/>
      <c r="P690" s="89"/>
      <c r="Q690" s="90"/>
      <c r="R690" s="91"/>
      <c r="S690" s="91"/>
      <c r="T690" s="90"/>
      <c r="U690" s="90"/>
      <c r="V690" s="90"/>
      <c r="W690" s="90"/>
    </row>
    <row r="691" spans="1:23" ht="15" customHeight="1">
      <c r="A691" s="68"/>
      <c r="B691" s="69">
        <v>690</v>
      </c>
      <c r="C691" s="70"/>
      <c r="D691" s="70"/>
      <c r="E691" s="71"/>
      <c r="F691" s="72"/>
      <c r="G691" s="73"/>
      <c r="H691" s="74"/>
      <c r="I691" s="94"/>
      <c r="J691" s="95"/>
      <c r="K691" s="95"/>
      <c r="L691" s="79"/>
      <c r="M691" s="88"/>
      <c r="N691" s="88"/>
      <c r="O691" s="88"/>
      <c r="P691" s="89"/>
      <c r="Q691" s="90"/>
      <c r="R691" s="91"/>
      <c r="S691" s="91"/>
      <c r="T691" s="90"/>
      <c r="U691" s="90"/>
      <c r="V691" s="90"/>
      <c r="W691" s="90"/>
    </row>
    <row r="692" spans="1:23" ht="15" customHeight="1">
      <c r="A692" s="68"/>
      <c r="B692" s="69">
        <v>691</v>
      </c>
      <c r="C692" s="70"/>
      <c r="D692" s="70"/>
      <c r="E692" s="71"/>
      <c r="F692" s="72"/>
      <c r="G692" s="73"/>
      <c r="H692" s="74"/>
      <c r="I692" s="94"/>
      <c r="J692" s="95"/>
      <c r="K692" s="95"/>
      <c r="L692" s="79"/>
      <c r="M692" s="88"/>
      <c r="N692" s="88"/>
      <c r="O692" s="88"/>
      <c r="P692" s="89"/>
      <c r="Q692" s="90"/>
      <c r="R692" s="91"/>
      <c r="S692" s="91"/>
      <c r="T692" s="90"/>
      <c r="U692" s="90"/>
      <c r="V692" s="90"/>
      <c r="W692" s="90"/>
    </row>
    <row r="693" spans="1:23" ht="15" customHeight="1">
      <c r="A693" s="68"/>
      <c r="B693" s="69">
        <v>692</v>
      </c>
      <c r="C693" s="70"/>
      <c r="D693" s="70"/>
      <c r="E693" s="71"/>
      <c r="F693" s="72"/>
      <c r="G693" s="73"/>
      <c r="H693" s="74"/>
      <c r="I693" s="94"/>
      <c r="J693" s="95"/>
      <c r="K693" s="95"/>
      <c r="L693" s="79"/>
      <c r="M693" s="88"/>
      <c r="N693" s="88"/>
      <c r="O693" s="88"/>
      <c r="P693" s="89"/>
      <c r="Q693" s="90"/>
      <c r="R693" s="91"/>
      <c r="S693" s="91"/>
      <c r="T693" s="90"/>
      <c r="U693" s="90"/>
      <c r="V693" s="90"/>
      <c r="W693" s="90"/>
    </row>
    <row r="694" spans="1:23" ht="15" customHeight="1">
      <c r="A694" s="68"/>
      <c r="B694" s="69">
        <v>693</v>
      </c>
      <c r="C694" s="70"/>
      <c r="D694" s="70"/>
      <c r="E694" s="71"/>
      <c r="F694" s="72"/>
      <c r="G694" s="73"/>
      <c r="H694" s="74"/>
      <c r="I694" s="94"/>
      <c r="J694" s="95"/>
      <c r="K694" s="95"/>
      <c r="L694" s="79"/>
      <c r="M694" s="88"/>
      <c r="N694" s="88"/>
      <c r="O694" s="88"/>
      <c r="P694" s="89"/>
      <c r="Q694" s="90"/>
      <c r="R694" s="91"/>
      <c r="S694" s="91"/>
      <c r="T694" s="90"/>
      <c r="U694" s="90"/>
      <c r="V694" s="90"/>
      <c r="W694" s="90"/>
    </row>
    <row r="695" spans="1:23" ht="15" customHeight="1">
      <c r="A695" s="68"/>
      <c r="B695" s="69">
        <v>694</v>
      </c>
      <c r="C695" s="70"/>
      <c r="D695" s="70"/>
      <c r="E695" s="71"/>
      <c r="F695" s="72"/>
      <c r="G695" s="73"/>
      <c r="H695" s="74"/>
      <c r="I695" s="94"/>
      <c r="J695" s="95"/>
      <c r="K695" s="95"/>
      <c r="L695" s="79"/>
      <c r="M695" s="88"/>
      <c r="N695" s="88"/>
      <c r="O695" s="88"/>
      <c r="P695" s="89"/>
      <c r="Q695" s="90"/>
      <c r="R695" s="91"/>
      <c r="S695" s="91"/>
      <c r="T695" s="90"/>
      <c r="U695" s="90"/>
      <c r="V695" s="90"/>
      <c r="W695" s="90"/>
    </row>
    <row r="696" spans="1:23" ht="15" customHeight="1">
      <c r="A696" s="68"/>
      <c r="B696" s="69">
        <v>695</v>
      </c>
      <c r="C696" s="70"/>
      <c r="D696" s="70"/>
      <c r="E696" s="71"/>
      <c r="F696" s="72"/>
      <c r="G696" s="73"/>
      <c r="H696" s="74"/>
      <c r="I696" s="94"/>
      <c r="J696" s="95"/>
      <c r="K696" s="95"/>
      <c r="L696" s="79"/>
      <c r="M696" s="88"/>
      <c r="N696" s="88"/>
      <c r="O696" s="88"/>
      <c r="P696" s="89"/>
      <c r="Q696" s="90"/>
      <c r="R696" s="91"/>
      <c r="S696" s="91"/>
      <c r="T696" s="90"/>
      <c r="U696" s="90"/>
      <c r="V696" s="90"/>
      <c r="W696" s="90"/>
    </row>
    <row r="697" spans="1:23" ht="15" customHeight="1">
      <c r="A697" s="68"/>
      <c r="B697" s="69">
        <v>696</v>
      </c>
      <c r="C697" s="70"/>
      <c r="D697" s="70"/>
      <c r="E697" s="71"/>
      <c r="F697" s="72"/>
      <c r="G697" s="73"/>
      <c r="H697" s="74"/>
      <c r="I697" s="94"/>
      <c r="J697" s="95"/>
      <c r="K697" s="95"/>
      <c r="L697" s="79"/>
      <c r="M697" s="88"/>
      <c r="N697" s="88"/>
      <c r="O697" s="88"/>
      <c r="P697" s="89"/>
      <c r="Q697" s="90"/>
      <c r="R697" s="91"/>
      <c r="S697" s="91"/>
      <c r="T697" s="90"/>
      <c r="U697" s="90"/>
      <c r="V697" s="90"/>
      <c r="W697" s="90"/>
    </row>
    <row r="698" spans="1:23" ht="15" customHeight="1">
      <c r="A698" s="68"/>
      <c r="B698" s="69">
        <v>697</v>
      </c>
      <c r="C698" s="70"/>
      <c r="D698" s="70"/>
      <c r="E698" s="71"/>
      <c r="F698" s="72"/>
      <c r="G698" s="73"/>
      <c r="H698" s="74"/>
      <c r="I698" s="94"/>
      <c r="J698" s="95"/>
      <c r="K698" s="95"/>
      <c r="L698" s="79"/>
      <c r="M698" s="88"/>
      <c r="N698" s="88"/>
      <c r="O698" s="88"/>
      <c r="P698" s="89"/>
      <c r="Q698" s="90"/>
      <c r="R698" s="91"/>
      <c r="S698" s="91"/>
      <c r="T698" s="90"/>
      <c r="U698" s="90"/>
      <c r="V698" s="90"/>
      <c r="W698" s="90"/>
    </row>
    <row r="699" spans="1:23" ht="15" customHeight="1">
      <c r="A699" s="68"/>
      <c r="B699" s="69">
        <v>698</v>
      </c>
      <c r="C699" s="70"/>
      <c r="D699" s="70"/>
      <c r="E699" s="71"/>
      <c r="F699" s="72"/>
      <c r="G699" s="73"/>
      <c r="H699" s="74"/>
      <c r="I699" s="94"/>
      <c r="J699" s="95"/>
      <c r="K699" s="95"/>
      <c r="L699" s="79"/>
      <c r="M699" s="88"/>
      <c r="N699" s="88"/>
      <c r="O699" s="88"/>
      <c r="P699" s="89"/>
      <c r="Q699" s="90"/>
      <c r="R699" s="91"/>
      <c r="S699" s="91"/>
      <c r="T699" s="90"/>
      <c r="U699" s="90"/>
      <c r="V699" s="90"/>
      <c r="W699" s="90"/>
    </row>
    <row r="700" spans="1:23" ht="15" customHeight="1">
      <c r="A700" s="68"/>
      <c r="B700" s="69">
        <v>699</v>
      </c>
      <c r="C700" s="70"/>
      <c r="D700" s="70"/>
      <c r="E700" s="71"/>
      <c r="F700" s="72"/>
      <c r="G700" s="73"/>
      <c r="H700" s="74"/>
      <c r="I700" s="94"/>
      <c r="J700" s="95"/>
      <c r="K700" s="95"/>
      <c r="L700" s="79"/>
      <c r="M700" s="88"/>
      <c r="N700" s="88"/>
      <c r="O700" s="88"/>
      <c r="P700" s="89"/>
      <c r="Q700" s="90"/>
      <c r="R700" s="91"/>
      <c r="S700" s="91"/>
      <c r="T700" s="90"/>
      <c r="U700" s="90"/>
      <c r="V700" s="90"/>
      <c r="W700" s="90"/>
    </row>
    <row r="701" spans="1:23" ht="15" customHeight="1">
      <c r="A701" s="68"/>
      <c r="B701" s="69">
        <v>700</v>
      </c>
      <c r="C701" s="70"/>
      <c r="D701" s="70"/>
      <c r="E701" s="71"/>
      <c r="F701" s="72"/>
      <c r="G701" s="73"/>
      <c r="H701" s="74"/>
      <c r="I701" s="94"/>
      <c r="J701" s="95"/>
      <c r="K701" s="95"/>
      <c r="L701" s="79"/>
      <c r="M701" s="88"/>
      <c r="N701" s="88"/>
      <c r="O701" s="88"/>
      <c r="P701" s="89"/>
      <c r="Q701" s="90"/>
      <c r="R701" s="91"/>
      <c r="S701" s="91"/>
      <c r="T701" s="90"/>
      <c r="U701" s="90"/>
      <c r="V701" s="90"/>
      <c r="W701" s="90"/>
    </row>
    <row r="702" spans="1:23" ht="15" customHeight="1">
      <c r="A702" s="68"/>
      <c r="B702" s="69">
        <v>701</v>
      </c>
      <c r="C702" s="70"/>
      <c r="D702" s="70"/>
      <c r="E702" s="71"/>
      <c r="F702" s="72"/>
      <c r="G702" s="73"/>
      <c r="H702" s="74"/>
      <c r="I702" s="94"/>
      <c r="J702" s="95"/>
      <c r="K702" s="95"/>
      <c r="L702" s="79"/>
      <c r="M702" s="88"/>
      <c r="N702" s="88"/>
      <c r="O702" s="88"/>
      <c r="P702" s="89"/>
      <c r="Q702" s="90"/>
      <c r="R702" s="91"/>
      <c r="S702" s="91"/>
      <c r="T702" s="90"/>
      <c r="U702" s="90"/>
      <c r="V702" s="90"/>
      <c r="W702" s="90"/>
    </row>
    <row r="703" spans="1:23" ht="15" customHeight="1">
      <c r="A703" s="68"/>
      <c r="B703" s="69">
        <v>702</v>
      </c>
      <c r="C703" s="70"/>
      <c r="D703" s="70"/>
      <c r="E703" s="71"/>
      <c r="F703" s="72"/>
      <c r="G703" s="73"/>
      <c r="H703" s="74"/>
      <c r="I703" s="94"/>
      <c r="J703" s="95"/>
      <c r="K703" s="95"/>
      <c r="L703" s="79"/>
      <c r="M703" s="88"/>
      <c r="N703" s="88"/>
      <c r="O703" s="88"/>
      <c r="P703" s="89"/>
      <c r="Q703" s="90"/>
      <c r="R703" s="91"/>
      <c r="S703" s="91"/>
      <c r="T703" s="90"/>
      <c r="U703" s="90"/>
      <c r="V703" s="90"/>
      <c r="W703" s="90"/>
    </row>
    <row r="704" spans="1:23" ht="15" customHeight="1">
      <c r="A704" s="68"/>
      <c r="B704" s="69">
        <v>703</v>
      </c>
      <c r="C704" s="70"/>
      <c r="D704" s="70"/>
      <c r="E704" s="71"/>
      <c r="F704" s="72"/>
      <c r="G704" s="73"/>
      <c r="H704" s="74"/>
      <c r="I704" s="94"/>
      <c r="J704" s="95"/>
      <c r="K704" s="95"/>
      <c r="L704" s="79"/>
      <c r="M704" s="88"/>
      <c r="N704" s="88"/>
      <c r="O704" s="88"/>
      <c r="P704" s="89"/>
      <c r="Q704" s="90"/>
      <c r="R704" s="91"/>
      <c r="S704" s="91"/>
      <c r="T704" s="90"/>
      <c r="U704" s="90"/>
      <c r="V704" s="90"/>
      <c r="W704" s="90"/>
    </row>
    <row r="705" spans="1:23" ht="15" customHeight="1">
      <c r="A705" s="68"/>
      <c r="B705" s="69">
        <v>704</v>
      </c>
      <c r="C705" s="70"/>
      <c r="D705" s="70"/>
      <c r="E705" s="71"/>
      <c r="F705" s="72"/>
      <c r="G705" s="73"/>
      <c r="H705" s="74"/>
      <c r="I705" s="94"/>
      <c r="J705" s="95"/>
      <c r="K705" s="95"/>
      <c r="L705" s="79"/>
      <c r="M705" s="88"/>
      <c r="N705" s="88"/>
      <c r="O705" s="88"/>
      <c r="P705" s="89"/>
      <c r="Q705" s="90"/>
      <c r="R705" s="91"/>
      <c r="S705" s="91"/>
      <c r="T705" s="90"/>
      <c r="U705" s="90"/>
      <c r="V705" s="90"/>
      <c r="W705" s="90"/>
    </row>
    <row r="706" spans="1:23" ht="15" customHeight="1">
      <c r="A706" s="68"/>
      <c r="B706" s="69">
        <v>705</v>
      </c>
      <c r="C706" s="70"/>
      <c r="D706" s="70"/>
      <c r="E706" s="71"/>
      <c r="F706" s="72"/>
      <c r="G706" s="73"/>
      <c r="H706" s="74"/>
      <c r="I706" s="94"/>
      <c r="J706" s="95"/>
      <c r="K706" s="95"/>
      <c r="L706" s="79"/>
      <c r="M706" s="88"/>
      <c r="N706" s="88"/>
      <c r="O706" s="88"/>
      <c r="P706" s="89"/>
      <c r="Q706" s="90"/>
      <c r="R706" s="91"/>
      <c r="S706" s="91"/>
      <c r="T706" s="90"/>
      <c r="U706" s="90"/>
      <c r="V706" s="90"/>
      <c r="W706" s="90"/>
    </row>
    <row r="707" spans="1:23" ht="15" customHeight="1">
      <c r="A707" s="68"/>
      <c r="B707" s="69">
        <v>706</v>
      </c>
      <c r="C707" s="70"/>
      <c r="D707" s="70"/>
      <c r="E707" s="71"/>
      <c r="F707" s="72"/>
      <c r="G707" s="73"/>
      <c r="H707" s="74"/>
      <c r="I707" s="94"/>
      <c r="J707" s="95"/>
      <c r="K707" s="95"/>
      <c r="L707" s="79"/>
      <c r="M707" s="88"/>
      <c r="N707" s="88"/>
      <c r="O707" s="88"/>
      <c r="P707" s="89"/>
      <c r="Q707" s="90"/>
      <c r="R707" s="91"/>
      <c r="S707" s="91"/>
      <c r="T707" s="90"/>
      <c r="U707" s="90"/>
      <c r="V707" s="90"/>
      <c r="W707" s="90"/>
    </row>
    <row r="708" spans="1:23" ht="15" customHeight="1">
      <c r="A708" s="68"/>
      <c r="B708" s="69">
        <v>707</v>
      </c>
      <c r="C708" s="70"/>
      <c r="D708" s="70"/>
      <c r="E708" s="71"/>
      <c r="F708" s="72"/>
      <c r="G708" s="73"/>
      <c r="H708" s="74"/>
      <c r="I708" s="94"/>
      <c r="J708" s="95"/>
      <c r="K708" s="95"/>
      <c r="L708" s="79"/>
      <c r="M708" s="88"/>
      <c r="N708" s="88"/>
      <c r="O708" s="88"/>
      <c r="P708" s="89"/>
      <c r="Q708" s="90"/>
      <c r="R708" s="91"/>
      <c r="S708" s="91"/>
      <c r="T708" s="90"/>
      <c r="U708" s="90"/>
      <c r="V708" s="90"/>
      <c r="W708" s="90"/>
    </row>
    <row r="709" spans="1:23" ht="15" customHeight="1">
      <c r="A709" s="68"/>
      <c r="B709" s="69">
        <v>708</v>
      </c>
      <c r="C709" s="70"/>
      <c r="D709" s="70"/>
      <c r="E709" s="71"/>
      <c r="F709" s="72"/>
      <c r="G709" s="73"/>
      <c r="H709" s="74"/>
      <c r="I709" s="94"/>
      <c r="J709" s="95"/>
      <c r="K709" s="95"/>
      <c r="L709" s="79"/>
      <c r="M709" s="88"/>
      <c r="N709" s="88"/>
      <c r="O709" s="88"/>
      <c r="P709" s="89"/>
      <c r="Q709" s="90"/>
      <c r="R709" s="91"/>
      <c r="S709" s="91"/>
      <c r="T709" s="90"/>
      <c r="U709" s="90"/>
      <c r="V709" s="90"/>
      <c r="W709" s="90"/>
    </row>
    <row r="710" spans="1:23" ht="15" customHeight="1">
      <c r="A710" s="68"/>
      <c r="B710" s="69">
        <v>709</v>
      </c>
      <c r="C710" s="70"/>
      <c r="D710" s="70"/>
      <c r="E710" s="71"/>
      <c r="F710" s="72"/>
      <c r="G710" s="73"/>
      <c r="H710" s="74"/>
      <c r="I710" s="94"/>
      <c r="J710" s="95"/>
      <c r="K710" s="95"/>
      <c r="L710" s="79"/>
      <c r="M710" s="88"/>
      <c r="N710" s="88"/>
      <c r="O710" s="88"/>
      <c r="P710" s="89"/>
      <c r="Q710" s="90"/>
      <c r="R710" s="91"/>
      <c r="S710" s="91"/>
      <c r="T710" s="90"/>
      <c r="U710" s="90"/>
      <c r="V710" s="90"/>
      <c r="W710" s="90"/>
    </row>
    <row r="711" spans="1:23" ht="15" customHeight="1">
      <c r="A711" s="68"/>
      <c r="B711" s="69">
        <v>710</v>
      </c>
      <c r="C711" s="70"/>
      <c r="D711" s="70"/>
      <c r="E711" s="71"/>
      <c r="F711" s="72"/>
      <c r="G711" s="73"/>
      <c r="H711" s="74"/>
      <c r="I711" s="94"/>
      <c r="J711" s="95"/>
      <c r="K711" s="95"/>
      <c r="L711" s="79"/>
      <c r="M711" s="88"/>
      <c r="N711" s="88"/>
      <c r="O711" s="88"/>
      <c r="P711" s="89"/>
      <c r="Q711" s="90"/>
      <c r="R711" s="91"/>
      <c r="S711" s="91"/>
      <c r="T711" s="90"/>
      <c r="U711" s="90"/>
      <c r="V711" s="90"/>
      <c r="W711" s="90"/>
    </row>
    <row r="712" spans="1:23" ht="15" customHeight="1">
      <c r="A712" s="68"/>
      <c r="B712" s="69">
        <v>711</v>
      </c>
      <c r="C712" s="70"/>
      <c r="D712" s="70"/>
      <c r="E712" s="71"/>
      <c r="F712" s="72"/>
      <c r="G712" s="73"/>
      <c r="H712" s="74"/>
      <c r="I712" s="94"/>
      <c r="J712" s="95"/>
      <c r="K712" s="95"/>
      <c r="L712" s="79"/>
      <c r="M712" s="88"/>
      <c r="N712" s="88"/>
      <c r="O712" s="88"/>
      <c r="P712" s="89"/>
      <c r="Q712" s="90"/>
      <c r="R712" s="91"/>
      <c r="S712" s="91"/>
      <c r="T712" s="90"/>
      <c r="U712" s="90"/>
      <c r="V712" s="90"/>
      <c r="W712" s="90"/>
    </row>
    <row r="713" spans="1:23" ht="15" customHeight="1">
      <c r="A713" s="68"/>
      <c r="B713" s="69">
        <v>712</v>
      </c>
      <c r="C713" s="70"/>
      <c r="D713" s="70"/>
      <c r="E713" s="71"/>
      <c r="F713" s="72"/>
      <c r="G713" s="73"/>
      <c r="H713" s="74"/>
      <c r="I713" s="94"/>
      <c r="J713" s="95"/>
      <c r="K713" s="95"/>
      <c r="L713" s="79"/>
      <c r="M713" s="88"/>
      <c r="N713" s="88"/>
      <c r="O713" s="88"/>
      <c r="P713" s="89"/>
      <c r="Q713" s="90"/>
      <c r="R713" s="91"/>
      <c r="S713" s="91"/>
      <c r="T713" s="90"/>
      <c r="U713" s="90"/>
      <c r="V713" s="90"/>
      <c r="W713" s="90"/>
    </row>
    <row r="714" spans="1:23" ht="15" customHeight="1">
      <c r="A714" s="68"/>
      <c r="B714" s="69">
        <v>713</v>
      </c>
      <c r="C714" s="70"/>
      <c r="D714" s="70"/>
      <c r="E714" s="71"/>
      <c r="F714" s="72"/>
      <c r="G714" s="73"/>
      <c r="H714" s="74"/>
      <c r="I714" s="94"/>
      <c r="J714" s="95"/>
      <c r="K714" s="95"/>
      <c r="L714" s="79"/>
      <c r="M714" s="88"/>
      <c r="N714" s="88"/>
      <c r="O714" s="88"/>
      <c r="P714" s="89"/>
      <c r="Q714" s="90"/>
      <c r="R714" s="91"/>
      <c r="S714" s="91"/>
      <c r="T714" s="90"/>
      <c r="U714" s="90"/>
      <c r="V714" s="90"/>
      <c r="W714" s="90"/>
    </row>
    <row r="715" spans="1:23" ht="15" customHeight="1">
      <c r="A715" s="68"/>
      <c r="B715" s="69">
        <v>714</v>
      </c>
      <c r="C715" s="70"/>
      <c r="D715" s="70"/>
      <c r="E715" s="71"/>
      <c r="F715" s="72"/>
      <c r="G715" s="73"/>
      <c r="H715" s="74"/>
      <c r="I715" s="94"/>
      <c r="J715" s="95"/>
      <c r="K715" s="95"/>
      <c r="L715" s="79"/>
      <c r="M715" s="88"/>
      <c r="N715" s="88"/>
      <c r="O715" s="88"/>
      <c r="P715" s="89"/>
      <c r="Q715" s="90"/>
      <c r="R715" s="91"/>
      <c r="S715" s="91"/>
      <c r="T715" s="90"/>
      <c r="U715" s="90"/>
      <c r="V715" s="90"/>
      <c r="W715" s="90"/>
    </row>
    <row r="716" spans="1:23" ht="15" customHeight="1">
      <c r="A716" s="68"/>
      <c r="B716" s="69">
        <v>715</v>
      </c>
      <c r="C716" s="70"/>
      <c r="D716" s="70"/>
      <c r="E716" s="71"/>
      <c r="F716" s="72"/>
      <c r="G716" s="73"/>
      <c r="H716" s="74"/>
      <c r="I716" s="94"/>
      <c r="J716" s="95"/>
      <c r="K716" s="95"/>
      <c r="L716" s="79"/>
      <c r="M716" s="88"/>
      <c r="N716" s="88"/>
      <c r="O716" s="88"/>
      <c r="P716" s="89"/>
      <c r="Q716" s="90"/>
      <c r="R716" s="91"/>
      <c r="S716" s="91"/>
      <c r="T716" s="90"/>
      <c r="U716" s="90"/>
      <c r="V716" s="90"/>
      <c r="W716" s="90"/>
    </row>
    <row r="717" spans="1:23" ht="15" customHeight="1">
      <c r="A717" s="68"/>
      <c r="B717" s="69">
        <v>716</v>
      </c>
      <c r="C717" s="70"/>
      <c r="D717" s="70"/>
      <c r="E717" s="71"/>
      <c r="F717" s="72"/>
      <c r="G717" s="73"/>
      <c r="H717" s="74"/>
      <c r="I717" s="94"/>
      <c r="J717" s="95"/>
      <c r="K717" s="95"/>
      <c r="L717" s="79"/>
      <c r="M717" s="88"/>
      <c r="N717" s="88"/>
      <c r="O717" s="88"/>
      <c r="P717" s="89"/>
      <c r="Q717" s="90"/>
      <c r="R717" s="91"/>
      <c r="S717" s="91"/>
      <c r="T717" s="90"/>
      <c r="U717" s="90"/>
      <c r="V717" s="90"/>
      <c r="W717" s="90"/>
    </row>
    <row r="718" spans="1:23" ht="15" customHeight="1">
      <c r="A718" s="68"/>
      <c r="B718" s="69">
        <v>717</v>
      </c>
      <c r="C718" s="70"/>
      <c r="D718" s="70"/>
      <c r="E718" s="71"/>
      <c r="F718" s="72"/>
      <c r="G718" s="73"/>
      <c r="H718" s="74"/>
      <c r="I718" s="94"/>
      <c r="J718" s="95"/>
      <c r="K718" s="95"/>
      <c r="L718" s="79"/>
      <c r="M718" s="88"/>
      <c r="N718" s="88"/>
      <c r="O718" s="88"/>
      <c r="P718" s="89"/>
      <c r="Q718" s="90"/>
      <c r="R718" s="91"/>
      <c r="S718" s="91"/>
      <c r="T718" s="90"/>
      <c r="U718" s="90"/>
      <c r="V718" s="90"/>
      <c r="W718" s="90"/>
    </row>
    <row r="719" spans="1:23" ht="15" customHeight="1">
      <c r="A719" s="68"/>
      <c r="B719" s="69">
        <v>718</v>
      </c>
      <c r="C719" s="70"/>
      <c r="D719" s="70"/>
      <c r="E719" s="71"/>
      <c r="F719" s="72"/>
      <c r="G719" s="73"/>
      <c r="H719" s="74"/>
      <c r="I719" s="94"/>
      <c r="J719" s="95"/>
      <c r="K719" s="95"/>
      <c r="L719" s="79"/>
      <c r="M719" s="88"/>
      <c r="N719" s="88"/>
      <c r="O719" s="88"/>
      <c r="P719" s="89"/>
      <c r="Q719" s="90"/>
      <c r="R719" s="91"/>
      <c r="S719" s="91"/>
      <c r="T719" s="90"/>
      <c r="U719" s="90"/>
      <c r="V719" s="90"/>
      <c r="W719" s="90"/>
    </row>
    <row r="720" spans="1:23" ht="15" customHeight="1">
      <c r="A720" s="68"/>
      <c r="B720" s="69">
        <v>719</v>
      </c>
      <c r="C720" s="70"/>
      <c r="D720" s="70"/>
      <c r="E720" s="71"/>
      <c r="F720" s="72"/>
      <c r="G720" s="73"/>
      <c r="H720" s="74"/>
      <c r="I720" s="94"/>
      <c r="J720" s="95"/>
      <c r="K720" s="95"/>
      <c r="L720" s="79"/>
      <c r="M720" s="88"/>
      <c r="N720" s="88"/>
      <c r="O720" s="88"/>
      <c r="P720" s="89"/>
      <c r="Q720" s="90"/>
      <c r="R720" s="91"/>
      <c r="S720" s="91"/>
      <c r="T720" s="90"/>
      <c r="U720" s="90"/>
      <c r="V720" s="90"/>
      <c r="W720" s="90"/>
    </row>
    <row r="721" spans="1:23" ht="15" customHeight="1">
      <c r="A721" s="68"/>
      <c r="B721" s="69">
        <v>720</v>
      </c>
      <c r="C721" s="70"/>
      <c r="D721" s="70"/>
      <c r="E721" s="71"/>
      <c r="F721" s="72"/>
      <c r="G721" s="73"/>
      <c r="H721" s="74"/>
      <c r="I721" s="94"/>
      <c r="J721" s="95"/>
      <c r="K721" s="95"/>
      <c r="L721" s="79"/>
      <c r="M721" s="88"/>
      <c r="N721" s="88"/>
      <c r="O721" s="88"/>
      <c r="P721" s="89"/>
      <c r="Q721" s="90"/>
      <c r="R721" s="91"/>
      <c r="S721" s="91"/>
      <c r="T721" s="90"/>
      <c r="U721" s="90"/>
      <c r="V721" s="90"/>
      <c r="W721" s="90"/>
    </row>
    <row r="722" spans="1:23" ht="15" customHeight="1">
      <c r="A722" s="68"/>
      <c r="B722" s="69">
        <v>721</v>
      </c>
      <c r="C722" s="70"/>
      <c r="D722" s="70"/>
      <c r="E722" s="71"/>
      <c r="F722" s="72"/>
      <c r="G722" s="73"/>
      <c r="H722" s="74"/>
      <c r="I722" s="94"/>
      <c r="J722" s="95"/>
      <c r="K722" s="95"/>
      <c r="L722" s="79"/>
      <c r="M722" s="88"/>
      <c r="N722" s="88"/>
      <c r="O722" s="88"/>
      <c r="P722" s="89"/>
      <c r="Q722" s="90"/>
      <c r="R722" s="91"/>
      <c r="S722" s="91"/>
      <c r="T722" s="90"/>
      <c r="U722" s="90"/>
      <c r="V722" s="90"/>
      <c r="W722" s="90"/>
    </row>
    <row r="723" spans="1:23" ht="15" customHeight="1">
      <c r="A723" s="68"/>
      <c r="B723" s="69">
        <v>722</v>
      </c>
      <c r="C723" s="70"/>
      <c r="D723" s="70"/>
      <c r="E723" s="71"/>
      <c r="F723" s="72"/>
      <c r="G723" s="73"/>
      <c r="H723" s="74"/>
      <c r="I723" s="94"/>
      <c r="J723" s="95"/>
      <c r="K723" s="95"/>
      <c r="L723" s="79"/>
      <c r="M723" s="88"/>
      <c r="N723" s="88"/>
      <c r="O723" s="88"/>
      <c r="P723" s="89"/>
      <c r="Q723" s="90"/>
      <c r="R723" s="91"/>
      <c r="S723" s="91"/>
      <c r="T723" s="90"/>
      <c r="U723" s="90"/>
      <c r="V723" s="90"/>
      <c r="W723" s="90"/>
    </row>
    <row r="724" spans="1:23" ht="15" customHeight="1">
      <c r="A724" s="68"/>
      <c r="B724" s="69">
        <v>723</v>
      </c>
      <c r="C724" s="70"/>
      <c r="D724" s="70"/>
      <c r="E724" s="71"/>
      <c r="F724" s="72"/>
      <c r="G724" s="73"/>
      <c r="H724" s="74"/>
      <c r="I724" s="94"/>
      <c r="J724" s="95"/>
      <c r="K724" s="95"/>
      <c r="L724" s="79"/>
      <c r="M724" s="88"/>
      <c r="N724" s="88"/>
      <c r="O724" s="88"/>
      <c r="P724" s="89"/>
      <c r="Q724" s="90"/>
      <c r="R724" s="91"/>
      <c r="S724" s="91"/>
      <c r="T724" s="90"/>
      <c r="U724" s="90"/>
      <c r="V724" s="90"/>
      <c r="W724" s="90"/>
    </row>
    <row r="725" spans="1:23" ht="15" customHeight="1">
      <c r="A725" s="68"/>
      <c r="B725" s="69">
        <v>724</v>
      </c>
      <c r="C725" s="70"/>
      <c r="D725" s="70"/>
      <c r="E725" s="71"/>
      <c r="F725" s="72"/>
      <c r="G725" s="73"/>
      <c r="H725" s="74"/>
      <c r="I725" s="94"/>
      <c r="J725" s="95"/>
      <c r="K725" s="95"/>
      <c r="L725" s="79"/>
      <c r="M725" s="88"/>
      <c r="N725" s="88"/>
      <c r="O725" s="88"/>
      <c r="P725" s="89"/>
      <c r="Q725" s="90"/>
      <c r="R725" s="91"/>
      <c r="S725" s="91"/>
      <c r="T725" s="90"/>
      <c r="U725" s="90"/>
      <c r="V725" s="90"/>
      <c r="W725" s="90"/>
    </row>
    <row r="726" spans="1:23" ht="15" customHeight="1">
      <c r="A726" s="68"/>
      <c r="B726" s="69">
        <v>725</v>
      </c>
      <c r="C726" s="70"/>
      <c r="D726" s="70"/>
      <c r="E726" s="71"/>
      <c r="F726" s="72"/>
      <c r="G726" s="73"/>
      <c r="H726" s="74"/>
      <c r="I726" s="94"/>
      <c r="J726" s="95"/>
      <c r="K726" s="95"/>
      <c r="L726" s="79"/>
      <c r="M726" s="88"/>
      <c r="N726" s="88"/>
      <c r="O726" s="88"/>
      <c r="P726" s="89"/>
      <c r="Q726" s="90"/>
      <c r="R726" s="91"/>
      <c r="S726" s="91"/>
      <c r="T726" s="90"/>
      <c r="U726" s="90"/>
      <c r="V726" s="90"/>
      <c r="W726" s="90"/>
    </row>
    <row r="727" spans="1:23" ht="15" customHeight="1">
      <c r="A727" s="68"/>
      <c r="B727" s="69">
        <v>726</v>
      </c>
      <c r="C727" s="70"/>
      <c r="D727" s="70"/>
      <c r="E727" s="71"/>
      <c r="F727" s="72"/>
      <c r="G727" s="73"/>
      <c r="H727" s="74"/>
      <c r="I727" s="94"/>
      <c r="J727" s="95"/>
      <c r="K727" s="95"/>
      <c r="L727" s="79"/>
      <c r="M727" s="88"/>
      <c r="N727" s="88"/>
      <c r="O727" s="88"/>
      <c r="P727" s="89"/>
      <c r="Q727" s="90"/>
      <c r="R727" s="91"/>
      <c r="S727" s="91"/>
      <c r="T727" s="90"/>
      <c r="U727" s="90"/>
      <c r="V727" s="90"/>
      <c r="W727" s="90"/>
    </row>
    <row r="728" spans="1:23" ht="15" customHeight="1">
      <c r="A728" s="68"/>
      <c r="B728" s="69">
        <v>727</v>
      </c>
      <c r="C728" s="70"/>
      <c r="D728" s="70"/>
      <c r="E728" s="71"/>
      <c r="F728" s="72"/>
      <c r="G728" s="73"/>
      <c r="H728" s="74"/>
      <c r="I728" s="94"/>
      <c r="J728" s="95"/>
      <c r="K728" s="95"/>
      <c r="L728" s="79"/>
      <c r="M728" s="88"/>
      <c r="N728" s="88"/>
      <c r="O728" s="88"/>
      <c r="P728" s="89"/>
      <c r="Q728" s="90"/>
      <c r="R728" s="91"/>
      <c r="S728" s="91"/>
      <c r="T728" s="90"/>
      <c r="U728" s="90"/>
      <c r="V728" s="90"/>
      <c r="W728" s="90"/>
    </row>
    <row r="729" spans="1:23" ht="15" customHeight="1">
      <c r="A729" s="68"/>
      <c r="B729" s="69">
        <v>728</v>
      </c>
      <c r="C729" s="70"/>
      <c r="D729" s="70"/>
      <c r="E729" s="71"/>
      <c r="F729" s="72"/>
      <c r="G729" s="73"/>
      <c r="H729" s="74"/>
      <c r="I729" s="94"/>
      <c r="J729" s="95"/>
      <c r="K729" s="95"/>
      <c r="L729" s="79"/>
      <c r="M729" s="88"/>
      <c r="N729" s="88"/>
      <c r="O729" s="88"/>
      <c r="P729" s="89"/>
      <c r="Q729" s="90"/>
      <c r="R729" s="91"/>
      <c r="S729" s="91"/>
      <c r="T729" s="90"/>
      <c r="U729" s="90"/>
      <c r="V729" s="90"/>
      <c r="W729" s="90"/>
    </row>
    <row r="730" spans="1:23" ht="15" customHeight="1">
      <c r="A730" s="68"/>
      <c r="B730" s="69">
        <v>729</v>
      </c>
      <c r="C730" s="70"/>
      <c r="D730" s="70"/>
      <c r="E730" s="71"/>
      <c r="F730" s="72"/>
      <c r="G730" s="73"/>
      <c r="H730" s="74"/>
      <c r="I730" s="94"/>
      <c r="J730" s="95"/>
      <c r="K730" s="95"/>
      <c r="L730" s="79"/>
      <c r="M730" s="88"/>
      <c r="N730" s="88"/>
      <c r="O730" s="88"/>
      <c r="P730" s="89"/>
      <c r="Q730" s="90"/>
      <c r="R730" s="91"/>
      <c r="S730" s="91"/>
      <c r="T730" s="90"/>
      <c r="U730" s="90"/>
      <c r="V730" s="90"/>
      <c r="W730" s="90"/>
    </row>
    <row r="731" spans="1:23" ht="15" customHeight="1">
      <c r="A731" s="68"/>
      <c r="B731" s="69">
        <v>730</v>
      </c>
      <c r="C731" s="70"/>
      <c r="D731" s="70"/>
      <c r="E731" s="71"/>
      <c r="F731" s="72"/>
      <c r="G731" s="73"/>
      <c r="H731" s="74"/>
      <c r="I731" s="94"/>
      <c r="J731" s="95"/>
      <c r="K731" s="95"/>
      <c r="L731" s="79"/>
      <c r="M731" s="88"/>
      <c r="N731" s="88"/>
      <c r="O731" s="88"/>
      <c r="P731" s="89"/>
      <c r="Q731" s="90"/>
      <c r="R731" s="91"/>
      <c r="S731" s="91"/>
      <c r="T731" s="90"/>
      <c r="U731" s="90"/>
      <c r="V731" s="90"/>
      <c r="W731" s="90"/>
    </row>
    <row r="732" spans="1:23" ht="15" customHeight="1">
      <c r="A732" s="68"/>
      <c r="B732" s="69">
        <v>731</v>
      </c>
      <c r="C732" s="70"/>
      <c r="D732" s="70"/>
      <c r="E732" s="71"/>
      <c r="F732" s="72"/>
      <c r="G732" s="73"/>
      <c r="H732" s="74"/>
      <c r="I732" s="94"/>
      <c r="J732" s="95"/>
      <c r="K732" s="95"/>
      <c r="L732" s="79"/>
      <c r="M732" s="88"/>
      <c r="N732" s="88"/>
      <c r="O732" s="88"/>
      <c r="P732" s="89"/>
      <c r="Q732" s="90"/>
      <c r="R732" s="91"/>
      <c r="S732" s="91"/>
      <c r="T732" s="90"/>
      <c r="U732" s="90"/>
      <c r="V732" s="90"/>
      <c r="W732" s="90"/>
    </row>
    <row r="733" spans="1:23" ht="15" customHeight="1">
      <c r="A733" s="68"/>
      <c r="B733" s="69">
        <v>732</v>
      </c>
      <c r="C733" s="70"/>
      <c r="D733" s="70"/>
      <c r="E733" s="71"/>
      <c r="F733" s="72"/>
      <c r="G733" s="73"/>
      <c r="H733" s="74"/>
      <c r="I733" s="94"/>
      <c r="J733" s="95"/>
      <c r="K733" s="95"/>
      <c r="L733" s="79"/>
      <c r="M733" s="88"/>
      <c r="N733" s="88"/>
      <c r="O733" s="88"/>
      <c r="P733" s="89"/>
      <c r="Q733" s="90"/>
      <c r="R733" s="91"/>
      <c r="S733" s="91"/>
      <c r="T733" s="90"/>
      <c r="U733" s="90"/>
      <c r="V733" s="90"/>
      <c r="W733" s="90"/>
    </row>
    <row r="734" spans="1:23" ht="15" customHeight="1">
      <c r="A734" s="68"/>
      <c r="B734" s="69">
        <v>733</v>
      </c>
      <c r="C734" s="70"/>
      <c r="D734" s="70"/>
      <c r="E734" s="71"/>
      <c r="F734" s="72"/>
      <c r="G734" s="73"/>
      <c r="H734" s="74"/>
      <c r="I734" s="94"/>
      <c r="J734" s="95"/>
      <c r="K734" s="95"/>
      <c r="L734" s="79"/>
      <c r="M734" s="88"/>
      <c r="N734" s="88"/>
      <c r="O734" s="88"/>
      <c r="P734" s="89"/>
      <c r="Q734" s="90"/>
      <c r="R734" s="91"/>
      <c r="S734" s="91"/>
      <c r="T734" s="90"/>
      <c r="U734" s="90"/>
      <c r="V734" s="90"/>
      <c r="W734" s="90"/>
    </row>
    <row r="735" spans="1:23" ht="15" customHeight="1">
      <c r="A735" s="68"/>
      <c r="B735" s="69">
        <v>734</v>
      </c>
      <c r="C735" s="70"/>
      <c r="D735" s="70"/>
      <c r="E735" s="71"/>
      <c r="F735" s="72"/>
      <c r="G735" s="73"/>
      <c r="H735" s="74"/>
      <c r="I735" s="94"/>
      <c r="J735" s="95"/>
      <c r="K735" s="95"/>
      <c r="L735" s="79"/>
      <c r="M735" s="88"/>
      <c r="N735" s="88"/>
      <c r="O735" s="88"/>
      <c r="P735" s="89"/>
      <c r="Q735" s="90"/>
      <c r="R735" s="91"/>
      <c r="S735" s="91"/>
      <c r="T735" s="90"/>
      <c r="U735" s="90"/>
      <c r="V735" s="90"/>
      <c r="W735" s="90"/>
    </row>
    <row r="736" spans="1:23" ht="15" customHeight="1">
      <c r="A736" s="68"/>
      <c r="B736" s="69">
        <v>735</v>
      </c>
      <c r="C736" s="70"/>
      <c r="D736" s="70"/>
      <c r="E736" s="71"/>
      <c r="F736" s="72"/>
      <c r="G736" s="73"/>
      <c r="H736" s="74"/>
      <c r="I736" s="94"/>
      <c r="J736" s="95"/>
      <c r="K736" s="95"/>
      <c r="L736" s="79"/>
      <c r="M736" s="88"/>
      <c r="N736" s="88"/>
      <c r="O736" s="88"/>
      <c r="P736" s="89"/>
      <c r="Q736" s="90"/>
      <c r="R736" s="91"/>
      <c r="S736" s="91"/>
      <c r="T736" s="90"/>
      <c r="U736" s="90"/>
      <c r="V736" s="90"/>
      <c r="W736" s="90"/>
    </row>
    <row r="737" spans="1:23" ht="15" customHeight="1">
      <c r="A737" s="68"/>
      <c r="B737" s="69">
        <v>736</v>
      </c>
      <c r="C737" s="70"/>
      <c r="D737" s="70"/>
      <c r="E737" s="71"/>
      <c r="F737" s="72"/>
      <c r="G737" s="73"/>
      <c r="H737" s="74"/>
      <c r="I737" s="94"/>
      <c r="J737" s="95"/>
      <c r="K737" s="95"/>
      <c r="L737" s="79"/>
      <c r="M737" s="88"/>
      <c r="N737" s="88"/>
      <c r="O737" s="88"/>
      <c r="P737" s="89"/>
      <c r="Q737" s="90"/>
      <c r="R737" s="91"/>
      <c r="S737" s="91"/>
      <c r="T737" s="90"/>
      <c r="U737" s="90"/>
      <c r="V737" s="90"/>
      <c r="W737" s="90"/>
    </row>
    <row r="738" spans="1:23" ht="15" customHeight="1">
      <c r="A738" s="68"/>
      <c r="B738" s="69">
        <v>737</v>
      </c>
      <c r="C738" s="70"/>
      <c r="D738" s="70"/>
      <c r="E738" s="71"/>
      <c r="F738" s="72"/>
      <c r="G738" s="73"/>
      <c r="H738" s="74"/>
      <c r="I738" s="94"/>
      <c r="J738" s="95"/>
      <c r="K738" s="95"/>
      <c r="L738" s="79"/>
      <c r="M738" s="88"/>
      <c r="N738" s="88"/>
      <c r="O738" s="88"/>
      <c r="P738" s="89"/>
      <c r="Q738" s="90"/>
      <c r="R738" s="91"/>
      <c r="S738" s="91"/>
      <c r="T738" s="90"/>
      <c r="U738" s="90"/>
      <c r="V738" s="90"/>
      <c r="W738" s="90"/>
    </row>
    <row r="739" spans="1:23" ht="15" customHeight="1">
      <c r="A739" s="68"/>
      <c r="B739" s="69">
        <v>738</v>
      </c>
      <c r="C739" s="70"/>
      <c r="D739" s="70"/>
      <c r="E739" s="71"/>
      <c r="F739" s="72"/>
      <c r="G739" s="73"/>
      <c r="H739" s="74"/>
      <c r="I739" s="94"/>
      <c r="J739" s="95"/>
      <c r="K739" s="95"/>
      <c r="L739" s="79"/>
      <c r="M739" s="88"/>
      <c r="N739" s="88"/>
      <c r="O739" s="88"/>
      <c r="P739" s="89"/>
      <c r="Q739" s="90"/>
      <c r="R739" s="91"/>
      <c r="S739" s="91"/>
      <c r="T739" s="90"/>
      <c r="U739" s="90"/>
      <c r="V739" s="90"/>
      <c r="W739" s="90"/>
    </row>
    <row r="740" spans="1:23" ht="15" customHeight="1">
      <c r="A740" s="68"/>
      <c r="B740" s="69">
        <v>739</v>
      </c>
      <c r="C740" s="70"/>
      <c r="D740" s="70"/>
      <c r="E740" s="71"/>
      <c r="F740" s="72"/>
      <c r="G740" s="73"/>
      <c r="H740" s="74"/>
      <c r="I740" s="94"/>
      <c r="J740" s="95"/>
      <c r="K740" s="95"/>
      <c r="L740" s="79"/>
      <c r="M740" s="88"/>
      <c r="N740" s="88"/>
      <c r="O740" s="88"/>
      <c r="P740" s="89"/>
      <c r="Q740" s="90"/>
      <c r="R740" s="91"/>
      <c r="S740" s="91"/>
      <c r="T740" s="90"/>
      <c r="U740" s="90"/>
      <c r="V740" s="90"/>
      <c r="W740" s="90"/>
    </row>
    <row r="741" spans="1:23" ht="15" customHeight="1">
      <c r="A741" s="68"/>
      <c r="B741" s="69">
        <v>740</v>
      </c>
      <c r="C741" s="70"/>
      <c r="D741" s="70"/>
      <c r="E741" s="71"/>
      <c r="F741" s="72"/>
      <c r="G741" s="73"/>
      <c r="H741" s="74"/>
      <c r="I741" s="94"/>
      <c r="J741" s="95"/>
      <c r="K741" s="95"/>
      <c r="L741" s="79"/>
      <c r="M741" s="88"/>
      <c r="N741" s="88"/>
      <c r="O741" s="88"/>
      <c r="P741" s="89"/>
      <c r="Q741" s="90"/>
      <c r="R741" s="91"/>
      <c r="S741" s="91"/>
      <c r="T741" s="90"/>
      <c r="U741" s="90"/>
      <c r="V741" s="90"/>
      <c r="W741" s="90"/>
    </row>
    <row r="742" spans="1:23" ht="15" customHeight="1">
      <c r="A742" s="68"/>
      <c r="B742" s="69">
        <v>741</v>
      </c>
      <c r="C742" s="70"/>
      <c r="D742" s="70"/>
      <c r="E742" s="71"/>
      <c r="F742" s="72"/>
      <c r="G742" s="73"/>
      <c r="H742" s="74"/>
      <c r="I742" s="94"/>
      <c r="J742" s="95"/>
      <c r="K742" s="95"/>
      <c r="L742" s="79"/>
      <c r="M742" s="88"/>
      <c r="N742" s="88"/>
      <c r="O742" s="88"/>
      <c r="P742" s="89"/>
      <c r="Q742" s="90"/>
      <c r="R742" s="91"/>
      <c r="S742" s="91"/>
      <c r="T742" s="90"/>
      <c r="U742" s="90"/>
      <c r="V742" s="90"/>
      <c r="W742" s="90"/>
    </row>
    <row r="743" spans="1:23" ht="15" customHeight="1">
      <c r="A743" s="68"/>
      <c r="B743" s="69">
        <v>742</v>
      </c>
      <c r="C743" s="70"/>
      <c r="D743" s="70"/>
      <c r="E743" s="71"/>
      <c r="F743" s="72"/>
      <c r="G743" s="73"/>
      <c r="H743" s="74"/>
      <c r="I743" s="94"/>
      <c r="J743" s="95"/>
      <c r="K743" s="95"/>
      <c r="L743" s="79"/>
      <c r="M743" s="88"/>
      <c r="N743" s="88"/>
      <c r="O743" s="88"/>
      <c r="P743" s="89"/>
      <c r="Q743" s="90"/>
      <c r="R743" s="91"/>
      <c r="S743" s="91"/>
      <c r="T743" s="90"/>
      <c r="U743" s="90"/>
      <c r="V743" s="90"/>
      <c r="W743" s="90"/>
    </row>
    <row r="744" spans="1:23" ht="15" customHeight="1">
      <c r="A744" s="68"/>
      <c r="B744" s="69">
        <v>743</v>
      </c>
      <c r="C744" s="70"/>
      <c r="D744" s="70"/>
      <c r="E744" s="71"/>
      <c r="F744" s="72"/>
      <c r="G744" s="73"/>
      <c r="H744" s="74"/>
      <c r="I744" s="94"/>
      <c r="J744" s="95"/>
      <c r="K744" s="95"/>
      <c r="L744" s="79"/>
      <c r="M744" s="88"/>
      <c r="N744" s="88"/>
      <c r="O744" s="88"/>
      <c r="P744" s="89"/>
      <c r="Q744" s="90"/>
      <c r="R744" s="91"/>
      <c r="S744" s="91"/>
      <c r="T744" s="90"/>
      <c r="U744" s="90"/>
      <c r="V744" s="90"/>
      <c r="W744" s="90"/>
    </row>
    <row r="745" spans="1:23" ht="15" customHeight="1">
      <c r="A745" s="68"/>
      <c r="B745" s="69">
        <v>744</v>
      </c>
      <c r="C745" s="70"/>
      <c r="D745" s="70"/>
      <c r="E745" s="71"/>
      <c r="F745" s="72"/>
      <c r="G745" s="73"/>
      <c r="H745" s="74"/>
      <c r="I745" s="94"/>
      <c r="J745" s="95"/>
      <c r="K745" s="95"/>
      <c r="L745" s="79"/>
      <c r="M745" s="88"/>
      <c r="N745" s="88"/>
      <c r="O745" s="88"/>
      <c r="P745" s="89"/>
      <c r="Q745" s="90"/>
      <c r="R745" s="91"/>
      <c r="S745" s="91"/>
      <c r="T745" s="90"/>
      <c r="U745" s="90"/>
      <c r="V745" s="90"/>
      <c r="W745" s="90"/>
    </row>
    <row r="746" spans="1:23" ht="15" customHeight="1">
      <c r="A746" s="68"/>
      <c r="B746" s="69">
        <v>745</v>
      </c>
      <c r="C746" s="70"/>
      <c r="D746" s="70"/>
      <c r="E746" s="71"/>
      <c r="F746" s="72"/>
      <c r="G746" s="73"/>
      <c r="H746" s="74"/>
      <c r="I746" s="94"/>
      <c r="J746" s="95"/>
      <c r="K746" s="95"/>
      <c r="L746" s="79"/>
      <c r="M746" s="88"/>
      <c r="N746" s="88"/>
      <c r="O746" s="88"/>
      <c r="P746" s="89"/>
      <c r="Q746" s="90"/>
      <c r="R746" s="91"/>
      <c r="S746" s="91"/>
      <c r="T746" s="90"/>
      <c r="U746" s="90"/>
      <c r="V746" s="90"/>
      <c r="W746" s="90"/>
    </row>
    <row r="747" spans="1:23" ht="15" customHeight="1">
      <c r="A747" s="68"/>
      <c r="B747" s="69">
        <v>746</v>
      </c>
      <c r="C747" s="70"/>
      <c r="D747" s="70"/>
      <c r="E747" s="71"/>
      <c r="F747" s="72"/>
      <c r="G747" s="73"/>
      <c r="H747" s="74"/>
      <c r="I747" s="94"/>
      <c r="J747" s="95"/>
      <c r="K747" s="95"/>
      <c r="L747" s="79"/>
      <c r="M747" s="88"/>
      <c r="N747" s="88"/>
      <c r="O747" s="88"/>
      <c r="P747" s="89"/>
      <c r="Q747" s="90"/>
      <c r="R747" s="91"/>
      <c r="S747" s="91"/>
      <c r="T747" s="90"/>
      <c r="U747" s="90"/>
      <c r="V747" s="90"/>
      <c r="W747" s="90"/>
    </row>
    <row r="748" spans="1:23" ht="15" customHeight="1">
      <c r="A748" s="68"/>
      <c r="B748" s="69">
        <v>747</v>
      </c>
      <c r="C748" s="70"/>
      <c r="D748" s="70"/>
      <c r="E748" s="71"/>
      <c r="F748" s="72"/>
      <c r="G748" s="73"/>
      <c r="H748" s="74"/>
      <c r="I748" s="94"/>
      <c r="J748" s="95"/>
      <c r="K748" s="95"/>
      <c r="L748" s="79"/>
      <c r="M748" s="88"/>
      <c r="N748" s="88"/>
      <c r="O748" s="88"/>
      <c r="P748" s="89"/>
      <c r="Q748" s="90"/>
      <c r="R748" s="91"/>
      <c r="S748" s="91"/>
      <c r="T748" s="90"/>
      <c r="U748" s="90"/>
      <c r="V748" s="90"/>
      <c r="W748" s="90"/>
    </row>
    <row r="749" spans="1:23" ht="15" customHeight="1">
      <c r="A749" s="68"/>
      <c r="B749" s="69">
        <v>748</v>
      </c>
      <c r="C749" s="70"/>
      <c r="D749" s="70"/>
      <c r="E749" s="71"/>
      <c r="F749" s="72"/>
      <c r="G749" s="73"/>
      <c r="H749" s="74"/>
      <c r="I749" s="94"/>
      <c r="J749" s="95"/>
      <c r="K749" s="95"/>
      <c r="L749" s="79"/>
      <c r="M749" s="88"/>
      <c r="N749" s="88"/>
      <c r="O749" s="88"/>
      <c r="P749" s="89"/>
      <c r="Q749" s="90"/>
      <c r="R749" s="91"/>
      <c r="S749" s="91"/>
      <c r="T749" s="90"/>
      <c r="U749" s="90"/>
      <c r="V749" s="90"/>
      <c r="W749" s="90"/>
    </row>
    <row r="750" spans="1:23" ht="15" customHeight="1">
      <c r="A750" s="68"/>
      <c r="B750" s="69">
        <v>749</v>
      </c>
      <c r="C750" s="70"/>
      <c r="D750" s="70"/>
      <c r="E750" s="71"/>
      <c r="F750" s="72"/>
      <c r="G750" s="73"/>
      <c r="H750" s="74"/>
      <c r="I750" s="94"/>
      <c r="J750" s="95"/>
      <c r="K750" s="95"/>
      <c r="L750" s="79"/>
      <c r="M750" s="88"/>
      <c r="N750" s="88"/>
      <c r="O750" s="88"/>
      <c r="P750" s="89"/>
      <c r="Q750" s="90"/>
      <c r="R750" s="91"/>
      <c r="S750" s="91"/>
      <c r="T750" s="90"/>
      <c r="U750" s="90"/>
      <c r="V750" s="90"/>
      <c r="W750" s="90"/>
    </row>
    <row r="751" spans="1:23" ht="15" customHeight="1">
      <c r="A751" s="68"/>
      <c r="B751" s="69">
        <v>750</v>
      </c>
      <c r="C751" s="70"/>
      <c r="D751" s="70"/>
      <c r="E751" s="71"/>
      <c r="F751" s="72"/>
      <c r="G751" s="73"/>
      <c r="H751" s="74"/>
      <c r="I751" s="94"/>
      <c r="J751" s="95"/>
      <c r="K751" s="95"/>
      <c r="L751" s="79"/>
      <c r="M751" s="88"/>
      <c r="N751" s="88"/>
      <c r="O751" s="88"/>
      <c r="P751" s="89"/>
      <c r="Q751" s="90"/>
      <c r="R751" s="91"/>
      <c r="S751" s="91"/>
      <c r="T751" s="90"/>
      <c r="U751" s="90"/>
      <c r="V751" s="90"/>
      <c r="W751" s="90"/>
    </row>
    <row r="752" spans="1:23" ht="15" customHeight="1">
      <c r="A752" s="68"/>
      <c r="B752" s="69">
        <v>751</v>
      </c>
      <c r="C752" s="70"/>
      <c r="D752" s="70"/>
      <c r="E752" s="71"/>
      <c r="F752" s="72"/>
      <c r="G752" s="73"/>
      <c r="H752" s="74"/>
      <c r="I752" s="94"/>
      <c r="J752" s="95"/>
      <c r="K752" s="95"/>
      <c r="L752" s="79"/>
      <c r="M752" s="88"/>
      <c r="N752" s="88"/>
      <c r="O752" s="88"/>
      <c r="P752" s="89"/>
      <c r="Q752" s="90"/>
      <c r="R752" s="91"/>
      <c r="S752" s="91"/>
      <c r="T752" s="90"/>
      <c r="U752" s="90"/>
      <c r="V752" s="90"/>
      <c r="W752" s="90"/>
    </row>
    <row r="753" spans="1:23" ht="15" customHeight="1">
      <c r="A753" s="68"/>
      <c r="B753" s="69">
        <v>752</v>
      </c>
      <c r="C753" s="70"/>
      <c r="D753" s="70"/>
      <c r="E753" s="71"/>
      <c r="F753" s="72"/>
      <c r="G753" s="73"/>
      <c r="H753" s="74"/>
      <c r="I753" s="94"/>
      <c r="J753" s="95"/>
      <c r="K753" s="95"/>
      <c r="L753" s="79"/>
      <c r="M753" s="88"/>
      <c r="N753" s="88"/>
      <c r="O753" s="88"/>
      <c r="P753" s="89"/>
      <c r="Q753" s="90"/>
      <c r="R753" s="91"/>
      <c r="S753" s="91"/>
      <c r="T753" s="90"/>
      <c r="U753" s="90"/>
      <c r="V753" s="90"/>
      <c r="W753" s="90"/>
    </row>
    <row r="754" spans="1:23" ht="15" customHeight="1">
      <c r="A754" s="68"/>
      <c r="B754" s="69">
        <v>753</v>
      </c>
      <c r="C754" s="70"/>
      <c r="D754" s="70"/>
      <c r="E754" s="71"/>
      <c r="F754" s="72"/>
      <c r="G754" s="73"/>
      <c r="H754" s="74"/>
      <c r="I754" s="94"/>
      <c r="J754" s="95"/>
      <c r="K754" s="95"/>
      <c r="L754" s="79"/>
      <c r="M754" s="88"/>
      <c r="N754" s="88"/>
      <c r="O754" s="88"/>
      <c r="P754" s="89"/>
      <c r="Q754" s="90"/>
      <c r="R754" s="91"/>
      <c r="S754" s="91"/>
      <c r="T754" s="90"/>
      <c r="U754" s="90"/>
      <c r="V754" s="90"/>
      <c r="W754" s="90"/>
    </row>
    <row r="755" spans="1:23" ht="15" customHeight="1">
      <c r="A755" s="68"/>
      <c r="B755" s="69">
        <v>754</v>
      </c>
      <c r="C755" s="70"/>
      <c r="D755" s="70"/>
      <c r="E755" s="71"/>
      <c r="F755" s="72"/>
      <c r="G755" s="73"/>
      <c r="H755" s="74"/>
      <c r="I755" s="94"/>
      <c r="J755" s="95"/>
      <c r="K755" s="95"/>
      <c r="L755" s="79"/>
      <c r="M755" s="88"/>
      <c r="N755" s="88"/>
      <c r="O755" s="88"/>
      <c r="P755" s="89"/>
      <c r="Q755" s="90"/>
      <c r="R755" s="91"/>
      <c r="S755" s="91"/>
      <c r="T755" s="90"/>
      <c r="U755" s="90"/>
      <c r="V755" s="90"/>
      <c r="W755" s="90"/>
    </row>
    <row r="756" spans="1:23" ht="15" customHeight="1">
      <c r="A756" s="68"/>
      <c r="B756" s="69">
        <v>755</v>
      </c>
      <c r="C756" s="70"/>
      <c r="D756" s="70"/>
      <c r="E756" s="71"/>
      <c r="F756" s="72"/>
      <c r="G756" s="73"/>
      <c r="H756" s="74"/>
      <c r="I756" s="94"/>
      <c r="J756" s="95"/>
      <c r="K756" s="95"/>
      <c r="L756" s="79"/>
      <c r="M756" s="88"/>
      <c r="N756" s="88"/>
      <c r="O756" s="88"/>
      <c r="P756" s="89"/>
      <c r="Q756" s="90"/>
      <c r="R756" s="91"/>
      <c r="S756" s="91"/>
      <c r="T756" s="90"/>
      <c r="U756" s="90"/>
      <c r="V756" s="90"/>
      <c r="W756" s="90"/>
    </row>
    <row r="757" spans="1:23" ht="15" customHeight="1">
      <c r="A757" s="68"/>
      <c r="B757" s="69">
        <v>756</v>
      </c>
      <c r="C757" s="70"/>
      <c r="D757" s="70"/>
      <c r="E757" s="71"/>
      <c r="F757" s="72"/>
      <c r="G757" s="73"/>
      <c r="H757" s="74"/>
      <c r="I757" s="94"/>
      <c r="J757" s="95"/>
      <c r="K757" s="95"/>
      <c r="L757" s="79"/>
      <c r="M757" s="88"/>
      <c r="N757" s="88"/>
      <c r="O757" s="88"/>
      <c r="P757" s="89"/>
      <c r="Q757" s="90"/>
      <c r="R757" s="91"/>
      <c r="S757" s="91"/>
      <c r="T757" s="90"/>
      <c r="U757" s="90"/>
      <c r="V757" s="90"/>
      <c r="W757" s="90"/>
    </row>
    <row r="758" spans="1:23" ht="15" customHeight="1">
      <c r="A758" s="68"/>
      <c r="B758" s="69">
        <v>757</v>
      </c>
      <c r="C758" s="70"/>
      <c r="D758" s="70"/>
      <c r="E758" s="71"/>
      <c r="F758" s="72"/>
      <c r="G758" s="73"/>
      <c r="H758" s="74"/>
      <c r="I758" s="94"/>
      <c r="J758" s="95"/>
      <c r="K758" s="95"/>
      <c r="L758" s="79"/>
      <c r="M758" s="88"/>
      <c r="N758" s="88"/>
      <c r="O758" s="88"/>
      <c r="P758" s="89"/>
      <c r="Q758" s="90"/>
      <c r="R758" s="91"/>
      <c r="S758" s="91"/>
      <c r="T758" s="90"/>
      <c r="U758" s="90"/>
      <c r="V758" s="90"/>
      <c r="W758" s="90"/>
    </row>
    <row r="759" spans="1:23" ht="15" customHeight="1">
      <c r="A759" s="68"/>
      <c r="B759" s="69">
        <v>758</v>
      </c>
      <c r="C759" s="70"/>
      <c r="D759" s="70"/>
      <c r="E759" s="71"/>
      <c r="F759" s="72"/>
      <c r="G759" s="73"/>
      <c r="H759" s="74"/>
      <c r="I759" s="94"/>
      <c r="J759" s="95"/>
      <c r="K759" s="95"/>
      <c r="L759" s="79"/>
      <c r="M759" s="88"/>
      <c r="N759" s="88"/>
      <c r="O759" s="88"/>
      <c r="P759" s="89"/>
      <c r="Q759" s="90"/>
      <c r="R759" s="91"/>
      <c r="S759" s="91"/>
      <c r="T759" s="90"/>
      <c r="U759" s="90"/>
      <c r="V759" s="90"/>
      <c r="W759" s="90"/>
    </row>
    <row r="760" spans="1:23" ht="15" customHeight="1">
      <c r="A760" s="68"/>
      <c r="B760" s="69">
        <v>759</v>
      </c>
      <c r="C760" s="70"/>
      <c r="D760" s="70"/>
      <c r="E760" s="71"/>
      <c r="F760" s="72"/>
      <c r="G760" s="73"/>
      <c r="H760" s="74"/>
      <c r="I760" s="94"/>
      <c r="J760" s="95"/>
      <c r="K760" s="95"/>
      <c r="L760" s="79"/>
      <c r="M760" s="88"/>
      <c r="N760" s="88"/>
      <c r="O760" s="88"/>
      <c r="P760" s="89"/>
      <c r="Q760" s="90"/>
      <c r="R760" s="91"/>
      <c r="S760" s="91"/>
      <c r="T760" s="90"/>
      <c r="U760" s="90"/>
      <c r="V760" s="90"/>
      <c r="W760" s="90"/>
    </row>
    <row r="761" spans="1:23" ht="15" customHeight="1">
      <c r="A761" s="68"/>
      <c r="B761" s="69">
        <v>760</v>
      </c>
      <c r="C761" s="70"/>
      <c r="D761" s="70"/>
      <c r="E761" s="71"/>
      <c r="F761" s="72"/>
      <c r="G761" s="73"/>
      <c r="H761" s="74"/>
      <c r="I761" s="94"/>
      <c r="J761" s="95"/>
      <c r="K761" s="95"/>
      <c r="L761" s="79"/>
      <c r="M761" s="88"/>
      <c r="N761" s="88"/>
      <c r="O761" s="88"/>
      <c r="P761" s="89"/>
      <c r="Q761" s="90"/>
      <c r="R761" s="91"/>
      <c r="S761" s="91"/>
      <c r="T761" s="90"/>
      <c r="U761" s="90"/>
      <c r="V761" s="90"/>
      <c r="W761" s="90"/>
    </row>
    <row r="762" spans="1:23" ht="15" customHeight="1">
      <c r="A762" s="68"/>
      <c r="B762" s="69">
        <v>761</v>
      </c>
      <c r="C762" s="70"/>
      <c r="D762" s="70"/>
      <c r="E762" s="71"/>
      <c r="F762" s="72"/>
      <c r="G762" s="73"/>
      <c r="H762" s="74"/>
      <c r="I762" s="94"/>
      <c r="J762" s="95"/>
      <c r="K762" s="95"/>
      <c r="L762" s="79"/>
      <c r="M762" s="88"/>
      <c r="N762" s="88"/>
      <c r="O762" s="88"/>
      <c r="P762" s="89"/>
      <c r="Q762" s="90"/>
      <c r="R762" s="91"/>
      <c r="S762" s="91"/>
      <c r="T762" s="90"/>
      <c r="U762" s="90"/>
      <c r="V762" s="90"/>
      <c r="W762" s="90"/>
    </row>
    <row r="763" spans="1:23" ht="15" customHeight="1">
      <c r="A763" s="68"/>
      <c r="B763" s="69">
        <v>762</v>
      </c>
      <c r="C763" s="70"/>
      <c r="D763" s="70"/>
      <c r="E763" s="71"/>
      <c r="F763" s="72"/>
      <c r="G763" s="73"/>
      <c r="H763" s="74"/>
      <c r="I763" s="94"/>
      <c r="J763" s="95"/>
      <c r="K763" s="95"/>
      <c r="L763" s="79"/>
      <c r="M763" s="88"/>
      <c r="N763" s="88"/>
      <c r="O763" s="88"/>
      <c r="P763" s="89"/>
      <c r="Q763" s="90"/>
      <c r="R763" s="91"/>
      <c r="S763" s="91"/>
      <c r="T763" s="90"/>
      <c r="U763" s="90"/>
      <c r="V763" s="90"/>
      <c r="W763" s="90"/>
    </row>
    <row r="764" spans="1:23" ht="15" customHeight="1">
      <c r="A764" s="68"/>
      <c r="B764" s="69">
        <v>763</v>
      </c>
      <c r="C764" s="70"/>
      <c r="D764" s="70"/>
      <c r="E764" s="71"/>
      <c r="F764" s="72"/>
      <c r="G764" s="73"/>
      <c r="H764" s="74"/>
      <c r="I764" s="94"/>
      <c r="J764" s="95"/>
      <c r="K764" s="95"/>
      <c r="L764" s="79"/>
      <c r="M764" s="88"/>
      <c r="N764" s="88"/>
      <c r="O764" s="88"/>
      <c r="P764" s="89"/>
      <c r="Q764" s="90"/>
      <c r="R764" s="91"/>
      <c r="S764" s="91"/>
      <c r="T764" s="90"/>
      <c r="U764" s="90"/>
      <c r="V764" s="90"/>
      <c r="W764" s="90"/>
    </row>
    <row r="765" spans="1:23" ht="15" customHeight="1">
      <c r="A765" s="68"/>
      <c r="B765" s="69">
        <v>764</v>
      </c>
      <c r="C765" s="70"/>
      <c r="D765" s="70"/>
      <c r="E765" s="71"/>
      <c r="F765" s="72"/>
      <c r="G765" s="73"/>
      <c r="H765" s="74"/>
      <c r="I765" s="94"/>
      <c r="J765" s="95"/>
      <c r="K765" s="95"/>
      <c r="L765" s="79"/>
      <c r="M765" s="88"/>
      <c r="N765" s="88"/>
      <c r="O765" s="88"/>
      <c r="P765" s="89"/>
      <c r="Q765" s="90"/>
      <c r="R765" s="91"/>
      <c r="S765" s="91"/>
      <c r="T765" s="90"/>
      <c r="U765" s="90"/>
      <c r="V765" s="90"/>
      <c r="W765" s="90"/>
    </row>
    <row r="766" spans="1:23" ht="15" customHeight="1">
      <c r="A766" s="68"/>
      <c r="B766" s="69">
        <v>765</v>
      </c>
      <c r="C766" s="70"/>
      <c r="D766" s="70"/>
      <c r="E766" s="71"/>
      <c r="F766" s="72"/>
      <c r="G766" s="73"/>
      <c r="H766" s="74"/>
      <c r="I766" s="94"/>
      <c r="J766" s="95"/>
      <c r="K766" s="95"/>
      <c r="L766" s="79"/>
      <c r="M766" s="88"/>
      <c r="N766" s="88"/>
      <c r="O766" s="88"/>
      <c r="P766" s="89"/>
      <c r="Q766" s="90"/>
      <c r="R766" s="91"/>
      <c r="S766" s="91"/>
      <c r="T766" s="90"/>
      <c r="U766" s="90"/>
      <c r="V766" s="90"/>
      <c r="W766" s="90"/>
    </row>
    <row r="767" spans="1:23" ht="15" customHeight="1">
      <c r="A767" s="68"/>
      <c r="B767" s="69">
        <v>766</v>
      </c>
      <c r="C767" s="70"/>
      <c r="D767" s="70"/>
      <c r="E767" s="71"/>
      <c r="F767" s="72"/>
      <c r="G767" s="73"/>
      <c r="H767" s="74"/>
      <c r="I767" s="94"/>
      <c r="J767" s="95"/>
      <c r="K767" s="95"/>
      <c r="L767" s="79"/>
      <c r="M767" s="88"/>
      <c r="N767" s="88"/>
      <c r="O767" s="88"/>
      <c r="P767" s="89"/>
      <c r="Q767" s="90"/>
      <c r="R767" s="91"/>
      <c r="S767" s="91"/>
      <c r="T767" s="90"/>
      <c r="U767" s="90"/>
      <c r="V767" s="90"/>
      <c r="W767" s="90"/>
    </row>
    <row r="768" spans="1:23" ht="15" customHeight="1">
      <c r="A768" s="68"/>
      <c r="B768" s="69">
        <v>767</v>
      </c>
      <c r="C768" s="70"/>
      <c r="D768" s="70"/>
      <c r="E768" s="71"/>
      <c r="F768" s="72"/>
      <c r="G768" s="73"/>
      <c r="H768" s="74"/>
      <c r="I768" s="94"/>
      <c r="J768" s="95"/>
      <c r="K768" s="95"/>
      <c r="L768" s="79"/>
      <c r="M768" s="88"/>
      <c r="N768" s="88"/>
      <c r="O768" s="88"/>
      <c r="P768" s="89"/>
      <c r="Q768" s="90"/>
      <c r="R768" s="91"/>
      <c r="S768" s="91"/>
      <c r="T768" s="90"/>
      <c r="U768" s="90"/>
      <c r="V768" s="90"/>
      <c r="W768" s="90"/>
    </row>
    <row r="769" spans="1:23" ht="15" customHeight="1">
      <c r="A769" s="68"/>
      <c r="B769" s="69">
        <v>768</v>
      </c>
      <c r="C769" s="70"/>
      <c r="D769" s="70"/>
      <c r="E769" s="71"/>
      <c r="F769" s="72"/>
      <c r="G769" s="73"/>
      <c r="H769" s="74"/>
      <c r="I769" s="94"/>
      <c r="J769" s="95"/>
      <c r="K769" s="95"/>
      <c r="L769" s="79"/>
      <c r="M769" s="88"/>
      <c r="N769" s="88"/>
      <c r="O769" s="88"/>
      <c r="P769" s="89"/>
      <c r="Q769" s="90"/>
      <c r="R769" s="91"/>
      <c r="S769" s="91"/>
      <c r="T769" s="90"/>
      <c r="U769" s="90"/>
      <c r="V769" s="90"/>
      <c r="W769" s="90"/>
    </row>
    <row r="770" spans="1:23" ht="15" customHeight="1">
      <c r="A770" s="68"/>
      <c r="B770" s="69">
        <v>769</v>
      </c>
      <c r="C770" s="70"/>
      <c r="D770" s="70"/>
      <c r="E770" s="71"/>
      <c r="F770" s="72"/>
      <c r="G770" s="73"/>
      <c r="H770" s="74"/>
      <c r="I770" s="94"/>
      <c r="J770" s="95"/>
      <c r="K770" s="95"/>
      <c r="L770" s="79"/>
      <c r="M770" s="88"/>
      <c r="N770" s="88"/>
      <c r="O770" s="88"/>
      <c r="P770" s="89"/>
      <c r="Q770" s="90"/>
      <c r="R770" s="91"/>
      <c r="S770" s="91"/>
      <c r="T770" s="90"/>
      <c r="U770" s="90"/>
      <c r="V770" s="90"/>
      <c r="W770" s="90"/>
    </row>
    <row r="771" spans="1:23" ht="15" customHeight="1">
      <c r="A771" s="68"/>
      <c r="B771" s="69">
        <v>770</v>
      </c>
      <c r="C771" s="70"/>
      <c r="D771" s="70"/>
      <c r="E771" s="71"/>
      <c r="F771" s="72"/>
      <c r="G771" s="73"/>
      <c r="H771" s="74"/>
      <c r="I771" s="94"/>
      <c r="J771" s="95"/>
      <c r="K771" s="95"/>
      <c r="L771" s="79"/>
      <c r="M771" s="88"/>
      <c r="N771" s="88"/>
      <c r="O771" s="88"/>
      <c r="P771" s="89"/>
      <c r="Q771" s="90"/>
      <c r="R771" s="91"/>
      <c r="S771" s="91"/>
      <c r="T771" s="90"/>
      <c r="U771" s="90"/>
      <c r="V771" s="90"/>
      <c r="W771" s="90"/>
    </row>
    <row r="772" spans="1:23" ht="15" customHeight="1">
      <c r="A772" s="68"/>
      <c r="B772" s="69">
        <v>771</v>
      </c>
      <c r="C772" s="70"/>
      <c r="D772" s="70"/>
      <c r="E772" s="71"/>
      <c r="F772" s="72"/>
      <c r="G772" s="73"/>
      <c r="H772" s="74"/>
      <c r="I772" s="94"/>
      <c r="J772" s="95"/>
      <c r="K772" s="95"/>
      <c r="L772" s="79"/>
      <c r="M772" s="88"/>
      <c r="N772" s="88"/>
      <c r="O772" s="88"/>
      <c r="P772" s="89"/>
      <c r="Q772" s="90"/>
      <c r="R772" s="91"/>
      <c r="S772" s="91"/>
      <c r="T772" s="90"/>
      <c r="U772" s="90"/>
      <c r="V772" s="90"/>
      <c r="W772" s="90"/>
    </row>
    <row r="773" spans="1:23" ht="15" customHeight="1">
      <c r="A773" s="68"/>
      <c r="B773" s="69">
        <v>772</v>
      </c>
      <c r="C773" s="70"/>
      <c r="D773" s="70"/>
      <c r="E773" s="71"/>
      <c r="F773" s="72"/>
      <c r="G773" s="73"/>
      <c r="H773" s="74"/>
      <c r="I773" s="94"/>
      <c r="J773" s="95"/>
      <c r="K773" s="95"/>
      <c r="L773" s="79"/>
      <c r="M773" s="88"/>
      <c r="N773" s="88"/>
      <c r="O773" s="88"/>
      <c r="P773" s="89"/>
      <c r="Q773" s="90"/>
      <c r="R773" s="91"/>
      <c r="S773" s="91"/>
      <c r="T773" s="90"/>
      <c r="U773" s="90"/>
      <c r="V773" s="90"/>
      <c r="W773" s="90"/>
    </row>
    <row r="774" spans="1:23" ht="15" customHeight="1">
      <c r="A774" s="68"/>
      <c r="B774" s="69">
        <v>773</v>
      </c>
      <c r="C774" s="70"/>
      <c r="D774" s="70"/>
      <c r="E774" s="71"/>
      <c r="F774" s="72"/>
      <c r="G774" s="73"/>
      <c r="H774" s="74"/>
      <c r="I774" s="94"/>
      <c r="J774" s="95"/>
      <c r="K774" s="95"/>
      <c r="L774" s="79"/>
      <c r="M774" s="88"/>
      <c r="N774" s="88"/>
      <c r="O774" s="88"/>
      <c r="P774" s="89"/>
      <c r="Q774" s="90"/>
      <c r="R774" s="91"/>
      <c r="S774" s="91"/>
      <c r="T774" s="90"/>
      <c r="U774" s="90"/>
      <c r="V774" s="90"/>
      <c r="W774" s="90"/>
    </row>
    <row r="775" spans="1:23" ht="15" customHeight="1">
      <c r="A775" s="68"/>
      <c r="B775" s="69">
        <v>774</v>
      </c>
      <c r="C775" s="70"/>
      <c r="D775" s="70"/>
      <c r="E775" s="71"/>
      <c r="F775" s="72"/>
      <c r="G775" s="73"/>
      <c r="H775" s="74"/>
      <c r="I775" s="94"/>
      <c r="J775" s="95"/>
      <c r="K775" s="95"/>
      <c r="L775" s="79"/>
      <c r="M775" s="88"/>
      <c r="N775" s="88"/>
      <c r="O775" s="88"/>
      <c r="P775" s="89"/>
      <c r="Q775" s="90"/>
      <c r="R775" s="91"/>
      <c r="S775" s="91"/>
      <c r="T775" s="90"/>
      <c r="U775" s="90"/>
      <c r="V775" s="90"/>
      <c r="W775" s="90"/>
    </row>
    <row r="776" spans="1:23" ht="15" customHeight="1">
      <c r="A776" s="68"/>
      <c r="B776" s="69">
        <v>775</v>
      </c>
      <c r="C776" s="70"/>
      <c r="D776" s="70"/>
      <c r="E776" s="71"/>
      <c r="F776" s="72"/>
      <c r="G776" s="73"/>
      <c r="H776" s="74"/>
      <c r="I776" s="94"/>
      <c r="J776" s="95"/>
      <c r="K776" s="95"/>
      <c r="L776" s="79"/>
      <c r="M776" s="88"/>
      <c r="N776" s="88"/>
      <c r="O776" s="88"/>
      <c r="P776" s="89"/>
      <c r="Q776" s="90"/>
      <c r="R776" s="91"/>
      <c r="S776" s="91"/>
      <c r="T776" s="90"/>
      <c r="U776" s="90"/>
      <c r="V776" s="90"/>
      <c r="W776" s="90"/>
    </row>
    <row r="777" spans="1:23" ht="15" customHeight="1">
      <c r="A777" s="68"/>
      <c r="B777" s="69">
        <v>776</v>
      </c>
      <c r="C777" s="70"/>
      <c r="D777" s="70"/>
      <c r="E777" s="71"/>
      <c r="F777" s="72"/>
      <c r="G777" s="73"/>
      <c r="H777" s="74"/>
      <c r="I777" s="94"/>
      <c r="J777" s="95"/>
      <c r="K777" s="95"/>
      <c r="L777" s="79"/>
      <c r="M777" s="88"/>
      <c r="N777" s="88"/>
      <c r="O777" s="88"/>
      <c r="P777" s="89"/>
      <c r="Q777" s="90"/>
      <c r="R777" s="91"/>
      <c r="S777" s="91"/>
      <c r="T777" s="90"/>
      <c r="U777" s="90"/>
      <c r="V777" s="90"/>
      <c r="W777" s="90"/>
    </row>
    <row r="778" spans="1:23" ht="15" customHeight="1">
      <c r="A778" s="68"/>
      <c r="B778" s="69">
        <v>777</v>
      </c>
      <c r="C778" s="70"/>
      <c r="D778" s="70"/>
      <c r="E778" s="71"/>
      <c r="F778" s="72"/>
      <c r="G778" s="73"/>
      <c r="H778" s="74"/>
      <c r="I778" s="94"/>
      <c r="J778" s="95"/>
      <c r="K778" s="95"/>
      <c r="L778" s="79"/>
      <c r="M778" s="88"/>
      <c r="N778" s="88"/>
      <c r="O778" s="88"/>
      <c r="P778" s="89"/>
      <c r="Q778" s="90"/>
      <c r="R778" s="91"/>
      <c r="S778" s="91"/>
      <c r="T778" s="90"/>
      <c r="U778" s="90"/>
      <c r="V778" s="90"/>
      <c r="W778" s="90"/>
    </row>
    <row r="779" spans="1:23" ht="15" customHeight="1">
      <c r="A779" s="68"/>
      <c r="B779" s="69">
        <v>778</v>
      </c>
      <c r="C779" s="70"/>
      <c r="D779" s="70"/>
      <c r="E779" s="71"/>
      <c r="F779" s="72"/>
      <c r="G779" s="73"/>
      <c r="H779" s="74"/>
      <c r="I779" s="94"/>
      <c r="J779" s="95"/>
      <c r="K779" s="95"/>
      <c r="L779" s="79"/>
      <c r="M779" s="88"/>
      <c r="N779" s="88"/>
      <c r="O779" s="88"/>
      <c r="P779" s="89"/>
      <c r="Q779" s="90"/>
      <c r="R779" s="91"/>
      <c r="S779" s="91"/>
      <c r="T779" s="90"/>
      <c r="U779" s="90"/>
      <c r="V779" s="90"/>
      <c r="W779" s="90"/>
    </row>
    <row r="780" spans="1:23" ht="15" customHeight="1">
      <c r="A780" s="68"/>
      <c r="B780" s="69">
        <v>779</v>
      </c>
      <c r="C780" s="70"/>
      <c r="D780" s="70"/>
      <c r="E780" s="71"/>
      <c r="F780" s="72"/>
      <c r="G780" s="73"/>
      <c r="H780" s="74"/>
      <c r="I780" s="94"/>
      <c r="J780" s="95"/>
      <c r="K780" s="95"/>
      <c r="L780" s="79"/>
      <c r="M780" s="88"/>
      <c r="N780" s="88"/>
      <c r="O780" s="88"/>
      <c r="P780" s="89"/>
      <c r="Q780" s="90"/>
      <c r="R780" s="91"/>
      <c r="S780" s="91"/>
      <c r="T780" s="90"/>
      <c r="U780" s="90"/>
      <c r="V780" s="90"/>
      <c r="W780" s="90"/>
    </row>
    <row r="781" spans="1:23" ht="15" customHeight="1">
      <c r="A781" s="68"/>
      <c r="B781" s="69">
        <v>780</v>
      </c>
      <c r="C781" s="70"/>
      <c r="D781" s="70"/>
      <c r="E781" s="71"/>
      <c r="F781" s="72"/>
      <c r="G781" s="73"/>
      <c r="H781" s="74"/>
      <c r="I781" s="94"/>
      <c r="J781" s="95"/>
      <c r="K781" s="95"/>
      <c r="L781" s="79"/>
      <c r="M781" s="88"/>
      <c r="N781" s="88"/>
      <c r="O781" s="88"/>
      <c r="P781" s="89"/>
      <c r="Q781" s="90"/>
      <c r="R781" s="91"/>
      <c r="S781" s="91"/>
      <c r="T781" s="90"/>
      <c r="U781" s="90"/>
      <c r="V781" s="90"/>
      <c r="W781" s="90"/>
    </row>
    <row r="782" spans="1:23" ht="15" customHeight="1">
      <c r="A782" s="68"/>
      <c r="B782" s="69">
        <v>781</v>
      </c>
      <c r="C782" s="70"/>
      <c r="D782" s="70"/>
      <c r="E782" s="71"/>
      <c r="F782" s="72"/>
      <c r="G782" s="73"/>
      <c r="H782" s="74"/>
      <c r="I782" s="94"/>
      <c r="J782" s="95"/>
      <c r="K782" s="95"/>
      <c r="L782" s="79"/>
      <c r="M782" s="88"/>
      <c r="N782" s="88"/>
      <c r="O782" s="88"/>
      <c r="P782" s="89"/>
      <c r="Q782" s="90"/>
      <c r="R782" s="91"/>
      <c r="S782" s="91"/>
      <c r="T782" s="90"/>
      <c r="U782" s="90"/>
      <c r="V782" s="90"/>
      <c r="W782" s="90"/>
    </row>
    <row r="783" spans="1:23" ht="15" customHeight="1">
      <c r="A783" s="68"/>
      <c r="B783" s="69">
        <v>782</v>
      </c>
      <c r="C783" s="70"/>
      <c r="D783" s="70"/>
      <c r="E783" s="71"/>
      <c r="F783" s="72"/>
      <c r="G783" s="73"/>
      <c r="H783" s="74"/>
      <c r="I783" s="94"/>
      <c r="J783" s="95"/>
      <c r="K783" s="95"/>
      <c r="L783" s="79"/>
      <c r="M783" s="88"/>
      <c r="N783" s="88"/>
      <c r="O783" s="88"/>
      <c r="P783" s="89"/>
      <c r="Q783" s="90"/>
      <c r="R783" s="91"/>
      <c r="S783" s="91"/>
      <c r="T783" s="90"/>
      <c r="U783" s="90"/>
      <c r="V783" s="90"/>
      <c r="W783" s="90"/>
    </row>
    <row r="784" spans="1:23" ht="15" customHeight="1">
      <c r="A784" s="68"/>
      <c r="B784" s="69">
        <v>783</v>
      </c>
      <c r="C784" s="70"/>
      <c r="D784" s="70"/>
      <c r="E784" s="71"/>
      <c r="F784" s="72"/>
      <c r="G784" s="73"/>
      <c r="H784" s="74"/>
      <c r="I784" s="94"/>
      <c r="J784" s="95"/>
      <c r="K784" s="95"/>
      <c r="L784" s="79"/>
      <c r="M784" s="88"/>
      <c r="N784" s="88"/>
      <c r="O784" s="88"/>
      <c r="P784" s="89"/>
      <c r="Q784" s="90"/>
      <c r="R784" s="91"/>
      <c r="S784" s="91"/>
      <c r="T784" s="90"/>
      <c r="U784" s="90"/>
      <c r="V784" s="90"/>
      <c r="W784" s="90"/>
    </row>
    <row r="785" spans="1:23" ht="15" customHeight="1">
      <c r="A785" s="68"/>
      <c r="B785" s="69">
        <v>784</v>
      </c>
      <c r="C785" s="70"/>
      <c r="D785" s="70"/>
      <c r="E785" s="71"/>
      <c r="F785" s="72"/>
      <c r="G785" s="73"/>
      <c r="H785" s="74"/>
      <c r="I785" s="94"/>
      <c r="J785" s="95"/>
      <c r="K785" s="95"/>
      <c r="L785" s="79"/>
      <c r="M785" s="88"/>
      <c r="N785" s="88"/>
      <c r="O785" s="88"/>
      <c r="P785" s="89"/>
      <c r="Q785" s="90"/>
      <c r="R785" s="91"/>
      <c r="S785" s="91"/>
      <c r="T785" s="90"/>
      <c r="U785" s="90"/>
      <c r="V785" s="90"/>
      <c r="W785" s="90"/>
    </row>
    <row r="786" spans="1:23" ht="15" customHeight="1">
      <c r="A786" s="68"/>
      <c r="B786" s="69">
        <v>785</v>
      </c>
      <c r="C786" s="70"/>
      <c r="D786" s="70"/>
      <c r="E786" s="71"/>
      <c r="F786" s="72"/>
      <c r="G786" s="73"/>
      <c r="H786" s="74"/>
      <c r="I786" s="94"/>
      <c r="J786" s="95"/>
      <c r="K786" s="95"/>
      <c r="L786" s="79"/>
      <c r="M786" s="88"/>
      <c r="N786" s="88"/>
      <c r="O786" s="88"/>
      <c r="P786" s="89"/>
      <c r="Q786" s="90"/>
      <c r="R786" s="91"/>
      <c r="S786" s="91"/>
      <c r="T786" s="90"/>
      <c r="U786" s="90"/>
      <c r="V786" s="90"/>
      <c r="W786" s="90"/>
    </row>
    <row r="787" spans="1:23" ht="15" customHeight="1">
      <c r="A787" s="68"/>
      <c r="B787" s="69">
        <v>786</v>
      </c>
      <c r="C787" s="70"/>
      <c r="D787" s="70"/>
      <c r="E787" s="71"/>
      <c r="F787" s="72"/>
      <c r="G787" s="73"/>
      <c r="H787" s="74"/>
      <c r="I787" s="94"/>
      <c r="J787" s="95"/>
      <c r="K787" s="95"/>
      <c r="L787" s="79"/>
      <c r="M787" s="88"/>
      <c r="N787" s="88"/>
      <c r="O787" s="88"/>
      <c r="P787" s="89"/>
      <c r="Q787" s="90"/>
      <c r="R787" s="91"/>
      <c r="S787" s="91"/>
      <c r="T787" s="90"/>
      <c r="U787" s="90"/>
      <c r="V787" s="90"/>
      <c r="W787" s="90"/>
    </row>
    <row r="788" spans="1:23" ht="15" customHeight="1">
      <c r="A788" s="68"/>
      <c r="B788" s="69">
        <v>787</v>
      </c>
      <c r="C788" s="70"/>
      <c r="D788" s="70"/>
      <c r="E788" s="71"/>
      <c r="F788" s="72"/>
      <c r="G788" s="73"/>
      <c r="H788" s="74"/>
      <c r="I788" s="94"/>
      <c r="J788" s="95"/>
      <c r="K788" s="95"/>
      <c r="L788" s="79"/>
      <c r="M788" s="88"/>
      <c r="N788" s="88"/>
      <c r="O788" s="88"/>
      <c r="P788" s="89"/>
      <c r="Q788" s="90"/>
      <c r="R788" s="91"/>
      <c r="S788" s="91"/>
      <c r="T788" s="90"/>
      <c r="U788" s="90"/>
      <c r="V788" s="90"/>
      <c r="W788" s="90"/>
    </row>
    <row r="789" spans="1:23" ht="15" customHeight="1">
      <c r="A789" s="68"/>
      <c r="B789" s="69">
        <v>788</v>
      </c>
      <c r="C789" s="70"/>
      <c r="D789" s="70"/>
      <c r="E789" s="71"/>
      <c r="F789" s="72"/>
      <c r="G789" s="73"/>
      <c r="H789" s="74"/>
      <c r="I789" s="94"/>
      <c r="J789" s="95"/>
      <c r="K789" s="95"/>
      <c r="L789" s="79"/>
      <c r="M789" s="88"/>
      <c r="N789" s="88"/>
      <c r="O789" s="88"/>
      <c r="P789" s="89"/>
      <c r="Q789" s="90"/>
      <c r="R789" s="91"/>
      <c r="S789" s="91"/>
      <c r="T789" s="90"/>
      <c r="U789" s="90"/>
      <c r="V789" s="90"/>
      <c r="W789" s="90"/>
    </row>
    <row r="790" spans="1:23" ht="15" customHeight="1">
      <c r="A790" s="68"/>
      <c r="B790" s="69">
        <v>789</v>
      </c>
      <c r="C790" s="70"/>
      <c r="D790" s="70"/>
      <c r="E790" s="71"/>
      <c r="F790" s="72"/>
      <c r="G790" s="73"/>
      <c r="H790" s="74"/>
      <c r="I790" s="94"/>
      <c r="J790" s="95"/>
      <c r="K790" s="95"/>
      <c r="L790" s="79"/>
      <c r="M790" s="88"/>
      <c r="N790" s="88"/>
      <c r="O790" s="88"/>
      <c r="P790" s="89"/>
      <c r="Q790" s="90"/>
      <c r="R790" s="91"/>
      <c r="S790" s="91"/>
      <c r="T790" s="90"/>
      <c r="U790" s="90"/>
      <c r="V790" s="90"/>
      <c r="W790" s="90"/>
    </row>
    <row r="791" spans="1:23" ht="15" customHeight="1">
      <c r="A791" s="68"/>
      <c r="B791" s="69">
        <v>790</v>
      </c>
      <c r="C791" s="70"/>
      <c r="D791" s="70"/>
      <c r="E791" s="71"/>
      <c r="F791" s="72"/>
      <c r="G791" s="73"/>
      <c r="H791" s="74"/>
      <c r="I791" s="94"/>
      <c r="J791" s="95"/>
      <c r="K791" s="95"/>
      <c r="L791" s="79"/>
      <c r="M791" s="88"/>
      <c r="N791" s="88"/>
      <c r="O791" s="88"/>
      <c r="P791" s="89"/>
      <c r="Q791" s="90"/>
      <c r="R791" s="91"/>
      <c r="S791" s="91"/>
      <c r="T791" s="90"/>
      <c r="U791" s="90"/>
      <c r="V791" s="90"/>
      <c r="W791" s="90"/>
    </row>
    <row r="792" spans="1:23" ht="15" customHeight="1">
      <c r="A792" s="68"/>
      <c r="B792" s="69">
        <v>791</v>
      </c>
      <c r="C792" s="70"/>
      <c r="D792" s="70"/>
      <c r="E792" s="71"/>
      <c r="F792" s="72"/>
      <c r="G792" s="73"/>
      <c r="H792" s="74"/>
      <c r="I792" s="94"/>
      <c r="J792" s="95"/>
      <c r="K792" s="95"/>
      <c r="L792" s="79"/>
      <c r="M792" s="88"/>
      <c r="N792" s="88"/>
      <c r="O792" s="88"/>
      <c r="P792" s="89"/>
      <c r="Q792" s="90"/>
      <c r="R792" s="91"/>
      <c r="S792" s="91"/>
      <c r="T792" s="90"/>
      <c r="U792" s="90"/>
      <c r="V792" s="90"/>
      <c r="W792" s="90"/>
    </row>
    <row r="793" spans="1:23" ht="15" customHeight="1">
      <c r="A793" s="68"/>
      <c r="B793" s="69">
        <v>792</v>
      </c>
      <c r="C793" s="70"/>
      <c r="D793" s="70"/>
      <c r="E793" s="71"/>
      <c r="F793" s="72"/>
      <c r="G793" s="73"/>
      <c r="H793" s="74"/>
      <c r="I793" s="94"/>
      <c r="J793" s="95"/>
      <c r="K793" s="95"/>
      <c r="L793" s="79"/>
      <c r="M793" s="88"/>
      <c r="N793" s="88"/>
      <c r="O793" s="88"/>
      <c r="P793" s="89"/>
      <c r="Q793" s="90"/>
      <c r="R793" s="91"/>
      <c r="S793" s="91"/>
      <c r="T793" s="90"/>
      <c r="U793" s="90"/>
      <c r="V793" s="90"/>
      <c r="W793" s="90"/>
    </row>
    <row r="794" spans="1:23" ht="15" customHeight="1">
      <c r="A794" s="68"/>
      <c r="B794" s="69">
        <v>793</v>
      </c>
      <c r="C794" s="70"/>
      <c r="D794" s="70"/>
      <c r="E794" s="71"/>
      <c r="F794" s="72"/>
      <c r="G794" s="73"/>
      <c r="H794" s="74"/>
      <c r="I794" s="94"/>
      <c r="J794" s="95"/>
      <c r="K794" s="95"/>
      <c r="L794" s="79"/>
      <c r="M794" s="88"/>
      <c r="N794" s="88"/>
      <c r="O794" s="88"/>
      <c r="P794" s="89"/>
      <c r="Q794" s="90"/>
      <c r="R794" s="91"/>
      <c r="S794" s="91"/>
      <c r="T794" s="90"/>
      <c r="U794" s="90"/>
      <c r="V794" s="90"/>
      <c r="W794" s="90"/>
    </row>
    <row r="795" spans="1:23" ht="15" customHeight="1">
      <c r="A795" s="68"/>
      <c r="B795" s="69">
        <v>794</v>
      </c>
      <c r="C795" s="70"/>
      <c r="D795" s="70"/>
      <c r="E795" s="71"/>
      <c r="F795" s="72"/>
      <c r="G795" s="73"/>
      <c r="H795" s="74"/>
      <c r="I795" s="94"/>
      <c r="J795" s="95"/>
      <c r="K795" s="95"/>
      <c r="L795" s="79"/>
      <c r="M795" s="88"/>
      <c r="N795" s="88"/>
      <c r="O795" s="88"/>
      <c r="P795" s="89"/>
      <c r="Q795" s="90"/>
      <c r="R795" s="91"/>
      <c r="S795" s="91"/>
      <c r="T795" s="90"/>
      <c r="U795" s="90"/>
      <c r="V795" s="90"/>
      <c r="W795" s="90"/>
    </row>
    <row r="796" spans="1:23" ht="15" customHeight="1">
      <c r="A796" s="68"/>
      <c r="B796" s="69">
        <v>795</v>
      </c>
      <c r="C796" s="70"/>
      <c r="D796" s="70"/>
      <c r="E796" s="71"/>
      <c r="F796" s="72"/>
      <c r="G796" s="73"/>
      <c r="H796" s="74"/>
      <c r="I796" s="94"/>
      <c r="J796" s="95"/>
      <c r="K796" s="95"/>
      <c r="L796" s="79"/>
      <c r="M796" s="88"/>
      <c r="N796" s="88"/>
      <c r="O796" s="88"/>
      <c r="P796" s="89"/>
      <c r="Q796" s="90"/>
      <c r="R796" s="91"/>
      <c r="S796" s="91"/>
      <c r="T796" s="90"/>
      <c r="U796" s="90"/>
      <c r="V796" s="90"/>
      <c r="W796" s="90"/>
    </row>
    <row r="797" spans="1:23" ht="15" customHeight="1">
      <c r="A797" s="68"/>
      <c r="B797" s="69">
        <v>796</v>
      </c>
      <c r="C797" s="70"/>
      <c r="D797" s="70"/>
      <c r="E797" s="71"/>
      <c r="F797" s="72"/>
      <c r="G797" s="73"/>
      <c r="H797" s="74"/>
      <c r="I797" s="94"/>
      <c r="J797" s="95"/>
      <c r="K797" s="95"/>
      <c r="L797" s="79"/>
      <c r="M797" s="88"/>
      <c r="N797" s="88"/>
      <c r="O797" s="88"/>
      <c r="P797" s="89"/>
      <c r="Q797" s="90"/>
      <c r="R797" s="91"/>
      <c r="S797" s="91"/>
      <c r="T797" s="90"/>
      <c r="U797" s="90"/>
      <c r="V797" s="90"/>
      <c r="W797" s="90"/>
    </row>
    <row r="798" spans="1:23" ht="15" customHeight="1">
      <c r="A798" s="68"/>
      <c r="B798" s="69">
        <v>797</v>
      </c>
      <c r="C798" s="70"/>
      <c r="D798" s="70"/>
      <c r="E798" s="71"/>
      <c r="F798" s="72"/>
      <c r="G798" s="73"/>
      <c r="H798" s="74"/>
      <c r="I798" s="94"/>
      <c r="J798" s="95"/>
      <c r="K798" s="95"/>
      <c r="L798" s="79"/>
      <c r="M798" s="88"/>
      <c r="N798" s="88"/>
      <c r="O798" s="88"/>
      <c r="P798" s="89"/>
      <c r="Q798" s="90"/>
      <c r="R798" s="91"/>
      <c r="S798" s="91"/>
      <c r="T798" s="90"/>
      <c r="U798" s="90"/>
      <c r="V798" s="90"/>
      <c r="W798" s="90"/>
    </row>
    <row r="799" spans="1:23" ht="15" customHeight="1">
      <c r="A799" s="68"/>
      <c r="B799" s="69">
        <v>798</v>
      </c>
      <c r="C799" s="70"/>
      <c r="D799" s="70"/>
      <c r="E799" s="71"/>
      <c r="F799" s="72"/>
      <c r="G799" s="73"/>
      <c r="H799" s="74"/>
      <c r="I799" s="94"/>
      <c r="J799" s="95"/>
      <c r="K799" s="95"/>
      <c r="L799" s="79"/>
      <c r="M799" s="88"/>
      <c r="N799" s="88"/>
      <c r="O799" s="88"/>
      <c r="P799" s="89"/>
      <c r="Q799" s="90"/>
      <c r="R799" s="91"/>
      <c r="S799" s="91"/>
      <c r="T799" s="90"/>
      <c r="U799" s="90"/>
      <c r="V799" s="90"/>
      <c r="W799" s="90"/>
    </row>
    <row r="800" spans="1:23" ht="15" customHeight="1">
      <c r="A800" s="68"/>
      <c r="B800" s="69">
        <v>799</v>
      </c>
      <c r="C800" s="70"/>
      <c r="D800" s="70"/>
      <c r="E800" s="71"/>
      <c r="F800" s="72"/>
      <c r="G800" s="73"/>
      <c r="H800" s="74"/>
      <c r="I800" s="94"/>
      <c r="J800" s="95"/>
      <c r="K800" s="95"/>
      <c r="L800" s="79"/>
      <c r="M800" s="88"/>
      <c r="N800" s="88"/>
      <c r="O800" s="88"/>
      <c r="P800" s="89"/>
      <c r="Q800" s="90"/>
      <c r="R800" s="91"/>
      <c r="S800" s="91"/>
      <c r="T800" s="90"/>
      <c r="U800" s="90"/>
      <c r="V800" s="90"/>
      <c r="W800" s="90"/>
    </row>
    <row r="801" spans="1:23" ht="15" customHeight="1">
      <c r="A801" s="68"/>
      <c r="B801" s="69">
        <v>800</v>
      </c>
      <c r="C801" s="70"/>
      <c r="D801" s="70"/>
      <c r="E801" s="71"/>
      <c r="F801" s="72"/>
      <c r="G801" s="73"/>
      <c r="H801" s="74"/>
      <c r="I801" s="94"/>
      <c r="J801" s="95"/>
      <c r="K801" s="95"/>
      <c r="L801" s="79"/>
      <c r="M801" s="88"/>
      <c r="N801" s="88"/>
      <c r="O801" s="88"/>
      <c r="P801" s="89"/>
      <c r="Q801" s="90"/>
      <c r="R801" s="91"/>
      <c r="S801" s="91"/>
      <c r="T801" s="90"/>
      <c r="U801" s="90"/>
      <c r="V801" s="90"/>
      <c r="W801" s="90"/>
    </row>
    <row r="802" spans="1:23" ht="15" customHeight="1">
      <c r="A802" s="68"/>
      <c r="B802" s="69">
        <v>801</v>
      </c>
      <c r="C802" s="70"/>
      <c r="D802" s="70"/>
      <c r="E802" s="71"/>
      <c r="F802" s="72"/>
      <c r="G802" s="73"/>
      <c r="H802" s="74"/>
      <c r="I802" s="94"/>
      <c r="J802" s="95"/>
      <c r="K802" s="95"/>
      <c r="L802" s="79"/>
      <c r="M802" s="88"/>
      <c r="N802" s="88"/>
      <c r="O802" s="88"/>
      <c r="P802" s="89"/>
      <c r="Q802" s="90"/>
      <c r="R802" s="91"/>
      <c r="S802" s="91"/>
      <c r="T802" s="90"/>
      <c r="U802" s="90"/>
      <c r="V802" s="90"/>
      <c r="W802" s="90"/>
    </row>
    <row r="803" spans="1:23" ht="15" customHeight="1">
      <c r="A803" s="68"/>
      <c r="B803" s="69">
        <v>802</v>
      </c>
      <c r="C803" s="70"/>
      <c r="D803" s="70"/>
      <c r="E803" s="71"/>
      <c r="F803" s="72"/>
      <c r="G803" s="73"/>
      <c r="H803" s="74"/>
      <c r="I803" s="94"/>
      <c r="J803" s="95"/>
      <c r="K803" s="95"/>
      <c r="L803" s="79"/>
      <c r="M803" s="88"/>
      <c r="N803" s="88"/>
      <c r="O803" s="88"/>
      <c r="P803" s="89"/>
      <c r="Q803" s="90"/>
      <c r="R803" s="91"/>
      <c r="S803" s="91"/>
      <c r="T803" s="90"/>
      <c r="U803" s="90"/>
      <c r="V803" s="90"/>
      <c r="W803" s="90"/>
    </row>
    <row r="804" spans="1:23" ht="15" customHeight="1">
      <c r="A804" s="68"/>
      <c r="B804" s="69">
        <v>803</v>
      </c>
      <c r="C804" s="70"/>
      <c r="D804" s="70"/>
      <c r="E804" s="71"/>
      <c r="F804" s="72"/>
      <c r="G804" s="73"/>
      <c r="H804" s="74"/>
      <c r="I804" s="94"/>
      <c r="J804" s="95"/>
      <c r="K804" s="95"/>
      <c r="L804" s="79"/>
      <c r="M804" s="88"/>
      <c r="N804" s="88"/>
      <c r="O804" s="88"/>
      <c r="P804" s="89"/>
      <c r="Q804" s="90"/>
      <c r="R804" s="91"/>
      <c r="S804" s="91"/>
      <c r="T804" s="90"/>
      <c r="U804" s="90"/>
      <c r="V804" s="90"/>
      <c r="W804" s="90"/>
    </row>
    <row r="805" spans="1:23" ht="15" customHeight="1">
      <c r="A805" s="68"/>
      <c r="B805" s="69">
        <v>804</v>
      </c>
      <c r="C805" s="70"/>
      <c r="D805" s="70"/>
      <c r="E805" s="71"/>
      <c r="F805" s="72"/>
      <c r="G805" s="73"/>
      <c r="H805" s="74"/>
      <c r="I805" s="94"/>
      <c r="J805" s="95"/>
      <c r="K805" s="95"/>
      <c r="L805" s="79"/>
      <c r="M805" s="88"/>
      <c r="N805" s="88"/>
      <c r="O805" s="88"/>
      <c r="P805" s="89"/>
      <c r="Q805" s="90"/>
      <c r="R805" s="91"/>
      <c r="S805" s="91"/>
      <c r="T805" s="90"/>
      <c r="U805" s="90"/>
      <c r="V805" s="90"/>
      <c r="W805" s="90"/>
    </row>
    <row r="806" spans="1:23" ht="15" customHeight="1">
      <c r="A806" s="68"/>
      <c r="B806" s="69">
        <v>805</v>
      </c>
      <c r="C806" s="70"/>
      <c r="D806" s="70"/>
      <c r="E806" s="71"/>
      <c r="F806" s="72"/>
      <c r="G806" s="73"/>
      <c r="H806" s="74"/>
      <c r="I806" s="94"/>
      <c r="J806" s="95"/>
      <c r="K806" s="95"/>
      <c r="L806" s="79"/>
      <c r="M806" s="88"/>
      <c r="N806" s="88"/>
      <c r="O806" s="88"/>
      <c r="P806" s="89"/>
      <c r="Q806" s="90"/>
      <c r="R806" s="91"/>
      <c r="S806" s="91"/>
      <c r="T806" s="90"/>
      <c r="U806" s="90"/>
      <c r="V806" s="90"/>
      <c r="W806" s="90"/>
    </row>
    <row r="807" spans="1:23" ht="15" customHeight="1">
      <c r="A807" s="68"/>
      <c r="B807" s="69">
        <v>806</v>
      </c>
      <c r="C807" s="70"/>
      <c r="D807" s="70"/>
      <c r="E807" s="71"/>
      <c r="F807" s="72"/>
      <c r="G807" s="73"/>
      <c r="H807" s="74"/>
      <c r="I807" s="94"/>
      <c r="J807" s="95"/>
      <c r="K807" s="95"/>
      <c r="L807" s="79"/>
      <c r="M807" s="88"/>
      <c r="N807" s="88"/>
      <c r="O807" s="88"/>
      <c r="P807" s="89"/>
      <c r="Q807" s="90"/>
      <c r="R807" s="91"/>
      <c r="S807" s="91"/>
      <c r="T807" s="90"/>
      <c r="U807" s="90"/>
      <c r="V807" s="90"/>
      <c r="W807" s="90"/>
    </row>
    <row r="808" spans="1:23" ht="15" customHeight="1">
      <c r="A808" s="68"/>
      <c r="B808" s="69">
        <v>807</v>
      </c>
      <c r="C808" s="70"/>
      <c r="D808" s="70"/>
      <c r="E808" s="71"/>
      <c r="F808" s="72"/>
      <c r="G808" s="73"/>
      <c r="H808" s="74"/>
      <c r="I808" s="94"/>
      <c r="J808" s="95"/>
      <c r="K808" s="95"/>
      <c r="L808" s="79"/>
      <c r="M808" s="88"/>
      <c r="N808" s="88"/>
      <c r="O808" s="88"/>
      <c r="P808" s="89"/>
      <c r="Q808" s="90"/>
      <c r="R808" s="91"/>
      <c r="S808" s="91"/>
      <c r="T808" s="90"/>
      <c r="U808" s="90"/>
      <c r="V808" s="90"/>
      <c r="W808" s="90"/>
    </row>
    <row r="809" spans="1:23" ht="15" customHeight="1">
      <c r="A809" s="68"/>
      <c r="B809" s="69">
        <v>808</v>
      </c>
      <c r="C809" s="70"/>
      <c r="D809" s="70"/>
      <c r="E809" s="71"/>
      <c r="F809" s="72"/>
      <c r="G809" s="73"/>
      <c r="H809" s="74"/>
      <c r="I809" s="94"/>
      <c r="J809" s="95"/>
      <c r="K809" s="95"/>
      <c r="L809" s="79"/>
      <c r="M809" s="88"/>
      <c r="N809" s="88"/>
      <c r="O809" s="88"/>
      <c r="P809" s="89"/>
      <c r="Q809" s="90"/>
      <c r="R809" s="91"/>
      <c r="S809" s="91"/>
      <c r="T809" s="90"/>
      <c r="U809" s="90"/>
      <c r="V809" s="90"/>
      <c r="W809" s="90"/>
    </row>
    <row r="810" spans="1:23" ht="15" customHeight="1">
      <c r="A810" s="68"/>
      <c r="B810" s="69">
        <v>809</v>
      </c>
      <c r="C810" s="70"/>
      <c r="D810" s="70"/>
      <c r="E810" s="71"/>
      <c r="F810" s="72"/>
      <c r="G810" s="73"/>
      <c r="H810" s="74"/>
      <c r="I810" s="94"/>
      <c r="J810" s="95"/>
      <c r="K810" s="95"/>
      <c r="L810" s="79"/>
      <c r="M810" s="88"/>
      <c r="N810" s="88"/>
      <c r="O810" s="88"/>
      <c r="P810" s="89"/>
      <c r="Q810" s="90"/>
      <c r="R810" s="91"/>
      <c r="S810" s="91"/>
      <c r="T810" s="90"/>
      <c r="U810" s="90"/>
      <c r="V810" s="90"/>
      <c r="W810" s="90"/>
    </row>
    <row r="811" spans="1:23" ht="15" customHeight="1">
      <c r="A811" s="68"/>
      <c r="B811" s="69">
        <v>810</v>
      </c>
      <c r="C811" s="70"/>
      <c r="D811" s="70"/>
      <c r="E811" s="71"/>
      <c r="F811" s="72"/>
      <c r="G811" s="73"/>
      <c r="H811" s="74"/>
      <c r="I811" s="94"/>
      <c r="J811" s="95"/>
      <c r="K811" s="95"/>
      <c r="L811" s="79"/>
      <c r="M811" s="88"/>
      <c r="N811" s="88"/>
      <c r="O811" s="88"/>
      <c r="P811" s="89"/>
      <c r="Q811" s="90"/>
      <c r="R811" s="91"/>
      <c r="S811" s="91"/>
      <c r="T811" s="90"/>
      <c r="U811" s="90"/>
      <c r="V811" s="90"/>
      <c r="W811" s="90"/>
    </row>
    <row r="812" spans="1:23" ht="15" customHeight="1">
      <c r="A812" s="68"/>
      <c r="B812" s="69">
        <v>811</v>
      </c>
      <c r="C812" s="70"/>
      <c r="D812" s="70"/>
      <c r="E812" s="71"/>
      <c r="F812" s="72"/>
      <c r="G812" s="73"/>
      <c r="H812" s="74"/>
      <c r="I812" s="94"/>
      <c r="J812" s="95"/>
      <c r="K812" s="95"/>
      <c r="L812" s="79"/>
      <c r="M812" s="88"/>
      <c r="N812" s="88"/>
      <c r="O812" s="88"/>
      <c r="P812" s="89"/>
      <c r="Q812" s="90"/>
      <c r="R812" s="91"/>
      <c r="S812" s="91"/>
      <c r="T812" s="90"/>
      <c r="U812" s="90"/>
      <c r="V812" s="90"/>
      <c r="W812" s="90"/>
    </row>
    <row r="813" spans="1:23" ht="15" customHeight="1">
      <c r="A813" s="68"/>
      <c r="B813" s="69">
        <v>812</v>
      </c>
      <c r="C813" s="70"/>
      <c r="D813" s="70"/>
      <c r="E813" s="71"/>
      <c r="F813" s="72"/>
      <c r="G813" s="73"/>
      <c r="H813" s="74"/>
      <c r="I813" s="94"/>
      <c r="J813" s="95"/>
      <c r="K813" s="95"/>
      <c r="L813" s="79"/>
      <c r="M813" s="88"/>
      <c r="N813" s="88"/>
      <c r="O813" s="88"/>
      <c r="P813" s="89"/>
      <c r="Q813" s="90"/>
      <c r="R813" s="91"/>
      <c r="S813" s="91"/>
      <c r="T813" s="90"/>
      <c r="U813" s="90"/>
      <c r="V813" s="90"/>
      <c r="W813" s="90"/>
    </row>
    <row r="814" spans="1:23" ht="15" customHeight="1">
      <c r="A814" s="68"/>
      <c r="B814" s="69">
        <v>813</v>
      </c>
      <c r="C814" s="70"/>
      <c r="D814" s="70"/>
      <c r="E814" s="71"/>
      <c r="F814" s="72"/>
      <c r="G814" s="73"/>
      <c r="H814" s="74"/>
      <c r="I814" s="94"/>
      <c r="J814" s="95"/>
      <c r="K814" s="95"/>
      <c r="L814" s="79"/>
      <c r="M814" s="88"/>
      <c r="N814" s="88"/>
      <c r="O814" s="88"/>
      <c r="P814" s="89"/>
      <c r="Q814" s="90"/>
      <c r="R814" s="91"/>
      <c r="S814" s="91"/>
      <c r="T814" s="90"/>
      <c r="U814" s="90"/>
      <c r="V814" s="90"/>
      <c r="W814" s="90"/>
    </row>
    <row r="815" spans="1:23" ht="15" customHeight="1">
      <c r="A815" s="68"/>
      <c r="B815" s="69">
        <v>814</v>
      </c>
      <c r="C815" s="70"/>
      <c r="D815" s="70"/>
      <c r="E815" s="71"/>
      <c r="F815" s="72"/>
      <c r="G815" s="73"/>
      <c r="H815" s="74"/>
      <c r="I815" s="94"/>
      <c r="J815" s="95"/>
      <c r="K815" s="95"/>
      <c r="L815" s="79"/>
      <c r="M815" s="88"/>
      <c r="N815" s="88"/>
      <c r="O815" s="88"/>
      <c r="P815" s="89"/>
      <c r="Q815" s="90"/>
      <c r="R815" s="91"/>
      <c r="S815" s="91"/>
      <c r="T815" s="90"/>
      <c r="U815" s="90"/>
      <c r="V815" s="90"/>
      <c r="W815" s="90"/>
    </row>
    <row r="816" spans="1:23" ht="15" customHeight="1">
      <c r="A816" s="68"/>
      <c r="B816" s="69">
        <v>815</v>
      </c>
      <c r="C816" s="70"/>
      <c r="D816" s="70"/>
      <c r="E816" s="71"/>
      <c r="F816" s="72"/>
      <c r="G816" s="73"/>
      <c r="H816" s="74"/>
      <c r="I816" s="94"/>
      <c r="J816" s="95"/>
      <c r="K816" s="95"/>
      <c r="L816" s="79"/>
      <c r="M816" s="88"/>
      <c r="N816" s="88"/>
      <c r="O816" s="88"/>
      <c r="P816" s="89"/>
      <c r="Q816" s="90"/>
      <c r="R816" s="91"/>
      <c r="S816" s="91"/>
      <c r="T816" s="90"/>
      <c r="U816" s="90"/>
      <c r="V816" s="90"/>
      <c r="W816" s="90"/>
    </row>
    <row r="817" spans="1:23" ht="15" customHeight="1">
      <c r="A817" s="68"/>
      <c r="B817" s="69">
        <v>816</v>
      </c>
      <c r="C817" s="70"/>
      <c r="D817" s="70"/>
      <c r="E817" s="71"/>
      <c r="F817" s="72"/>
      <c r="G817" s="73"/>
      <c r="H817" s="74"/>
      <c r="I817" s="94"/>
      <c r="J817" s="95"/>
      <c r="K817" s="95"/>
      <c r="L817" s="79"/>
      <c r="M817" s="88"/>
      <c r="N817" s="88"/>
      <c r="O817" s="88"/>
      <c r="P817" s="89"/>
      <c r="Q817" s="90"/>
      <c r="R817" s="91"/>
      <c r="S817" s="91"/>
      <c r="T817" s="90"/>
      <c r="U817" s="90"/>
      <c r="V817" s="90"/>
      <c r="W817" s="90"/>
    </row>
    <row r="818" spans="1:23" ht="15" customHeight="1">
      <c r="A818" s="68"/>
      <c r="B818" s="69">
        <v>817</v>
      </c>
      <c r="C818" s="70"/>
      <c r="D818" s="70"/>
      <c r="E818" s="71"/>
      <c r="F818" s="72"/>
      <c r="G818" s="73"/>
      <c r="H818" s="74"/>
      <c r="I818" s="94"/>
      <c r="J818" s="95"/>
      <c r="K818" s="95"/>
      <c r="L818" s="79"/>
      <c r="M818" s="88"/>
      <c r="N818" s="88"/>
      <c r="O818" s="88"/>
      <c r="P818" s="89"/>
      <c r="Q818" s="90"/>
      <c r="R818" s="91"/>
      <c r="S818" s="91"/>
      <c r="T818" s="90"/>
      <c r="U818" s="90"/>
      <c r="V818" s="90"/>
      <c r="W818" s="90"/>
    </row>
    <row r="819" spans="1:23" ht="15" customHeight="1">
      <c r="A819" s="68"/>
      <c r="B819" s="69">
        <v>818</v>
      </c>
      <c r="C819" s="70"/>
      <c r="D819" s="70"/>
      <c r="E819" s="71"/>
      <c r="F819" s="72"/>
      <c r="G819" s="73"/>
      <c r="H819" s="74"/>
      <c r="I819" s="94"/>
      <c r="J819" s="95"/>
      <c r="K819" s="95"/>
      <c r="L819" s="79"/>
      <c r="M819" s="88"/>
      <c r="N819" s="88"/>
      <c r="O819" s="88"/>
      <c r="P819" s="89"/>
      <c r="Q819" s="90"/>
      <c r="R819" s="91"/>
      <c r="S819" s="91"/>
      <c r="T819" s="90"/>
      <c r="U819" s="90"/>
      <c r="V819" s="90"/>
      <c r="W819" s="90"/>
    </row>
    <row r="820" spans="1:23" ht="15" customHeight="1">
      <c r="A820" s="68"/>
      <c r="B820" s="69">
        <v>819</v>
      </c>
      <c r="C820" s="70"/>
      <c r="D820" s="70"/>
      <c r="E820" s="71"/>
      <c r="F820" s="72"/>
      <c r="G820" s="73"/>
      <c r="H820" s="74"/>
      <c r="I820" s="94"/>
      <c r="J820" s="95"/>
      <c r="K820" s="95"/>
      <c r="L820" s="79"/>
      <c r="M820" s="88"/>
      <c r="N820" s="88"/>
      <c r="O820" s="88"/>
      <c r="P820" s="89"/>
      <c r="Q820" s="90"/>
      <c r="R820" s="91"/>
      <c r="S820" s="91"/>
      <c r="T820" s="90"/>
      <c r="U820" s="90"/>
      <c r="V820" s="90"/>
      <c r="W820" s="90"/>
    </row>
    <row r="821" spans="1:23" ht="15" customHeight="1">
      <c r="A821" s="68"/>
      <c r="B821" s="69">
        <v>820</v>
      </c>
      <c r="C821" s="70"/>
      <c r="D821" s="70"/>
      <c r="E821" s="71"/>
      <c r="F821" s="72"/>
      <c r="G821" s="73"/>
      <c r="H821" s="74"/>
      <c r="I821" s="94"/>
      <c r="J821" s="95"/>
      <c r="K821" s="95"/>
      <c r="L821" s="79"/>
      <c r="M821" s="88"/>
      <c r="N821" s="88"/>
      <c r="O821" s="88"/>
      <c r="P821" s="89"/>
      <c r="Q821" s="90"/>
      <c r="R821" s="91"/>
      <c r="S821" s="91"/>
      <c r="T821" s="90"/>
      <c r="U821" s="90"/>
      <c r="V821" s="90"/>
      <c r="W821" s="90"/>
    </row>
    <row r="822" spans="1:23" ht="15" customHeight="1">
      <c r="A822" s="68"/>
      <c r="B822" s="69">
        <v>821</v>
      </c>
      <c r="C822" s="70"/>
      <c r="D822" s="70"/>
      <c r="E822" s="71"/>
      <c r="F822" s="72"/>
      <c r="G822" s="73"/>
      <c r="H822" s="74"/>
      <c r="I822" s="94"/>
      <c r="J822" s="95"/>
      <c r="K822" s="95"/>
      <c r="L822" s="79"/>
      <c r="M822" s="88"/>
      <c r="N822" s="88"/>
      <c r="O822" s="88"/>
      <c r="P822" s="89"/>
      <c r="Q822" s="90"/>
      <c r="R822" s="91"/>
      <c r="S822" s="91"/>
      <c r="T822" s="90"/>
      <c r="U822" s="90"/>
      <c r="V822" s="90"/>
      <c r="W822" s="90"/>
    </row>
    <row r="823" spans="1:23" ht="15" customHeight="1">
      <c r="A823" s="68"/>
      <c r="B823" s="69">
        <v>822</v>
      </c>
      <c r="C823" s="70"/>
      <c r="D823" s="70"/>
      <c r="E823" s="71"/>
      <c r="F823" s="72"/>
      <c r="G823" s="73"/>
      <c r="H823" s="74"/>
      <c r="I823" s="94"/>
      <c r="J823" s="95"/>
      <c r="K823" s="95"/>
      <c r="L823" s="79"/>
      <c r="M823" s="88"/>
      <c r="N823" s="88"/>
      <c r="O823" s="88"/>
      <c r="P823" s="89"/>
      <c r="Q823" s="90"/>
      <c r="R823" s="91"/>
      <c r="S823" s="91"/>
      <c r="T823" s="90"/>
      <c r="U823" s="90"/>
      <c r="V823" s="90"/>
      <c r="W823" s="90"/>
    </row>
    <row r="824" spans="1:23" ht="15" customHeight="1">
      <c r="A824" s="68"/>
      <c r="B824" s="69">
        <v>823</v>
      </c>
      <c r="C824" s="70"/>
      <c r="D824" s="70"/>
      <c r="E824" s="71"/>
      <c r="F824" s="72"/>
      <c r="G824" s="73"/>
      <c r="H824" s="74"/>
      <c r="I824" s="94"/>
      <c r="J824" s="95"/>
      <c r="K824" s="95"/>
      <c r="L824" s="79"/>
      <c r="M824" s="88"/>
      <c r="N824" s="88"/>
      <c r="O824" s="88"/>
      <c r="P824" s="89"/>
      <c r="Q824" s="90"/>
      <c r="R824" s="91"/>
      <c r="S824" s="91"/>
      <c r="T824" s="90"/>
      <c r="U824" s="90"/>
      <c r="V824" s="90"/>
      <c r="W824" s="90"/>
    </row>
    <row r="825" spans="1:23" ht="15" customHeight="1">
      <c r="A825" s="68"/>
      <c r="B825" s="69">
        <v>824</v>
      </c>
      <c r="C825" s="70"/>
      <c r="D825" s="70"/>
      <c r="E825" s="71"/>
      <c r="F825" s="72"/>
      <c r="G825" s="73"/>
      <c r="H825" s="74"/>
      <c r="I825" s="94"/>
      <c r="J825" s="95"/>
      <c r="K825" s="95"/>
      <c r="L825" s="79"/>
      <c r="M825" s="88"/>
      <c r="N825" s="88"/>
      <c r="O825" s="88"/>
      <c r="P825" s="89"/>
      <c r="Q825" s="90"/>
      <c r="R825" s="91"/>
      <c r="S825" s="91"/>
      <c r="T825" s="90"/>
      <c r="U825" s="90"/>
      <c r="V825" s="90"/>
      <c r="W825" s="90"/>
    </row>
    <row r="826" spans="1:23" ht="15" customHeight="1">
      <c r="A826" s="68"/>
      <c r="B826" s="69">
        <v>825</v>
      </c>
      <c r="C826" s="70"/>
      <c r="D826" s="70"/>
      <c r="E826" s="71"/>
      <c r="F826" s="72"/>
      <c r="G826" s="73"/>
      <c r="H826" s="74"/>
      <c r="I826" s="94"/>
      <c r="J826" s="95"/>
      <c r="K826" s="95"/>
      <c r="L826" s="79"/>
      <c r="M826" s="88"/>
      <c r="N826" s="88"/>
      <c r="O826" s="88"/>
      <c r="P826" s="89"/>
      <c r="Q826" s="90"/>
      <c r="R826" s="91"/>
      <c r="S826" s="91"/>
      <c r="T826" s="90"/>
      <c r="U826" s="90"/>
      <c r="V826" s="90"/>
      <c r="W826" s="90"/>
    </row>
    <row r="827" spans="1:23" ht="15" customHeight="1">
      <c r="A827" s="68"/>
      <c r="B827" s="69">
        <v>826</v>
      </c>
      <c r="C827" s="70"/>
      <c r="D827" s="70"/>
      <c r="E827" s="71"/>
      <c r="F827" s="72"/>
      <c r="G827" s="73"/>
      <c r="H827" s="74"/>
      <c r="I827" s="94"/>
      <c r="J827" s="95"/>
      <c r="K827" s="95"/>
      <c r="L827" s="79"/>
      <c r="M827" s="88"/>
      <c r="N827" s="88"/>
      <c r="O827" s="88"/>
      <c r="P827" s="89"/>
      <c r="Q827" s="90"/>
      <c r="R827" s="91"/>
      <c r="S827" s="91"/>
      <c r="T827" s="90"/>
      <c r="U827" s="90"/>
      <c r="V827" s="90"/>
      <c r="W827" s="90"/>
    </row>
    <row r="828" spans="1:23" ht="15" customHeight="1">
      <c r="A828" s="68"/>
      <c r="B828" s="69">
        <v>827</v>
      </c>
      <c r="C828" s="70"/>
      <c r="D828" s="70"/>
      <c r="E828" s="71"/>
      <c r="F828" s="72"/>
      <c r="G828" s="73"/>
      <c r="H828" s="74"/>
      <c r="I828" s="94"/>
      <c r="J828" s="95"/>
      <c r="K828" s="95"/>
      <c r="L828" s="79"/>
      <c r="M828" s="88"/>
      <c r="N828" s="88"/>
      <c r="O828" s="88"/>
      <c r="P828" s="89"/>
      <c r="Q828" s="90"/>
      <c r="R828" s="91"/>
      <c r="S828" s="91"/>
      <c r="T828" s="90"/>
      <c r="U828" s="90"/>
      <c r="V828" s="90"/>
      <c r="W828" s="90"/>
    </row>
    <row r="829" spans="1:23" ht="15" customHeight="1">
      <c r="A829" s="68"/>
      <c r="B829" s="69">
        <v>828</v>
      </c>
      <c r="C829" s="70"/>
      <c r="D829" s="70"/>
      <c r="E829" s="71"/>
      <c r="F829" s="72"/>
      <c r="G829" s="73"/>
      <c r="H829" s="74"/>
      <c r="I829" s="94"/>
      <c r="J829" s="95"/>
      <c r="K829" s="95"/>
      <c r="L829" s="79"/>
      <c r="M829" s="88"/>
      <c r="N829" s="88"/>
      <c r="O829" s="88"/>
      <c r="P829" s="89"/>
      <c r="Q829" s="90"/>
      <c r="R829" s="91"/>
      <c r="S829" s="91"/>
      <c r="T829" s="90"/>
      <c r="U829" s="90"/>
      <c r="V829" s="90"/>
      <c r="W829" s="90"/>
    </row>
    <row r="830" spans="1:23" ht="15" customHeight="1">
      <c r="A830" s="68"/>
      <c r="B830" s="69">
        <v>829</v>
      </c>
      <c r="C830" s="70"/>
      <c r="D830" s="70"/>
      <c r="E830" s="71"/>
      <c r="F830" s="72"/>
      <c r="G830" s="73"/>
      <c r="H830" s="74"/>
      <c r="I830" s="94"/>
      <c r="J830" s="95"/>
      <c r="K830" s="95"/>
      <c r="L830" s="79"/>
      <c r="M830" s="88"/>
      <c r="N830" s="88"/>
      <c r="O830" s="88"/>
      <c r="P830" s="89"/>
      <c r="Q830" s="90"/>
      <c r="R830" s="91"/>
      <c r="S830" s="91"/>
      <c r="T830" s="90"/>
      <c r="U830" s="90"/>
      <c r="V830" s="90"/>
      <c r="W830" s="90"/>
    </row>
    <row r="831" spans="1:23" ht="15" customHeight="1">
      <c r="A831" s="68"/>
      <c r="B831" s="69">
        <v>830</v>
      </c>
      <c r="C831" s="70"/>
      <c r="D831" s="70"/>
      <c r="E831" s="71"/>
      <c r="F831" s="72"/>
      <c r="G831" s="73"/>
      <c r="H831" s="74"/>
      <c r="I831" s="94"/>
      <c r="J831" s="95"/>
      <c r="K831" s="95"/>
      <c r="L831" s="79"/>
      <c r="M831" s="88"/>
      <c r="N831" s="88"/>
      <c r="O831" s="88"/>
      <c r="P831" s="89"/>
      <c r="Q831" s="90"/>
      <c r="R831" s="91"/>
      <c r="S831" s="91"/>
      <c r="T831" s="90"/>
      <c r="U831" s="90"/>
      <c r="V831" s="90"/>
      <c r="W831" s="90"/>
    </row>
    <row r="832" spans="1:23" ht="15" customHeight="1">
      <c r="A832" s="68"/>
      <c r="B832" s="69">
        <v>831</v>
      </c>
      <c r="C832" s="70"/>
      <c r="D832" s="70"/>
      <c r="E832" s="71"/>
      <c r="F832" s="72"/>
      <c r="G832" s="73"/>
      <c r="H832" s="74"/>
      <c r="I832" s="94"/>
      <c r="J832" s="95"/>
      <c r="K832" s="95"/>
      <c r="L832" s="79"/>
      <c r="M832" s="88"/>
      <c r="N832" s="88"/>
      <c r="O832" s="88"/>
      <c r="P832" s="89"/>
      <c r="Q832" s="90"/>
      <c r="R832" s="91"/>
      <c r="S832" s="91"/>
      <c r="T832" s="90"/>
      <c r="U832" s="90"/>
      <c r="V832" s="90"/>
      <c r="W832" s="90"/>
    </row>
    <row r="833" spans="1:23" ht="15" customHeight="1">
      <c r="A833" s="68"/>
      <c r="B833" s="69">
        <v>832</v>
      </c>
      <c r="C833" s="70"/>
      <c r="D833" s="70"/>
      <c r="E833" s="71"/>
      <c r="F833" s="72"/>
      <c r="G833" s="73"/>
      <c r="H833" s="74"/>
      <c r="I833" s="94"/>
      <c r="J833" s="95"/>
      <c r="K833" s="95"/>
      <c r="L833" s="79"/>
      <c r="M833" s="88"/>
      <c r="N833" s="88"/>
      <c r="O833" s="88"/>
      <c r="P833" s="89"/>
      <c r="Q833" s="90"/>
      <c r="R833" s="91"/>
      <c r="S833" s="91"/>
      <c r="T833" s="90"/>
      <c r="U833" s="90"/>
      <c r="V833" s="90"/>
      <c r="W833" s="90"/>
    </row>
    <row r="834" spans="1:23" ht="15" customHeight="1">
      <c r="A834" s="68"/>
      <c r="B834" s="69">
        <v>833</v>
      </c>
      <c r="C834" s="70"/>
      <c r="D834" s="70"/>
      <c r="E834" s="71"/>
      <c r="F834" s="72"/>
      <c r="G834" s="73"/>
      <c r="H834" s="74"/>
      <c r="I834" s="94"/>
      <c r="J834" s="95"/>
      <c r="K834" s="95"/>
      <c r="L834" s="79"/>
      <c r="M834" s="88"/>
      <c r="N834" s="88"/>
      <c r="O834" s="88"/>
      <c r="P834" s="89"/>
      <c r="Q834" s="90"/>
      <c r="R834" s="91"/>
      <c r="S834" s="91"/>
      <c r="T834" s="90"/>
      <c r="U834" s="90"/>
      <c r="V834" s="90"/>
      <c r="W834" s="90"/>
    </row>
    <row r="835" spans="1:23" ht="15" customHeight="1">
      <c r="A835" s="68"/>
      <c r="B835" s="69">
        <v>834</v>
      </c>
      <c r="C835" s="70"/>
      <c r="D835" s="70"/>
      <c r="E835" s="71"/>
      <c r="F835" s="72"/>
      <c r="G835" s="73"/>
      <c r="H835" s="74"/>
      <c r="I835" s="94"/>
      <c r="J835" s="95"/>
      <c r="K835" s="95"/>
      <c r="L835" s="79"/>
      <c r="M835" s="88"/>
      <c r="N835" s="88"/>
      <c r="O835" s="88"/>
      <c r="P835" s="89"/>
      <c r="Q835" s="90"/>
      <c r="R835" s="91"/>
      <c r="S835" s="91"/>
      <c r="T835" s="90"/>
      <c r="U835" s="90"/>
      <c r="V835" s="90"/>
      <c r="W835" s="90"/>
    </row>
    <row r="836" spans="1:23" ht="15" customHeight="1">
      <c r="A836" s="68"/>
      <c r="B836" s="69">
        <v>835</v>
      </c>
      <c r="C836" s="70"/>
      <c r="D836" s="70"/>
      <c r="E836" s="71"/>
      <c r="F836" s="72"/>
      <c r="G836" s="73"/>
      <c r="H836" s="74"/>
      <c r="I836" s="94"/>
      <c r="J836" s="95"/>
      <c r="K836" s="95"/>
      <c r="L836" s="79"/>
      <c r="M836" s="88"/>
      <c r="N836" s="88"/>
      <c r="O836" s="88"/>
      <c r="P836" s="89"/>
      <c r="Q836" s="90"/>
      <c r="R836" s="91"/>
      <c r="S836" s="91"/>
      <c r="T836" s="90"/>
      <c r="U836" s="90"/>
      <c r="V836" s="90"/>
      <c r="W836" s="90"/>
    </row>
    <row r="837" spans="1:23" ht="15" customHeight="1">
      <c r="A837" s="68"/>
      <c r="B837" s="69">
        <v>836</v>
      </c>
      <c r="C837" s="70"/>
      <c r="D837" s="70"/>
      <c r="E837" s="71"/>
      <c r="F837" s="72"/>
      <c r="G837" s="73"/>
      <c r="H837" s="74"/>
      <c r="I837" s="94"/>
      <c r="J837" s="95"/>
      <c r="K837" s="95"/>
      <c r="L837" s="79"/>
      <c r="M837" s="88"/>
      <c r="N837" s="88"/>
      <c r="O837" s="88"/>
      <c r="P837" s="89"/>
      <c r="Q837" s="90"/>
      <c r="R837" s="91"/>
      <c r="S837" s="91"/>
      <c r="T837" s="90"/>
      <c r="U837" s="90"/>
      <c r="V837" s="90"/>
      <c r="W837" s="90"/>
    </row>
    <row r="838" spans="1:23" ht="15" customHeight="1">
      <c r="A838" s="68"/>
      <c r="B838" s="69">
        <v>837</v>
      </c>
      <c r="C838" s="70"/>
      <c r="D838" s="70"/>
      <c r="E838" s="71"/>
      <c r="F838" s="72"/>
      <c r="G838" s="73"/>
      <c r="H838" s="74"/>
      <c r="I838" s="94"/>
      <c r="J838" s="95"/>
      <c r="K838" s="95"/>
      <c r="L838" s="79"/>
      <c r="M838" s="88"/>
      <c r="N838" s="88"/>
      <c r="O838" s="88"/>
      <c r="P838" s="89"/>
      <c r="Q838" s="90"/>
      <c r="R838" s="91"/>
      <c r="S838" s="91"/>
      <c r="T838" s="90"/>
      <c r="U838" s="90"/>
      <c r="V838" s="90"/>
      <c r="W838" s="90"/>
    </row>
    <row r="839" spans="1:23" ht="15" customHeight="1">
      <c r="A839" s="68"/>
      <c r="B839" s="69">
        <v>838</v>
      </c>
      <c r="C839" s="70"/>
      <c r="D839" s="70"/>
      <c r="E839" s="71"/>
      <c r="F839" s="72"/>
      <c r="G839" s="73"/>
      <c r="H839" s="74"/>
      <c r="I839" s="94"/>
      <c r="J839" s="95"/>
      <c r="K839" s="95"/>
      <c r="L839" s="79"/>
      <c r="M839" s="88"/>
      <c r="N839" s="88"/>
      <c r="O839" s="88"/>
      <c r="P839" s="89"/>
      <c r="Q839" s="90"/>
      <c r="R839" s="91"/>
      <c r="S839" s="91"/>
      <c r="T839" s="90"/>
      <c r="U839" s="90"/>
      <c r="V839" s="90"/>
      <c r="W839" s="90"/>
    </row>
    <row r="840" spans="1:23" ht="15" customHeight="1">
      <c r="A840" s="68"/>
      <c r="B840" s="69">
        <v>839</v>
      </c>
      <c r="C840" s="70"/>
      <c r="D840" s="70"/>
      <c r="E840" s="71"/>
      <c r="F840" s="72"/>
      <c r="G840" s="73"/>
      <c r="H840" s="74"/>
      <c r="I840" s="94"/>
      <c r="J840" s="95"/>
      <c r="K840" s="95"/>
      <c r="L840" s="79"/>
      <c r="M840" s="88"/>
      <c r="N840" s="88"/>
      <c r="O840" s="88"/>
      <c r="P840" s="89"/>
      <c r="Q840" s="90"/>
      <c r="R840" s="91"/>
      <c r="S840" s="91"/>
      <c r="T840" s="90"/>
      <c r="U840" s="90"/>
      <c r="V840" s="90"/>
      <c r="W840" s="90"/>
    </row>
    <row r="841" spans="1:23" ht="15" customHeight="1">
      <c r="A841" s="68"/>
      <c r="B841" s="69">
        <v>840</v>
      </c>
      <c r="C841" s="70"/>
      <c r="D841" s="70"/>
      <c r="E841" s="71"/>
      <c r="F841" s="72"/>
      <c r="G841" s="73"/>
      <c r="H841" s="74"/>
      <c r="I841" s="94"/>
      <c r="J841" s="95"/>
      <c r="K841" s="95"/>
      <c r="L841" s="79"/>
      <c r="M841" s="88"/>
      <c r="N841" s="88"/>
      <c r="O841" s="88"/>
      <c r="P841" s="89"/>
      <c r="Q841" s="90"/>
      <c r="R841" s="91"/>
      <c r="S841" s="91"/>
      <c r="T841" s="90"/>
      <c r="U841" s="90"/>
      <c r="V841" s="90"/>
      <c r="W841" s="90"/>
    </row>
    <row r="842" spans="1:23" ht="15" customHeight="1">
      <c r="A842" s="68"/>
      <c r="B842" s="69">
        <v>841</v>
      </c>
      <c r="C842" s="70"/>
      <c r="D842" s="70"/>
      <c r="E842" s="71"/>
      <c r="F842" s="72"/>
      <c r="G842" s="73"/>
      <c r="H842" s="74"/>
      <c r="I842" s="94"/>
      <c r="J842" s="95"/>
      <c r="K842" s="95"/>
      <c r="L842" s="79"/>
      <c r="M842" s="88"/>
      <c r="N842" s="88"/>
      <c r="O842" s="88"/>
      <c r="P842" s="89"/>
      <c r="Q842" s="90"/>
      <c r="R842" s="91"/>
      <c r="S842" s="91"/>
      <c r="T842" s="90"/>
      <c r="U842" s="90"/>
      <c r="V842" s="90"/>
      <c r="W842" s="90"/>
    </row>
    <row r="843" spans="1:23" ht="15" customHeight="1">
      <c r="A843" s="68"/>
      <c r="B843" s="69">
        <v>842</v>
      </c>
      <c r="C843" s="70"/>
      <c r="D843" s="70"/>
      <c r="E843" s="71"/>
      <c r="F843" s="72"/>
      <c r="G843" s="73"/>
      <c r="H843" s="74"/>
      <c r="I843" s="94"/>
      <c r="J843" s="95"/>
      <c r="K843" s="95"/>
      <c r="L843" s="79"/>
      <c r="M843" s="88"/>
      <c r="N843" s="88"/>
      <c r="O843" s="88"/>
      <c r="P843" s="89"/>
      <c r="Q843" s="90"/>
      <c r="R843" s="91"/>
      <c r="S843" s="91"/>
      <c r="T843" s="90"/>
      <c r="U843" s="90"/>
      <c r="V843" s="90"/>
      <c r="W843" s="90"/>
    </row>
    <row r="844" spans="1:23" ht="15" customHeight="1">
      <c r="A844" s="68"/>
      <c r="B844" s="69">
        <v>843</v>
      </c>
      <c r="C844" s="70"/>
      <c r="D844" s="70"/>
      <c r="E844" s="71"/>
      <c r="F844" s="72"/>
      <c r="G844" s="73"/>
      <c r="H844" s="74"/>
      <c r="I844" s="94"/>
      <c r="J844" s="95"/>
      <c r="K844" s="95"/>
      <c r="L844" s="79"/>
      <c r="M844" s="88"/>
      <c r="N844" s="88"/>
      <c r="O844" s="88"/>
      <c r="P844" s="89"/>
      <c r="Q844" s="90"/>
      <c r="R844" s="91"/>
      <c r="S844" s="91"/>
      <c r="T844" s="90"/>
      <c r="U844" s="90"/>
      <c r="V844" s="90"/>
      <c r="W844" s="90"/>
    </row>
    <row r="845" spans="1:23" ht="15" customHeight="1">
      <c r="A845" s="68"/>
      <c r="B845" s="69">
        <v>844</v>
      </c>
      <c r="C845" s="70"/>
      <c r="D845" s="70"/>
      <c r="E845" s="71"/>
      <c r="F845" s="72"/>
      <c r="G845" s="73"/>
      <c r="H845" s="74"/>
      <c r="I845" s="94"/>
      <c r="J845" s="95"/>
      <c r="K845" s="95"/>
      <c r="L845" s="79"/>
      <c r="M845" s="88"/>
      <c r="N845" s="88"/>
      <c r="O845" s="88"/>
      <c r="P845" s="89"/>
      <c r="Q845" s="90"/>
      <c r="R845" s="91"/>
      <c r="S845" s="91"/>
      <c r="T845" s="90"/>
      <c r="U845" s="90"/>
      <c r="V845" s="90"/>
      <c r="W845" s="90"/>
    </row>
    <row r="846" spans="1:23" ht="15" customHeight="1">
      <c r="A846" s="68"/>
      <c r="B846" s="69">
        <v>845</v>
      </c>
      <c r="C846" s="70"/>
      <c r="D846" s="70"/>
      <c r="E846" s="71"/>
      <c r="F846" s="72"/>
      <c r="G846" s="73"/>
      <c r="H846" s="74"/>
      <c r="I846" s="94"/>
      <c r="J846" s="95"/>
      <c r="K846" s="95"/>
      <c r="L846" s="79"/>
      <c r="M846" s="88"/>
      <c r="N846" s="88"/>
      <c r="O846" s="88"/>
      <c r="P846" s="89"/>
      <c r="Q846" s="90"/>
      <c r="R846" s="91"/>
      <c r="S846" s="91"/>
      <c r="T846" s="90"/>
      <c r="U846" s="90"/>
      <c r="V846" s="90"/>
      <c r="W846" s="90"/>
    </row>
    <row r="847" spans="1:23" ht="15" customHeight="1">
      <c r="A847" s="68"/>
      <c r="B847" s="69">
        <v>846</v>
      </c>
      <c r="C847" s="70"/>
      <c r="D847" s="70"/>
      <c r="E847" s="71"/>
      <c r="F847" s="72"/>
      <c r="G847" s="73"/>
      <c r="H847" s="74"/>
      <c r="I847" s="94"/>
      <c r="J847" s="95"/>
      <c r="K847" s="95"/>
      <c r="L847" s="79"/>
      <c r="M847" s="88"/>
      <c r="N847" s="88"/>
      <c r="O847" s="88"/>
      <c r="P847" s="89"/>
      <c r="Q847" s="90"/>
      <c r="R847" s="91"/>
      <c r="S847" s="91"/>
      <c r="T847" s="90"/>
      <c r="U847" s="90"/>
      <c r="V847" s="90"/>
      <c r="W847" s="90"/>
    </row>
    <row r="848" spans="1:23" ht="15" customHeight="1">
      <c r="A848" s="68"/>
      <c r="B848" s="69">
        <v>847</v>
      </c>
      <c r="C848" s="70"/>
      <c r="D848" s="70"/>
      <c r="E848" s="71"/>
      <c r="F848" s="72"/>
      <c r="G848" s="73"/>
      <c r="H848" s="74"/>
      <c r="I848" s="94"/>
      <c r="J848" s="95"/>
      <c r="K848" s="95"/>
      <c r="L848" s="79"/>
      <c r="M848" s="88"/>
      <c r="N848" s="88"/>
      <c r="O848" s="88"/>
      <c r="P848" s="89"/>
      <c r="Q848" s="90"/>
      <c r="R848" s="91"/>
      <c r="S848" s="91"/>
      <c r="T848" s="90"/>
      <c r="U848" s="90"/>
      <c r="V848" s="90"/>
      <c r="W848" s="90"/>
    </row>
    <row r="849" spans="1:23" ht="15" customHeight="1">
      <c r="A849" s="68"/>
      <c r="B849" s="69">
        <v>848</v>
      </c>
      <c r="C849" s="70"/>
      <c r="D849" s="70"/>
      <c r="E849" s="71"/>
      <c r="F849" s="72"/>
      <c r="G849" s="73"/>
      <c r="H849" s="74"/>
      <c r="I849" s="94"/>
      <c r="J849" s="95"/>
      <c r="K849" s="95"/>
      <c r="L849" s="79"/>
      <c r="M849" s="88"/>
      <c r="N849" s="88"/>
      <c r="O849" s="88"/>
      <c r="P849" s="89"/>
      <c r="Q849" s="90"/>
      <c r="R849" s="91"/>
      <c r="S849" s="91"/>
      <c r="T849" s="90"/>
      <c r="U849" s="90"/>
      <c r="V849" s="90"/>
      <c r="W849" s="90"/>
    </row>
    <row r="850" spans="1:23" ht="15" customHeight="1">
      <c r="A850" s="68"/>
      <c r="B850" s="69">
        <v>849</v>
      </c>
      <c r="C850" s="70"/>
      <c r="D850" s="70"/>
      <c r="E850" s="71"/>
      <c r="F850" s="72"/>
      <c r="G850" s="73"/>
      <c r="H850" s="74"/>
      <c r="I850" s="94"/>
      <c r="J850" s="95"/>
      <c r="K850" s="95"/>
      <c r="L850" s="79"/>
      <c r="M850" s="88"/>
      <c r="N850" s="88"/>
      <c r="O850" s="88"/>
      <c r="P850" s="89"/>
      <c r="Q850" s="90"/>
      <c r="R850" s="91"/>
      <c r="S850" s="91"/>
      <c r="T850" s="90"/>
      <c r="U850" s="90"/>
      <c r="V850" s="90"/>
      <c r="W850" s="90"/>
    </row>
    <row r="851" spans="1:23" ht="15" customHeight="1">
      <c r="A851" s="68"/>
      <c r="B851" s="69">
        <v>850</v>
      </c>
      <c r="C851" s="70"/>
      <c r="D851" s="70"/>
      <c r="E851" s="71"/>
      <c r="F851" s="72"/>
      <c r="G851" s="73"/>
      <c r="H851" s="74"/>
      <c r="I851" s="94"/>
      <c r="J851" s="95"/>
      <c r="K851" s="95"/>
      <c r="L851" s="79"/>
      <c r="M851" s="88"/>
      <c r="N851" s="88"/>
      <c r="O851" s="88"/>
      <c r="P851" s="89"/>
      <c r="Q851" s="90"/>
      <c r="R851" s="91"/>
      <c r="S851" s="91"/>
      <c r="T851" s="90"/>
      <c r="U851" s="90"/>
      <c r="V851" s="90"/>
      <c r="W851" s="90"/>
    </row>
    <row r="852" spans="1:23" ht="15" customHeight="1">
      <c r="A852" s="68"/>
      <c r="B852" s="69">
        <v>851</v>
      </c>
      <c r="C852" s="70"/>
      <c r="D852" s="70"/>
      <c r="E852" s="71"/>
      <c r="F852" s="72"/>
      <c r="G852" s="73"/>
      <c r="H852" s="74"/>
      <c r="I852" s="94"/>
      <c r="J852" s="95"/>
      <c r="K852" s="95"/>
      <c r="L852" s="79"/>
      <c r="M852" s="88"/>
      <c r="N852" s="88"/>
      <c r="O852" s="88"/>
      <c r="P852" s="89"/>
      <c r="Q852" s="90"/>
      <c r="R852" s="91"/>
      <c r="S852" s="91"/>
      <c r="T852" s="90"/>
      <c r="U852" s="90"/>
      <c r="V852" s="90"/>
      <c r="W852" s="90"/>
    </row>
    <row r="853" spans="1:23" ht="15" customHeight="1">
      <c r="A853" s="68"/>
      <c r="B853" s="69">
        <v>852</v>
      </c>
      <c r="C853" s="70"/>
      <c r="D853" s="70"/>
      <c r="E853" s="71"/>
      <c r="F853" s="72"/>
      <c r="G853" s="73"/>
      <c r="H853" s="74"/>
      <c r="I853" s="94"/>
      <c r="J853" s="95"/>
      <c r="K853" s="95"/>
      <c r="L853" s="79"/>
      <c r="M853" s="88"/>
      <c r="N853" s="88"/>
      <c r="O853" s="88"/>
      <c r="P853" s="89"/>
      <c r="Q853" s="90"/>
      <c r="R853" s="91"/>
      <c r="S853" s="91"/>
      <c r="T853" s="90"/>
      <c r="U853" s="90"/>
      <c r="V853" s="90"/>
      <c r="W853" s="90"/>
    </row>
    <row r="854" spans="1:23" ht="15" customHeight="1">
      <c r="A854" s="68"/>
      <c r="B854" s="69">
        <v>853</v>
      </c>
      <c r="C854" s="70"/>
      <c r="D854" s="70"/>
      <c r="E854" s="71"/>
      <c r="F854" s="72"/>
      <c r="G854" s="73"/>
      <c r="H854" s="74"/>
      <c r="I854" s="94"/>
      <c r="J854" s="95"/>
      <c r="K854" s="95"/>
      <c r="L854" s="79"/>
      <c r="M854" s="88"/>
      <c r="N854" s="88"/>
      <c r="O854" s="88"/>
      <c r="P854" s="89"/>
      <c r="Q854" s="90"/>
      <c r="R854" s="91"/>
      <c r="S854" s="91"/>
      <c r="T854" s="90"/>
      <c r="U854" s="90"/>
      <c r="V854" s="90"/>
      <c r="W854" s="90"/>
    </row>
    <row r="855" spans="1:23" ht="15" customHeight="1">
      <c r="A855" s="68"/>
      <c r="B855" s="69">
        <v>854</v>
      </c>
      <c r="C855" s="70"/>
      <c r="D855" s="70"/>
      <c r="E855" s="71"/>
      <c r="F855" s="72"/>
      <c r="G855" s="73"/>
      <c r="H855" s="74"/>
      <c r="I855" s="94"/>
      <c r="J855" s="95"/>
      <c r="K855" s="95"/>
      <c r="L855" s="79"/>
      <c r="M855" s="88"/>
      <c r="N855" s="88"/>
      <c r="O855" s="88"/>
      <c r="P855" s="89"/>
      <c r="Q855" s="90"/>
      <c r="R855" s="91"/>
      <c r="S855" s="91"/>
      <c r="T855" s="90"/>
      <c r="U855" s="90"/>
      <c r="V855" s="90"/>
      <c r="W855" s="90"/>
    </row>
    <row r="856" spans="1:23" ht="15" customHeight="1">
      <c r="A856" s="68"/>
      <c r="B856" s="69">
        <v>855</v>
      </c>
      <c r="C856" s="70"/>
      <c r="D856" s="70"/>
      <c r="E856" s="71"/>
      <c r="F856" s="72"/>
      <c r="G856" s="73"/>
      <c r="H856" s="74"/>
      <c r="I856" s="94"/>
      <c r="J856" s="95"/>
      <c r="K856" s="95"/>
      <c r="L856" s="79"/>
      <c r="M856" s="88"/>
      <c r="N856" s="88"/>
      <c r="O856" s="88"/>
      <c r="P856" s="89"/>
      <c r="Q856" s="90"/>
      <c r="R856" s="91"/>
      <c r="S856" s="91"/>
      <c r="T856" s="90"/>
      <c r="U856" s="90"/>
      <c r="V856" s="90"/>
      <c r="W856" s="90"/>
    </row>
    <row r="857" spans="1:23" ht="15" customHeight="1">
      <c r="A857" s="68"/>
      <c r="B857" s="69">
        <v>856</v>
      </c>
      <c r="C857" s="70"/>
      <c r="D857" s="70"/>
      <c r="E857" s="71"/>
      <c r="F857" s="72"/>
      <c r="G857" s="73"/>
      <c r="H857" s="74"/>
      <c r="I857" s="94"/>
      <c r="J857" s="95"/>
      <c r="K857" s="95"/>
      <c r="L857" s="79"/>
      <c r="M857" s="88"/>
      <c r="N857" s="88"/>
      <c r="O857" s="88"/>
      <c r="P857" s="89"/>
      <c r="Q857" s="90"/>
      <c r="R857" s="91"/>
      <c r="S857" s="91"/>
      <c r="T857" s="90"/>
      <c r="U857" s="90"/>
      <c r="V857" s="90"/>
      <c r="W857" s="90"/>
    </row>
    <row r="858" spans="1:23" ht="15" customHeight="1">
      <c r="A858" s="68"/>
      <c r="B858" s="69">
        <v>857</v>
      </c>
      <c r="C858" s="70"/>
      <c r="D858" s="70"/>
      <c r="E858" s="71"/>
      <c r="F858" s="72"/>
      <c r="G858" s="73"/>
      <c r="H858" s="74"/>
      <c r="I858" s="94"/>
      <c r="J858" s="95"/>
      <c r="K858" s="95"/>
      <c r="L858" s="79"/>
      <c r="M858" s="88"/>
      <c r="N858" s="88"/>
      <c r="O858" s="88"/>
      <c r="P858" s="89"/>
      <c r="Q858" s="90"/>
      <c r="R858" s="91"/>
      <c r="S858" s="91"/>
      <c r="T858" s="90"/>
      <c r="U858" s="90"/>
      <c r="V858" s="90"/>
      <c r="W858" s="90"/>
    </row>
    <row r="859" spans="1:23" ht="15" customHeight="1">
      <c r="A859" s="68"/>
      <c r="B859" s="69">
        <v>858</v>
      </c>
      <c r="C859" s="70"/>
      <c r="D859" s="70"/>
      <c r="E859" s="71"/>
      <c r="F859" s="72"/>
      <c r="G859" s="73"/>
      <c r="H859" s="74"/>
      <c r="I859" s="94"/>
      <c r="J859" s="95"/>
      <c r="K859" s="95"/>
      <c r="L859" s="79"/>
      <c r="M859" s="88"/>
      <c r="N859" s="88"/>
      <c r="O859" s="88"/>
      <c r="P859" s="89"/>
      <c r="Q859" s="90"/>
      <c r="R859" s="91"/>
      <c r="S859" s="91"/>
      <c r="T859" s="90"/>
      <c r="U859" s="90"/>
      <c r="V859" s="90"/>
      <c r="W859" s="90"/>
    </row>
    <row r="860" spans="1:23" ht="15" customHeight="1">
      <c r="A860" s="68"/>
      <c r="B860" s="69">
        <v>859</v>
      </c>
      <c r="C860" s="70"/>
      <c r="D860" s="70"/>
      <c r="E860" s="71"/>
      <c r="F860" s="72"/>
      <c r="G860" s="73"/>
      <c r="H860" s="74"/>
      <c r="I860" s="94"/>
      <c r="J860" s="95"/>
      <c r="K860" s="95"/>
      <c r="L860" s="79"/>
      <c r="M860" s="88"/>
      <c r="N860" s="88"/>
      <c r="O860" s="88"/>
      <c r="P860" s="89"/>
      <c r="Q860" s="90"/>
      <c r="R860" s="91"/>
      <c r="S860" s="91"/>
      <c r="T860" s="90"/>
      <c r="U860" s="90"/>
      <c r="V860" s="90"/>
      <c r="W860" s="90"/>
    </row>
    <row r="861" spans="1:23" ht="15" customHeight="1">
      <c r="A861" s="68"/>
      <c r="B861" s="69">
        <v>860</v>
      </c>
      <c r="C861" s="70"/>
      <c r="D861" s="70"/>
      <c r="E861" s="71"/>
      <c r="F861" s="72"/>
      <c r="G861" s="73"/>
      <c r="H861" s="74"/>
      <c r="I861" s="94"/>
      <c r="J861" s="95"/>
      <c r="K861" s="95"/>
      <c r="L861" s="79"/>
      <c r="M861" s="88"/>
      <c r="N861" s="88"/>
      <c r="O861" s="88"/>
      <c r="P861" s="89"/>
      <c r="Q861" s="90"/>
      <c r="R861" s="91"/>
      <c r="S861" s="91"/>
      <c r="T861" s="90"/>
      <c r="U861" s="90"/>
      <c r="V861" s="90"/>
      <c r="W861" s="90"/>
    </row>
    <row r="862" spans="1:23" ht="15" customHeight="1">
      <c r="A862" s="68"/>
      <c r="B862" s="69">
        <v>861</v>
      </c>
      <c r="C862" s="70"/>
      <c r="D862" s="70"/>
      <c r="E862" s="71"/>
      <c r="F862" s="72"/>
      <c r="G862" s="73"/>
      <c r="H862" s="74"/>
      <c r="I862" s="94"/>
      <c r="J862" s="95"/>
      <c r="K862" s="95"/>
      <c r="L862" s="79"/>
      <c r="M862" s="88"/>
      <c r="N862" s="88"/>
      <c r="O862" s="88"/>
      <c r="P862" s="89"/>
      <c r="Q862" s="90"/>
      <c r="R862" s="91"/>
      <c r="S862" s="91"/>
      <c r="T862" s="90"/>
      <c r="U862" s="90"/>
      <c r="V862" s="90"/>
      <c r="W862" s="90"/>
    </row>
    <row r="863" spans="1:23" ht="15" customHeight="1">
      <c r="A863" s="68"/>
      <c r="B863" s="69">
        <v>862</v>
      </c>
      <c r="C863" s="70"/>
      <c r="D863" s="70"/>
      <c r="E863" s="71"/>
      <c r="F863" s="72"/>
      <c r="G863" s="73"/>
      <c r="H863" s="74"/>
      <c r="I863" s="94"/>
      <c r="J863" s="95"/>
      <c r="K863" s="95"/>
      <c r="L863" s="79"/>
      <c r="M863" s="88"/>
      <c r="N863" s="88"/>
      <c r="O863" s="88"/>
      <c r="P863" s="89"/>
      <c r="Q863" s="90"/>
      <c r="R863" s="91"/>
      <c r="S863" s="91"/>
      <c r="T863" s="90"/>
      <c r="U863" s="90"/>
      <c r="V863" s="90"/>
      <c r="W863" s="90"/>
    </row>
    <row r="864" spans="1:23" ht="15" customHeight="1">
      <c r="A864" s="68"/>
      <c r="B864" s="69">
        <v>863</v>
      </c>
      <c r="C864" s="70"/>
      <c r="D864" s="70"/>
      <c r="E864" s="71"/>
      <c r="F864" s="72"/>
      <c r="G864" s="73"/>
      <c r="H864" s="74"/>
      <c r="I864" s="94"/>
      <c r="J864" s="95"/>
      <c r="K864" s="95"/>
      <c r="L864" s="79"/>
      <c r="M864" s="88"/>
      <c r="N864" s="88"/>
      <c r="O864" s="88"/>
      <c r="P864" s="89"/>
      <c r="Q864" s="90"/>
      <c r="R864" s="91"/>
      <c r="S864" s="91"/>
      <c r="T864" s="90"/>
      <c r="U864" s="90"/>
      <c r="V864" s="90"/>
      <c r="W864" s="90"/>
    </row>
    <row r="865" spans="1:23" ht="15" customHeight="1">
      <c r="A865" s="68"/>
      <c r="B865" s="69">
        <v>864</v>
      </c>
      <c r="C865" s="70"/>
      <c r="D865" s="70"/>
      <c r="E865" s="71"/>
      <c r="F865" s="72"/>
      <c r="G865" s="73"/>
      <c r="H865" s="74"/>
      <c r="I865" s="94"/>
      <c r="J865" s="95"/>
      <c r="K865" s="95"/>
      <c r="L865" s="79"/>
      <c r="M865" s="88"/>
      <c r="N865" s="88"/>
      <c r="O865" s="88"/>
      <c r="P865" s="89"/>
      <c r="Q865" s="90"/>
      <c r="R865" s="91"/>
      <c r="S865" s="91"/>
      <c r="T865" s="90"/>
      <c r="U865" s="90"/>
      <c r="V865" s="90"/>
      <c r="W865" s="90"/>
    </row>
    <row r="866" spans="1:23" ht="15" customHeight="1">
      <c r="A866" s="68"/>
      <c r="B866" s="69">
        <v>865</v>
      </c>
      <c r="C866" s="70"/>
      <c r="D866" s="70"/>
      <c r="E866" s="71"/>
      <c r="F866" s="72"/>
      <c r="G866" s="73"/>
      <c r="H866" s="74"/>
      <c r="I866" s="94"/>
      <c r="J866" s="95"/>
      <c r="K866" s="95"/>
      <c r="L866" s="79"/>
      <c r="M866" s="88"/>
      <c r="N866" s="88"/>
      <c r="O866" s="88"/>
      <c r="P866" s="89"/>
      <c r="Q866" s="90"/>
      <c r="R866" s="91"/>
      <c r="S866" s="91"/>
      <c r="T866" s="90"/>
      <c r="U866" s="90"/>
      <c r="V866" s="90"/>
      <c r="W866" s="90"/>
    </row>
    <row r="867" spans="1:23" ht="15" customHeight="1">
      <c r="A867" s="68"/>
      <c r="B867" s="69">
        <v>866</v>
      </c>
      <c r="C867" s="70"/>
      <c r="D867" s="70"/>
      <c r="E867" s="71"/>
      <c r="F867" s="72"/>
      <c r="G867" s="73"/>
      <c r="H867" s="74"/>
      <c r="I867" s="94"/>
      <c r="J867" s="95"/>
      <c r="K867" s="95"/>
      <c r="L867" s="79"/>
      <c r="M867" s="88"/>
      <c r="N867" s="88"/>
      <c r="O867" s="88"/>
      <c r="P867" s="89"/>
      <c r="Q867" s="90"/>
      <c r="R867" s="91"/>
      <c r="S867" s="91"/>
      <c r="T867" s="90"/>
      <c r="U867" s="90"/>
      <c r="V867" s="90"/>
      <c r="W867" s="90"/>
    </row>
    <row r="868" spans="1:23" ht="15" customHeight="1">
      <c r="A868" s="68"/>
      <c r="B868" s="69">
        <v>867</v>
      </c>
      <c r="C868" s="70"/>
      <c r="D868" s="70"/>
      <c r="E868" s="71"/>
      <c r="F868" s="72"/>
      <c r="G868" s="73"/>
      <c r="H868" s="74"/>
      <c r="I868" s="94"/>
      <c r="J868" s="95"/>
      <c r="K868" s="95"/>
      <c r="L868" s="79"/>
      <c r="M868" s="88"/>
      <c r="N868" s="88"/>
      <c r="O868" s="88"/>
      <c r="P868" s="89"/>
      <c r="Q868" s="90"/>
      <c r="R868" s="91"/>
      <c r="S868" s="91"/>
      <c r="T868" s="90"/>
      <c r="U868" s="90"/>
      <c r="V868" s="90"/>
      <c r="W868" s="90"/>
    </row>
    <row r="869" spans="1:23" ht="15" customHeight="1">
      <c r="A869" s="68"/>
      <c r="B869" s="69">
        <v>868</v>
      </c>
      <c r="C869" s="70"/>
      <c r="D869" s="70"/>
      <c r="E869" s="71"/>
      <c r="F869" s="72"/>
      <c r="G869" s="73"/>
      <c r="H869" s="74"/>
      <c r="I869" s="94"/>
      <c r="J869" s="95"/>
      <c r="K869" s="95"/>
      <c r="L869" s="79"/>
      <c r="M869" s="88"/>
      <c r="N869" s="88"/>
      <c r="O869" s="88"/>
      <c r="P869" s="89"/>
      <c r="Q869" s="90"/>
      <c r="R869" s="91"/>
      <c r="S869" s="91"/>
      <c r="T869" s="90"/>
      <c r="U869" s="90"/>
      <c r="V869" s="90"/>
      <c r="W869" s="90"/>
    </row>
    <row r="870" spans="1:23" ht="15" customHeight="1">
      <c r="A870" s="68"/>
      <c r="B870" s="69">
        <v>869</v>
      </c>
      <c r="C870" s="70"/>
      <c r="D870" s="70"/>
      <c r="E870" s="71"/>
      <c r="F870" s="72"/>
      <c r="G870" s="73"/>
      <c r="H870" s="74"/>
      <c r="I870" s="94"/>
      <c r="J870" s="95"/>
      <c r="K870" s="95"/>
      <c r="L870" s="79"/>
      <c r="M870" s="88"/>
      <c r="N870" s="88"/>
      <c r="O870" s="88"/>
      <c r="P870" s="89"/>
      <c r="Q870" s="90"/>
      <c r="R870" s="91"/>
      <c r="S870" s="91"/>
      <c r="T870" s="90"/>
      <c r="U870" s="90"/>
      <c r="V870" s="90"/>
      <c r="W870" s="90"/>
    </row>
    <row r="871" spans="1:23" ht="15" customHeight="1">
      <c r="A871" s="68"/>
      <c r="B871" s="69">
        <v>870</v>
      </c>
      <c r="C871" s="70"/>
      <c r="D871" s="70"/>
      <c r="E871" s="71"/>
      <c r="F871" s="72"/>
      <c r="G871" s="73"/>
      <c r="H871" s="74"/>
      <c r="I871" s="94"/>
      <c r="J871" s="95"/>
      <c r="K871" s="95"/>
      <c r="L871" s="79"/>
      <c r="M871" s="88"/>
      <c r="N871" s="88"/>
      <c r="O871" s="88"/>
      <c r="P871" s="89"/>
      <c r="Q871" s="90"/>
      <c r="R871" s="91"/>
      <c r="S871" s="91"/>
      <c r="T871" s="90"/>
      <c r="U871" s="90"/>
      <c r="V871" s="90"/>
      <c r="W871" s="90"/>
    </row>
    <row r="872" spans="1:23" ht="15" customHeight="1">
      <c r="A872" s="68"/>
      <c r="B872" s="69">
        <v>871</v>
      </c>
      <c r="C872" s="70"/>
      <c r="D872" s="70"/>
      <c r="E872" s="71"/>
      <c r="F872" s="72"/>
      <c r="G872" s="73"/>
      <c r="H872" s="74"/>
      <c r="I872" s="94"/>
      <c r="J872" s="95"/>
      <c r="K872" s="95"/>
      <c r="L872" s="79"/>
      <c r="M872" s="88"/>
      <c r="N872" s="88"/>
      <c r="O872" s="88"/>
      <c r="P872" s="89"/>
      <c r="Q872" s="90"/>
      <c r="R872" s="91"/>
      <c r="S872" s="91"/>
      <c r="T872" s="90"/>
      <c r="U872" s="90"/>
      <c r="V872" s="90"/>
      <c r="W872" s="90"/>
    </row>
    <row r="873" spans="1:23" ht="15" customHeight="1">
      <c r="A873" s="68"/>
      <c r="B873" s="69">
        <v>872</v>
      </c>
      <c r="C873" s="70"/>
      <c r="D873" s="70"/>
      <c r="E873" s="71"/>
      <c r="F873" s="72"/>
      <c r="G873" s="73"/>
      <c r="H873" s="74"/>
      <c r="I873" s="94"/>
      <c r="J873" s="95"/>
      <c r="K873" s="95"/>
      <c r="L873" s="79"/>
      <c r="M873" s="88"/>
      <c r="N873" s="88"/>
      <c r="O873" s="88"/>
      <c r="P873" s="89"/>
      <c r="Q873" s="90"/>
      <c r="R873" s="91"/>
      <c r="S873" s="91"/>
      <c r="T873" s="90"/>
      <c r="U873" s="90"/>
      <c r="V873" s="90"/>
      <c r="W873" s="90"/>
    </row>
    <row r="874" spans="1:23" ht="15" customHeight="1">
      <c r="A874" s="68"/>
      <c r="B874" s="69">
        <v>873</v>
      </c>
      <c r="C874" s="70"/>
      <c r="D874" s="70"/>
      <c r="E874" s="71"/>
      <c r="F874" s="72"/>
      <c r="G874" s="73"/>
      <c r="H874" s="74"/>
      <c r="I874" s="94"/>
      <c r="J874" s="95"/>
      <c r="K874" s="95"/>
      <c r="L874" s="79"/>
      <c r="M874" s="88"/>
      <c r="N874" s="88"/>
      <c r="O874" s="88"/>
      <c r="P874" s="89"/>
      <c r="Q874" s="90"/>
      <c r="R874" s="91"/>
      <c r="S874" s="91"/>
      <c r="T874" s="90"/>
      <c r="U874" s="90"/>
      <c r="V874" s="90"/>
      <c r="W874" s="90"/>
    </row>
    <row r="875" spans="1:23" ht="15" customHeight="1">
      <c r="A875" s="68"/>
      <c r="B875" s="69">
        <v>874</v>
      </c>
      <c r="C875" s="70"/>
      <c r="D875" s="70"/>
      <c r="E875" s="71"/>
      <c r="F875" s="72"/>
      <c r="G875" s="73"/>
      <c r="H875" s="74"/>
      <c r="I875" s="94"/>
      <c r="J875" s="95"/>
      <c r="K875" s="95"/>
      <c r="L875" s="79"/>
      <c r="M875" s="88"/>
      <c r="N875" s="88"/>
      <c r="O875" s="88"/>
      <c r="P875" s="89"/>
      <c r="Q875" s="90"/>
      <c r="R875" s="91"/>
      <c r="S875" s="91"/>
      <c r="T875" s="90"/>
      <c r="U875" s="90"/>
      <c r="V875" s="90"/>
      <c r="W875" s="90"/>
    </row>
    <row r="876" spans="1:23" ht="15" customHeight="1">
      <c r="A876" s="68"/>
      <c r="B876" s="69">
        <v>875</v>
      </c>
      <c r="C876" s="70"/>
      <c r="D876" s="70"/>
      <c r="E876" s="71"/>
      <c r="F876" s="72"/>
      <c r="G876" s="73"/>
      <c r="H876" s="74"/>
      <c r="I876" s="94"/>
      <c r="J876" s="95"/>
      <c r="K876" s="95"/>
      <c r="L876" s="79"/>
      <c r="M876" s="88"/>
      <c r="N876" s="88"/>
      <c r="O876" s="88"/>
      <c r="P876" s="89"/>
      <c r="Q876" s="90"/>
      <c r="R876" s="91"/>
      <c r="S876" s="91"/>
      <c r="T876" s="90"/>
      <c r="U876" s="90"/>
      <c r="V876" s="90"/>
      <c r="W876" s="90"/>
    </row>
    <row r="877" spans="1:23" ht="15" customHeight="1">
      <c r="A877" s="68"/>
      <c r="B877" s="69">
        <v>876</v>
      </c>
      <c r="C877" s="70"/>
      <c r="D877" s="70"/>
      <c r="E877" s="71"/>
      <c r="F877" s="72"/>
      <c r="G877" s="73"/>
      <c r="H877" s="74"/>
      <c r="I877" s="94"/>
      <c r="J877" s="95"/>
      <c r="K877" s="95"/>
      <c r="L877" s="79"/>
      <c r="M877" s="88"/>
      <c r="N877" s="88"/>
      <c r="O877" s="88"/>
      <c r="P877" s="89"/>
      <c r="Q877" s="90"/>
      <c r="R877" s="91"/>
      <c r="S877" s="91"/>
      <c r="T877" s="90"/>
      <c r="U877" s="90"/>
      <c r="V877" s="90"/>
      <c r="W877" s="90"/>
    </row>
    <row r="878" spans="1:23" ht="15" customHeight="1">
      <c r="A878" s="68"/>
      <c r="B878" s="69">
        <v>877</v>
      </c>
      <c r="C878" s="70"/>
      <c r="D878" s="70"/>
      <c r="E878" s="71"/>
      <c r="F878" s="72"/>
      <c r="G878" s="73"/>
      <c r="H878" s="74"/>
      <c r="I878" s="94"/>
      <c r="J878" s="95"/>
      <c r="K878" s="95"/>
      <c r="L878" s="79"/>
      <c r="M878" s="88"/>
      <c r="N878" s="88"/>
      <c r="O878" s="88"/>
      <c r="P878" s="89"/>
      <c r="Q878" s="90"/>
      <c r="R878" s="91"/>
      <c r="S878" s="91"/>
      <c r="T878" s="90"/>
      <c r="U878" s="90"/>
      <c r="V878" s="90"/>
      <c r="W878" s="90"/>
    </row>
    <row r="879" spans="1:23" ht="15" customHeight="1">
      <c r="A879" s="68"/>
      <c r="B879" s="69">
        <v>878</v>
      </c>
      <c r="C879" s="70"/>
      <c r="D879" s="70"/>
      <c r="E879" s="71"/>
      <c r="F879" s="72"/>
      <c r="G879" s="73"/>
      <c r="H879" s="74"/>
      <c r="I879" s="94"/>
      <c r="J879" s="95"/>
      <c r="K879" s="95"/>
      <c r="L879" s="79"/>
      <c r="M879" s="88"/>
      <c r="N879" s="88"/>
      <c r="O879" s="88"/>
      <c r="P879" s="89"/>
      <c r="Q879" s="90"/>
      <c r="R879" s="91"/>
      <c r="S879" s="91"/>
      <c r="T879" s="90"/>
      <c r="U879" s="90"/>
      <c r="V879" s="90"/>
      <c r="W879" s="90"/>
    </row>
    <row r="880" spans="1:23" ht="15" customHeight="1">
      <c r="A880" s="68"/>
      <c r="B880" s="69">
        <v>879</v>
      </c>
      <c r="C880" s="70"/>
      <c r="D880" s="70"/>
      <c r="E880" s="71"/>
      <c r="F880" s="72"/>
      <c r="G880" s="73"/>
      <c r="H880" s="74"/>
      <c r="I880" s="94"/>
      <c r="J880" s="95"/>
      <c r="K880" s="95"/>
      <c r="L880" s="79"/>
      <c r="M880" s="88"/>
      <c r="N880" s="88"/>
      <c r="O880" s="88"/>
      <c r="P880" s="89"/>
      <c r="Q880" s="90"/>
      <c r="R880" s="91"/>
      <c r="S880" s="91"/>
      <c r="T880" s="90"/>
      <c r="U880" s="90"/>
      <c r="V880" s="90"/>
      <c r="W880" s="90"/>
    </row>
    <row r="881" spans="1:23" ht="15" customHeight="1">
      <c r="A881" s="68"/>
      <c r="B881" s="69">
        <v>880</v>
      </c>
      <c r="C881" s="70"/>
      <c r="D881" s="70"/>
      <c r="E881" s="71"/>
      <c r="F881" s="72"/>
      <c r="G881" s="73"/>
      <c r="H881" s="74"/>
      <c r="I881" s="94"/>
      <c r="J881" s="95"/>
      <c r="K881" s="95"/>
      <c r="L881" s="79"/>
      <c r="M881" s="88"/>
      <c r="N881" s="88"/>
      <c r="O881" s="88"/>
      <c r="P881" s="89"/>
      <c r="Q881" s="90"/>
      <c r="R881" s="91"/>
      <c r="S881" s="91"/>
      <c r="T881" s="90"/>
      <c r="U881" s="90"/>
      <c r="V881" s="90"/>
      <c r="W881" s="90"/>
    </row>
    <row r="882" spans="1:23" ht="15" customHeight="1">
      <c r="A882" s="68"/>
      <c r="B882" s="69">
        <v>881</v>
      </c>
      <c r="C882" s="70"/>
      <c r="D882" s="70"/>
      <c r="E882" s="71"/>
      <c r="F882" s="72"/>
      <c r="G882" s="73"/>
      <c r="H882" s="74"/>
      <c r="I882" s="94"/>
      <c r="J882" s="95"/>
      <c r="K882" s="95"/>
      <c r="L882" s="79"/>
      <c r="M882" s="88"/>
      <c r="N882" s="88"/>
      <c r="O882" s="88"/>
      <c r="P882" s="89"/>
      <c r="Q882" s="90"/>
      <c r="R882" s="91"/>
      <c r="S882" s="91"/>
      <c r="T882" s="90"/>
      <c r="U882" s="90"/>
      <c r="V882" s="90"/>
      <c r="W882" s="90"/>
    </row>
    <row r="883" spans="1:23" ht="15" customHeight="1">
      <c r="A883" s="68"/>
      <c r="B883" s="69">
        <v>882</v>
      </c>
      <c r="C883" s="70"/>
      <c r="D883" s="70"/>
      <c r="E883" s="71"/>
      <c r="F883" s="72"/>
      <c r="G883" s="73"/>
      <c r="H883" s="74"/>
      <c r="I883" s="94"/>
      <c r="J883" s="95"/>
      <c r="K883" s="95"/>
      <c r="L883" s="79"/>
      <c r="M883" s="88"/>
      <c r="N883" s="88"/>
      <c r="O883" s="88"/>
      <c r="P883" s="89"/>
      <c r="Q883" s="90"/>
      <c r="R883" s="91"/>
      <c r="S883" s="91"/>
      <c r="T883" s="90"/>
      <c r="U883" s="90"/>
      <c r="V883" s="90"/>
      <c r="W883" s="90"/>
    </row>
    <row r="884" spans="1:23" ht="15" customHeight="1">
      <c r="A884" s="68"/>
      <c r="B884" s="69">
        <v>883</v>
      </c>
      <c r="C884" s="70"/>
      <c r="D884" s="70"/>
      <c r="E884" s="71"/>
      <c r="F884" s="72"/>
      <c r="G884" s="73"/>
      <c r="H884" s="74"/>
      <c r="I884" s="94"/>
      <c r="J884" s="95"/>
      <c r="K884" s="95"/>
      <c r="L884" s="79"/>
      <c r="M884" s="88"/>
      <c r="N884" s="88"/>
      <c r="O884" s="88"/>
      <c r="P884" s="89"/>
      <c r="Q884" s="90"/>
      <c r="R884" s="91"/>
      <c r="S884" s="91"/>
      <c r="T884" s="90"/>
      <c r="U884" s="90"/>
      <c r="V884" s="90"/>
      <c r="W884" s="90"/>
    </row>
    <row r="885" spans="1:23" ht="15" customHeight="1">
      <c r="A885" s="68"/>
      <c r="B885" s="69">
        <v>884</v>
      </c>
      <c r="C885" s="70"/>
      <c r="D885" s="70"/>
      <c r="E885" s="71"/>
      <c r="F885" s="72"/>
      <c r="G885" s="73"/>
      <c r="H885" s="74"/>
      <c r="I885" s="94"/>
      <c r="J885" s="95"/>
      <c r="K885" s="95"/>
      <c r="L885" s="79"/>
      <c r="M885" s="88"/>
      <c r="N885" s="88"/>
      <c r="O885" s="88"/>
      <c r="P885" s="89"/>
      <c r="Q885" s="90"/>
      <c r="R885" s="91"/>
      <c r="S885" s="91"/>
      <c r="T885" s="90"/>
      <c r="U885" s="90"/>
      <c r="V885" s="90"/>
      <c r="W885" s="90"/>
    </row>
    <row r="886" spans="1:23" ht="15" customHeight="1">
      <c r="A886" s="68"/>
      <c r="B886" s="69">
        <v>885</v>
      </c>
      <c r="C886" s="70"/>
      <c r="D886" s="70"/>
      <c r="E886" s="71"/>
      <c r="F886" s="72"/>
      <c r="G886" s="73"/>
      <c r="H886" s="74"/>
      <c r="I886" s="94"/>
      <c r="J886" s="95"/>
      <c r="K886" s="95"/>
      <c r="L886" s="79"/>
      <c r="M886" s="88"/>
      <c r="N886" s="88"/>
      <c r="O886" s="88"/>
      <c r="P886" s="89"/>
      <c r="Q886" s="90"/>
      <c r="R886" s="91"/>
      <c r="S886" s="91"/>
      <c r="T886" s="90"/>
      <c r="U886" s="90"/>
      <c r="V886" s="90"/>
      <c r="W886" s="90"/>
    </row>
    <row r="887" spans="1:23" ht="15" customHeight="1">
      <c r="A887" s="68"/>
      <c r="B887" s="69">
        <v>886</v>
      </c>
      <c r="C887" s="70"/>
      <c r="D887" s="70"/>
      <c r="E887" s="71"/>
      <c r="F887" s="72"/>
      <c r="G887" s="73"/>
      <c r="H887" s="74"/>
      <c r="I887" s="94"/>
      <c r="J887" s="95"/>
      <c r="K887" s="95"/>
      <c r="L887" s="79"/>
      <c r="M887" s="88"/>
      <c r="N887" s="88"/>
      <c r="O887" s="88"/>
      <c r="P887" s="89"/>
      <c r="Q887" s="90"/>
      <c r="R887" s="91"/>
      <c r="S887" s="91"/>
      <c r="T887" s="90"/>
      <c r="U887" s="90"/>
      <c r="V887" s="90"/>
      <c r="W887" s="90"/>
    </row>
    <row r="888" spans="1:23" ht="15" customHeight="1">
      <c r="A888" s="68"/>
      <c r="B888" s="69">
        <v>887</v>
      </c>
      <c r="C888" s="70"/>
      <c r="D888" s="70"/>
      <c r="E888" s="71"/>
      <c r="F888" s="72"/>
      <c r="G888" s="73"/>
      <c r="H888" s="74"/>
      <c r="I888" s="94"/>
      <c r="J888" s="95"/>
      <c r="K888" s="95"/>
      <c r="L888" s="79"/>
      <c r="M888" s="88"/>
      <c r="N888" s="88"/>
      <c r="O888" s="88"/>
      <c r="P888" s="89"/>
      <c r="Q888" s="90"/>
      <c r="R888" s="91"/>
      <c r="S888" s="91"/>
      <c r="T888" s="90"/>
      <c r="U888" s="90"/>
      <c r="V888" s="90"/>
      <c r="W888" s="90"/>
    </row>
    <row r="889" spans="1:23" ht="15" customHeight="1">
      <c r="A889" s="68"/>
      <c r="B889" s="69">
        <v>888</v>
      </c>
      <c r="C889" s="70"/>
      <c r="D889" s="70"/>
      <c r="E889" s="71"/>
      <c r="F889" s="72"/>
      <c r="G889" s="73"/>
      <c r="H889" s="74"/>
      <c r="I889" s="94"/>
      <c r="J889" s="95"/>
      <c r="K889" s="95"/>
      <c r="L889" s="79"/>
      <c r="M889" s="88"/>
      <c r="N889" s="88"/>
      <c r="O889" s="88"/>
      <c r="P889" s="89"/>
      <c r="Q889" s="90"/>
      <c r="R889" s="91"/>
      <c r="S889" s="91"/>
      <c r="T889" s="90"/>
      <c r="U889" s="90"/>
      <c r="V889" s="90"/>
      <c r="W889" s="90"/>
    </row>
    <row r="890" spans="1:23" ht="15" customHeight="1">
      <c r="A890" s="68"/>
      <c r="B890" s="69">
        <v>889</v>
      </c>
      <c r="C890" s="70"/>
      <c r="D890" s="70"/>
      <c r="E890" s="71"/>
      <c r="F890" s="72"/>
      <c r="G890" s="73"/>
      <c r="H890" s="74"/>
      <c r="I890" s="94"/>
      <c r="J890" s="95"/>
      <c r="K890" s="95"/>
      <c r="L890" s="79"/>
      <c r="M890" s="88"/>
      <c r="N890" s="88"/>
      <c r="O890" s="88"/>
      <c r="P890" s="89"/>
      <c r="Q890" s="90"/>
      <c r="R890" s="91"/>
      <c r="S890" s="91"/>
      <c r="T890" s="90"/>
      <c r="U890" s="90"/>
      <c r="V890" s="90"/>
      <c r="W890" s="90"/>
    </row>
    <row r="891" spans="1:23" ht="15" customHeight="1">
      <c r="A891" s="68"/>
      <c r="B891" s="69">
        <v>890</v>
      </c>
      <c r="C891" s="70"/>
      <c r="D891" s="70"/>
      <c r="E891" s="71"/>
      <c r="F891" s="72"/>
      <c r="G891" s="73"/>
      <c r="H891" s="74"/>
      <c r="I891" s="94"/>
      <c r="J891" s="95"/>
      <c r="K891" s="95"/>
      <c r="L891" s="79"/>
      <c r="M891" s="88"/>
      <c r="N891" s="88"/>
      <c r="O891" s="88"/>
      <c r="P891" s="89"/>
      <c r="Q891" s="90"/>
      <c r="R891" s="91"/>
      <c r="S891" s="91"/>
      <c r="T891" s="90"/>
      <c r="U891" s="90"/>
      <c r="V891" s="90"/>
      <c r="W891" s="90"/>
    </row>
    <row r="892" spans="1:23" ht="15" customHeight="1">
      <c r="A892" s="68"/>
      <c r="B892" s="69">
        <v>891</v>
      </c>
      <c r="C892" s="70"/>
      <c r="D892" s="70"/>
      <c r="E892" s="71"/>
      <c r="F892" s="72"/>
      <c r="G892" s="73"/>
      <c r="H892" s="74"/>
      <c r="I892" s="94"/>
      <c r="J892" s="95"/>
      <c r="K892" s="95"/>
      <c r="L892" s="79"/>
      <c r="M892" s="88"/>
      <c r="N892" s="88"/>
      <c r="O892" s="88"/>
      <c r="P892" s="89"/>
      <c r="Q892" s="90"/>
      <c r="R892" s="91"/>
      <c r="S892" s="91"/>
      <c r="T892" s="90"/>
      <c r="U892" s="90"/>
      <c r="V892" s="90"/>
      <c r="W892" s="90"/>
    </row>
    <row r="893" spans="1:23" ht="15" customHeight="1">
      <c r="A893" s="68"/>
      <c r="B893" s="69">
        <v>892</v>
      </c>
      <c r="C893" s="70"/>
      <c r="D893" s="70"/>
      <c r="E893" s="71"/>
      <c r="F893" s="72"/>
      <c r="G893" s="73"/>
      <c r="H893" s="74"/>
      <c r="I893" s="94"/>
      <c r="J893" s="95"/>
      <c r="K893" s="95"/>
      <c r="L893" s="79"/>
      <c r="M893" s="88"/>
      <c r="N893" s="88"/>
      <c r="O893" s="88"/>
      <c r="P893" s="89"/>
      <c r="Q893" s="90"/>
      <c r="R893" s="91"/>
      <c r="S893" s="91"/>
      <c r="T893" s="90"/>
      <c r="U893" s="90"/>
      <c r="V893" s="90"/>
      <c r="W893" s="90"/>
    </row>
    <row r="894" spans="1:23" ht="15" customHeight="1">
      <c r="A894" s="68"/>
      <c r="B894" s="69">
        <v>893</v>
      </c>
      <c r="C894" s="70"/>
      <c r="D894" s="70"/>
      <c r="E894" s="71"/>
      <c r="F894" s="72"/>
      <c r="G894" s="73"/>
      <c r="H894" s="74"/>
      <c r="I894" s="94"/>
      <c r="J894" s="95"/>
      <c r="K894" s="95"/>
      <c r="L894" s="79"/>
      <c r="M894" s="88"/>
      <c r="N894" s="88"/>
      <c r="O894" s="88"/>
      <c r="P894" s="89"/>
      <c r="Q894" s="90"/>
      <c r="R894" s="91"/>
      <c r="S894" s="91"/>
      <c r="T894" s="90"/>
      <c r="U894" s="90"/>
      <c r="V894" s="90"/>
      <c r="W894" s="90"/>
    </row>
    <row r="895" spans="1:23" ht="15" customHeight="1">
      <c r="A895" s="68"/>
      <c r="B895" s="69">
        <v>894</v>
      </c>
      <c r="C895" s="70"/>
      <c r="D895" s="70"/>
      <c r="E895" s="71"/>
      <c r="F895" s="72"/>
      <c r="G895" s="73"/>
      <c r="H895" s="74"/>
      <c r="I895" s="94"/>
      <c r="J895" s="95"/>
      <c r="K895" s="95"/>
      <c r="L895" s="79"/>
      <c r="M895" s="88"/>
      <c r="N895" s="88"/>
      <c r="O895" s="88"/>
      <c r="P895" s="89"/>
      <c r="Q895" s="90"/>
      <c r="R895" s="91"/>
      <c r="S895" s="91"/>
      <c r="T895" s="90"/>
      <c r="U895" s="90"/>
      <c r="V895" s="90"/>
      <c r="W895" s="90"/>
    </row>
    <row r="896" spans="1:23" ht="15" customHeight="1">
      <c r="A896" s="68"/>
      <c r="B896" s="69">
        <v>895</v>
      </c>
      <c r="C896" s="70"/>
      <c r="D896" s="70"/>
      <c r="E896" s="71"/>
      <c r="F896" s="72"/>
      <c r="G896" s="73"/>
      <c r="H896" s="74"/>
      <c r="I896" s="94"/>
      <c r="J896" s="95"/>
      <c r="K896" s="95"/>
      <c r="L896" s="79"/>
      <c r="M896" s="88"/>
      <c r="N896" s="88"/>
      <c r="O896" s="88"/>
      <c r="P896" s="89"/>
      <c r="Q896" s="90"/>
      <c r="R896" s="91"/>
      <c r="S896" s="91"/>
      <c r="T896" s="90"/>
      <c r="U896" s="90"/>
      <c r="V896" s="90"/>
      <c r="W896" s="90"/>
    </row>
    <row r="897" spans="1:23" ht="15" customHeight="1">
      <c r="A897" s="68"/>
      <c r="B897" s="69">
        <v>896</v>
      </c>
      <c r="C897" s="70"/>
      <c r="D897" s="70"/>
      <c r="E897" s="71"/>
      <c r="F897" s="72"/>
      <c r="G897" s="73"/>
      <c r="H897" s="74"/>
      <c r="I897" s="94"/>
      <c r="J897" s="95"/>
      <c r="K897" s="95"/>
      <c r="L897" s="79"/>
      <c r="M897" s="88"/>
      <c r="N897" s="88"/>
      <c r="O897" s="88"/>
      <c r="P897" s="89"/>
      <c r="Q897" s="90"/>
      <c r="R897" s="91"/>
      <c r="S897" s="91"/>
      <c r="T897" s="90"/>
      <c r="U897" s="90"/>
      <c r="V897" s="90"/>
      <c r="W897" s="90"/>
    </row>
    <row r="898" spans="1:23" ht="15" customHeight="1">
      <c r="A898" s="68"/>
      <c r="B898" s="69">
        <v>897</v>
      </c>
      <c r="C898" s="70"/>
      <c r="D898" s="70"/>
      <c r="E898" s="71"/>
      <c r="F898" s="72"/>
      <c r="G898" s="73"/>
      <c r="H898" s="74"/>
      <c r="I898" s="94"/>
      <c r="J898" s="95"/>
      <c r="K898" s="95"/>
      <c r="L898" s="79"/>
      <c r="M898" s="88"/>
      <c r="N898" s="88"/>
      <c r="O898" s="88"/>
      <c r="P898" s="89"/>
      <c r="Q898" s="90"/>
      <c r="R898" s="91"/>
      <c r="S898" s="91"/>
      <c r="T898" s="90"/>
      <c r="U898" s="90"/>
      <c r="V898" s="90"/>
      <c r="W898" s="90"/>
    </row>
    <row r="899" spans="1:23" ht="15" customHeight="1">
      <c r="A899" s="68"/>
      <c r="B899" s="69">
        <v>898</v>
      </c>
      <c r="C899" s="70"/>
      <c r="D899" s="70"/>
      <c r="E899" s="71"/>
      <c r="F899" s="72"/>
      <c r="G899" s="73"/>
      <c r="H899" s="74"/>
      <c r="I899" s="94"/>
      <c r="J899" s="95"/>
      <c r="K899" s="95"/>
      <c r="L899" s="79"/>
      <c r="M899" s="88"/>
      <c r="N899" s="88"/>
      <c r="O899" s="88"/>
      <c r="P899" s="89"/>
      <c r="Q899" s="90"/>
      <c r="R899" s="91"/>
      <c r="S899" s="91"/>
      <c r="T899" s="90"/>
      <c r="U899" s="90"/>
      <c r="V899" s="90"/>
      <c r="W899" s="90"/>
    </row>
    <row r="900" spans="1:23" ht="15" customHeight="1">
      <c r="A900" s="68"/>
      <c r="B900" s="69">
        <v>899</v>
      </c>
      <c r="C900" s="70"/>
      <c r="D900" s="70"/>
      <c r="E900" s="71"/>
      <c r="F900" s="72"/>
      <c r="G900" s="73"/>
      <c r="H900" s="74"/>
      <c r="I900" s="94"/>
      <c r="J900" s="95"/>
      <c r="K900" s="95"/>
      <c r="L900" s="79"/>
      <c r="M900" s="88"/>
      <c r="N900" s="88"/>
      <c r="O900" s="88"/>
      <c r="P900" s="89"/>
      <c r="Q900" s="90"/>
      <c r="R900" s="91"/>
      <c r="S900" s="91"/>
      <c r="T900" s="90"/>
      <c r="U900" s="90"/>
      <c r="V900" s="90"/>
      <c r="W900" s="90"/>
    </row>
    <row r="901" spans="1:23" ht="15" customHeight="1">
      <c r="A901" s="68"/>
      <c r="B901" s="69">
        <v>900</v>
      </c>
      <c r="C901" s="70"/>
      <c r="D901" s="70"/>
      <c r="E901" s="71"/>
      <c r="F901" s="72"/>
      <c r="G901" s="73"/>
      <c r="H901" s="74"/>
      <c r="I901" s="94"/>
      <c r="J901" s="95"/>
      <c r="K901" s="95"/>
      <c r="L901" s="79"/>
      <c r="M901" s="88"/>
      <c r="N901" s="88"/>
      <c r="O901" s="88"/>
      <c r="P901" s="89"/>
      <c r="Q901" s="90"/>
      <c r="R901" s="91"/>
      <c r="S901" s="91"/>
      <c r="T901" s="90"/>
      <c r="U901" s="90"/>
      <c r="V901" s="90"/>
      <c r="W901" s="90"/>
    </row>
    <row r="902" spans="1:23" ht="15" customHeight="1">
      <c r="A902" s="68"/>
      <c r="B902" s="69">
        <v>901</v>
      </c>
      <c r="C902" s="70"/>
      <c r="D902" s="70"/>
      <c r="E902" s="71"/>
      <c r="F902" s="72"/>
      <c r="G902" s="73"/>
      <c r="H902" s="74"/>
      <c r="I902" s="94"/>
      <c r="J902" s="95"/>
      <c r="K902" s="95"/>
      <c r="L902" s="79"/>
      <c r="M902" s="88"/>
      <c r="N902" s="88"/>
      <c r="O902" s="88"/>
      <c r="P902" s="89"/>
      <c r="Q902" s="90"/>
      <c r="R902" s="91"/>
      <c r="S902" s="91"/>
      <c r="T902" s="90"/>
      <c r="U902" s="90"/>
      <c r="V902" s="90"/>
      <c r="W902" s="90"/>
    </row>
    <row r="903" spans="1:23" ht="15" customHeight="1">
      <c r="A903" s="68"/>
      <c r="B903" s="69">
        <v>902</v>
      </c>
      <c r="C903" s="70"/>
      <c r="D903" s="70"/>
      <c r="E903" s="71"/>
      <c r="F903" s="72"/>
      <c r="G903" s="73"/>
      <c r="H903" s="74"/>
      <c r="I903" s="94"/>
      <c r="J903" s="95"/>
      <c r="K903" s="95"/>
      <c r="L903" s="79"/>
      <c r="M903" s="88"/>
      <c r="N903" s="88"/>
      <c r="O903" s="88"/>
      <c r="P903" s="89"/>
      <c r="Q903" s="90"/>
      <c r="R903" s="91"/>
      <c r="S903" s="91"/>
      <c r="T903" s="90"/>
      <c r="U903" s="90"/>
      <c r="V903" s="90"/>
      <c r="W903" s="90"/>
    </row>
    <row r="904" spans="1:23" ht="15" customHeight="1">
      <c r="A904" s="68"/>
      <c r="B904" s="69">
        <v>903</v>
      </c>
      <c r="C904" s="70"/>
      <c r="D904" s="70"/>
      <c r="E904" s="71"/>
      <c r="F904" s="72"/>
      <c r="G904" s="73"/>
      <c r="H904" s="74"/>
      <c r="I904" s="94"/>
      <c r="J904" s="95"/>
      <c r="K904" s="95"/>
      <c r="L904" s="79"/>
      <c r="M904" s="88"/>
      <c r="N904" s="88"/>
      <c r="O904" s="88"/>
      <c r="P904" s="89"/>
      <c r="Q904" s="90"/>
      <c r="R904" s="91"/>
      <c r="S904" s="91"/>
      <c r="T904" s="90"/>
      <c r="U904" s="90"/>
      <c r="V904" s="90"/>
      <c r="W904" s="90"/>
    </row>
    <row r="905" spans="1:23" ht="15" customHeight="1">
      <c r="A905" s="68"/>
      <c r="B905" s="69">
        <v>904</v>
      </c>
      <c r="C905" s="70"/>
      <c r="D905" s="70"/>
      <c r="E905" s="71"/>
      <c r="F905" s="72"/>
      <c r="G905" s="73"/>
      <c r="H905" s="74"/>
      <c r="I905" s="94"/>
      <c r="J905" s="95"/>
      <c r="K905" s="95"/>
      <c r="L905" s="79"/>
      <c r="M905" s="88"/>
      <c r="N905" s="88"/>
      <c r="O905" s="88"/>
      <c r="P905" s="89"/>
      <c r="Q905" s="90"/>
      <c r="R905" s="91"/>
      <c r="S905" s="91"/>
      <c r="T905" s="90"/>
      <c r="U905" s="90"/>
      <c r="V905" s="90"/>
      <c r="W905" s="90"/>
    </row>
    <row r="906" spans="1:23" ht="15" customHeight="1">
      <c r="A906" s="68"/>
      <c r="B906" s="69">
        <v>905</v>
      </c>
      <c r="C906" s="70"/>
      <c r="D906" s="70"/>
      <c r="E906" s="71"/>
      <c r="F906" s="72"/>
      <c r="G906" s="73"/>
      <c r="H906" s="74"/>
      <c r="I906" s="94"/>
      <c r="J906" s="95"/>
      <c r="K906" s="95"/>
      <c r="L906" s="79"/>
      <c r="M906" s="88"/>
      <c r="N906" s="88"/>
      <c r="O906" s="88"/>
      <c r="P906" s="89"/>
      <c r="Q906" s="90"/>
      <c r="R906" s="91"/>
      <c r="S906" s="91"/>
      <c r="T906" s="90"/>
      <c r="U906" s="90"/>
      <c r="V906" s="90"/>
      <c r="W906" s="90"/>
    </row>
    <row r="907" spans="1:23" ht="15" customHeight="1">
      <c r="A907" s="68"/>
      <c r="B907" s="69">
        <v>906</v>
      </c>
      <c r="C907" s="70"/>
      <c r="D907" s="70"/>
      <c r="E907" s="71"/>
      <c r="F907" s="72"/>
      <c r="G907" s="73"/>
      <c r="H907" s="74"/>
      <c r="I907" s="94"/>
      <c r="J907" s="95"/>
      <c r="K907" s="95"/>
      <c r="L907" s="79"/>
      <c r="M907" s="88"/>
      <c r="N907" s="88"/>
      <c r="O907" s="88"/>
      <c r="P907" s="89"/>
      <c r="Q907" s="90"/>
      <c r="R907" s="91"/>
      <c r="S907" s="91"/>
      <c r="T907" s="90"/>
      <c r="U907" s="90"/>
      <c r="V907" s="90"/>
      <c r="W907" s="90"/>
    </row>
    <row r="908" spans="1:23" ht="15" customHeight="1">
      <c r="A908" s="68"/>
      <c r="B908" s="69">
        <v>907</v>
      </c>
      <c r="C908" s="70"/>
      <c r="D908" s="70"/>
      <c r="E908" s="71"/>
      <c r="F908" s="72"/>
      <c r="G908" s="73"/>
      <c r="H908" s="74"/>
      <c r="I908" s="94"/>
      <c r="J908" s="95"/>
      <c r="K908" s="95"/>
      <c r="L908" s="79"/>
      <c r="M908" s="88"/>
      <c r="N908" s="88"/>
      <c r="O908" s="88"/>
      <c r="P908" s="89"/>
      <c r="Q908" s="90"/>
      <c r="R908" s="91"/>
      <c r="S908" s="91"/>
      <c r="T908" s="90"/>
      <c r="U908" s="90"/>
      <c r="V908" s="90"/>
      <c r="W908" s="90"/>
    </row>
    <row r="909" spans="1:23" ht="15" customHeight="1">
      <c r="A909" s="68"/>
      <c r="B909" s="69">
        <v>908</v>
      </c>
      <c r="C909" s="70"/>
      <c r="D909" s="70"/>
      <c r="E909" s="71"/>
      <c r="F909" s="72"/>
      <c r="G909" s="73"/>
      <c r="H909" s="74"/>
      <c r="I909" s="94"/>
      <c r="J909" s="95"/>
      <c r="K909" s="95"/>
      <c r="L909" s="79"/>
      <c r="M909" s="88"/>
      <c r="N909" s="88"/>
      <c r="O909" s="88"/>
      <c r="P909" s="89"/>
      <c r="Q909" s="90"/>
      <c r="R909" s="91"/>
      <c r="S909" s="91"/>
      <c r="T909" s="90"/>
      <c r="U909" s="90"/>
      <c r="V909" s="90"/>
      <c r="W909" s="90"/>
    </row>
    <row r="910" spans="1:23" ht="15" customHeight="1">
      <c r="A910" s="68"/>
      <c r="B910" s="69">
        <v>909</v>
      </c>
      <c r="C910" s="70"/>
      <c r="D910" s="70"/>
      <c r="E910" s="71"/>
      <c r="F910" s="72"/>
      <c r="G910" s="73"/>
      <c r="H910" s="74"/>
      <c r="I910" s="94"/>
      <c r="J910" s="95"/>
      <c r="K910" s="95"/>
      <c r="L910" s="79"/>
      <c r="M910" s="88"/>
      <c r="N910" s="88"/>
      <c r="O910" s="88"/>
      <c r="P910" s="89"/>
      <c r="Q910" s="90"/>
      <c r="R910" s="91"/>
      <c r="S910" s="91"/>
      <c r="T910" s="90"/>
      <c r="U910" s="90"/>
      <c r="V910" s="90"/>
      <c r="W910" s="90"/>
    </row>
    <row r="911" spans="1:23" ht="15" customHeight="1">
      <c r="A911" s="68"/>
      <c r="B911" s="69">
        <v>910</v>
      </c>
      <c r="C911" s="70"/>
      <c r="D911" s="70"/>
      <c r="E911" s="71"/>
      <c r="F911" s="72"/>
      <c r="G911" s="73"/>
      <c r="H911" s="74"/>
      <c r="I911" s="94"/>
      <c r="J911" s="95"/>
      <c r="K911" s="95"/>
      <c r="L911" s="79"/>
      <c r="M911" s="88"/>
      <c r="N911" s="88"/>
      <c r="O911" s="88"/>
      <c r="P911" s="89"/>
      <c r="Q911" s="90"/>
      <c r="R911" s="91"/>
      <c r="S911" s="91"/>
      <c r="T911" s="90"/>
      <c r="U911" s="90"/>
      <c r="V911" s="90"/>
      <c r="W911" s="90"/>
    </row>
    <row r="912" spans="1:23" ht="15" customHeight="1">
      <c r="A912" s="68"/>
      <c r="B912" s="69">
        <v>911</v>
      </c>
      <c r="C912" s="70"/>
      <c r="D912" s="70"/>
      <c r="E912" s="71"/>
      <c r="F912" s="72"/>
      <c r="G912" s="73"/>
      <c r="H912" s="74"/>
      <c r="I912" s="94"/>
      <c r="J912" s="95"/>
      <c r="K912" s="95"/>
      <c r="L912" s="79"/>
      <c r="M912" s="88"/>
      <c r="N912" s="88"/>
      <c r="O912" s="88"/>
      <c r="P912" s="89"/>
      <c r="Q912" s="90"/>
      <c r="R912" s="91"/>
      <c r="S912" s="91"/>
      <c r="T912" s="90"/>
      <c r="U912" s="90"/>
      <c r="V912" s="90"/>
      <c r="W912" s="90"/>
    </row>
    <row r="913" spans="1:23" ht="15" customHeight="1">
      <c r="A913" s="68"/>
      <c r="B913" s="69">
        <v>912</v>
      </c>
      <c r="C913" s="70"/>
      <c r="D913" s="70"/>
      <c r="E913" s="71"/>
      <c r="F913" s="72"/>
      <c r="G913" s="73"/>
      <c r="H913" s="74"/>
      <c r="I913" s="94"/>
      <c r="J913" s="95"/>
      <c r="K913" s="95"/>
      <c r="L913" s="79"/>
      <c r="M913" s="88"/>
      <c r="N913" s="88"/>
      <c r="O913" s="88"/>
      <c r="P913" s="89"/>
      <c r="Q913" s="90"/>
      <c r="R913" s="91"/>
      <c r="S913" s="91"/>
      <c r="T913" s="90"/>
      <c r="U913" s="90"/>
      <c r="V913" s="90"/>
      <c r="W913" s="90"/>
    </row>
    <row r="914" spans="1:23" ht="15" customHeight="1">
      <c r="A914" s="68"/>
      <c r="B914" s="69">
        <v>913</v>
      </c>
      <c r="C914" s="70"/>
      <c r="D914" s="70"/>
      <c r="E914" s="71"/>
      <c r="F914" s="72"/>
      <c r="G914" s="73"/>
      <c r="H914" s="74"/>
      <c r="I914" s="94"/>
      <c r="J914" s="95"/>
      <c r="K914" s="95"/>
      <c r="L914" s="79"/>
      <c r="M914" s="88"/>
      <c r="N914" s="88"/>
      <c r="O914" s="88"/>
      <c r="P914" s="89"/>
      <c r="Q914" s="90"/>
      <c r="R914" s="91"/>
      <c r="S914" s="91"/>
      <c r="T914" s="90"/>
      <c r="U914" s="90"/>
      <c r="V914" s="90"/>
      <c r="W914" s="90"/>
    </row>
    <row r="915" spans="1:23" ht="15" customHeight="1">
      <c r="A915" s="68"/>
      <c r="B915" s="69">
        <v>914</v>
      </c>
      <c r="C915" s="70"/>
      <c r="D915" s="70"/>
      <c r="E915" s="71"/>
      <c r="F915" s="72"/>
      <c r="G915" s="73"/>
      <c r="H915" s="74"/>
      <c r="I915" s="94"/>
      <c r="J915" s="95"/>
      <c r="K915" s="95"/>
      <c r="L915" s="79"/>
      <c r="M915" s="88"/>
      <c r="N915" s="88"/>
      <c r="O915" s="88"/>
      <c r="P915" s="89"/>
      <c r="Q915" s="90"/>
      <c r="R915" s="91"/>
      <c r="S915" s="91"/>
      <c r="T915" s="90"/>
      <c r="U915" s="90"/>
      <c r="V915" s="90"/>
      <c r="W915" s="90"/>
    </row>
    <row r="916" spans="1:23" ht="15" customHeight="1">
      <c r="A916" s="68"/>
      <c r="B916" s="69">
        <v>915</v>
      </c>
      <c r="C916" s="70"/>
      <c r="D916" s="70"/>
      <c r="E916" s="71"/>
      <c r="F916" s="72"/>
      <c r="G916" s="73"/>
      <c r="H916" s="74"/>
      <c r="I916" s="94"/>
      <c r="J916" s="95"/>
      <c r="K916" s="95"/>
      <c r="L916" s="79"/>
      <c r="M916" s="88"/>
      <c r="N916" s="88"/>
      <c r="O916" s="88"/>
      <c r="P916" s="89"/>
      <c r="Q916" s="90"/>
      <c r="R916" s="91"/>
      <c r="S916" s="91"/>
      <c r="T916" s="90"/>
      <c r="U916" s="90"/>
      <c r="V916" s="90"/>
      <c r="W916" s="90"/>
    </row>
    <row r="917" spans="1:23" ht="15" customHeight="1">
      <c r="A917" s="68"/>
      <c r="B917" s="69">
        <v>916</v>
      </c>
      <c r="C917" s="70"/>
      <c r="D917" s="70"/>
      <c r="E917" s="71"/>
      <c r="F917" s="72"/>
      <c r="G917" s="73"/>
      <c r="H917" s="74"/>
      <c r="I917" s="94"/>
      <c r="J917" s="95"/>
      <c r="K917" s="95"/>
      <c r="L917" s="79"/>
      <c r="M917" s="88"/>
      <c r="N917" s="88"/>
      <c r="O917" s="88"/>
      <c r="P917" s="89"/>
      <c r="Q917" s="90"/>
      <c r="R917" s="91"/>
      <c r="S917" s="91"/>
      <c r="T917" s="90"/>
      <c r="U917" s="90"/>
      <c r="V917" s="90"/>
      <c r="W917" s="90"/>
    </row>
    <row r="918" spans="1:23" ht="15" customHeight="1">
      <c r="A918" s="68"/>
      <c r="B918" s="69">
        <v>917</v>
      </c>
      <c r="C918" s="70"/>
      <c r="D918" s="70"/>
      <c r="E918" s="71"/>
      <c r="F918" s="72"/>
      <c r="G918" s="73"/>
      <c r="H918" s="74"/>
      <c r="I918" s="94"/>
      <c r="J918" s="95"/>
      <c r="K918" s="95"/>
      <c r="L918" s="79"/>
      <c r="M918" s="88"/>
      <c r="N918" s="88"/>
      <c r="O918" s="88"/>
      <c r="P918" s="89"/>
      <c r="Q918" s="90"/>
      <c r="R918" s="91"/>
      <c r="S918" s="91"/>
      <c r="T918" s="90"/>
      <c r="U918" s="90"/>
      <c r="V918" s="90"/>
      <c r="W918" s="90"/>
    </row>
    <row r="919" spans="1:23" ht="15" customHeight="1">
      <c r="A919" s="68"/>
      <c r="B919" s="69">
        <v>918</v>
      </c>
      <c r="C919" s="70"/>
      <c r="D919" s="70"/>
      <c r="E919" s="71"/>
      <c r="F919" s="72"/>
      <c r="G919" s="73"/>
      <c r="H919" s="74"/>
      <c r="I919" s="94"/>
      <c r="J919" s="95"/>
      <c r="K919" s="95"/>
      <c r="L919" s="79"/>
      <c r="M919" s="88"/>
      <c r="N919" s="88"/>
      <c r="O919" s="88"/>
      <c r="P919" s="89"/>
      <c r="Q919" s="90"/>
      <c r="R919" s="91"/>
      <c r="S919" s="91"/>
      <c r="T919" s="90"/>
      <c r="U919" s="90"/>
      <c r="V919" s="90"/>
      <c r="W919" s="90"/>
    </row>
    <row r="920" spans="1:23" ht="15" customHeight="1">
      <c r="A920" s="68"/>
      <c r="B920" s="69">
        <v>919</v>
      </c>
      <c r="C920" s="70"/>
      <c r="D920" s="70"/>
      <c r="E920" s="71"/>
      <c r="F920" s="72"/>
      <c r="G920" s="73"/>
      <c r="H920" s="74"/>
      <c r="I920" s="94"/>
      <c r="J920" s="95"/>
      <c r="K920" s="95"/>
      <c r="L920" s="79"/>
      <c r="M920" s="88"/>
      <c r="N920" s="88"/>
      <c r="O920" s="88"/>
      <c r="P920" s="89"/>
      <c r="Q920" s="90"/>
      <c r="R920" s="91"/>
      <c r="S920" s="91"/>
      <c r="T920" s="90"/>
      <c r="U920" s="90"/>
      <c r="V920" s="90"/>
      <c r="W920" s="90"/>
    </row>
    <row r="921" spans="1:23" ht="15" customHeight="1">
      <c r="A921" s="68"/>
      <c r="B921" s="69">
        <v>920</v>
      </c>
      <c r="C921" s="70"/>
      <c r="D921" s="70"/>
      <c r="E921" s="71"/>
      <c r="F921" s="72"/>
      <c r="G921" s="73"/>
      <c r="H921" s="74"/>
      <c r="I921" s="94"/>
      <c r="J921" s="95"/>
      <c r="K921" s="95"/>
      <c r="L921" s="79"/>
      <c r="M921" s="88"/>
      <c r="N921" s="88"/>
      <c r="O921" s="88"/>
      <c r="P921" s="89"/>
      <c r="Q921" s="90"/>
      <c r="R921" s="91"/>
      <c r="S921" s="91"/>
      <c r="T921" s="90"/>
      <c r="U921" s="90"/>
      <c r="V921" s="90"/>
      <c r="W921" s="90"/>
    </row>
    <row r="922" spans="1:23" ht="15" customHeight="1">
      <c r="A922" s="68"/>
      <c r="B922" s="69">
        <v>921</v>
      </c>
      <c r="C922" s="70"/>
      <c r="D922" s="70"/>
      <c r="E922" s="71"/>
      <c r="F922" s="72"/>
      <c r="G922" s="73"/>
      <c r="H922" s="74"/>
      <c r="I922" s="94"/>
      <c r="J922" s="95"/>
      <c r="K922" s="95"/>
      <c r="L922" s="79"/>
      <c r="M922" s="88"/>
      <c r="N922" s="88"/>
      <c r="O922" s="88"/>
      <c r="P922" s="89"/>
      <c r="Q922" s="90"/>
      <c r="R922" s="91"/>
      <c r="S922" s="91"/>
      <c r="T922" s="90"/>
      <c r="U922" s="90"/>
      <c r="V922" s="90"/>
      <c r="W922" s="90"/>
    </row>
    <row r="923" spans="1:23" ht="15" customHeight="1">
      <c r="A923" s="68"/>
      <c r="B923" s="69">
        <v>922</v>
      </c>
      <c r="C923" s="70"/>
      <c r="D923" s="70"/>
      <c r="E923" s="71"/>
      <c r="F923" s="72"/>
      <c r="G923" s="73"/>
      <c r="H923" s="74"/>
      <c r="I923" s="94"/>
      <c r="J923" s="95"/>
      <c r="K923" s="95"/>
      <c r="L923" s="79"/>
      <c r="M923" s="88"/>
      <c r="N923" s="88"/>
      <c r="O923" s="88"/>
      <c r="P923" s="89"/>
      <c r="Q923" s="90"/>
      <c r="R923" s="91"/>
      <c r="S923" s="91"/>
      <c r="T923" s="90"/>
      <c r="U923" s="90"/>
      <c r="V923" s="90"/>
      <c r="W923" s="90"/>
    </row>
    <row r="924" spans="1:23" ht="15" customHeight="1">
      <c r="A924" s="68"/>
      <c r="B924" s="69">
        <v>923</v>
      </c>
      <c r="C924" s="70"/>
      <c r="D924" s="70"/>
      <c r="E924" s="71"/>
      <c r="F924" s="72"/>
      <c r="G924" s="73"/>
      <c r="H924" s="74"/>
      <c r="I924" s="94"/>
      <c r="J924" s="95"/>
      <c r="K924" s="95"/>
      <c r="L924" s="79"/>
      <c r="M924" s="88"/>
      <c r="N924" s="88"/>
      <c r="O924" s="88"/>
      <c r="P924" s="89"/>
      <c r="Q924" s="90"/>
      <c r="R924" s="91"/>
      <c r="S924" s="91"/>
      <c r="T924" s="90"/>
      <c r="U924" s="90"/>
      <c r="V924" s="90"/>
      <c r="W924" s="90"/>
    </row>
    <row r="925" spans="1:23" ht="15" customHeight="1">
      <c r="A925" s="68"/>
      <c r="B925" s="69">
        <v>924</v>
      </c>
      <c r="C925" s="70"/>
      <c r="D925" s="70"/>
      <c r="E925" s="71"/>
      <c r="F925" s="72"/>
      <c r="G925" s="73"/>
      <c r="H925" s="74"/>
      <c r="I925" s="94"/>
      <c r="J925" s="95"/>
      <c r="K925" s="95"/>
      <c r="L925" s="79"/>
      <c r="M925" s="88"/>
      <c r="N925" s="88"/>
      <c r="O925" s="88"/>
      <c r="P925" s="89"/>
      <c r="Q925" s="90"/>
      <c r="R925" s="91"/>
      <c r="S925" s="91"/>
      <c r="T925" s="90"/>
      <c r="U925" s="90"/>
      <c r="V925" s="90"/>
      <c r="W925" s="90"/>
    </row>
    <row r="926" spans="1:23" ht="15" customHeight="1">
      <c r="A926" s="68"/>
      <c r="B926" s="69">
        <v>925</v>
      </c>
      <c r="C926" s="70"/>
      <c r="D926" s="70"/>
      <c r="E926" s="71"/>
      <c r="F926" s="72"/>
      <c r="G926" s="73"/>
      <c r="H926" s="74"/>
      <c r="I926" s="94"/>
      <c r="J926" s="95"/>
      <c r="K926" s="95"/>
      <c r="L926" s="79"/>
      <c r="M926" s="88"/>
      <c r="N926" s="88"/>
      <c r="O926" s="88"/>
      <c r="P926" s="89"/>
      <c r="Q926" s="90"/>
      <c r="R926" s="91"/>
      <c r="S926" s="91"/>
      <c r="T926" s="90"/>
      <c r="U926" s="90"/>
      <c r="V926" s="90"/>
      <c r="W926" s="90"/>
    </row>
    <row r="927" spans="1:23" ht="15" customHeight="1">
      <c r="A927" s="68"/>
      <c r="B927" s="69"/>
      <c r="C927" s="70"/>
      <c r="D927" s="70"/>
      <c r="E927" s="71"/>
      <c r="F927" s="72"/>
      <c r="G927" s="73"/>
      <c r="H927" s="74"/>
      <c r="I927" s="94"/>
      <c r="J927" s="95"/>
      <c r="K927" s="95"/>
      <c r="L927" s="79"/>
      <c r="M927" s="88"/>
      <c r="N927" s="88"/>
      <c r="O927" s="88"/>
      <c r="P927" s="89"/>
      <c r="Q927" s="90"/>
      <c r="R927" s="91"/>
      <c r="S927" s="91"/>
      <c r="T927" s="90"/>
      <c r="U927" s="90"/>
      <c r="V927" s="90"/>
      <c r="W927" s="90"/>
    </row>
    <row r="928" spans="1:23" ht="15" customHeight="1">
      <c r="A928" s="68"/>
      <c r="B928" s="69"/>
      <c r="C928" s="70"/>
      <c r="D928" s="70"/>
      <c r="E928" s="71"/>
      <c r="F928" s="72"/>
      <c r="G928" s="73"/>
      <c r="H928" s="74"/>
      <c r="I928" s="94"/>
      <c r="J928" s="95"/>
      <c r="K928" s="95"/>
      <c r="L928" s="79"/>
      <c r="M928" s="88"/>
      <c r="N928" s="88"/>
      <c r="O928" s="88"/>
      <c r="P928" s="89"/>
      <c r="Q928" s="90"/>
      <c r="R928" s="91"/>
      <c r="S928" s="91"/>
      <c r="T928" s="90"/>
      <c r="U928" s="90"/>
      <c r="V928" s="90"/>
      <c r="W928" s="90"/>
    </row>
    <row r="929" spans="1:23" ht="15" customHeight="1">
      <c r="A929" s="68"/>
      <c r="B929" s="69"/>
      <c r="C929" s="70"/>
      <c r="D929" s="70"/>
      <c r="E929" s="71"/>
      <c r="F929" s="72"/>
      <c r="G929" s="73"/>
      <c r="H929" s="74"/>
      <c r="I929" s="94"/>
      <c r="J929" s="95"/>
      <c r="K929" s="95"/>
      <c r="L929" s="79"/>
      <c r="M929" s="88"/>
      <c r="N929" s="88"/>
      <c r="O929" s="88"/>
      <c r="P929" s="89"/>
      <c r="Q929" s="90"/>
      <c r="R929" s="91"/>
      <c r="S929" s="91"/>
      <c r="T929" s="90"/>
      <c r="U929" s="90"/>
      <c r="V929" s="90"/>
      <c r="W929" s="90"/>
    </row>
    <row r="930" spans="1:23" ht="15" customHeight="1">
      <c r="A930" s="68"/>
      <c r="B930" s="69"/>
      <c r="C930" s="70"/>
      <c r="D930" s="70"/>
      <c r="E930" s="71"/>
      <c r="F930" s="72"/>
      <c r="G930" s="73"/>
      <c r="H930" s="74"/>
      <c r="I930" s="94"/>
      <c r="J930" s="95"/>
      <c r="K930" s="95"/>
      <c r="L930" s="79"/>
      <c r="M930" s="88"/>
      <c r="N930" s="88"/>
      <c r="O930" s="88"/>
      <c r="P930" s="89"/>
      <c r="Q930" s="90"/>
      <c r="R930" s="91"/>
      <c r="S930" s="91"/>
      <c r="T930" s="90"/>
      <c r="U930" s="90"/>
      <c r="V930" s="90"/>
      <c r="W930" s="90"/>
    </row>
    <row r="931" spans="1:23" ht="15" customHeight="1">
      <c r="A931" s="68"/>
      <c r="B931" s="69"/>
      <c r="C931" s="70"/>
      <c r="D931" s="70"/>
      <c r="E931" s="71"/>
      <c r="F931" s="72"/>
      <c r="G931" s="73"/>
      <c r="H931" s="74"/>
      <c r="I931" s="94"/>
      <c r="J931" s="95"/>
      <c r="K931" s="95"/>
      <c r="L931" s="79"/>
      <c r="M931" s="88"/>
      <c r="N931" s="88"/>
      <c r="O931" s="88"/>
      <c r="P931" s="89"/>
      <c r="Q931" s="90"/>
      <c r="R931" s="91"/>
      <c r="S931" s="91"/>
      <c r="T931" s="90"/>
      <c r="U931" s="90"/>
      <c r="V931" s="90"/>
      <c r="W931" s="90"/>
    </row>
    <row r="932" spans="1:23" ht="15" customHeight="1">
      <c r="A932" s="68"/>
      <c r="B932" s="69"/>
      <c r="C932" s="70"/>
      <c r="D932" s="70"/>
      <c r="E932" s="71"/>
      <c r="F932" s="72"/>
      <c r="G932" s="73"/>
      <c r="H932" s="74"/>
      <c r="I932" s="94"/>
      <c r="J932" s="95"/>
      <c r="K932" s="95"/>
      <c r="L932" s="79"/>
      <c r="M932" s="88"/>
      <c r="N932" s="88"/>
      <c r="O932" s="88"/>
      <c r="P932" s="89"/>
      <c r="Q932" s="90"/>
      <c r="R932" s="91"/>
      <c r="S932" s="91"/>
      <c r="T932" s="90"/>
      <c r="U932" s="90"/>
      <c r="V932" s="90"/>
      <c r="W932" s="90"/>
    </row>
    <row r="933" spans="1:23" ht="15" customHeight="1">
      <c r="A933" s="68"/>
      <c r="B933" s="69"/>
      <c r="C933" s="70"/>
      <c r="D933" s="70"/>
      <c r="E933" s="71"/>
      <c r="F933" s="72"/>
      <c r="G933" s="73"/>
      <c r="H933" s="74"/>
      <c r="I933" s="94"/>
      <c r="J933" s="95"/>
      <c r="K933" s="95"/>
      <c r="L933" s="79"/>
      <c r="M933" s="88"/>
      <c r="N933" s="88"/>
      <c r="O933" s="88"/>
      <c r="P933" s="89"/>
      <c r="Q933" s="90"/>
      <c r="R933" s="91"/>
      <c r="S933" s="91"/>
      <c r="T933" s="90"/>
      <c r="U933" s="90"/>
      <c r="V933" s="90"/>
      <c r="W933" s="90"/>
    </row>
    <row r="934" spans="1:23" ht="15" customHeight="1">
      <c r="A934" s="68"/>
      <c r="B934" s="69"/>
      <c r="C934" s="70"/>
      <c r="D934" s="70"/>
      <c r="E934" s="71"/>
      <c r="F934" s="72"/>
      <c r="G934" s="73"/>
      <c r="H934" s="74"/>
      <c r="I934" s="94"/>
      <c r="J934" s="95"/>
      <c r="K934" s="95"/>
      <c r="L934" s="79"/>
      <c r="M934" s="88"/>
      <c r="N934" s="88"/>
      <c r="O934" s="88"/>
      <c r="P934" s="89"/>
      <c r="Q934" s="90"/>
      <c r="R934" s="91"/>
      <c r="S934" s="91"/>
      <c r="T934" s="90"/>
      <c r="U934" s="90"/>
      <c r="V934" s="90"/>
      <c r="W934" s="90"/>
    </row>
    <row r="935" spans="1:23" ht="15" customHeight="1">
      <c r="A935" s="68"/>
      <c r="B935" s="69"/>
      <c r="C935" s="70"/>
      <c r="D935" s="70"/>
      <c r="E935" s="71"/>
      <c r="F935" s="72"/>
      <c r="G935" s="73"/>
      <c r="H935" s="74"/>
      <c r="I935" s="94"/>
      <c r="J935" s="95"/>
      <c r="K935" s="95"/>
      <c r="L935" s="79"/>
      <c r="M935" s="88"/>
      <c r="N935" s="88"/>
      <c r="O935" s="88"/>
      <c r="P935" s="89"/>
      <c r="Q935" s="90"/>
      <c r="R935" s="91"/>
      <c r="S935" s="91"/>
      <c r="T935" s="90"/>
      <c r="U935" s="90"/>
      <c r="V935" s="90"/>
      <c r="W935" s="90"/>
    </row>
  </sheetData>
  <sheetProtection sheet="1" autoFilter="0" pivotTables="0"/>
  <protectedRanges>
    <protectedRange sqref="A3:W927" name="区域1" securityDescriptor=""/>
  </protectedRanges>
  <mergeCells count="1">
    <mergeCell ref="A1:W1"/>
  </mergeCells>
  <phoneticPr fontId="77" type="noConversion"/>
  <pageMargins left="0.69791666666666696" right="0.6979166666666669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dimension ref="A1:AD18"/>
  <sheetViews>
    <sheetView workbookViewId="0">
      <selection activeCell="I31" sqref="I31"/>
    </sheetView>
  </sheetViews>
  <sheetFormatPr defaultColWidth="9" defaultRowHeight="14.25"/>
  <cols>
    <col min="1" max="1" width="5.5" customWidth="1"/>
    <col min="2" max="2" width="7.125" customWidth="1"/>
    <col min="3" max="3" width="7.375" customWidth="1"/>
    <col min="4" max="4" width="6.5" customWidth="1"/>
    <col min="5" max="5" width="7.75" customWidth="1"/>
    <col min="7" max="7" width="8.375" customWidth="1"/>
    <col min="8" max="9" width="6.375" customWidth="1"/>
    <col min="10" max="10" width="9.875" customWidth="1"/>
    <col min="11" max="12" width="5.5" customWidth="1"/>
    <col min="25" max="25" width="7.5" customWidth="1"/>
    <col min="30" max="30" width="11.25" customWidth="1"/>
  </cols>
  <sheetData>
    <row r="1" spans="1:30" ht="20.25">
      <c r="A1" s="39" t="e">
        <f>"2015年"&amp;#REF!&amp;#REF!&amp;"工资表分析表"</f>
        <v>#REF!</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row>
    <row r="2" spans="1:30" ht="33.75">
      <c r="A2" s="41" t="s">
        <v>36</v>
      </c>
      <c r="B2" s="42" t="s">
        <v>38</v>
      </c>
      <c r="C2" s="43" t="s">
        <v>1434</v>
      </c>
      <c r="D2" s="43"/>
      <c r="E2" s="43"/>
      <c r="F2" s="43"/>
      <c r="G2" s="43" t="s">
        <v>1435</v>
      </c>
      <c r="H2" s="43"/>
      <c r="I2" s="52"/>
      <c r="J2" s="52"/>
      <c r="K2" s="52"/>
      <c r="L2" s="52"/>
      <c r="M2" s="52"/>
      <c r="N2" s="52"/>
      <c r="O2" s="52"/>
      <c r="P2" s="52"/>
      <c r="Q2" s="52"/>
      <c r="R2" s="52"/>
      <c r="S2" s="52"/>
      <c r="T2" s="52"/>
      <c r="U2" s="52"/>
      <c r="V2" s="52"/>
      <c r="W2" s="52"/>
      <c r="X2" s="52"/>
      <c r="Y2" s="53"/>
      <c r="Z2" s="42" t="s">
        <v>1436</v>
      </c>
      <c r="AA2" s="42" t="s">
        <v>1437</v>
      </c>
      <c r="AB2" s="42"/>
      <c r="AC2" s="42"/>
      <c r="AD2" s="58"/>
    </row>
    <row r="3" spans="1:30">
      <c r="A3" s="41"/>
      <c r="B3" s="42"/>
      <c r="C3" s="43"/>
      <c r="D3" s="43"/>
      <c r="E3" s="43"/>
      <c r="F3" s="43"/>
      <c r="G3" s="43"/>
      <c r="H3" s="43"/>
      <c r="I3" s="53"/>
      <c r="J3" s="54" t="s">
        <v>1438</v>
      </c>
      <c r="K3" s="52"/>
      <c r="L3" s="52"/>
      <c r="M3" s="52"/>
      <c r="N3" s="52"/>
      <c r="O3" s="52"/>
      <c r="P3" s="52"/>
      <c r="Q3" s="52"/>
      <c r="R3" s="53"/>
      <c r="S3" s="54" t="s">
        <v>1439</v>
      </c>
      <c r="T3" s="52"/>
      <c r="U3" s="52"/>
      <c r="V3" s="52"/>
      <c r="W3" s="53"/>
      <c r="X3" s="43"/>
      <c r="Y3" s="43"/>
      <c r="Z3" s="42"/>
      <c r="AA3" s="42"/>
      <c r="AB3" s="42"/>
      <c r="AC3" s="42"/>
      <c r="AD3" s="58"/>
    </row>
    <row r="4" spans="1:30" ht="56.25">
      <c r="A4" s="41"/>
      <c r="B4" s="42"/>
      <c r="C4" s="42" t="s">
        <v>1440</v>
      </c>
      <c r="D4" s="42" t="s">
        <v>1441</v>
      </c>
      <c r="E4" s="42" t="s">
        <v>1442</v>
      </c>
      <c r="F4" s="42" t="s">
        <v>1443</v>
      </c>
      <c r="G4" s="42" t="s">
        <v>1444</v>
      </c>
      <c r="H4" s="42" t="s">
        <v>1445</v>
      </c>
      <c r="I4" s="55" t="s">
        <v>1446</v>
      </c>
      <c r="J4" s="42" t="s">
        <v>1447</v>
      </c>
      <c r="K4" s="42" t="s">
        <v>53</v>
      </c>
      <c r="L4" s="42" t="s">
        <v>54</v>
      </c>
      <c r="M4" s="42" t="s">
        <v>62</v>
      </c>
      <c r="N4" s="42" t="s">
        <v>1448</v>
      </c>
      <c r="O4" s="42" t="s">
        <v>824</v>
      </c>
      <c r="P4" s="42" t="s">
        <v>1227</v>
      </c>
      <c r="Q4" s="42" t="s">
        <v>625</v>
      </c>
      <c r="R4" s="42"/>
      <c r="S4" s="42" t="s">
        <v>1447</v>
      </c>
      <c r="T4" s="42" t="s">
        <v>1449</v>
      </c>
      <c r="U4" s="42" t="s">
        <v>1450</v>
      </c>
      <c r="V4" s="42"/>
      <c r="W4" s="42"/>
      <c r="X4" s="42" t="s">
        <v>66</v>
      </c>
      <c r="Y4" s="42" t="s">
        <v>1451</v>
      </c>
      <c r="Z4" s="42"/>
      <c r="AA4" s="42"/>
      <c r="AB4" s="42" t="s">
        <v>1452</v>
      </c>
      <c r="AC4" s="42" t="s">
        <v>1453</v>
      </c>
      <c r="AD4" s="42" t="s">
        <v>1454</v>
      </c>
    </row>
    <row r="5" spans="1:30">
      <c r="A5" s="44" t="s">
        <v>139</v>
      </c>
      <c r="B5" s="45" t="s">
        <v>34</v>
      </c>
      <c r="C5" s="46"/>
      <c r="D5" s="46"/>
      <c r="E5" s="46"/>
      <c r="F5" s="47"/>
      <c r="G5" s="48"/>
      <c r="H5" s="48"/>
      <c r="I5" s="56"/>
      <c r="J5" s="50"/>
      <c r="K5" s="57"/>
      <c r="L5" s="57"/>
      <c r="M5" s="57"/>
      <c r="N5" s="57"/>
      <c r="O5" s="57"/>
      <c r="P5" s="57"/>
      <c r="Q5" s="57"/>
      <c r="R5" s="57"/>
      <c r="S5" s="50"/>
      <c r="T5" s="57"/>
      <c r="U5" s="57"/>
      <c r="V5" s="57"/>
      <c r="W5" s="57"/>
      <c r="X5" s="50"/>
      <c r="Y5" s="59"/>
      <c r="Z5" s="50"/>
      <c r="AA5" s="57"/>
      <c r="AB5" s="50"/>
      <c r="AC5" s="60"/>
      <c r="AD5" s="44"/>
    </row>
    <row r="6" spans="1:30">
      <c r="A6" s="44" t="s">
        <v>143</v>
      </c>
      <c r="B6" s="45" t="s">
        <v>34</v>
      </c>
      <c r="C6" s="46"/>
      <c r="D6" s="46"/>
      <c r="E6" s="46"/>
      <c r="F6" s="47"/>
      <c r="G6" s="48"/>
      <c r="H6" s="48"/>
      <c r="I6" s="56"/>
      <c r="J6" s="50"/>
      <c r="K6" s="48"/>
      <c r="L6" s="48"/>
      <c r="M6" s="57"/>
      <c r="N6" s="57"/>
      <c r="O6" s="57"/>
      <c r="P6" s="57"/>
      <c r="Q6" s="57"/>
      <c r="R6" s="57"/>
      <c r="S6" s="50"/>
      <c r="T6" s="57"/>
      <c r="U6" s="57"/>
      <c r="V6" s="57"/>
      <c r="W6" s="57"/>
      <c r="X6" s="50"/>
      <c r="Y6" s="59"/>
      <c r="Z6" s="50"/>
      <c r="AA6" s="57"/>
      <c r="AB6" s="50"/>
      <c r="AC6" s="60"/>
      <c r="AD6" s="44"/>
    </row>
    <row r="7" spans="1:30">
      <c r="A7" s="44" t="s">
        <v>149</v>
      </c>
      <c r="B7" s="45" t="s">
        <v>34</v>
      </c>
      <c r="C7" s="46"/>
      <c r="D7" s="46"/>
      <c r="E7" s="46"/>
      <c r="F7" s="47"/>
      <c r="G7" s="48"/>
      <c r="H7" s="48"/>
      <c r="I7" s="56"/>
      <c r="J7" s="50"/>
      <c r="K7" s="57"/>
      <c r="L7" s="57"/>
      <c r="M7" s="57"/>
      <c r="N7" s="57"/>
      <c r="O7" s="57"/>
      <c r="P7" s="57"/>
      <c r="Q7" s="57"/>
      <c r="R7" s="57"/>
      <c r="S7" s="50"/>
      <c r="T7" s="57"/>
      <c r="U7" s="57"/>
      <c r="V7" s="57"/>
      <c r="W7" s="57"/>
      <c r="X7" s="50"/>
      <c r="Y7" s="59"/>
      <c r="Z7" s="50"/>
      <c r="AA7" s="57"/>
      <c r="AB7" s="50"/>
      <c r="AC7" s="60"/>
      <c r="AD7" s="44"/>
    </row>
    <row r="8" spans="1:30">
      <c r="A8" s="44" t="s">
        <v>155</v>
      </c>
      <c r="B8" s="45" t="s">
        <v>34</v>
      </c>
      <c r="C8" s="46"/>
      <c r="D8" s="46"/>
      <c r="E8" s="46"/>
      <c r="F8" s="47"/>
      <c r="G8" s="48"/>
      <c r="H8" s="48"/>
      <c r="I8" s="56"/>
      <c r="J8" s="50"/>
      <c r="K8" s="57"/>
      <c r="L8" s="57"/>
      <c r="M8" s="57"/>
      <c r="N8" s="57"/>
      <c r="O8" s="57"/>
      <c r="P8" s="57"/>
      <c r="Q8" s="57"/>
      <c r="R8" s="57"/>
      <c r="S8" s="50"/>
      <c r="T8" s="57"/>
      <c r="U8" s="57"/>
      <c r="V8" s="57"/>
      <c r="W8" s="57"/>
      <c r="X8" s="50"/>
      <c r="Y8" s="59"/>
      <c r="Z8" s="50"/>
      <c r="AA8" s="57"/>
      <c r="AB8" s="50"/>
      <c r="AC8" s="60"/>
      <c r="AD8" s="44"/>
    </row>
    <row r="9" spans="1:30">
      <c r="A9" s="44" t="s">
        <v>98</v>
      </c>
      <c r="B9" s="45" t="s">
        <v>34</v>
      </c>
      <c r="C9" s="46"/>
      <c r="D9" s="46"/>
      <c r="E9" s="46"/>
      <c r="F9" s="47"/>
      <c r="G9" s="48"/>
      <c r="H9" s="48"/>
      <c r="I9" s="56"/>
      <c r="J9" s="50"/>
      <c r="K9" s="57"/>
      <c r="L9" s="57"/>
      <c r="M9" s="57"/>
      <c r="N9" s="57"/>
      <c r="O9" s="57"/>
      <c r="P9" s="57"/>
      <c r="Q9" s="57"/>
      <c r="R9" s="57"/>
      <c r="S9" s="50"/>
      <c r="T9" s="57"/>
      <c r="U9" s="57"/>
      <c r="V9" s="57"/>
      <c r="W9" s="57"/>
      <c r="X9" s="50"/>
      <c r="Y9" s="59"/>
      <c r="Z9" s="50"/>
      <c r="AA9" s="57"/>
      <c r="AB9" s="50"/>
      <c r="AC9" s="60"/>
      <c r="AD9" s="44"/>
    </row>
    <row r="10" spans="1:30">
      <c r="A10" s="44" t="s">
        <v>162</v>
      </c>
      <c r="B10" s="45" t="s">
        <v>34</v>
      </c>
      <c r="C10" s="46"/>
      <c r="D10" s="46"/>
      <c r="E10" s="46"/>
      <c r="F10" s="47"/>
      <c r="G10" s="48"/>
      <c r="H10" s="48"/>
      <c r="I10" s="56"/>
      <c r="J10" s="50"/>
      <c r="K10" s="57"/>
      <c r="L10" s="57"/>
      <c r="M10" s="57"/>
      <c r="N10" s="57"/>
      <c r="O10" s="57"/>
      <c r="P10" s="57"/>
      <c r="Q10" s="57"/>
      <c r="R10" s="57"/>
      <c r="S10" s="50"/>
      <c r="T10" s="57"/>
      <c r="U10" s="57"/>
      <c r="V10" s="57"/>
      <c r="W10" s="57"/>
      <c r="X10" s="50"/>
      <c r="Y10" s="59"/>
      <c r="Z10" s="50"/>
      <c r="AA10" s="57"/>
      <c r="AB10" s="50"/>
      <c r="AC10" s="60"/>
      <c r="AD10" s="44"/>
    </row>
    <row r="11" spans="1:30">
      <c r="A11" s="44" t="s">
        <v>165</v>
      </c>
      <c r="B11" s="45" t="s">
        <v>34</v>
      </c>
      <c r="C11" s="46"/>
      <c r="D11" s="46"/>
      <c r="E11" s="46"/>
      <c r="F11" s="47"/>
      <c r="G11" s="48"/>
      <c r="H11" s="48"/>
      <c r="I11" s="56"/>
      <c r="J11" s="50"/>
      <c r="K11" s="57"/>
      <c r="L11" s="57"/>
      <c r="M11" s="57"/>
      <c r="N11" s="57"/>
      <c r="O11" s="57"/>
      <c r="P11" s="57"/>
      <c r="Q11" s="57"/>
      <c r="R11" s="57"/>
      <c r="S11" s="50"/>
      <c r="T11" s="57"/>
      <c r="U11" s="57"/>
      <c r="V11" s="57"/>
      <c r="W11" s="57"/>
      <c r="X11" s="50"/>
      <c r="Y11" s="59"/>
      <c r="Z11" s="50"/>
      <c r="AA11" s="57"/>
      <c r="AB11" s="50"/>
      <c r="AC11" s="60"/>
      <c r="AD11" s="44"/>
    </row>
    <row r="12" spans="1:30">
      <c r="A12" s="44" t="s">
        <v>168</v>
      </c>
      <c r="B12" s="45" t="s">
        <v>34</v>
      </c>
      <c r="C12" s="46"/>
      <c r="D12" s="46"/>
      <c r="E12" s="46"/>
      <c r="F12" s="47"/>
      <c r="G12" s="48"/>
      <c r="H12" s="48"/>
      <c r="I12" s="56"/>
      <c r="J12" s="50"/>
      <c r="K12" s="57"/>
      <c r="L12" s="57"/>
      <c r="M12" s="57"/>
      <c r="N12" s="57"/>
      <c r="O12" s="57"/>
      <c r="P12" s="57"/>
      <c r="Q12" s="57"/>
      <c r="R12" s="57"/>
      <c r="S12" s="50"/>
      <c r="T12" s="57"/>
      <c r="U12" s="57"/>
      <c r="V12" s="57"/>
      <c r="W12" s="57"/>
      <c r="X12" s="50"/>
      <c r="Y12" s="59"/>
      <c r="Z12" s="50"/>
      <c r="AA12" s="57"/>
      <c r="AB12" s="50"/>
      <c r="AC12" s="60"/>
      <c r="AD12" s="44"/>
    </row>
    <row r="13" spans="1:30">
      <c r="A13" s="44" t="s">
        <v>169</v>
      </c>
      <c r="B13" s="45" t="s">
        <v>34</v>
      </c>
      <c r="C13" s="46"/>
      <c r="D13" s="46"/>
      <c r="E13" s="46"/>
      <c r="F13" s="47"/>
      <c r="G13" s="48"/>
      <c r="H13" s="48"/>
      <c r="I13" s="48"/>
      <c r="J13" s="50"/>
      <c r="K13" s="57"/>
      <c r="L13" s="57"/>
      <c r="M13" s="57"/>
      <c r="N13" s="57"/>
      <c r="O13" s="57"/>
      <c r="P13" s="57"/>
      <c r="Q13" s="57"/>
      <c r="R13" s="57"/>
      <c r="S13" s="50"/>
      <c r="T13" s="57"/>
      <c r="U13" s="57"/>
      <c r="V13" s="57"/>
      <c r="W13" s="57"/>
      <c r="X13" s="50"/>
      <c r="Y13" s="59"/>
      <c r="Z13" s="50"/>
      <c r="AA13" s="57"/>
      <c r="AB13" s="50"/>
      <c r="AC13" s="60"/>
      <c r="AD13" s="44"/>
    </row>
    <row r="14" spans="1:30">
      <c r="A14" s="44" t="s">
        <v>170</v>
      </c>
      <c r="B14" s="45" t="s">
        <v>34</v>
      </c>
      <c r="C14" s="46"/>
      <c r="D14" s="46"/>
      <c r="E14" s="46"/>
      <c r="F14" s="47"/>
      <c r="G14" s="48"/>
      <c r="H14" s="48"/>
      <c r="I14" s="48"/>
      <c r="J14" s="50"/>
      <c r="K14" s="57"/>
      <c r="L14" s="57"/>
      <c r="M14" s="57"/>
      <c r="N14" s="57"/>
      <c r="O14" s="57"/>
      <c r="P14" s="57"/>
      <c r="Q14" s="57"/>
      <c r="R14" s="57"/>
      <c r="S14" s="50"/>
      <c r="T14" s="57"/>
      <c r="U14" s="57"/>
      <c r="V14" s="57"/>
      <c r="W14" s="57"/>
      <c r="X14" s="50"/>
      <c r="Y14" s="59"/>
      <c r="Z14" s="50"/>
      <c r="AA14" s="57"/>
      <c r="AB14" s="50"/>
      <c r="AC14" s="60"/>
      <c r="AD14" s="44"/>
    </row>
    <row r="15" spans="1:30">
      <c r="A15" s="44" t="s">
        <v>171</v>
      </c>
      <c r="B15" s="45" t="s">
        <v>34</v>
      </c>
      <c r="C15" s="46"/>
      <c r="D15" s="46"/>
      <c r="E15" s="46"/>
      <c r="F15" s="47"/>
      <c r="G15" s="48"/>
      <c r="H15" s="48"/>
      <c r="I15" s="48"/>
      <c r="J15" s="50"/>
      <c r="K15" s="57"/>
      <c r="L15" s="57"/>
      <c r="M15" s="57"/>
      <c r="N15" s="57"/>
      <c r="O15" s="57"/>
      <c r="P15" s="57"/>
      <c r="Q15" s="57"/>
      <c r="R15" s="57"/>
      <c r="S15" s="50"/>
      <c r="T15" s="57"/>
      <c r="U15" s="57"/>
      <c r="V15" s="57"/>
      <c r="W15" s="57"/>
      <c r="X15" s="50"/>
      <c r="Y15" s="59"/>
      <c r="Z15" s="50"/>
      <c r="AA15" s="57"/>
      <c r="AB15" s="50"/>
      <c r="AC15" s="60"/>
      <c r="AD15" s="44"/>
    </row>
    <row r="16" spans="1:30">
      <c r="A16" s="44" t="s">
        <v>173</v>
      </c>
      <c r="B16" s="45" t="s">
        <v>34</v>
      </c>
      <c r="C16" s="46"/>
      <c r="D16" s="46"/>
      <c r="E16" s="46"/>
      <c r="F16" s="47"/>
      <c r="G16" s="48"/>
      <c r="H16" s="48"/>
      <c r="I16" s="48"/>
      <c r="J16" s="50"/>
      <c r="K16" s="57"/>
      <c r="L16" s="57"/>
      <c r="M16" s="57"/>
      <c r="N16" s="57"/>
      <c r="O16" s="57"/>
      <c r="P16" s="57"/>
      <c r="Q16" s="57"/>
      <c r="R16" s="57"/>
      <c r="S16" s="50"/>
      <c r="T16" s="57"/>
      <c r="U16" s="57"/>
      <c r="V16" s="57"/>
      <c r="W16" s="57"/>
      <c r="X16" s="50"/>
      <c r="Y16" s="59"/>
      <c r="Z16" s="50"/>
      <c r="AA16" s="57"/>
      <c r="AB16" s="50"/>
      <c r="AC16" s="60"/>
      <c r="AD16" s="44"/>
    </row>
    <row r="17" spans="1:30">
      <c r="A17" s="44" t="s">
        <v>1455</v>
      </c>
      <c r="B17" s="45" t="s">
        <v>1455</v>
      </c>
      <c r="C17" s="47">
        <f t="shared" ref="C17" si="0">SUM(C5:C16)</f>
        <v>0</v>
      </c>
      <c r="D17" s="47">
        <f t="shared" ref="D17:E17" si="1">SUM(D5:D16)</f>
        <v>0</v>
      </c>
      <c r="E17" s="47">
        <f t="shared" si="1"/>
        <v>0</v>
      </c>
      <c r="F17" s="47">
        <f>SUM(C17:E17)</f>
        <v>0</v>
      </c>
      <c r="G17" s="49">
        <f t="shared" ref="G17:K17" si="2">SUM(G5:G16)</f>
        <v>0</v>
      </c>
      <c r="H17" s="50">
        <f t="shared" si="2"/>
        <v>0</v>
      </c>
      <c r="I17" s="50">
        <f t="shared" si="2"/>
        <v>0</v>
      </c>
      <c r="J17" s="50">
        <f t="shared" si="2"/>
        <v>0</v>
      </c>
      <c r="K17" s="50">
        <f t="shared" si="2"/>
        <v>0</v>
      </c>
      <c r="L17" s="50">
        <f t="shared" ref="L17:M17" si="3">SUM(L5:L16)</f>
        <v>0</v>
      </c>
      <c r="M17" s="50">
        <f t="shared" si="3"/>
        <v>0</v>
      </c>
      <c r="N17" s="50">
        <f t="shared" ref="N17:P17" si="4">SUM(N5:N16)</f>
        <v>0</v>
      </c>
      <c r="O17" s="50">
        <f t="shared" si="4"/>
        <v>0</v>
      </c>
      <c r="P17" s="50">
        <f t="shared" si="4"/>
        <v>0</v>
      </c>
      <c r="Q17" s="50">
        <f t="shared" ref="Q17:S17" si="5">SUM(Q5:Q16)</f>
        <v>0</v>
      </c>
      <c r="R17" s="50">
        <f t="shared" si="5"/>
        <v>0</v>
      </c>
      <c r="S17" s="50">
        <f t="shared" si="5"/>
        <v>0</v>
      </c>
      <c r="T17" s="50">
        <f t="shared" ref="T17:W17" si="6">SUM(T5:T16)</f>
        <v>0</v>
      </c>
      <c r="U17" s="50">
        <f t="shared" si="6"/>
        <v>0</v>
      </c>
      <c r="V17" s="50">
        <f t="shared" si="6"/>
        <v>0</v>
      </c>
      <c r="W17" s="50">
        <f t="shared" si="6"/>
        <v>0</v>
      </c>
      <c r="X17" s="50">
        <f t="shared" ref="X17" si="7">SUM(X5:X16)</f>
        <v>0</v>
      </c>
      <c r="Y17" s="59">
        <f>IF(ISERROR((G17+H17)/F17),,(G17+H17)/F17)</f>
        <v>0</v>
      </c>
      <c r="Z17" s="50">
        <f>SUM(Z5:Z16)</f>
        <v>0</v>
      </c>
      <c r="AA17" s="50">
        <f t="shared" ref="AA17" si="8">SUM(AA5:AA16)</f>
        <v>0</v>
      </c>
      <c r="AB17" s="50">
        <f>IF(ISERROR(X17/F17),,X17/F17)</f>
        <v>0</v>
      </c>
      <c r="AC17" s="60">
        <f>IF(ISERROR(Z17/X17),,Z17/X17)</f>
        <v>0</v>
      </c>
      <c r="AD17" s="58"/>
    </row>
    <row r="18" spans="1:30" ht="22.5">
      <c r="A18" s="44" t="s">
        <v>1456</v>
      </c>
      <c r="B18" s="51"/>
      <c r="C18" s="51"/>
      <c r="D18" s="51"/>
      <c r="E18" s="51"/>
      <c r="F18" s="42" t="s">
        <v>1457</v>
      </c>
      <c r="G18" s="42"/>
      <c r="H18" s="42"/>
      <c r="I18" s="51"/>
      <c r="J18" s="42" t="s">
        <v>1458</v>
      </c>
      <c r="K18" s="51"/>
      <c r="L18" s="51"/>
      <c r="M18" s="51"/>
      <c r="N18" s="51"/>
      <c r="O18" s="51"/>
      <c r="P18" s="51"/>
      <c r="Q18" s="51"/>
      <c r="R18" s="51"/>
      <c r="S18" s="51"/>
      <c r="T18" s="51"/>
      <c r="U18" s="51"/>
      <c r="V18" s="51"/>
      <c r="W18" s="51"/>
      <c r="X18" s="51"/>
      <c r="Y18" s="51"/>
      <c r="Z18" s="51"/>
      <c r="AA18" s="51"/>
      <c r="AB18" s="51"/>
      <c r="AC18" s="51"/>
      <c r="AD18" s="58"/>
    </row>
  </sheetData>
  <phoneticPr fontId="77" type="noConversion"/>
  <pageMargins left="0.69930555555555596" right="0.69930555555555596" top="0.75" bottom="0.75" header="0.3" footer="0.3"/>
  <pageSetup paperSize="9" orientation="portrait"/>
  <headerFooter alignWithMargins="0"/>
  <legacyDrawing r:id="rId1"/>
</worksheet>
</file>

<file path=xl/worksheets/sheet12.xml><?xml version="1.0" encoding="utf-8"?>
<worksheet xmlns="http://schemas.openxmlformats.org/spreadsheetml/2006/main" xmlns:r="http://schemas.openxmlformats.org/officeDocument/2006/relationships">
  <dimension ref="A1:T84"/>
  <sheetViews>
    <sheetView workbookViewId="0">
      <pane xSplit="8" ySplit="7" topLeftCell="I8" activePane="bottomRight" state="frozen"/>
      <selection pane="topRight"/>
      <selection pane="bottomLeft"/>
      <selection pane="bottomRight" activeCell="I25" sqref="I25"/>
    </sheetView>
  </sheetViews>
  <sheetFormatPr defaultColWidth="9" defaultRowHeight="14.25"/>
  <cols>
    <col min="1" max="1" width="4.875" customWidth="1"/>
    <col min="6" max="6" width="6.375" customWidth="1"/>
    <col min="7" max="7" width="10.125" customWidth="1"/>
    <col min="8" max="8" width="8.375" customWidth="1"/>
    <col min="12" max="12" width="9.75" customWidth="1"/>
    <col min="15" max="15" width="9.75" customWidth="1"/>
  </cols>
  <sheetData>
    <row r="1" spans="1:20" ht="20.25">
      <c r="A1" s="10" t="s">
        <v>1459</v>
      </c>
      <c r="B1" s="11"/>
      <c r="C1" s="11"/>
      <c r="D1" s="11"/>
      <c r="E1" s="11"/>
      <c r="F1" s="11"/>
      <c r="G1" s="11"/>
      <c r="H1" s="11"/>
      <c r="I1" s="11"/>
      <c r="J1" s="11"/>
      <c r="K1" s="11"/>
      <c r="L1" s="11"/>
      <c r="M1" s="11"/>
      <c r="N1" s="11"/>
      <c r="O1" s="11"/>
      <c r="P1" s="11"/>
      <c r="Q1" s="11"/>
      <c r="R1" s="11"/>
      <c r="S1" s="11"/>
      <c r="T1" s="38"/>
    </row>
    <row r="2" spans="1:20" ht="20.25">
      <c r="A2" s="11"/>
      <c r="B2" s="12" t="s">
        <v>1460</v>
      </c>
      <c r="C2" s="11"/>
      <c r="D2" s="11"/>
      <c r="E2" s="11"/>
      <c r="F2" s="11"/>
      <c r="G2" s="11"/>
      <c r="H2" s="11"/>
      <c r="I2" s="11"/>
      <c r="J2" s="11"/>
      <c r="K2" s="11"/>
      <c r="L2" s="11"/>
      <c r="M2" s="11"/>
      <c r="N2" s="11"/>
      <c r="O2" s="11"/>
      <c r="P2" s="11"/>
      <c r="Q2" s="11"/>
      <c r="R2" s="11"/>
      <c r="S2" s="11"/>
      <c r="T2" s="38"/>
    </row>
    <row r="3" spans="1:20">
      <c r="A3" s="13" t="s">
        <v>35</v>
      </c>
      <c r="B3" s="13" t="s">
        <v>37</v>
      </c>
      <c r="C3" s="13" t="s">
        <v>38</v>
      </c>
      <c r="D3" s="13" t="s">
        <v>1461</v>
      </c>
      <c r="E3" s="13" t="s">
        <v>221</v>
      </c>
      <c r="F3" s="13" t="s">
        <v>44</v>
      </c>
      <c r="G3" s="13" t="s">
        <v>1462</v>
      </c>
      <c r="H3" s="13" t="s">
        <v>1463</v>
      </c>
      <c r="I3" s="32" t="s">
        <v>139</v>
      </c>
      <c r="J3" s="33" t="s">
        <v>143</v>
      </c>
      <c r="K3" s="32" t="s">
        <v>149</v>
      </c>
      <c r="L3" s="33" t="s">
        <v>155</v>
      </c>
      <c r="M3" s="32" t="s">
        <v>98</v>
      </c>
      <c r="N3" s="33" t="s">
        <v>162</v>
      </c>
      <c r="O3" s="33" t="s">
        <v>165</v>
      </c>
      <c r="P3" s="33" t="s">
        <v>168</v>
      </c>
      <c r="Q3" s="33" t="s">
        <v>169</v>
      </c>
      <c r="R3" s="32" t="s">
        <v>170</v>
      </c>
      <c r="S3" s="33" t="s">
        <v>171</v>
      </c>
      <c r="T3" s="32" t="s">
        <v>173</v>
      </c>
    </row>
    <row r="4" spans="1:20" ht="22.5">
      <c r="A4" s="14"/>
      <c r="B4" s="15" t="s">
        <v>1464</v>
      </c>
      <c r="C4" s="16"/>
      <c r="D4" s="16"/>
      <c r="E4" s="16"/>
      <c r="F4" s="17"/>
      <c r="G4" s="18">
        <f t="shared" ref="G4:I4" si="0">IF(ISERROR(G6/G5),,G6/G5)</f>
        <v>0</v>
      </c>
      <c r="H4" s="18">
        <f t="shared" si="0"/>
        <v>0</v>
      </c>
      <c r="I4" s="18">
        <f t="shared" si="0"/>
        <v>0</v>
      </c>
      <c r="J4" s="18">
        <f t="shared" ref="J4:T4" si="1">IF(ISERROR(J6/J5),,J6/J5)</f>
        <v>0</v>
      </c>
      <c r="K4" s="18">
        <f t="shared" si="1"/>
        <v>0</v>
      </c>
      <c r="L4" s="18">
        <f t="shared" si="1"/>
        <v>0</v>
      </c>
      <c r="M4" s="18">
        <f t="shared" si="1"/>
        <v>0</v>
      </c>
      <c r="N4" s="18">
        <f t="shared" si="1"/>
        <v>0</v>
      </c>
      <c r="O4" s="18">
        <f t="shared" si="1"/>
        <v>0</v>
      </c>
      <c r="P4" s="18">
        <f t="shared" si="1"/>
        <v>0</v>
      </c>
      <c r="Q4" s="18">
        <f t="shared" si="1"/>
        <v>0</v>
      </c>
      <c r="R4" s="18">
        <f t="shared" si="1"/>
        <v>0</v>
      </c>
      <c r="S4" s="18">
        <f t="shared" si="1"/>
        <v>0</v>
      </c>
      <c r="T4" s="18">
        <f t="shared" si="1"/>
        <v>0</v>
      </c>
    </row>
    <row r="5" spans="1:20">
      <c r="A5" s="14"/>
      <c r="B5" s="19" t="s">
        <v>1465</v>
      </c>
      <c r="C5" s="20"/>
      <c r="D5" s="20"/>
      <c r="E5" s="20"/>
      <c r="F5" s="21"/>
      <c r="G5" s="22"/>
      <c r="H5" s="22"/>
      <c r="I5" s="34"/>
      <c r="J5" s="34"/>
      <c r="K5" s="34"/>
      <c r="L5" s="34">
        <f>[26]工资分析表!X8</f>
        <v>0</v>
      </c>
      <c r="M5" s="34">
        <f>[26]工资分析表!X9</f>
        <v>0</v>
      </c>
      <c r="N5" s="34"/>
      <c r="O5" s="34"/>
      <c r="P5" s="34"/>
      <c r="Q5" s="34"/>
      <c r="R5" s="34"/>
      <c r="S5" s="34"/>
      <c r="T5" s="34"/>
    </row>
    <row r="6" spans="1:20" ht="22.5">
      <c r="A6" s="14"/>
      <c r="B6" s="15" t="s">
        <v>1466</v>
      </c>
      <c r="C6" s="16"/>
      <c r="D6" s="16"/>
      <c r="E6" s="16"/>
      <c r="F6" s="17"/>
      <c r="G6" s="23">
        <f>SUM(I6:T6)</f>
        <v>0</v>
      </c>
      <c r="H6" s="23">
        <f>AVERAGE(I6:T6)</f>
        <v>0</v>
      </c>
      <c r="I6" s="35">
        <f>SUM(I7:I96)</f>
        <v>0</v>
      </c>
      <c r="J6" s="35">
        <f t="shared" ref="J6:M6" si="2">SUM(J7:J96)</f>
        <v>0</v>
      </c>
      <c r="K6" s="35">
        <f t="shared" si="2"/>
        <v>0</v>
      </c>
      <c r="L6" s="35">
        <f t="shared" si="2"/>
        <v>0</v>
      </c>
      <c r="M6" s="35">
        <f t="shared" si="2"/>
        <v>0</v>
      </c>
      <c r="N6" s="35"/>
      <c r="O6" s="35"/>
      <c r="P6" s="35"/>
      <c r="Q6" s="35"/>
      <c r="R6" s="35"/>
      <c r="S6" s="35"/>
      <c r="T6" s="35"/>
    </row>
    <row r="7" spans="1:20">
      <c r="A7" s="13">
        <v>1</v>
      </c>
      <c r="B7" s="24" t="s">
        <v>205</v>
      </c>
      <c r="C7" s="24" t="s">
        <v>34</v>
      </c>
      <c r="D7" s="24" t="s">
        <v>101</v>
      </c>
      <c r="E7" s="24" t="s">
        <v>258</v>
      </c>
      <c r="F7" s="25" t="s">
        <v>103</v>
      </c>
      <c r="G7" s="22"/>
      <c r="H7" s="22"/>
      <c r="I7" s="34"/>
      <c r="J7" s="34"/>
      <c r="K7" s="34"/>
      <c r="L7" s="34"/>
      <c r="M7" s="34"/>
      <c r="N7" s="34"/>
      <c r="O7" s="34"/>
      <c r="P7" s="34"/>
      <c r="Q7" s="34"/>
      <c r="R7" s="34"/>
      <c r="S7" s="34"/>
      <c r="T7" s="34"/>
    </row>
    <row r="8" spans="1:20">
      <c r="A8" s="26">
        <v>2</v>
      </c>
      <c r="B8" s="24" t="s">
        <v>205</v>
      </c>
      <c r="C8" s="27" t="s">
        <v>34</v>
      </c>
      <c r="D8" s="24" t="s">
        <v>101</v>
      </c>
      <c r="E8" s="28" t="s">
        <v>107</v>
      </c>
      <c r="F8" s="29"/>
      <c r="G8" s="22"/>
      <c r="H8" s="22">
        <f t="shared" ref="H8:H9" si="3">IF(ISERROR(AVERAGEIF(I8:T8,"&gt;0")),,AVERAGEIF(I8:T8,"&gt;0"))</f>
        <v>0</v>
      </c>
      <c r="I8" s="36"/>
      <c r="J8" s="34"/>
      <c r="K8" s="34"/>
      <c r="L8" s="34"/>
      <c r="M8" s="34"/>
      <c r="N8" s="34"/>
      <c r="O8" s="34"/>
      <c r="P8" s="34"/>
      <c r="Q8" s="34"/>
      <c r="R8" s="34"/>
      <c r="S8" s="34"/>
      <c r="T8" s="34"/>
    </row>
    <row r="9" spans="1:20">
      <c r="A9" s="26">
        <v>3</v>
      </c>
      <c r="B9" s="24"/>
      <c r="C9" s="27"/>
      <c r="D9" s="24"/>
      <c r="E9" s="28"/>
      <c r="F9" s="30"/>
      <c r="G9" s="22"/>
      <c r="H9" s="22">
        <f t="shared" si="3"/>
        <v>0</v>
      </c>
      <c r="I9" s="36"/>
      <c r="J9" s="34"/>
      <c r="K9" s="34"/>
      <c r="L9" s="34"/>
      <c r="M9" s="34"/>
      <c r="N9" s="34"/>
      <c r="O9" s="34"/>
      <c r="P9" s="34"/>
      <c r="Q9" s="34"/>
      <c r="R9" s="34"/>
      <c r="S9" s="34"/>
      <c r="T9" s="34"/>
    </row>
    <row r="10" spans="1:20">
      <c r="A10" s="26">
        <v>4</v>
      </c>
      <c r="B10" s="24"/>
      <c r="C10" s="27"/>
      <c r="D10" s="24"/>
      <c r="E10" s="28"/>
      <c r="F10" s="30"/>
      <c r="G10" s="22"/>
      <c r="H10" s="22">
        <f t="shared" ref="H10:H15" si="4">IF(ISERROR(AVERAGEIF(I10:T10,"&gt;0")),,AVERAGEIF(I10:T10,"&gt;0"))</f>
        <v>0</v>
      </c>
      <c r="I10" s="36"/>
      <c r="J10" s="34"/>
      <c r="K10" s="34"/>
      <c r="L10" s="34"/>
      <c r="M10" s="34"/>
      <c r="N10" s="34"/>
      <c r="O10" s="34"/>
      <c r="P10" s="34"/>
      <c r="Q10" s="34"/>
      <c r="R10" s="34"/>
      <c r="S10" s="34"/>
      <c r="T10" s="34"/>
    </row>
    <row r="11" spans="1:20">
      <c r="A11" s="26">
        <v>5</v>
      </c>
      <c r="B11" s="24"/>
      <c r="C11" s="27"/>
      <c r="D11" s="24"/>
      <c r="E11" s="28"/>
      <c r="F11" s="30"/>
      <c r="G11" s="22"/>
      <c r="H11" s="22">
        <f t="shared" si="4"/>
        <v>0</v>
      </c>
      <c r="I11" s="36"/>
      <c r="J11" s="34"/>
      <c r="K11" s="34"/>
      <c r="L11" s="34"/>
      <c r="M11" s="34"/>
      <c r="N11" s="34"/>
      <c r="O11" s="34"/>
      <c r="P11" s="34"/>
      <c r="Q11" s="34"/>
      <c r="R11" s="34"/>
      <c r="S11" s="34"/>
      <c r="T11" s="34"/>
    </row>
    <row r="12" spans="1:20">
      <c r="A12" s="26">
        <v>6</v>
      </c>
      <c r="B12" s="24"/>
      <c r="C12" s="27"/>
      <c r="D12" s="24"/>
      <c r="E12" s="28"/>
      <c r="F12" s="30"/>
      <c r="G12" s="22"/>
      <c r="H12" s="22">
        <f t="shared" si="4"/>
        <v>0</v>
      </c>
      <c r="I12" s="36"/>
      <c r="J12" s="34"/>
      <c r="K12" s="34"/>
      <c r="L12" s="34"/>
      <c r="M12" s="34"/>
      <c r="N12" s="34"/>
      <c r="O12" s="34"/>
      <c r="P12" s="34"/>
      <c r="Q12" s="34"/>
      <c r="R12" s="34"/>
      <c r="S12" s="34"/>
      <c r="T12" s="34"/>
    </row>
    <row r="13" spans="1:20">
      <c r="A13" s="26">
        <v>7</v>
      </c>
      <c r="B13" s="24"/>
      <c r="C13" s="27"/>
      <c r="D13" s="24"/>
      <c r="E13" s="28"/>
      <c r="F13" s="30"/>
      <c r="G13" s="22"/>
      <c r="H13" s="22">
        <f t="shared" si="4"/>
        <v>0</v>
      </c>
      <c r="I13" s="36"/>
      <c r="J13" s="34"/>
      <c r="K13" s="34"/>
      <c r="L13" s="34"/>
      <c r="M13" s="34"/>
      <c r="N13" s="34"/>
      <c r="O13" s="34"/>
      <c r="P13" s="34"/>
      <c r="Q13" s="34"/>
      <c r="R13" s="34"/>
      <c r="S13" s="34"/>
      <c r="T13" s="34"/>
    </row>
    <row r="14" spans="1:20">
      <c r="A14" s="26">
        <v>8</v>
      </c>
      <c r="B14" s="24"/>
      <c r="C14" s="27"/>
      <c r="D14" s="24"/>
      <c r="E14" s="28"/>
      <c r="F14" s="30"/>
      <c r="G14" s="22"/>
      <c r="H14" s="22">
        <f t="shared" si="4"/>
        <v>0</v>
      </c>
      <c r="I14" s="36"/>
      <c r="J14" s="34"/>
      <c r="K14" s="34"/>
      <c r="L14" s="34"/>
      <c r="M14" s="34"/>
      <c r="N14" s="34"/>
      <c r="O14" s="34"/>
      <c r="P14" s="34"/>
      <c r="Q14" s="34"/>
      <c r="R14" s="34"/>
      <c r="S14" s="34"/>
      <c r="T14" s="34"/>
    </row>
    <row r="15" spans="1:20">
      <c r="A15" s="26">
        <v>9</v>
      </c>
      <c r="B15" s="24"/>
      <c r="C15" s="27"/>
      <c r="D15" s="24"/>
      <c r="E15" s="28"/>
      <c r="F15" s="30"/>
      <c r="G15" s="31"/>
      <c r="H15" s="31">
        <f t="shared" si="4"/>
        <v>0</v>
      </c>
      <c r="I15" s="31"/>
      <c r="J15" s="31"/>
      <c r="K15" s="34"/>
      <c r="L15" s="37"/>
      <c r="M15" s="34"/>
      <c r="N15" s="34"/>
      <c r="O15" s="34"/>
      <c r="P15" s="34"/>
      <c r="Q15" s="34"/>
      <c r="R15" s="34"/>
      <c r="S15" s="34"/>
      <c r="T15" s="34"/>
    </row>
    <row r="16" spans="1:20">
      <c r="A16" s="26">
        <v>10</v>
      </c>
      <c r="B16" s="24"/>
      <c r="C16" s="27"/>
      <c r="D16" s="24"/>
      <c r="E16" s="28"/>
      <c r="F16" s="30"/>
      <c r="G16" s="31"/>
      <c r="H16" s="31"/>
      <c r="I16" s="31"/>
      <c r="J16" s="31"/>
      <c r="K16" s="34"/>
      <c r="L16" s="37"/>
      <c r="M16" s="34"/>
      <c r="N16" s="34"/>
      <c r="O16" s="34"/>
      <c r="P16" s="34"/>
      <c r="Q16" s="34"/>
      <c r="R16" s="34"/>
      <c r="S16" s="34"/>
      <c r="T16" s="34"/>
    </row>
    <row r="17" spans="1:20">
      <c r="A17" s="26">
        <v>11</v>
      </c>
      <c r="B17" s="24"/>
      <c r="C17" s="27"/>
      <c r="D17" s="24"/>
      <c r="E17" s="28"/>
      <c r="F17" s="31"/>
      <c r="G17" s="31"/>
      <c r="H17" s="31"/>
      <c r="I17" s="31"/>
      <c r="J17" s="31"/>
      <c r="K17" s="34"/>
      <c r="L17" s="37"/>
      <c r="M17" s="34"/>
      <c r="N17" s="34"/>
      <c r="O17" s="34"/>
      <c r="P17" s="34"/>
      <c r="Q17" s="34"/>
      <c r="R17" s="34"/>
      <c r="S17" s="34"/>
      <c r="T17" s="34"/>
    </row>
    <row r="18" spans="1:20">
      <c r="A18" s="26">
        <v>12</v>
      </c>
      <c r="B18" s="24"/>
      <c r="C18" s="27"/>
      <c r="D18" s="24"/>
      <c r="E18" s="28"/>
      <c r="F18" s="31"/>
      <c r="G18" s="31"/>
      <c r="H18" s="31"/>
      <c r="I18" s="31"/>
      <c r="J18" s="31"/>
      <c r="K18" s="31"/>
      <c r="L18" s="37"/>
      <c r="M18" s="31"/>
      <c r="N18" s="31"/>
      <c r="O18" s="31"/>
      <c r="P18" s="31"/>
      <c r="Q18" s="31"/>
      <c r="R18" s="31"/>
      <c r="S18" s="31"/>
      <c r="T18" s="31"/>
    </row>
    <row r="19" spans="1:20">
      <c r="A19" s="26">
        <v>13</v>
      </c>
      <c r="B19" s="24"/>
      <c r="C19" s="27"/>
      <c r="D19" s="24"/>
      <c r="E19" s="27"/>
      <c r="F19" s="31"/>
      <c r="G19" s="31"/>
      <c r="H19" s="31"/>
      <c r="I19" s="31"/>
      <c r="J19" s="31"/>
      <c r="K19" s="31"/>
      <c r="L19" s="37"/>
      <c r="M19" s="31"/>
      <c r="N19" s="31"/>
      <c r="O19" s="31"/>
      <c r="P19" s="31"/>
      <c r="Q19" s="31"/>
      <c r="R19" s="31"/>
      <c r="S19" s="31"/>
      <c r="T19" s="31"/>
    </row>
    <row r="20" spans="1:20">
      <c r="A20" s="26">
        <v>14</v>
      </c>
      <c r="B20" s="24"/>
      <c r="C20" s="24"/>
      <c r="D20" s="24"/>
      <c r="E20" s="24"/>
      <c r="F20" s="24"/>
      <c r="G20" s="24"/>
      <c r="H20" s="22">
        <f t="shared" ref="H20:H32" si="5">IF(ISERROR(AVERAGEIF(I20:T20,"&gt;0")),,AVERAGEIF(I20:T20,"&gt;0"))</f>
        <v>0</v>
      </c>
      <c r="I20" s="31"/>
      <c r="J20" s="31"/>
      <c r="K20" s="31"/>
      <c r="L20" s="31"/>
      <c r="M20" s="31"/>
      <c r="N20" s="31"/>
      <c r="O20" s="31"/>
      <c r="P20" s="31"/>
      <c r="Q20" s="31"/>
      <c r="R20" s="31"/>
      <c r="S20" s="31"/>
      <c r="T20" s="31"/>
    </row>
    <row r="21" spans="1:20">
      <c r="A21" s="26">
        <v>15</v>
      </c>
      <c r="B21" s="24"/>
      <c r="C21" s="24"/>
      <c r="D21" s="24"/>
      <c r="E21" s="24"/>
      <c r="F21" s="24"/>
      <c r="G21" s="24"/>
      <c r="H21" s="22">
        <f t="shared" si="5"/>
        <v>0</v>
      </c>
      <c r="I21" s="31"/>
      <c r="J21" s="31"/>
      <c r="K21" s="31"/>
      <c r="L21" s="31"/>
      <c r="M21" s="31"/>
      <c r="N21" s="31"/>
      <c r="O21" s="31"/>
      <c r="P21" s="31"/>
      <c r="Q21" s="31"/>
      <c r="R21" s="31"/>
      <c r="S21" s="31"/>
      <c r="T21" s="31"/>
    </row>
    <row r="22" spans="1:20">
      <c r="A22" s="26">
        <v>16</v>
      </c>
      <c r="B22" s="24"/>
      <c r="C22" s="24"/>
      <c r="D22" s="24"/>
      <c r="E22" s="24"/>
      <c r="F22" s="24"/>
      <c r="G22" s="24"/>
      <c r="H22" s="22">
        <f t="shared" si="5"/>
        <v>0</v>
      </c>
      <c r="I22" s="31"/>
      <c r="J22" s="31"/>
      <c r="K22" s="31"/>
      <c r="L22" s="31"/>
      <c r="M22" s="31"/>
      <c r="N22" s="31"/>
      <c r="O22" s="31"/>
      <c r="P22" s="31"/>
      <c r="Q22" s="31"/>
      <c r="R22" s="31"/>
      <c r="S22" s="31"/>
      <c r="T22" s="31"/>
    </row>
    <row r="23" spans="1:20">
      <c r="A23" s="26">
        <v>17</v>
      </c>
      <c r="B23" s="24"/>
      <c r="C23" s="24"/>
      <c r="D23" s="24"/>
      <c r="E23" s="24"/>
      <c r="F23" s="24"/>
      <c r="G23" s="24"/>
      <c r="H23" s="22">
        <f t="shared" si="5"/>
        <v>0</v>
      </c>
      <c r="I23" s="31"/>
      <c r="J23" s="31"/>
      <c r="K23" s="31"/>
      <c r="L23" s="31"/>
      <c r="M23" s="31"/>
      <c r="N23" s="31"/>
      <c r="O23" s="31"/>
      <c r="P23" s="31"/>
      <c r="Q23" s="31"/>
      <c r="R23" s="31"/>
      <c r="S23" s="31"/>
      <c r="T23" s="31"/>
    </row>
    <row r="24" spans="1:20">
      <c r="A24" s="26">
        <v>18</v>
      </c>
      <c r="B24" s="24"/>
      <c r="C24" s="24"/>
      <c r="D24" s="24"/>
      <c r="E24" s="24"/>
      <c r="F24" s="24"/>
      <c r="G24" s="24"/>
      <c r="H24" s="22">
        <f t="shared" si="5"/>
        <v>0</v>
      </c>
      <c r="I24" s="31"/>
      <c r="J24" s="31"/>
      <c r="K24" s="31"/>
      <c r="L24" s="31"/>
      <c r="M24" s="31"/>
      <c r="N24" s="31"/>
      <c r="O24" s="31"/>
      <c r="P24" s="31"/>
      <c r="Q24" s="31"/>
      <c r="R24" s="31"/>
      <c r="S24" s="31"/>
      <c r="T24" s="31"/>
    </row>
    <row r="25" spans="1:20">
      <c r="A25" s="26">
        <v>19</v>
      </c>
      <c r="B25" s="24"/>
      <c r="C25" s="24"/>
      <c r="D25" s="24"/>
      <c r="E25" s="24"/>
      <c r="F25" s="24"/>
      <c r="G25" s="24"/>
      <c r="H25" s="22">
        <f t="shared" si="5"/>
        <v>0</v>
      </c>
      <c r="I25" s="31"/>
      <c r="J25" s="31"/>
      <c r="K25" s="31"/>
      <c r="L25" s="31"/>
      <c r="M25" s="31"/>
      <c r="N25" s="31"/>
      <c r="O25" s="31"/>
      <c r="P25" s="31"/>
      <c r="Q25" s="31"/>
      <c r="R25" s="31"/>
      <c r="S25" s="31"/>
      <c r="T25" s="31"/>
    </row>
    <row r="26" spans="1:20">
      <c r="A26" s="13">
        <v>20</v>
      </c>
      <c r="B26" s="24"/>
      <c r="C26" s="24"/>
      <c r="D26" s="24"/>
      <c r="E26" s="24"/>
      <c r="F26" s="24"/>
      <c r="G26" s="24"/>
      <c r="H26" s="22">
        <f t="shared" si="5"/>
        <v>0</v>
      </c>
      <c r="I26" s="31"/>
      <c r="J26" s="31"/>
      <c r="K26" s="31"/>
      <c r="L26" s="31"/>
      <c r="M26" s="31"/>
      <c r="N26" s="31"/>
      <c r="O26" s="31"/>
      <c r="P26" s="31"/>
      <c r="Q26" s="31"/>
      <c r="R26" s="31"/>
      <c r="S26" s="31"/>
      <c r="T26" s="31"/>
    </row>
    <row r="27" spans="1:20">
      <c r="A27" s="13">
        <v>21</v>
      </c>
      <c r="B27" s="24"/>
      <c r="C27" s="24"/>
      <c r="D27" s="24"/>
      <c r="E27" s="24"/>
      <c r="F27" s="24"/>
      <c r="G27" s="24"/>
      <c r="H27" s="22">
        <f t="shared" si="5"/>
        <v>0</v>
      </c>
      <c r="I27" s="31"/>
      <c r="J27" s="31"/>
      <c r="K27" s="31"/>
      <c r="L27" s="31"/>
      <c r="M27" s="31"/>
      <c r="N27" s="31"/>
      <c r="O27" s="31"/>
      <c r="P27" s="31"/>
      <c r="Q27" s="31"/>
      <c r="R27" s="31"/>
      <c r="S27" s="31"/>
      <c r="T27" s="31"/>
    </row>
    <row r="28" spans="1:20">
      <c r="A28" s="13">
        <v>22</v>
      </c>
      <c r="B28" s="24"/>
      <c r="C28" s="24"/>
      <c r="D28" s="24"/>
      <c r="E28" s="24"/>
      <c r="F28" s="24"/>
      <c r="G28" s="24"/>
      <c r="H28" s="22">
        <f t="shared" si="5"/>
        <v>0</v>
      </c>
      <c r="I28" s="31"/>
      <c r="J28" s="31"/>
      <c r="K28" s="31"/>
      <c r="L28" s="31"/>
      <c r="M28" s="31"/>
      <c r="N28" s="31"/>
      <c r="O28" s="31"/>
      <c r="P28" s="31"/>
      <c r="Q28" s="31"/>
      <c r="R28" s="31"/>
      <c r="S28" s="31"/>
      <c r="T28" s="31"/>
    </row>
    <row r="29" spans="1:20">
      <c r="A29" s="13">
        <v>23</v>
      </c>
      <c r="B29" s="24"/>
      <c r="C29" s="24"/>
      <c r="D29" s="24"/>
      <c r="E29" s="24"/>
      <c r="F29" s="24"/>
      <c r="G29" s="24"/>
      <c r="H29" s="22">
        <f t="shared" si="5"/>
        <v>0</v>
      </c>
      <c r="I29" s="31"/>
      <c r="J29" s="31"/>
      <c r="K29" s="31"/>
      <c r="L29" s="31"/>
      <c r="M29" s="31"/>
      <c r="N29" s="31"/>
      <c r="O29" s="31"/>
      <c r="P29" s="31"/>
      <c r="Q29" s="31"/>
      <c r="R29" s="31"/>
      <c r="S29" s="31"/>
      <c r="T29" s="31"/>
    </row>
    <row r="30" spans="1:20">
      <c r="A30" s="13">
        <v>24</v>
      </c>
      <c r="B30" s="24"/>
      <c r="C30" s="24"/>
      <c r="D30" s="24"/>
      <c r="E30" s="24"/>
      <c r="F30" s="24"/>
      <c r="G30" s="24"/>
      <c r="H30" s="22">
        <f t="shared" si="5"/>
        <v>0</v>
      </c>
      <c r="I30" s="31"/>
      <c r="J30" s="31"/>
      <c r="K30" s="31"/>
      <c r="L30" s="31"/>
      <c r="M30" s="31"/>
      <c r="N30" s="31"/>
      <c r="O30" s="31"/>
      <c r="P30" s="31"/>
      <c r="Q30" s="31"/>
      <c r="R30" s="31"/>
      <c r="S30" s="31"/>
      <c r="T30" s="31"/>
    </row>
    <row r="31" spans="1:20">
      <c r="A31" s="13">
        <v>25</v>
      </c>
      <c r="B31" s="24"/>
      <c r="C31" s="24"/>
      <c r="D31" s="24"/>
      <c r="E31" s="24"/>
      <c r="F31" s="24"/>
      <c r="G31" s="24"/>
      <c r="H31" s="22">
        <f t="shared" si="5"/>
        <v>0</v>
      </c>
      <c r="I31" s="31"/>
      <c r="J31" s="31"/>
      <c r="K31" s="31"/>
      <c r="L31" s="31"/>
      <c r="M31" s="31"/>
      <c r="N31" s="31"/>
      <c r="O31" s="31"/>
      <c r="P31" s="31"/>
      <c r="Q31" s="31"/>
      <c r="R31" s="31"/>
      <c r="S31" s="31"/>
      <c r="T31" s="31"/>
    </row>
    <row r="32" spans="1:20">
      <c r="A32" s="13">
        <v>26</v>
      </c>
      <c r="B32" s="24"/>
      <c r="C32" s="24"/>
      <c r="D32" s="24"/>
      <c r="E32" s="24"/>
      <c r="F32" s="24"/>
      <c r="G32" s="24"/>
      <c r="H32" s="22">
        <f t="shared" si="5"/>
        <v>0</v>
      </c>
      <c r="I32" s="31"/>
      <c r="J32" s="31"/>
      <c r="K32" s="31"/>
      <c r="L32" s="31"/>
      <c r="M32" s="31"/>
      <c r="N32" s="31"/>
      <c r="O32" s="31"/>
      <c r="P32" s="31"/>
      <c r="Q32" s="31"/>
      <c r="R32" s="31"/>
      <c r="S32" s="31"/>
      <c r="T32" s="31"/>
    </row>
    <row r="33" spans="1:20">
      <c r="A33" s="13">
        <v>27</v>
      </c>
      <c r="B33" s="24"/>
      <c r="C33" s="24"/>
      <c r="D33" s="24"/>
      <c r="E33" s="24"/>
      <c r="F33" s="24"/>
      <c r="G33" s="24"/>
      <c r="H33" s="22"/>
      <c r="I33" s="31"/>
      <c r="J33" s="31"/>
      <c r="K33" s="31"/>
      <c r="L33" s="31"/>
      <c r="M33" s="31"/>
      <c r="N33" s="31"/>
      <c r="O33" s="31"/>
      <c r="P33" s="31"/>
      <c r="Q33" s="31"/>
      <c r="R33" s="31"/>
      <c r="S33" s="31"/>
      <c r="T33" s="31"/>
    </row>
    <row r="34" spans="1:20">
      <c r="A34" s="13">
        <v>28</v>
      </c>
      <c r="B34" s="24"/>
      <c r="C34" s="24"/>
      <c r="D34" s="24"/>
      <c r="E34" s="24"/>
      <c r="F34" s="24"/>
      <c r="G34" s="24"/>
      <c r="H34" s="22">
        <f t="shared" ref="H34:H40" si="6">IF(ISERROR(AVERAGEIF(I34:T34,"&gt;0")),,AVERAGEIF(I34:T34,"&gt;0"))</f>
        <v>0</v>
      </c>
      <c r="I34" s="31"/>
      <c r="J34" s="31"/>
      <c r="K34" s="31"/>
      <c r="L34" s="31"/>
      <c r="M34" s="31"/>
      <c r="N34" s="31"/>
      <c r="O34" s="31"/>
      <c r="P34" s="31"/>
      <c r="Q34" s="31"/>
      <c r="R34" s="31"/>
      <c r="S34" s="31"/>
      <c r="T34" s="31"/>
    </row>
    <row r="35" spans="1:20">
      <c r="A35" s="13">
        <v>29</v>
      </c>
      <c r="B35" s="24"/>
      <c r="C35" s="24"/>
      <c r="D35" s="24"/>
      <c r="E35" s="24"/>
      <c r="F35" s="24"/>
      <c r="G35" s="24"/>
      <c r="H35" s="22">
        <f t="shared" si="6"/>
        <v>0</v>
      </c>
      <c r="I35" s="31"/>
      <c r="J35" s="31"/>
      <c r="K35" s="31"/>
      <c r="L35" s="31"/>
      <c r="M35" s="31"/>
      <c r="N35" s="31"/>
      <c r="O35" s="31"/>
      <c r="P35" s="31"/>
      <c r="Q35" s="31"/>
      <c r="R35" s="31"/>
      <c r="S35" s="31"/>
      <c r="T35" s="31"/>
    </row>
    <row r="36" spans="1:20">
      <c r="A36" s="13">
        <v>30</v>
      </c>
      <c r="B36" s="24"/>
      <c r="C36" s="24"/>
      <c r="D36" s="24"/>
      <c r="E36" s="24"/>
      <c r="F36" s="24"/>
      <c r="G36" s="24"/>
      <c r="H36" s="22">
        <f t="shared" si="6"/>
        <v>0</v>
      </c>
      <c r="I36" s="31"/>
      <c r="J36" s="31"/>
      <c r="K36" s="31"/>
      <c r="L36" s="31"/>
      <c r="M36" s="31"/>
      <c r="N36" s="31"/>
      <c r="O36" s="31"/>
      <c r="P36" s="31"/>
      <c r="Q36" s="31"/>
      <c r="R36" s="31"/>
      <c r="S36" s="31"/>
      <c r="T36" s="31"/>
    </row>
    <row r="37" spans="1:20">
      <c r="A37" s="13">
        <v>31</v>
      </c>
      <c r="B37" s="24"/>
      <c r="C37" s="24"/>
      <c r="D37" s="24"/>
      <c r="E37" s="24"/>
      <c r="F37" s="24"/>
      <c r="G37" s="24"/>
      <c r="H37" s="22">
        <f t="shared" si="6"/>
        <v>0</v>
      </c>
      <c r="I37" s="31"/>
      <c r="J37" s="31"/>
      <c r="K37" s="31"/>
      <c r="L37" s="31"/>
      <c r="M37" s="31"/>
      <c r="N37" s="31"/>
      <c r="O37" s="31"/>
      <c r="P37" s="31"/>
      <c r="Q37" s="31"/>
      <c r="R37" s="31"/>
      <c r="S37" s="31"/>
      <c r="T37" s="31"/>
    </row>
    <row r="38" spans="1:20">
      <c r="A38" s="13">
        <v>32</v>
      </c>
      <c r="B38" s="24"/>
      <c r="C38" s="24"/>
      <c r="D38" s="24"/>
      <c r="E38" s="24"/>
      <c r="F38" s="24"/>
      <c r="G38" s="24"/>
      <c r="H38" s="22">
        <f t="shared" si="6"/>
        <v>0</v>
      </c>
      <c r="I38" s="31"/>
      <c r="J38" s="31"/>
      <c r="K38" s="31"/>
      <c r="L38" s="31"/>
      <c r="M38" s="31"/>
      <c r="N38" s="31"/>
      <c r="O38" s="31"/>
      <c r="P38" s="31"/>
      <c r="Q38" s="31"/>
      <c r="R38" s="31"/>
      <c r="S38" s="31"/>
      <c r="T38" s="31"/>
    </row>
    <row r="39" spans="1:20">
      <c r="A39" s="13">
        <v>33</v>
      </c>
      <c r="B39" s="24"/>
      <c r="C39" s="24"/>
      <c r="D39" s="24"/>
      <c r="E39" s="24"/>
      <c r="F39" s="24"/>
      <c r="G39" s="24"/>
      <c r="H39" s="22">
        <f t="shared" si="6"/>
        <v>0</v>
      </c>
      <c r="I39" s="31"/>
      <c r="J39" s="31"/>
      <c r="K39" s="31"/>
      <c r="L39" s="31"/>
      <c r="M39" s="31"/>
      <c r="N39" s="31"/>
      <c r="O39" s="31"/>
      <c r="P39" s="31"/>
      <c r="Q39" s="31"/>
      <c r="R39" s="31"/>
      <c r="S39" s="31"/>
      <c r="T39" s="31"/>
    </row>
    <row r="40" spans="1:20">
      <c r="A40" s="13">
        <v>34</v>
      </c>
      <c r="B40" s="24"/>
      <c r="C40" s="24"/>
      <c r="D40" s="24"/>
      <c r="E40" s="24"/>
      <c r="F40" s="24"/>
      <c r="G40" s="24"/>
      <c r="H40" s="22">
        <f t="shared" si="6"/>
        <v>0</v>
      </c>
      <c r="I40" s="31"/>
      <c r="J40" s="31"/>
      <c r="K40" s="31"/>
      <c r="L40" s="31"/>
      <c r="M40" s="31"/>
      <c r="N40" s="31"/>
      <c r="O40" s="31"/>
      <c r="P40" s="31"/>
      <c r="Q40" s="31"/>
      <c r="R40" s="31"/>
      <c r="S40" s="31"/>
      <c r="T40" s="31"/>
    </row>
    <row r="41" spans="1:20">
      <c r="A41" s="13">
        <v>35</v>
      </c>
      <c r="B41" s="24"/>
      <c r="C41" s="24"/>
      <c r="D41" s="24"/>
      <c r="E41" s="24"/>
      <c r="F41" s="24"/>
      <c r="G41" s="24"/>
      <c r="H41" s="22">
        <f t="shared" ref="H41:H84" si="7">IF(ISERROR(AVERAGEIF(I41:T41,"&gt;0")),,AVERAGEIF(I41:T41,"&gt;0"))</f>
        <v>0</v>
      </c>
      <c r="I41" s="31"/>
      <c r="J41" s="31"/>
      <c r="K41" s="31"/>
      <c r="L41" s="31"/>
      <c r="M41" s="31"/>
      <c r="N41" s="31"/>
      <c r="O41" s="31"/>
      <c r="P41" s="31"/>
      <c r="Q41" s="31"/>
      <c r="R41" s="31"/>
      <c r="S41" s="31"/>
      <c r="T41" s="31"/>
    </row>
    <row r="42" spans="1:20">
      <c r="A42" s="13">
        <v>36</v>
      </c>
      <c r="B42" s="24"/>
      <c r="C42" s="24"/>
      <c r="D42" s="24"/>
      <c r="E42" s="24"/>
      <c r="F42" s="24"/>
      <c r="G42" s="24"/>
      <c r="H42" s="22">
        <f t="shared" si="7"/>
        <v>0</v>
      </c>
      <c r="I42" s="31"/>
      <c r="J42" s="31"/>
      <c r="K42" s="31"/>
      <c r="L42" s="31"/>
      <c r="M42" s="31"/>
      <c r="N42" s="31"/>
      <c r="O42" s="31"/>
      <c r="P42" s="31"/>
      <c r="Q42" s="31"/>
      <c r="R42" s="31"/>
      <c r="S42" s="31"/>
      <c r="T42" s="31"/>
    </row>
    <row r="43" spans="1:20">
      <c r="A43" s="13">
        <v>37</v>
      </c>
      <c r="B43" s="24"/>
      <c r="C43" s="24"/>
      <c r="D43" s="24"/>
      <c r="E43" s="24"/>
      <c r="F43" s="24"/>
      <c r="G43" s="24"/>
      <c r="H43" s="22">
        <f t="shared" si="7"/>
        <v>0</v>
      </c>
      <c r="I43" s="31"/>
      <c r="J43" s="31"/>
      <c r="K43" s="31"/>
      <c r="L43" s="31"/>
      <c r="M43" s="31"/>
      <c r="N43" s="31"/>
      <c r="O43" s="31"/>
      <c r="P43" s="31"/>
      <c r="Q43" s="31"/>
      <c r="R43" s="31"/>
      <c r="S43" s="31"/>
      <c r="T43" s="31"/>
    </row>
    <row r="44" spans="1:20">
      <c r="A44" s="13">
        <v>38</v>
      </c>
      <c r="B44" s="24"/>
      <c r="C44" s="24"/>
      <c r="D44" s="24"/>
      <c r="E44" s="24"/>
      <c r="F44" s="24"/>
      <c r="G44" s="24"/>
      <c r="H44" s="22">
        <f t="shared" si="7"/>
        <v>0</v>
      </c>
      <c r="I44" s="31"/>
      <c r="J44" s="31"/>
      <c r="K44" s="31"/>
      <c r="L44" s="31"/>
      <c r="M44" s="31"/>
      <c r="N44" s="31"/>
      <c r="O44" s="31"/>
      <c r="P44" s="31"/>
      <c r="Q44" s="31"/>
      <c r="R44" s="31"/>
      <c r="S44" s="31"/>
      <c r="T44" s="31"/>
    </row>
    <row r="45" spans="1:20">
      <c r="A45" s="13">
        <v>39</v>
      </c>
      <c r="B45" s="24"/>
      <c r="C45" s="24"/>
      <c r="D45" s="24"/>
      <c r="E45" s="24"/>
      <c r="F45" s="24"/>
      <c r="G45" s="24"/>
      <c r="H45" s="22">
        <f t="shared" si="7"/>
        <v>0</v>
      </c>
      <c r="I45" s="31"/>
      <c r="J45" s="31"/>
      <c r="K45" s="31"/>
      <c r="L45" s="31"/>
      <c r="M45" s="31"/>
      <c r="N45" s="31"/>
      <c r="O45" s="31"/>
      <c r="P45" s="31"/>
      <c r="Q45" s="31"/>
      <c r="R45" s="31"/>
      <c r="S45" s="31"/>
      <c r="T45" s="31"/>
    </row>
    <row r="46" spans="1:20">
      <c r="A46" s="13">
        <v>40</v>
      </c>
      <c r="B46" s="24"/>
      <c r="C46" s="24"/>
      <c r="D46" s="24"/>
      <c r="E46" s="24"/>
      <c r="F46" s="24"/>
      <c r="G46" s="24"/>
      <c r="H46" s="22">
        <f t="shared" si="7"/>
        <v>0</v>
      </c>
      <c r="I46" s="31"/>
      <c r="J46" s="31"/>
      <c r="K46" s="31"/>
      <c r="L46" s="31"/>
      <c r="M46" s="31"/>
      <c r="N46" s="31"/>
      <c r="O46" s="31"/>
      <c r="P46" s="31"/>
      <c r="Q46" s="31"/>
      <c r="R46" s="31"/>
      <c r="S46" s="31"/>
      <c r="T46" s="31"/>
    </row>
    <row r="47" spans="1:20">
      <c r="A47" s="13">
        <v>41</v>
      </c>
      <c r="B47" s="24"/>
      <c r="C47" s="24"/>
      <c r="D47" s="24"/>
      <c r="E47" s="24"/>
      <c r="F47" s="24"/>
      <c r="G47" s="24"/>
      <c r="H47" s="22">
        <f t="shared" si="7"/>
        <v>0</v>
      </c>
      <c r="I47" s="31"/>
      <c r="J47" s="31"/>
      <c r="K47" s="31"/>
      <c r="L47" s="31"/>
      <c r="M47" s="31"/>
      <c r="N47" s="31"/>
      <c r="O47" s="31"/>
      <c r="P47" s="31"/>
      <c r="Q47" s="31"/>
      <c r="R47" s="31"/>
      <c r="S47" s="31"/>
      <c r="T47" s="31"/>
    </row>
    <row r="48" spans="1:20">
      <c r="A48" s="13">
        <v>42</v>
      </c>
      <c r="B48" s="24"/>
      <c r="C48" s="24"/>
      <c r="D48" s="24"/>
      <c r="E48" s="24"/>
      <c r="F48" s="24"/>
      <c r="G48" s="24"/>
      <c r="H48" s="22">
        <f t="shared" si="7"/>
        <v>0</v>
      </c>
      <c r="I48" s="31"/>
      <c r="J48" s="31"/>
      <c r="K48" s="31"/>
      <c r="L48" s="31"/>
      <c r="M48" s="31"/>
      <c r="N48" s="31"/>
      <c r="O48" s="31"/>
      <c r="P48" s="31"/>
      <c r="Q48" s="31"/>
      <c r="R48" s="31"/>
      <c r="S48" s="31"/>
      <c r="T48" s="31"/>
    </row>
    <row r="49" spans="1:20">
      <c r="A49" s="13">
        <v>43</v>
      </c>
      <c r="B49" s="24"/>
      <c r="C49" s="24"/>
      <c r="D49" s="24"/>
      <c r="E49" s="24"/>
      <c r="F49" s="24"/>
      <c r="G49" s="24"/>
      <c r="H49" s="22">
        <f t="shared" si="7"/>
        <v>0</v>
      </c>
      <c r="I49" s="31"/>
      <c r="J49" s="31"/>
      <c r="K49" s="31"/>
      <c r="L49" s="31"/>
      <c r="M49" s="31"/>
      <c r="N49" s="31"/>
      <c r="O49" s="31"/>
      <c r="P49" s="31"/>
      <c r="Q49" s="31"/>
      <c r="R49" s="31"/>
      <c r="S49" s="31"/>
      <c r="T49" s="31"/>
    </row>
    <row r="50" spans="1:20">
      <c r="A50" s="13">
        <v>44</v>
      </c>
      <c r="B50" s="24"/>
      <c r="C50" s="24"/>
      <c r="D50" s="24"/>
      <c r="E50" s="24"/>
      <c r="F50" s="24"/>
      <c r="G50" s="24"/>
      <c r="H50" s="22">
        <f t="shared" si="7"/>
        <v>0</v>
      </c>
      <c r="I50" s="31"/>
      <c r="J50" s="31"/>
      <c r="K50" s="31"/>
      <c r="L50" s="31"/>
      <c r="M50" s="31"/>
      <c r="N50" s="31"/>
      <c r="O50" s="31"/>
      <c r="P50" s="31"/>
      <c r="Q50" s="31"/>
      <c r="R50" s="31"/>
      <c r="S50" s="31"/>
      <c r="T50" s="31"/>
    </row>
    <row r="51" spans="1:20">
      <c r="A51" s="13">
        <v>45</v>
      </c>
      <c r="B51" s="24"/>
      <c r="C51" s="24"/>
      <c r="D51" s="24"/>
      <c r="E51" s="24"/>
      <c r="F51" s="24"/>
      <c r="G51" s="24"/>
      <c r="H51" s="22">
        <f t="shared" si="7"/>
        <v>0</v>
      </c>
      <c r="I51" s="31"/>
      <c r="J51" s="31"/>
      <c r="K51" s="31"/>
      <c r="L51" s="31"/>
      <c r="M51" s="31"/>
      <c r="N51" s="31"/>
      <c r="O51" s="31"/>
      <c r="P51" s="31"/>
      <c r="Q51" s="31"/>
      <c r="R51" s="31"/>
      <c r="S51" s="31"/>
      <c r="T51" s="31"/>
    </row>
    <row r="52" spans="1:20">
      <c r="A52" s="13">
        <v>46</v>
      </c>
      <c r="B52" s="24"/>
      <c r="C52" s="24"/>
      <c r="D52" s="24"/>
      <c r="E52" s="24"/>
      <c r="F52" s="24"/>
      <c r="G52" s="24"/>
      <c r="H52" s="22">
        <f t="shared" si="7"/>
        <v>0</v>
      </c>
      <c r="I52" s="31"/>
      <c r="J52" s="31"/>
      <c r="K52" s="31"/>
      <c r="L52" s="31"/>
      <c r="M52" s="31"/>
      <c r="N52" s="31"/>
      <c r="O52" s="31"/>
      <c r="P52" s="31"/>
      <c r="Q52" s="31"/>
      <c r="R52" s="31"/>
      <c r="S52" s="31"/>
      <c r="T52" s="31"/>
    </row>
    <row r="53" spans="1:20">
      <c r="A53" s="13">
        <v>47</v>
      </c>
      <c r="B53" s="24"/>
      <c r="C53" s="24"/>
      <c r="D53" s="24"/>
      <c r="E53" s="24"/>
      <c r="F53" s="24"/>
      <c r="G53" s="24"/>
      <c r="H53" s="22">
        <f t="shared" si="7"/>
        <v>0</v>
      </c>
      <c r="I53" s="31"/>
      <c r="J53" s="31"/>
      <c r="K53" s="31"/>
      <c r="L53" s="31"/>
      <c r="M53" s="31"/>
      <c r="N53" s="31"/>
      <c r="O53" s="31"/>
      <c r="P53" s="31"/>
      <c r="Q53" s="31"/>
      <c r="R53" s="31"/>
      <c r="S53" s="31"/>
      <c r="T53" s="31"/>
    </row>
    <row r="54" spans="1:20">
      <c r="A54" s="13">
        <v>48</v>
      </c>
      <c r="B54" s="24"/>
      <c r="C54" s="24"/>
      <c r="D54" s="24"/>
      <c r="E54" s="24"/>
      <c r="F54" s="24"/>
      <c r="G54" s="24"/>
      <c r="H54" s="22">
        <f t="shared" si="7"/>
        <v>0</v>
      </c>
      <c r="I54" s="31"/>
      <c r="J54" s="31"/>
      <c r="K54" s="31"/>
      <c r="L54" s="31"/>
      <c r="M54" s="31"/>
      <c r="N54" s="31"/>
      <c r="O54" s="31"/>
      <c r="P54" s="31"/>
      <c r="Q54" s="31"/>
      <c r="R54" s="31"/>
      <c r="S54" s="31"/>
      <c r="T54" s="31"/>
    </row>
    <row r="55" spans="1:20">
      <c r="A55" s="13">
        <v>49</v>
      </c>
      <c r="B55" s="24"/>
      <c r="C55" s="24"/>
      <c r="D55" s="24"/>
      <c r="E55" s="24"/>
      <c r="F55" s="24"/>
      <c r="G55" s="24"/>
      <c r="H55" s="22">
        <f t="shared" si="7"/>
        <v>0</v>
      </c>
      <c r="I55" s="31"/>
      <c r="J55" s="31"/>
      <c r="K55" s="31"/>
      <c r="L55" s="31"/>
      <c r="M55" s="31"/>
      <c r="N55" s="31"/>
      <c r="O55" s="31"/>
      <c r="P55" s="31"/>
      <c r="Q55" s="31"/>
      <c r="R55" s="31"/>
      <c r="S55" s="31"/>
      <c r="T55" s="31"/>
    </row>
    <row r="56" spans="1:20">
      <c r="A56" s="13">
        <v>50</v>
      </c>
      <c r="B56" s="24"/>
      <c r="C56" s="24"/>
      <c r="D56" s="24"/>
      <c r="E56" s="24"/>
      <c r="F56" s="24"/>
      <c r="G56" s="24"/>
      <c r="H56" s="22">
        <f t="shared" si="7"/>
        <v>0</v>
      </c>
      <c r="I56" s="31"/>
      <c r="J56" s="31"/>
      <c r="K56" s="31"/>
      <c r="L56" s="31"/>
      <c r="M56" s="31"/>
      <c r="N56" s="31"/>
      <c r="O56" s="31"/>
      <c r="P56" s="31"/>
      <c r="Q56" s="31"/>
      <c r="R56" s="31"/>
      <c r="S56" s="31"/>
      <c r="T56" s="31"/>
    </row>
    <row r="57" spans="1:20">
      <c r="A57" s="13">
        <v>51</v>
      </c>
      <c r="B57" s="24"/>
      <c r="C57" s="24"/>
      <c r="D57" s="24"/>
      <c r="E57" s="24"/>
      <c r="F57" s="24"/>
      <c r="G57" s="24"/>
      <c r="H57" s="22">
        <f t="shared" si="7"/>
        <v>0</v>
      </c>
      <c r="I57" s="31"/>
      <c r="J57" s="31"/>
      <c r="K57" s="31"/>
      <c r="L57" s="31"/>
      <c r="M57" s="31"/>
      <c r="N57" s="31"/>
      <c r="O57" s="31"/>
      <c r="P57" s="31"/>
      <c r="Q57" s="31"/>
      <c r="R57" s="31"/>
      <c r="S57" s="31"/>
      <c r="T57" s="31"/>
    </row>
    <row r="58" spans="1:20">
      <c r="A58" s="13">
        <v>52</v>
      </c>
      <c r="B58" s="24"/>
      <c r="C58" s="24"/>
      <c r="D58" s="24"/>
      <c r="E58" s="24"/>
      <c r="F58" s="24"/>
      <c r="G58" s="24"/>
      <c r="H58" s="22">
        <f t="shared" si="7"/>
        <v>0</v>
      </c>
      <c r="I58" s="31"/>
      <c r="J58" s="31"/>
      <c r="K58" s="31"/>
      <c r="L58" s="31"/>
      <c r="M58" s="31"/>
      <c r="N58" s="31"/>
      <c r="O58" s="31"/>
      <c r="P58" s="31"/>
      <c r="Q58" s="31"/>
      <c r="R58" s="31"/>
      <c r="S58" s="31"/>
      <c r="T58" s="31"/>
    </row>
    <row r="59" spans="1:20">
      <c r="A59" s="13">
        <v>53</v>
      </c>
      <c r="B59" s="24"/>
      <c r="C59" s="24"/>
      <c r="D59" s="24"/>
      <c r="E59" s="24"/>
      <c r="F59" s="24"/>
      <c r="G59" s="24"/>
      <c r="H59" s="22">
        <f t="shared" si="7"/>
        <v>0</v>
      </c>
      <c r="I59" s="31"/>
      <c r="J59" s="31"/>
      <c r="K59" s="31"/>
      <c r="L59" s="31"/>
      <c r="M59" s="31"/>
      <c r="N59" s="31"/>
      <c r="O59" s="31"/>
      <c r="P59" s="31"/>
      <c r="Q59" s="31"/>
      <c r="R59" s="31"/>
      <c r="S59" s="31"/>
      <c r="T59" s="31"/>
    </row>
    <row r="60" spans="1:20">
      <c r="A60" s="13">
        <v>54</v>
      </c>
      <c r="B60" s="24"/>
      <c r="C60" s="24"/>
      <c r="D60" s="24"/>
      <c r="E60" s="24"/>
      <c r="F60" s="24"/>
      <c r="G60" s="24"/>
      <c r="H60" s="22">
        <f t="shared" si="7"/>
        <v>0</v>
      </c>
      <c r="I60" s="31"/>
      <c r="J60" s="31"/>
      <c r="K60" s="31"/>
      <c r="L60" s="31"/>
      <c r="M60" s="31"/>
      <c r="N60" s="31"/>
      <c r="O60" s="31"/>
      <c r="P60" s="31"/>
      <c r="Q60" s="31"/>
      <c r="R60" s="31"/>
      <c r="S60" s="31"/>
      <c r="T60" s="31"/>
    </row>
    <row r="61" spans="1:20">
      <c r="A61" s="13">
        <v>55</v>
      </c>
      <c r="B61" s="24"/>
      <c r="C61" s="24"/>
      <c r="D61" s="24"/>
      <c r="E61" s="24"/>
      <c r="F61" s="24"/>
      <c r="G61" s="24"/>
      <c r="H61" s="22">
        <f t="shared" si="7"/>
        <v>0</v>
      </c>
      <c r="I61" s="31"/>
      <c r="J61" s="31"/>
      <c r="K61" s="31"/>
      <c r="L61" s="31"/>
      <c r="M61" s="31"/>
      <c r="N61" s="31"/>
      <c r="O61" s="31"/>
      <c r="P61" s="31"/>
      <c r="Q61" s="31"/>
      <c r="R61" s="31"/>
      <c r="S61" s="31"/>
      <c r="T61" s="31"/>
    </row>
    <row r="62" spans="1:20">
      <c r="A62" s="13">
        <v>56</v>
      </c>
      <c r="B62" s="24"/>
      <c r="C62" s="24"/>
      <c r="D62" s="24"/>
      <c r="E62" s="24"/>
      <c r="F62" s="24"/>
      <c r="G62" s="24"/>
      <c r="H62" s="22">
        <f t="shared" si="7"/>
        <v>0</v>
      </c>
      <c r="I62" s="31"/>
      <c r="J62" s="31"/>
      <c r="K62" s="31"/>
      <c r="L62" s="31"/>
      <c r="M62" s="31"/>
      <c r="N62" s="31"/>
      <c r="O62" s="31"/>
      <c r="P62" s="31"/>
      <c r="Q62" s="31"/>
      <c r="R62" s="31"/>
      <c r="S62" s="31"/>
      <c r="T62" s="31"/>
    </row>
    <row r="63" spans="1:20">
      <c r="A63" s="13">
        <v>57</v>
      </c>
      <c r="B63" s="24"/>
      <c r="C63" s="24"/>
      <c r="D63" s="24"/>
      <c r="E63" s="24"/>
      <c r="F63" s="24"/>
      <c r="G63" s="24"/>
      <c r="H63" s="22">
        <f t="shared" si="7"/>
        <v>0</v>
      </c>
      <c r="I63" s="31"/>
      <c r="J63" s="31"/>
      <c r="K63" s="31"/>
      <c r="L63" s="31"/>
      <c r="M63" s="31"/>
      <c r="N63" s="31"/>
      <c r="O63" s="31"/>
      <c r="P63" s="31"/>
      <c r="Q63" s="31"/>
      <c r="R63" s="31"/>
      <c r="S63" s="31"/>
      <c r="T63" s="31"/>
    </row>
    <row r="64" spans="1:20">
      <c r="A64" s="13">
        <v>58</v>
      </c>
      <c r="B64" s="24"/>
      <c r="C64" s="24"/>
      <c r="D64" s="24"/>
      <c r="E64" s="24"/>
      <c r="F64" s="24"/>
      <c r="G64" s="24"/>
      <c r="H64" s="22">
        <f t="shared" si="7"/>
        <v>0</v>
      </c>
      <c r="I64" s="31"/>
      <c r="J64" s="31"/>
      <c r="K64" s="31"/>
      <c r="L64" s="31"/>
      <c r="M64" s="31"/>
      <c r="N64" s="31"/>
      <c r="O64" s="31"/>
      <c r="P64" s="31"/>
      <c r="Q64" s="31"/>
      <c r="R64" s="31"/>
      <c r="S64" s="31"/>
      <c r="T64" s="31"/>
    </row>
    <row r="65" spans="1:20">
      <c r="A65" s="13">
        <v>59</v>
      </c>
      <c r="B65" s="24"/>
      <c r="C65" s="24"/>
      <c r="D65" s="24"/>
      <c r="E65" s="24"/>
      <c r="F65" s="24"/>
      <c r="G65" s="24"/>
      <c r="H65" s="22">
        <f t="shared" si="7"/>
        <v>0</v>
      </c>
      <c r="I65" s="31"/>
      <c r="J65" s="31"/>
      <c r="K65" s="31"/>
      <c r="L65" s="31"/>
      <c r="M65" s="31"/>
      <c r="N65" s="31"/>
      <c r="O65" s="31"/>
      <c r="P65" s="31"/>
      <c r="Q65" s="31"/>
      <c r="R65" s="31"/>
      <c r="S65" s="31"/>
      <c r="T65" s="31"/>
    </row>
    <row r="66" spans="1:20">
      <c r="A66" s="13">
        <v>60</v>
      </c>
      <c r="B66" s="24"/>
      <c r="C66" s="24"/>
      <c r="D66" s="24"/>
      <c r="E66" s="24"/>
      <c r="F66" s="24"/>
      <c r="G66" s="24"/>
      <c r="H66" s="22">
        <f t="shared" si="7"/>
        <v>0</v>
      </c>
      <c r="I66" s="31"/>
      <c r="J66" s="31"/>
      <c r="K66" s="31"/>
      <c r="L66" s="31"/>
      <c r="M66" s="31"/>
      <c r="N66" s="31"/>
      <c r="O66" s="31"/>
      <c r="P66" s="31"/>
      <c r="Q66" s="31"/>
      <c r="R66" s="31"/>
      <c r="S66" s="31"/>
      <c r="T66" s="31"/>
    </row>
    <row r="67" spans="1:20">
      <c r="A67" s="13">
        <v>61</v>
      </c>
      <c r="B67" s="24"/>
      <c r="C67" s="24"/>
      <c r="D67" s="24"/>
      <c r="E67" s="24"/>
      <c r="F67" s="24"/>
      <c r="G67" s="24"/>
      <c r="H67" s="22">
        <f t="shared" si="7"/>
        <v>0</v>
      </c>
      <c r="I67" s="31"/>
      <c r="J67" s="31"/>
      <c r="K67" s="31"/>
      <c r="L67" s="31"/>
      <c r="M67" s="31"/>
      <c r="N67" s="31"/>
      <c r="O67" s="31"/>
      <c r="P67" s="31"/>
      <c r="Q67" s="31"/>
      <c r="R67" s="31"/>
      <c r="S67" s="31"/>
      <c r="T67" s="31"/>
    </row>
    <row r="68" spans="1:20">
      <c r="A68" s="13">
        <v>62</v>
      </c>
      <c r="B68" s="24"/>
      <c r="C68" s="24"/>
      <c r="D68" s="24"/>
      <c r="E68" s="24"/>
      <c r="F68" s="24"/>
      <c r="G68" s="24"/>
      <c r="H68" s="22">
        <f t="shared" si="7"/>
        <v>0</v>
      </c>
      <c r="I68" s="31"/>
      <c r="J68" s="31"/>
      <c r="K68" s="31"/>
      <c r="L68" s="31"/>
      <c r="M68" s="31"/>
      <c r="N68" s="31"/>
      <c r="O68" s="31"/>
      <c r="P68" s="31"/>
      <c r="Q68" s="31"/>
      <c r="R68" s="31"/>
      <c r="S68" s="31"/>
      <c r="T68" s="31"/>
    </row>
    <row r="69" spans="1:20">
      <c r="A69" s="13">
        <v>63</v>
      </c>
      <c r="B69" s="24"/>
      <c r="C69" s="24"/>
      <c r="D69" s="24"/>
      <c r="E69" s="24"/>
      <c r="F69" s="24"/>
      <c r="G69" s="24"/>
      <c r="H69" s="22">
        <f t="shared" si="7"/>
        <v>0</v>
      </c>
      <c r="I69" s="31"/>
      <c r="J69" s="31"/>
      <c r="K69" s="31"/>
      <c r="L69" s="31"/>
      <c r="M69" s="31"/>
      <c r="N69" s="31"/>
      <c r="O69" s="31"/>
      <c r="P69" s="31"/>
      <c r="Q69" s="31"/>
      <c r="R69" s="31"/>
      <c r="S69" s="31"/>
      <c r="T69" s="31"/>
    </row>
    <row r="70" spans="1:20">
      <c r="A70" s="13">
        <v>64</v>
      </c>
      <c r="B70" s="24"/>
      <c r="C70" s="24"/>
      <c r="D70" s="24"/>
      <c r="E70" s="24"/>
      <c r="F70" s="24"/>
      <c r="G70" s="24"/>
      <c r="H70" s="22">
        <f t="shared" si="7"/>
        <v>0</v>
      </c>
      <c r="I70" s="31"/>
      <c r="J70" s="31"/>
      <c r="K70" s="31"/>
      <c r="L70" s="31"/>
      <c r="M70" s="31"/>
      <c r="N70" s="31"/>
      <c r="O70" s="31"/>
      <c r="P70" s="31"/>
      <c r="Q70" s="31"/>
      <c r="R70" s="31"/>
      <c r="S70" s="31"/>
      <c r="T70" s="31"/>
    </row>
    <row r="71" spans="1:20">
      <c r="A71" s="13">
        <v>65</v>
      </c>
      <c r="B71" s="24"/>
      <c r="C71" s="24"/>
      <c r="D71" s="24"/>
      <c r="E71" s="24"/>
      <c r="F71" s="24"/>
      <c r="G71" s="24"/>
      <c r="H71" s="22">
        <f t="shared" si="7"/>
        <v>0</v>
      </c>
      <c r="I71" s="31"/>
      <c r="J71" s="31"/>
      <c r="K71" s="31"/>
      <c r="L71" s="31"/>
      <c r="M71" s="31"/>
      <c r="N71" s="31"/>
      <c r="O71" s="31"/>
      <c r="P71" s="31"/>
      <c r="Q71" s="31"/>
      <c r="R71" s="31"/>
      <c r="S71" s="31"/>
      <c r="T71" s="31"/>
    </row>
    <row r="72" spans="1:20">
      <c r="A72" s="13">
        <v>66</v>
      </c>
      <c r="B72" s="24"/>
      <c r="C72" s="24"/>
      <c r="D72" s="24"/>
      <c r="E72" s="24"/>
      <c r="F72" s="24"/>
      <c r="G72" s="24"/>
      <c r="H72" s="22">
        <f t="shared" si="7"/>
        <v>0</v>
      </c>
      <c r="I72" s="31"/>
      <c r="J72" s="31"/>
      <c r="K72" s="31"/>
      <c r="L72" s="31"/>
      <c r="M72" s="31"/>
      <c r="N72" s="31"/>
      <c r="O72" s="31"/>
      <c r="P72" s="31"/>
      <c r="Q72" s="31"/>
      <c r="R72" s="31"/>
      <c r="S72" s="31"/>
      <c r="T72" s="31"/>
    </row>
    <row r="73" spans="1:20">
      <c r="A73" s="13">
        <v>67</v>
      </c>
      <c r="B73" s="24"/>
      <c r="C73" s="24"/>
      <c r="D73" s="24"/>
      <c r="E73" s="24"/>
      <c r="F73" s="24"/>
      <c r="G73" s="24"/>
      <c r="H73" s="22">
        <f t="shared" si="7"/>
        <v>0</v>
      </c>
      <c r="I73" s="31"/>
      <c r="J73" s="31"/>
      <c r="K73" s="31"/>
      <c r="L73" s="31"/>
      <c r="M73" s="31"/>
      <c r="N73" s="31"/>
      <c r="O73" s="31"/>
      <c r="P73" s="31"/>
      <c r="Q73" s="31"/>
      <c r="R73" s="31"/>
      <c r="S73" s="31"/>
      <c r="T73" s="31"/>
    </row>
    <row r="74" spans="1:20">
      <c r="A74" s="13">
        <v>68</v>
      </c>
      <c r="B74" s="24"/>
      <c r="C74" s="24"/>
      <c r="D74" s="24"/>
      <c r="E74" s="24"/>
      <c r="F74" s="24"/>
      <c r="G74" s="24"/>
      <c r="H74" s="22">
        <f t="shared" si="7"/>
        <v>0</v>
      </c>
      <c r="I74" s="31"/>
      <c r="J74" s="31"/>
      <c r="K74" s="31"/>
      <c r="L74" s="31"/>
      <c r="M74" s="31"/>
      <c r="N74" s="31"/>
      <c r="O74" s="31"/>
      <c r="P74" s="31"/>
      <c r="Q74" s="31"/>
      <c r="R74" s="31"/>
      <c r="S74" s="31"/>
      <c r="T74" s="31"/>
    </row>
    <row r="75" spans="1:20">
      <c r="A75" s="13">
        <v>69</v>
      </c>
      <c r="B75" s="24"/>
      <c r="C75" s="24"/>
      <c r="D75" s="24"/>
      <c r="E75" s="24"/>
      <c r="F75" s="24"/>
      <c r="G75" s="24"/>
      <c r="H75" s="22">
        <f t="shared" si="7"/>
        <v>0</v>
      </c>
      <c r="I75" s="31"/>
      <c r="J75" s="31"/>
      <c r="K75" s="31"/>
      <c r="L75" s="31"/>
      <c r="M75" s="31"/>
      <c r="N75" s="31"/>
      <c r="O75" s="31"/>
      <c r="P75" s="31"/>
      <c r="Q75" s="31"/>
      <c r="R75" s="31"/>
      <c r="S75" s="31"/>
      <c r="T75" s="31"/>
    </row>
    <row r="76" spans="1:20">
      <c r="A76" s="13">
        <v>70</v>
      </c>
      <c r="B76" s="24"/>
      <c r="C76" s="24"/>
      <c r="D76" s="24"/>
      <c r="E76" s="24"/>
      <c r="F76" s="24"/>
      <c r="G76" s="24"/>
      <c r="H76" s="22">
        <f t="shared" si="7"/>
        <v>0</v>
      </c>
      <c r="I76" s="31"/>
      <c r="J76" s="31"/>
      <c r="K76" s="31"/>
      <c r="L76" s="31"/>
      <c r="M76" s="31"/>
      <c r="N76" s="31"/>
      <c r="O76" s="31"/>
      <c r="P76" s="31"/>
      <c r="Q76" s="31"/>
      <c r="R76" s="31"/>
      <c r="S76" s="31"/>
      <c r="T76" s="31"/>
    </row>
    <row r="77" spans="1:20">
      <c r="A77" s="13">
        <v>71</v>
      </c>
      <c r="B77" s="24"/>
      <c r="C77" s="24"/>
      <c r="D77" s="24"/>
      <c r="E77" s="24"/>
      <c r="F77" s="24"/>
      <c r="G77" s="24"/>
      <c r="H77" s="22">
        <f t="shared" si="7"/>
        <v>0</v>
      </c>
      <c r="I77" s="31"/>
      <c r="J77" s="31"/>
      <c r="K77" s="31"/>
      <c r="L77" s="31"/>
      <c r="M77" s="31"/>
      <c r="N77" s="31"/>
      <c r="O77" s="31"/>
      <c r="P77" s="31"/>
      <c r="Q77" s="31"/>
      <c r="R77" s="31"/>
      <c r="S77" s="31"/>
      <c r="T77" s="31"/>
    </row>
    <row r="78" spans="1:20">
      <c r="A78" s="13">
        <v>72</v>
      </c>
      <c r="B78" s="24"/>
      <c r="C78" s="24"/>
      <c r="D78" s="24"/>
      <c r="E78" s="24"/>
      <c r="F78" s="24"/>
      <c r="G78" s="24"/>
      <c r="H78" s="22">
        <f t="shared" si="7"/>
        <v>0</v>
      </c>
      <c r="I78" s="31"/>
      <c r="J78" s="31"/>
      <c r="K78" s="31"/>
      <c r="L78" s="31"/>
      <c r="M78" s="31"/>
      <c r="N78" s="31"/>
      <c r="O78" s="31"/>
      <c r="P78" s="31"/>
      <c r="Q78" s="31"/>
      <c r="R78" s="31"/>
      <c r="S78" s="31"/>
      <c r="T78" s="31"/>
    </row>
    <row r="79" spans="1:20">
      <c r="A79" s="13">
        <v>73</v>
      </c>
      <c r="B79" s="24"/>
      <c r="C79" s="24"/>
      <c r="D79" s="24"/>
      <c r="E79" s="24"/>
      <c r="F79" s="24"/>
      <c r="G79" s="24"/>
      <c r="H79" s="22">
        <f t="shared" si="7"/>
        <v>0</v>
      </c>
      <c r="I79" s="31"/>
      <c r="J79" s="31"/>
      <c r="K79" s="31"/>
      <c r="L79" s="31"/>
      <c r="M79" s="31"/>
      <c r="N79" s="31"/>
      <c r="O79" s="31"/>
      <c r="P79" s="31"/>
      <c r="Q79" s="31"/>
      <c r="R79" s="31"/>
      <c r="S79" s="31"/>
      <c r="T79" s="31"/>
    </row>
    <row r="80" spans="1:20">
      <c r="A80" s="13">
        <v>74</v>
      </c>
      <c r="B80" s="24"/>
      <c r="C80" s="24"/>
      <c r="D80" s="24"/>
      <c r="E80" s="24"/>
      <c r="F80" s="24"/>
      <c r="G80" s="24"/>
      <c r="H80" s="22">
        <f t="shared" si="7"/>
        <v>0</v>
      </c>
      <c r="I80" s="31"/>
      <c r="J80" s="31"/>
      <c r="K80" s="31"/>
      <c r="L80" s="31"/>
      <c r="M80" s="31"/>
      <c r="N80" s="31"/>
      <c r="O80" s="31"/>
      <c r="P80" s="31"/>
      <c r="Q80" s="31"/>
      <c r="R80" s="31"/>
      <c r="S80" s="31"/>
      <c r="T80" s="31"/>
    </row>
    <row r="81" spans="1:20">
      <c r="A81" s="13">
        <v>75</v>
      </c>
      <c r="B81" s="24"/>
      <c r="C81" s="24"/>
      <c r="D81" s="24"/>
      <c r="E81" s="24"/>
      <c r="F81" s="24"/>
      <c r="G81" s="24"/>
      <c r="H81" s="22">
        <f t="shared" si="7"/>
        <v>0</v>
      </c>
      <c r="I81" s="31"/>
      <c r="J81" s="31"/>
      <c r="K81" s="31"/>
      <c r="L81" s="31"/>
      <c r="M81" s="31"/>
      <c r="N81" s="31"/>
      <c r="O81" s="31"/>
      <c r="P81" s="31"/>
      <c r="Q81" s="31"/>
      <c r="R81" s="31"/>
      <c r="S81" s="31"/>
      <c r="T81" s="31"/>
    </row>
    <row r="82" spans="1:20">
      <c r="A82" s="13">
        <v>76</v>
      </c>
      <c r="B82" s="24"/>
      <c r="C82" s="24"/>
      <c r="D82" s="24"/>
      <c r="E82" s="24"/>
      <c r="F82" s="24"/>
      <c r="G82" s="24"/>
      <c r="H82" s="22">
        <f t="shared" si="7"/>
        <v>0</v>
      </c>
      <c r="I82" s="31"/>
      <c r="J82" s="31"/>
      <c r="K82" s="31"/>
      <c r="L82" s="31"/>
      <c r="M82" s="31"/>
      <c r="N82" s="31"/>
      <c r="O82" s="31"/>
      <c r="P82" s="31"/>
      <c r="Q82" s="31"/>
      <c r="R82" s="31"/>
      <c r="S82" s="31"/>
      <c r="T82" s="31"/>
    </row>
    <row r="83" spans="1:20">
      <c r="A83" s="13">
        <v>77</v>
      </c>
      <c r="B83" s="24"/>
      <c r="C83" s="24"/>
      <c r="D83" s="24"/>
      <c r="E83" s="24"/>
      <c r="F83" s="24"/>
      <c r="G83" s="24"/>
      <c r="H83" s="22">
        <f t="shared" si="7"/>
        <v>0</v>
      </c>
      <c r="I83" s="31"/>
      <c r="J83" s="31"/>
      <c r="K83" s="31"/>
      <c r="L83" s="31"/>
      <c r="M83" s="31"/>
      <c r="N83" s="31"/>
      <c r="O83" s="31"/>
      <c r="P83" s="31"/>
      <c r="Q83" s="31"/>
      <c r="R83" s="31"/>
      <c r="S83" s="31"/>
      <c r="T83" s="31"/>
    </row>
    <row r="84" spans="1:20">
      <c r="A84" s="13">
        <v>78</v>
      </c>
      <c r="B84" s="24"/>
      <c r="C84" s="24"/>
      <c r="D84" s="24"/>
      <c r="E84" s="24"/>
      <c r="F84" s="24"/>
      <c r="G84" s="24"/>
      <c r="H84" s="22">
        <f t="shared" si="7"/>
        <v>0</v>
      </c>
      <c r="I84" s="31"/>
      <c r="J84" s="31"/>
      <c r="K84" s="31"/>
      <c r="L84" s="31"/>
      <c r="M84" s="31"/>
      <c r="N84" s="31"/>
      <c r="O84" s="31"/>
      <c r="P84" s="31"/>
      <c r="Q84" s="31"/>
      <c r="R84" s="31"/>
      <c r="S84" s="31"/>
      <c r="T84" s="31"/>
    </row>
  </sheetData>
  <protectedRanges>
    <protectedRange sqref="F9:F16" name="区域2" securityDescriptor=""/>
    <protectedRange sqref="E9:E18" name="区域2_1" securityDescriptor=""/>
    <protectedRange sqref="F8" name="区域2_2" securityDescriptor=""/>
    <protectedRange sqref="E8" name="区域2_1_1" securityDescriptor=""/>
  </protectedRanges>
  <phoneticPr fontId="77" type="noConversion"/>
  <dataValidations count="2">
    <dataValidation type="list" allowBlank="1" showInputMessage="1" showErrorMessage="1" sqref="E9:E18">
      <formula1>$BS$31:$BS$48</formula1>
    </dataValidation>
    <dataValidation type="list" allowBlank="1" showInputMessage="1" showErrorMessage="1" sqref="E8">
      <formula1>$BS$30:$BS$47</formula1>
    </dataValidation>
  </dataValidations>
  <pageMargins left="0.69930555555555596" right="0.6993055555555559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dimension ref="A33:T41"/>
  <sheetViews>
    <sheetView workbookViewId="0">
      <selection activeCell="H49" sqref="H49"/>
    </sheetView>
  </sheetViews>
  <sheetFormatPr defaultColWidth="9" defaultRowHeight="14.25" customHeight="1"/>
  <sheetData>
    <row r="33" spans="1:20" s="2" customFormat="1" ht="14.25" customHeight="1">
      <c r="B33" s="490" t="s">
        <v>1467</v>
      </c>
      <c r="C33" s="490"/>
      <c r="D33" s="490"/>
      <c r="E33" s="490"/>
      <c r="F33" s="490"/>
      <c r="G33" s="490"/>
      <c r="H33" s="490"/>
      <c r="I33" s="490"/>
      <c r="J33" s="490"/>
      <c r="K33" s="490"/>
      <c r="L33" s="490"/>
      <c r="M33" s="490"/>
      <c r="N33" s="490"/>
      <c r="O33" s="490"/>
      <c r="P33" s="490"/>
      <c r="Q33" s="490"/>
      <c r="R33" s="490"/>
      <c r="S33" s="490"/>
      <c r="T33" s="490"/>
    </row>
    <row r="34" spans="1:20" s="3" customFormat="1" ht="14.25" customHeight="1">
      <c r="A34" s="487" t="s">
        <v>1468</v>
      </c>
      <c r="B34" s="487" t="s">
        <v>38</v>
      </c>
      <c r="C34" s="487" t="s">
        <v>41</v>
      </c>
      <c r="D34" s="487" t="s">
        <v>44</v>
      </c>
      <c r="E34" s="491" t="s">
        <v>241</v>
      </c>
      <c r="F34" s="491" t="s">
        <v>1469</v>
      </c>
      <c r="G34" s="5">
        <v>1</v>
      </c>
      <c r="H34" s="5">
        <v>2</v>
      </c>
      <c r="I34" s="5">
        <v>3</v>
      </c>
      <c r="J34" s="5">
        <v>4</v>
      </c>
      <c r="K34" s="5">
        <v>5</v>
      </c>
      <c r="L34" s="5">
        <v>6</v>
      </c>
      <c r="M34" s="5">
        <v>7</v>
      </c>
      <c r="N34" s="5">
        <v>8</v>
      </c>
      <c r="O34" s="5">
        <v>9</v>
      </c>
      <c r="P34" s="5">
        <v>10</v>
      </c>
      <c r="Q34" s="5">
        <v>11</v>
      </c>
      <c r="R34" s="5">
        <v>12</v>
      </c>
      <c r="S34" s="488" t="s">
        <v>1470</v>
      </c>
      <c r="T34" s="488" t="s">
        <v>1471</v>
      </c>
    </row>
    <row r="35" spans="1:20" s="3" customFormat="1" ht="14.25" customHeight="1">
      <c r="A35" s="487"/>
      <c r="B35" s="487"/>
      <c r="C35" s="487"/>
      <c r="D35" s="487"/>
      <c r="E35" s="492"/>
      <c r="F35" s="492"/>
      <c r="G35" s="6" t="s">
        <v>1472</v>
      </c>
      <c r="H35" s="6" t="s">
        <v>1472</v>
      </c>
      <c r="I35" s="6" t="s">
        <v>1472</v>
      </c>
      <c r="J35" s="6" t="s">
        <v>1472</v>
      </c>
      <c r="K35" s="6" t="s">
        <v>1472</v>
      </c>
      <c r="L35" s="6" t="s">
        <v>1472</v>
      </c>
      <c r="M35" s="6" t="s">
        <v>1472</v>
      </c>
      <c r="N35" s="6" t="s">
        <v>1472</v>
      </c>
      <c r="O35" s="6" t="s">
        <v>1472</v>
      </c>
      <c r="P35" s="6" t="s">
        <v>1472</v>
      </c>
      <c r="Q35" s="6" t="s">
        <v>1472</v>
      </c>
      <c r="R35" s="6" t="s">
        <v>1472</v>
      </c>
      <c r="S35" s="489"/>
      <c r="T35" s="489"/>
    </row>
    <row r="36" spans="1:20" s="4" customFormat="1" ht="14.25" customHeight="1">
      <c r="A36" s="5" t="s">
        <v>203</v>
      </c>
      <c r="B36" s="5" t="s">
        <v>1473</v>
      </c>
      <c r="C36" s="7" t="s">
        <v>111</v>
      </c>
      <c r="D36" s="7" t="s">
        <v>1474</v>
      </c>
      <c r="E36" s="7" t="s">
        <v>1475</v>
      </c>
      <c r="F36" s="7" t="s">
        <v>1476</v>
      </c>
      <c r="G36" s="8">
        <v>7440.71</v>
      </c>
      <c r="H36" s="8">
        <v>5788.43</v>
      </c>
      <c r="I36" s="8">
        <v>5948.3</v>
      </c>
      <c r="J36" s="8">
        <v>6408.84</v>
      </c>
      <c r="K36" s="8">
        <v>4748.1499999999996</v>
      </c>
      <c r="L36" s="8"/>
      <c r="M36" s="8"/>
      <c r="N36" s="8"/>
      <c r="O36" s="8"/>
      <c r="P36" s="8"/>
      <c r="Q36" s="8"/>
      <c r="R36" s="8"/>
      <c r="S36" s="9">
        <v>5</v>
      </c>
      <c r="T36" s="8">
        <f>SUM(G36:R36)/S36</f>
        <v>6066.8860000000004</v>
      </c>
    </row>
    <row r="38" spans="1:20" s="2" customFormat="1" ht="14.25" customHeight="1">
      <c r="B38" s="490" t="s">
        <v>1467</v>
      </c>
      <c r="C38" s="490"/>
      <c r="D38" s="490"/>
      <c r="E38" s="490"/>
      <c r="F38" s="490"/>
      <c r="G38" s="490"/>
      <c r="H38" s="490"/>
      <c r="I38" s="490"/>
      <c r="J38" s="490"/>
      <c r="K38" s="490"/>
      <c r="L38" s="490"/>
      <c r="M38" s="490"/>
      <c r="N38" s="490"/>
      <c r="O38" s="490"/>
      <c r="P38" s="490"/>
      <c r="Q38" s="490"/>
      <c r="R38" s="490"/>
      <c r="S38" s="490"/>
      <c r="T38" s="490"/>
    </row>
    <row r="39" spans="1:20" s="3" customFormat="1" ht="14.25" customHeight="1">
      <c r="A39" s="487" t="s">
        <v>1468</v>
      </c>
      <c r="B39" s="487" t="s">
        <v>38</v>
      </c>
      <c r="C39" s="487" t="s">
        <v>41</v>
      </c>
      <c r="D39" s="487" t="s">
        <v>44</v>
      </c>
      <c r="E39" s="491" t="s">
        <v>241</v>
      </c>
      <c r="F39" s="491" t="s">
        <v>1469</v>
      </c>
      <c r="G39" s="5">
        <v>1</v>
      </c>
      <c r="H39" s="5">
        <v>2</v>
      </c>
      <c r="I39" s="5">
        <v>3</v>
      </c>
      <c r="J39" s="5">
        <v>4</v>
      </c>
      <c r="K39" s="5">
        <v>5</v>
      </c>
      <c r="L39" s="5">
        <v>6</v>
      </c>
      <c r="M39" s="5">
        <v>7</v>
      </c>
      <c r="N39" s="5">
        <v>8</v>
      </c>
      <c r="O39" s="5">
        <v>9</v>
      </c>
      <c r="P39" s="5">
        <v>10</v>
      </c>
      <c r="Q39" s="5">
        <v>11</v>
      </c>
      <c r="R39" s="5">
        <v>12</v>
      </c>
      <c r="S39" s="488" t="s">
        <v>1470</v>
      </c>
      <c r="T39" s="488" t="s">
        <v>1471</v>
      </c>
    </row>
    <row r="40" spans="1:20" s="3" customFormat="1" ht="14.25" customHeight="1">
      <c r="A40" s="487"/>
      <c r="B40" s="487"/>
      <c r="C40" s="487"/>
      <c r="D40" s="487"/>
      <c r="E40" s="492"/>
      <c r="F40" s="492"/>
      <c r="G40" s="6" t="s">
        <v>1472</v>
      </c>
      <c r="H40" s="6" t="s">
        <v>1472</v>
      </c>
      <c r="I40" s="6" t="s">
        <v>1472</v>
      </c>
      <c r="J40" s="6" t="s">
        <v>1472</v>
      </c>
      <c r="K40" s="6" t="s">
        <v>1472</v>
      </c>
      <c r="L40" s="6" t="s">
        <v>1472</v>
      </c>
      <c r="M40" s="6" t="s">
        <v>1472</v>
      </c>
      <c r="N40" s="6" t="s">
        <v>1472</v>
      </c>
      <c r="O40" s="6" t="s">
        <v>1472</v>
      </c>
      <c r="P40" s="6" t="s">
        <v>1472</v>
      </c>
      <c r="Q40" s="6" t="s">
        <v>1472</v>
      </c>
      <c r="R40" s="6" t="s">
        <v>1472</v>
      </c>
      <c r="S40" s="489"/>
      <c r="T40" s="489"/>
    </row>
    <row r="41" spans="1:20" s="4" customFormat="1" ht="14.25" customHeight="1">
      <c r="A41" s="5" t="s">
        <v>203</v>
      </c>
      <c r="B41" s="5" t="s">
        <v>1477</v>
      </c>
      <c r="C41" s="7" t="s">
        <v>115</v>
      </c>
      <c r="D41" s="7" t="s">
        <v>376</v>
      </c>
      <c r="E41" s="7" t="s">
        <v>1478</v>
      </c>
      <c r="F41" s="7" t="s">
        <v>1479</v>
      </c>
      <c r="G41" s="8">
        <v>6935.99</v>
      </c>
      <c r="H41" s="8">
        <v>7233.88</v>
      </c>
      <c r="I41" s="8">
        <v>7625.82</v>
      </c>
      <c r="J41" s="8">
        <v>5872.66</v>
      </c>
      <c r="K41" s="8">
        <v>8185.33</v>
      </c>
      <c r="L41" s="8">
        <v>9034.2900000000009</v>
      </c>
      <c r="M41" s="8">
        <v>12936.43</v>
      </c>
      <c r="N41" s="8">
        <v>6977.58</v>
      </c>
      <c r="O41" s="8">
        <v>10324.709999999999</v>
      </c>
      <c r="P41" s="8">
        <v>9167.73</v>
      </c>
      <c r="Q41" s="8">
        <v>11430.62</v>
      </c>
      <c r="R41" s="8">
        <v>11171.54</v>
      </c>
      <c r="S41" s="9">
        <v>12</v>
      </c>
      <c r="T41" s="8">
        <f>SUM(G41:R41)/S41</f>
        <v>8908.0483333333323</v>
      </c>
    </row>
  </sheetData>
  <mergeCells count="18">
    <mergeCell ref="S34:S35"/>
    <mergeCell ref="S39:S40"/>
    <mergeCell ref="T34:T35"/>
    <mergeCell ref="T39:T40"/>
    <mergeCell ref="B33:T33"/>
    <mergeCell ref="B38:T38"/>
    <mergeCell ref="D34:D35"/>
    <mergeCell ref="D39:D40"/>
    <mergeCell ref="E34:E35"/>
    <mergeCell ref="E39:E40"/>
    <mergeCell ref="F34:F35"/>
    <mergeCell ref="F39:F40"/>
    <mergeCell ref="A34:A35"/>
    <mergeCell ref="A39:A40"/>
    <mergeCell ref="B34:B35"/>
    <mergeCell ref="B39:B40"/>
    <mergeCell ref="C34:C35"/>
    <mergeCell ref="C39:C40"/>
  </mergeCells>
  <phoneticPr fontId="77" type="noConversion"/>
  <pageMargins left="0.75" right="0.75" top="1" bottom="1" header="0.5" footer="0.5"/>
  <pageSetup paperSize="9" orientation="portrait"/>
  <headerFooter alignWithMargins="0"/>
  <drawing r:id="rId1"/>
</worksheet>
</file>

<file path=xl/worksheets/sheet14.xml><?xml version="1.0" encoding="utf-8"?>
<worksheet xmlns="http://schemas.openxmlformats.org/spreadsheetml/2006/main" xmlns:r="http://schemas.openxmlformats.org/officeDocument/2006/relationships">
  <dimension ref="A2:C17"/>
  <sheetViews>
    <sheetView workbookViewId="0">
      <selection activeCell="A2" sqref="A2:D14"/>
    </sheetView>
  </sheetViews>
  <sheetFormatPr defaultColWidth="9" defaultRowHeight="14.25"/>
  <sheetData>
    <row r="2" spans="1:3">
      <c r="A2" s="1" t="s">
        <v>139</v>
      </c>
      <c r="C2" t="s">
        <v>364</v>
      </c>
    </row>
    <row r="3" spans="1:3">
      <c r="A3" s="1" t="s">
        <v>143</v>
      </c>
      <c r="C3" t="s">
        <v>1480</v>
      </c>
    </row>
    <row r="4" spans="1:3">
      <c r="A4" s="1" t="s">
        <v>149</v>
      </c>
      <c r="C4" t="s">
        <v>1481</v>
      </c>
    </row>
    <row r="5" spans="1:3">
      <c r="A5" s="1" t="s">
        <v>155</v>
      </c>
      <c r="C5" t="s">
        <v>766</v>
      </c>
    </row>
    <row r="6" spans="1:3">
      <c r="A6" s="1" t="s">
        <v>98</v>
      </c>
      <c r="C6" t="s">
        <v>785</v>
      </c>
    </row>
    <row r="7" spans="1:3">
      <c r="A7" s="1" t="s">
        <v>162</v>
      </c>
      <c r="C7" t="s">
        <v>434</v>
      </c>
    </row>
    <row r="8" spans="1:3">
      <c r="A8" s="1" t="s">
        <v>165</v>
      </c>
      <c r="C8" t="s">
        <v>425</v>
      </c>
    </row>
    <row r="9" spans="1:3">
      <c r="A9" s="1" t="s">
        <v>168</v>
      </c>
      <c r="C9" t="s">
        <v>823</v>
      </c>
    </row>
    <row r="10" spans="1:3">
      <c r="A10" s="1" t="s">
        <v>169</v>
      </c>
      <c r="C10" t="s">
        <v>1482</v>
      </c>
    </row>
    <row r="11" spans="1:3">
      <c r="A11" s="1" t="s">
        <v>170</v>
      </c>
    </row>
    <row r="12" spans="1:3">
      <c r="A12" s="1" t="s">
        <v>171</v>
      </c>
    </row>
    <row r="13" spans="1:3">
      <c r="A13" s="1" t="s">
        <v>173</v>
      </c>
    </row>
    <row r="14" spans="1:3">
      <c r="A14" s="1"/>
    </row>
    <row r="15" spans="1:3">
      <c r="A15" s="1"/>
    </row>
    <row r="16" spans="1:3">
      <c r="A16" s="1"/>
    </row>
    <row r="17" spans="1:1">
      <c r="A17" s="1"/>
    </row>
  </sheetData>
  <phoneticPr fontId="77" type="noConversion"/>
  <pageMargins left="0.69930555555555596" right="0.69930555555555596" top="0.75" bottom="0.75" header="0.3" footer="0.3"/>
  <pageSetup paperSize="9" orientation="portrait"/>
  <headerFooter alignWithMargins="0"/>
</worksheet>
</file>

<file path=xl/worksheets/sheet15.xml><?xml version="1.0" encoding="utf-8"?>
<worksheet xmlns="http://schemas.openxmlformats.org/spreadsheetml/2006/main" xmlns:r="http://schemas.openxmlformats.org/officeDocument/2006/relationships">
  <dimension ref="A1"/>
  <sheetViews>
    <sheetView workbookViewId="0">
      <selection activeCell="G26" sqref="G26"/>
    </sheetView>
  </sheetViews>
  <sheetFormatPr defaultColWidth="9" defaultRowHeight="14.25"/>
  <sheetData/>
  <phoneticPr fontId="77"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N268"/>
  <sheetViews>
    <sheetView tabSelected="1" workbookViewId="0">
      <pane xSplit="11" ySplit="8" topLeftCell="AB9" activePane="bottomRight" state="frozen"/>
      <selection pane="topRight" activeCell="L1" sqref="L1"/>
      <selection pane="bottomLeft" activeCell="A9" sqref="A9"/>
      <selection pane="bottomRight" activeCell="X35" sqref="X35"/>
    </sheetView>
  </sheetViews>
  <sheetFormatPr defaultColWidth="9" defaultRowHeight="14.25"/>
  <cols>
    <col min="1" max="1" width="4" style="160" customWidth="1"/>
    <col min="2" max="2" width="4.375" style="160" customWidth="1"/>
    <col min="3" max="3" width="11.25" style="160" customWidth="1"/>
    <col min="4" max="4" width="6.375" style="160" customWidth="1"/>
    <col min="5" max="5" width="7.375" style="160" hidden="1" customWidth="1"/>
    <col min="6" max="6" width="9" style="160" hidden="1" customWidth="1"/>
    <col min="7" max="7" width="8.625" style="160" customWidth="1"/>
    <col min="8" max="8" width="5" style="160" customWidth="1"/>
    <col min="9" max="9" width="7.5" style="160" customWidth="1"/>
    <col min="10" max="10" width="6" style="160" customWidth="1"/>
    <col min="11" max="11" width="5.375" style="160" customWidth="1"/>
    <col min="12" max="12" width="8.125" style="161" customWidth="1"/>
    <col min="13" max="13" width="4.25" style="160" customWidth="1"/>
    <col min="14" max="17" width="4.375" style="160" customWidth="1"/>
    <col min="18" max="18" width="7.5" style="160" customWidth="1"/>
    <col min="19" max="19" width="8.125" style="160" customWidth="1"/>
    <col min="20" max="20" width="5.375" style="160" customWidth="1"/>
    <col min="21" max="41" width="7.5" style="160" customWidth="1"/>
    <col min="42" max="42" width="7.375" style="160" customWidth="1"/>
    <col min="43" max="43" width="6.625" style="160" hidden="1" customWidth="1"/>
    <col min="44" max="44" width="7" style="160" customWidth="1"/>
    <col min="45" max="45" width="8" style="160" hidden="1" customWidth="1"/>
    <col min="46" max="46" width="6.75" style="160" hidden="1" customWidth="1"/>
    <col min="47" max="48" width="7.875" style="160" customWidth="1"/>
    <col min="49" max="49" width="7" style="160" customWidth="1"/>
    <col min="50" max="56" width="6.625" style="160" customWidth="1"/>
    <col min="57" max="57" width="8" style="160" customWidth="1"/>
    <col min="58" max="58" width="8.375" style="160" customWidth="1"/>
    <col min="59" max="59" width="8.125" style="160" customWidth="1"/>
    <col min="60" max="60" width="6.625" style="160" customWidth="1"/>
    <col min="61" max="61" width="7.375" style="160" customWidth="1"/>
    <col min="62" max="62" width="8.5" style="160" customWidth="1"/>
    <col min="63" max="63" width="9.625" style="160" customWidth="1"/>
    <col min="64" max="64" width="20.875" style="160" customWidth="1"/>
    <col min="65" max="65" width="14.5" style="160" customWidth="1"/>
    <col min="66" max="66" width="10.5" style="160" customWidth="1"/>
    <col min="67" max="67" width="9.5" style="160" customWidth="1"/>
    <col min="68" max="68" width="12.75" style="160" customWidth="1"/>
    <col min="69" max="69" width="9" style="160" customWidth="1"/>
    <col min="70" max="70" width="10" style="160" customWidth="1"/>
    <col min="71" max="81" width="9" style="160" customWidth="1"/>
    <col min="82" max="82" width="8.25" style="160" customWidth="1"/>
    <col min="83" max="91" width="9" style="160" customWidth="1"/>
    <col min="92" max="16384" width="9" style="160"/>
  </cols>
  <sheetData>
    <row r="1" spans="1:92" ht="22.5">
      <c r="A1" s="397" t="str">
        <f>"2017年"&amp;B7&amp;C7&amp;D7&amp;"工资表"</f>
        <v>2017年7月天河天府路中心市场部工资表</v>
      </c>
      <c r="B1" s="397"/>
      <c r="C1" s="397"/>
      <c r="D1" s="397"/>
      <c r="E1" s="397"/>
      <c r="F1" s="397"/>
      <c r="G1" s="397"/>
      <c r="H1" s="397"/>
      <c r="I1" s="397"/>
      <c r="J1" s="397"/>
      <c r="K1" s="397"/>
      <c r="L1" s="268"/>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c r="AZ1" s="269"/>
      <c r="BA1" s="269"/>
      <c r="BB1" s="269"/>
      <c r="BC1" s="269"/>
      <c r="BD1" s="269"/>
      <c r="BE1" s="269"/>
      <c r="BF1" s="269"/>
      <c r="BG1" s="269"/>
      <c r="BH1" s="269"/>
      <c r="BI1" s="269"/>
      <c r="BJ1" s="269"/>
      <c r="BK1" s="269"/>
      <c r="BL1" s="269"/>
    </row>
    <row r="2" spans="1:92" ht="24.75" customHeight="1">
      <c r="A2" s="270" t="s">
        <v>26</v>
      </c>
      <c r="B2" s="271"/>
      <c r="C2" s="271"/>
      <c r="D2" s="271"/>
      <c r="E2" s="271"/>
      <c r="F2" s="271"/>
      <c r="G2" s="271"/>
      <c r="H2" s="271"/>
      <c r="I2" s="271"/>
      <c r="J2" s="271"/>
      <c r="K2" s="271"/>
      <c r="L2" s="272"/>
      <c r="M2" s="271"/>
      <c r="N2" s="271"/>
      <c r="O2" s="273"/>
      <c r="P2" s="273"/>
      <c r="Q2" s="273"/>
      <c r="R2" s="398" t="s">
        <v>1483</v>
      </c>
      <c r="S2" s="399"/>
      <c r="T2" s="399"/>
      <c r="U2" s="399"/>
      <c r="V2" s="399"/>
      <c r="W2" s="399"/>
      <c r="X2" s="399"/>
      <c r="Y2" s="399"/>
      <c r="Z2" s="399"/>
      <c r="AA2" s="399"/>
      <c r="AB2" s="399"/>
      <c r="AC2" s="399"/>
      <c r="AD2" s="399"/>
      <c r="AE2" s="399"/>
      <c r="AF2" s="399"/>
      <c r="AG2" s="399"/>
      <c r="AH2" s="399"/>
      <c r="AI2" s="399"/>
      <c r="AJ2" s="399"/>
      <c r="AK2" s="399"/>
      <c r="AL2" s="399"/>
      <c r="AM2" s="399"/>
      <c r="AN2" s="399"/>
      <c r="AO2" s="399"/>
      <c r="AP2" s="400"/>
      <c r="AQ2" s="407"/>
      <c r="AR2" s="274" t="s">
        <v>28</v>
      </c>
      <c r="AS2" s="274"/>
      <c r="AT2" s="274"/>
      <c r="AU2" s="274"/>
      <c r="AV2" s="274"/>
      <c r="AW2" s="274"/>
      <c r="AX2" s="274"/>
      <c r="AY2" s="274"/>
      <c r="AZ2" s="274"/>
      <c r="BA2" s="274"/>
      <c r="BB2" s="274"/>
      <c r="BC2" s="274"/>
      <c r="BD2" s="274"/>
      <c r="BE2" s="274"/>
      <c r="BF2" s="274"/>
      <c r="BG2" s="275" t="s">
        <v>29</v>
      </c>
      <c r="BH2" s="274" t="s">
        <v>30</v>
      </c>
      <c r="BI2" s="274"/>
      <c r="BJ2" s="274"/>
      <c r="BK2" s="275" t="s">
        <v>31</v>
      </c>
      <c r="BL2" s="275"/>
    </row>
    <row r="3" spans="1:92" ht="25.5" hidden="1" customHeight="1">
      <c r="A3" s="271"/>
      <c r="B3" s="271"/>
      <c r="C3" s="271"/>
      <c r="D3" s="271"/>
      <c r="E3" s="271"/>
      <c r="F3" s="271"/>
      <c r="G3" s="271"/>
      <c r="H3" s="271"/>
      <c r="I3" s="271"/>
      <c r="J3" s="271"/>
      <c r="K3" s="271"/>
      <c r="L3" s="272"/>
      <c r="M3" s="271"/>
      <c r="N3" s="271"/>
      <c r="O3" s="186"/>
      <c r="P3" s="186"/>
      <c r="Q3" s="186"/>
      <c r="R3" s="401"/>
      <c r="S3" s="402"/>
      <c r="T3" s="402"/>
      <c r="U3" s="402"/>
      <c r="V3" s="402"/>
      <c r="W3" s="402"/>
      <c r="X3" s="402"/>
      <c r="Y3" s="402"/>
      <c r="Z3" s="402"/>
      <c r="AA3" s="402"/>
      <c r="AB3" s="402"/>
      <c r="AC3" s="402"/>
      <c r="AD3" s="402"/>
      <c r="AE3" s="402"/>
      <c r="AF3" s="402"/>
      <c r="AG3" s="402"/>
      <c r="AH3" s="402"/>
      <c r="AI3" s="402"/>
      <c r="AJ3" s="402"/>
      <c r="AK3" s="402"/>
      <c r="AL3" s="402"/>
      <c r="AM3" s="402"/>
      <c r="AN3" s="402"/>
      <c r="AO3" s="402"/>
      <c r="AP3" s="403"/>
      <c r="AQ3" s="408"/>
      <c r="AR3" s="275"/>
      <c r="AS3" s="274"/>
      <c r="AT3" s="275"/>
      <c r="AU3" s="274" t="s">
        <v>33</v>
      </c>
      <c r="AV3" s="276" t="s">
        <v>34</v>
      </c>
      <c r="AW3" s="276"/>
      <c r="AX3" s="276"/>
      <c r="AY3" s="274"/>
      <c r="AZ3" s="274"/>
      <c r="BA3" s="274"/>
      <c r="BB3" s="274"/>
      <c r="BC3" s="274"/>
      <c r="BD3" s="274"/>
      <c r="BE3" s="274"/>
      <c r="BF3" s="274"/>
      <c r="BG3" s="274"/>
      <c r="BH3" s="274"/>
      <c r="BI3" s="274"/>
      <c r="BJ3" s="274"/>
      <c r="BK3" s="274"/>
      <c r="BL3" s="177"/>
    </row>
    <row r="4" spans="1:92" ht="25.5" hidden="1" customHeight="1">
      <c r="A4" s="271"/>
      <c r="B4" s="271"/>
      <c r="C4" s="271"/>
      <c r="D4" s="271"/>
      <c r="E4" s="271"/>
      <c r="F4" s="271"/>
      <c r="G4" s="271"/>
      <c r="H4" s="271"/>
      <c r="I4" s="271"/>
      <c r="J4" s="271"/>
      <c r="K4" s="271"/>
      <c r="L4" s="272"/>
      <c r="M4" s="271"/>
      <c r="N4" s="271"/>
      <c r="O4" s="277"/>
      <c r="P4" s="277"/>
      <c r="Q4" s="277"/>
      <c r="R4" s="404"/>
      <c r="S4" s="405"/>
      <c r="T4" s="405"/>
      <c r="U4" s="405"/>
      <c r="V4" s="405"/>
      <c r="W4" s="405"/>
      <c r="X4" s="405"/>
      <c r="Y4" s="405"/>
      <c r="Z4" s="405"/>
      <c r="AA4" s="405"/>
      <c r="AB4" s="405"/>
      <c r="AC4" s="405"/>
      <c r="AD4" s="405"/>
      <c r="AE4" s="405"/>
      <c r="AF4" s="405"/>
      <c r="AG4" s="405"/>
      <c r="AH4" s="405"/>
      <c r="AI4" s="405"/>
      <c r="AJ4" s="405"/>
      <c r="AK4" s="405"/>
      <c r="AL4" s="405"/>
      <c r="AM4" s="405"/>
      <c r="AN4" s="405"/>
      <c r="AO4" s="405"/>
      <c r="AP4" s="406"/>
      <c r="AQ4" s="409"/>
      <c r="AR4" s="278">
        <v>1</v>
      </c>
      <c r="AS4" s="278">
        <v>3</v>
      </c>
      <c r="AT4" s="278">
        <v>4</v>
      </c>
      <c r="AU4" s="278">
        <v>12</v>
      </c>
      <c r="AV4" s="279">
        <v>13</v>
      </c>
      <c r="AW4" s="279"/>
      <c r="AX4" s="279">
        <v>14</v>
      </c>
      <c r="AY4" s="278">
        <v>16</v>
      </c>
      <c r="AZ4" s="278">
        <v>17</v>
      </c>
      <c r="BA4" s="278"/>
      <c r="BB4" s="278"/>
      <c r="BC4" s="278">
        <v>18</v>
      </c>
      <c r="BD4" s="278">
        <v>19</v>
      </c>
      <c r="BE4" s="278">
        <v>20</v>
      </c>
      <c r="BF4" s="278">
        <v>21</v>
      </c>
      <c r="BG4" s="278">
        <v>22</v>
      </c>
      <c r="BH4" s="278">
        <v>23</v>
      </c>
      <c r="BI4" s="278">
        <v>24</v>
      </c>
      <c r="BJ4" s="278">
        <v>25</v>
      </c>
      <c r="BK4" s="278">
        <v>26</v>
      </c>
      <c r="BL4" s="278">
        <v>39</v>
      </c>
    </row>
    <row r="5" spans="1:92" ht="23.25" customHeight="1">
      <c r="A5" s="410" t="s">
        <v>35</v>
      </c>
      <c r="B5" s="412" t="s">
        <v>36</v>
      </c>
      <c r="C5" s="412" t="s">
        <v>37</v>
      </c>
      <c r="D5" s="412" t="s">
        <v>38</v>
      </c>
      <c r="E5" s="412" t="s">
        <v>39</v>
      </c>
      <c r="F5" s="410" t="s">
        <v>40</v>
      </c>
      <c r="G5" s="414" t="s">
        <v>1484</v>
      </c>
      <c r="H5" s="414" t="s">
        <v>42</v>
      </c>
      <c r="I5" s="414" t="s">
        <v>1485</v>
      </c>
      <c r="J5" s="414" t="s">
        <v>44</v>
      </c>
      <c r="K5" s="414" t="s">
        <v>45</v>
      </c>
      <c r="L5" s="416" t="s">
        <v>46</v>
      </c>
      <c r="M5" s="395" t="s">
        <v>47</v>
      </c>
      <c r="N5" s="395" t="s">
        <v>48</v>
      </c>
      <c r="O5" s="395" t="s">
        <v>1486</v>
      </c>
      <c r="P5" s="395" t="s">
        <v>1487</v>
      </c>
      <c r="Q5" s="395" t="s">
        <v>1488</v>
      </c>
      <c r="R5" s="418" t="s">
        <v>1489</v>
      </c>
      <c r="S5" s="418" t="s">
        <v>53</v>
      </c>
      <c r="T5" s="418" t="s">
        <v>54</v>
      </c>
      <c r="U5" s="420" t="s">
        <v>55</v>
      </c>
      <c r="V5" s="421"/>
      <c r="W5" s="422"/>
      <c r="X5" s="423" t="s">
        <v>56</v>
      </c>
      <c r="Y5" s="423"/>
      <c r="Z5" s="423"/>
      <c r="AA5" s="418" t="s">
        <v>57</v>
      </c>
      <c r="AB5" s="418" t="s">
        <v>1490</v>
      </c>
      <c r="AC5" s="418" t="s">
        <v>1491</v>
      </c>
      <c r="AD5" s="418" t="s">
        <v>1492</v>
      </c>
      <c r="AE5" s="418" t="s">
        <v>1563</v>
      </c>
      <c r="AF5" s="418" t="s">
        <v>1494</v>
      </c>
      <c r="AG5" s="418" t="s">
        <v>1495</v>
      </c>
      <c r="AH5" s="418" t="s">
        <v>1496</v>
      </c>
      <c r="AI5" s="418" t="s">
        <v>1497</v>
      </c>
      <c r="AJ5" s="424" t="s">
        <v>61</v>
      </c>
      <c r="AK5" s="424" t="s">
        <v>62</v>
      </c>
      <c r="AL5" s="424" t="s">
        <v>63</v>
      </c>
      <c r="AM5" s="424" t="s">
        <v>64</v>
      </c>
      <c r="AN5" s="424" t="s">
        <v>65</v>
      </c>
      <c r="AO5" s="418" t="s">
        <v>66</v>
      </c>
      <c r="AP5" s="418" t="s">
        <v>1498</v>
      </c>
      <c r="AQ5" s="418" t="s">
        <v>68</v>
      </c>
      <c r="AR5" s="410" t="s">
        <v>1499</v>
      </c>
      <c r="AS5" s="280" t="s">
        <v>72</v>
      </c>
      <c r="AT5" s="426" t="s">
        <v>73</v>
      </c>
      <c r="AU5" s="426" t="s">
        <v>1500</v>
      </c>
      <c r="AV5" s="428" t="s">
        <v>1501</v>
      </c>
      <c r="AW5" s="428" t="s">
        <v>1502</v>
      </c>
      <c r="AX5" s="430" t="s">
        <v>1503</v>
      </c>
      <c r="AY5" s="426" t="s">
        <v>78</v>
      </c>
      <c r="AZ5" s="426" t="s">
        <v>79</v>
      </c>
      <c r="BA5" s="426" t="s">
        <v>1504</v>
      </c>
      <c r="BB5" s="426" t="s">
        <v>81</v>
      </c>
      <c r="BC5" s="426" t="s">
        <v>82</v>
      </c>
      <c r="BD5" s="426" t="s">
        <v>83</v>
      </c>
      <c r="BE5" s="426" t="s">
        <v>84</v>
      </c>
      <c r="BF5" s="434" t="s">
        <v>1505</v>
      </c>
      <c r="BG5" s="426" t="s">
        <v>29</v>
      </c>
      <c r="BH5" s="436" t="s">
        <v>86</v>
      </c>
      <c r="BI5" s="432" t="s">
        <v>87</v>
      </c>
      <c r="BJ5" s="432" t="s">
        <v>88</v>
      </c>
      <c r="BK5" s="426" t="s">
        <v>89</v>
      </c>
      <c r="BL5" s="281" t="s">
        <v>90</v>
      </c>
    </row>
    <row r="6" spans="1:92" ht="18" customHeight="1">
      <c r="A6" s="411"/>
      <c r="B6" s="413"/>
      <c r="C6" s="413"/>
      <c r="D6" s="413"/>
      <c r="E6" s="413"/>
      <c r="F6" s="411"/>
      <c r="G6" s="415"/>
      <c r="H6" s="415"/>
      <c r="I6" s="415"/>
      <c r="J6" s="415"/>
      <c r="K6" s="415"/>
      <c r="L6" s="417"/>
      <c r="M6" s="396"/>
      <c r="N6" s="396"/>
      <c r="O6" s="396"/>
      <c r="P6" s="396"/>
      <c r="Q6" s="396"/>
      <c r="R6" s="419"/>
      <c r="S6" s="419"/>
      <c r="T6" s="419"/>
      <c r="U6" s="333" t="s">
        <v>1506</v>
      </c>
      <c r="V6" s="333" t="s">
        <v>92</v>
      </c>
      <c r="W6" s="333" t="s">
        <v>93</v>
      </c>
      <c r="X6" s="333" t="s">
        <v>94</v>
      </c>
      <c r="Y6" s="333" t="s">
        <v>95</v>
      </c>
      <c r="Z6" s="333" t="s">
        <v>93</v>
      </c>
      <c r="AA6" s="419"/>
      <c r="AB6" s="419"/>
      <c r="AC6" s="419"/>
      <c r="AD6" s="419"/>
      <c r="AE6" s="419"/>
      <c r="AF6" s="419"/>
      <c r="AG6" s="419"/>
      <c r="AH6" s="419"/>
      <c r="AI6" s="419"/>
      <c r="AJ6" s="425"/>
      <c r="AK6" s="425"/>
      <c r="AL6" s="425"/>
      <c r="AM6" s="425"/>
      <c r="AN6" s="425"/>
      <c r="AO6" s="419"/>
      <c r="AP6" s="419"/>
      <c r="AQ6" s="419"/>
      <c r="AR6" s="411"/>
      <c r="AS6" s="280"/>
      <c r="AT6" s="427"/>
      <c r="AU6" s="427"/>
      <c r="AV6" s="429"/>
      <c r="AW6" s="429"/>
      <c r="AX6" s="431"/>
      <c r="AY6" s="427"/>
      <c r="AZ6" s="427"/>
      <c r="BA6" s="427"/>
      <c r="BB6" s="427"/>
      <c r="BC6" s="427"/>
      <c r="BD6" s="427"/>
      <c r="BE6" s="427"/>
      <c r="BF6" s="435"/>
      <c r="BG6" s="427"/>
      <c r="BH6" s="437"/>
      <c r="BI6" s="433"/>
      <c r="BJ6" s="433"/>
      <c r="BK6" s="427"/>
      <c r="BL6" s="281"/>
      <c r="BM6" s="242" t="s">
        <v>1507</v>
      </c>
      <c r="BN6" s="243" t="s">
        <v>1507</v>
      </c>
      <c r="BO6" s="243" t="s">
        <v>1508</v>
      </c>
      <c r="CC6" s="283">
        <v>0.2</v>
      </c>
      <c r="CD6" s="283">
        <v>0.12</v>
      </c>
      <c r="CE6" s="284">
        <v>0.1</v>
      </c>
      <c r="CF6" s="284">
        <v>0.09</v>
      </c>
      <c r="CG6" s="284">
        <v>0.08</v>
      </c>
      <c r="CH6" s="284">
        <v>0.05</v>
      </c>
      <c r="CI6" s="283">
        <v>0.2</v>
      </c>
      <c r="CJ6" s="283">
        <v>0.12</v>
      </c>
      <c r="CK6" s="284">
        <v>0.1</v>
      </c>
      <c r="CL6" s="284">
        <v>0.09</v>
      </c>
      <c r="CM6" s="284">
        <v>0.08</v>
      </c>
      <c r="CN6" s="284">
        <v>0.05</v>
      </c>
    </row>
    <row r="7" spans="1:92" ht="16.5" customHeight="1">
      <c r="A7" s="285">
        <v>1</v>
      </c>
      <c r="B7" s="286" t="s">
        <v>165</v>
      </c>
      <c r="C7" s="287" t="s">
        <v>99</v>
      </c>
      <c r="D7" s="288" t="s">
        <v>34</v>
      </c>
      <c r="E7" s="289"/>
      <c r="F7" s="290"/>
      <c r="G7" s="291" t="s">
        <v>100</v>
      </c>
      <c r="H7" s="289"/>
      <c r="I7" s="289"/>
      <c r="J7" s="292"/>
      <c r="K7" s="293" t="str">
        <f t="shared" ref="K7:K18" si="0">IF(ISERROR(+BP7+BR7),"",+BP7+BR7)</f>
        <v/>
      </c>
      <c r="L7" s="294" t="str">
        <f>IF(ISERROR(VLOOKUP(J7,人事资料!D:AS,26,0)),"",VLOOKUP(J7,人事资料!D:AS,26,0))</f>
        <v/>
      </c>
      <c r="M7" s="295"/>
      <c r="N7" s="295"/>
      <c r="O7" s="296">
        <v>8</v>
      </c>
      <c r="P7" s="296">
        <v>11</v>
      </c>
      <c r="Q7" s="296">
        <v>17</v>
      </c>
      <c r="R7" s="296"/>
      <c r="S7" s="296"/>
      <c r="T7" s="297"/>
      <c r="U7" s="296"/>
      <c r="V7" s="296"/>
      <c r="W7" s="296"/>
      <c r="X7" s="296"/>
      <c r="Y7" s="296"/>
      <c r="Z7" s="296"/>
      <c r="AA7" s="296"/>
      <c r="AB7" s="296"/>
      <c r="AC7" s="296"/>
      <c r="AD7" s="296"/>
      <c r="AE7" s="296"/>
      <c r="AF7" s="296"/>
      <c r="AG7" s="296"/>
      <c r="AH7" s="296"/>
      <c r="AI7" s="296"/>
      <c r="AJ7" s="296"/>
      <c r="AK7" s="296"/>
      <c r="AL7" s="296"/>
      <c r="AM7" s="296"/>
      <c r="AN7" s="296"/>
      <c r="AO7" s="298">
        <f>SUM(U7:AN7)</f>
        <v>0</v>
      </c>
      <c r="AP7" s="299"/>
      <c r="AQ7" s="300">
        <f t="shared" ref="AQ7:AQ12" si="1">IF(I7="试用期",IF(T77&lt;2,2,T7),T7)</f>
        <v>0</v>
      </c>
      <c r="AR7" s="296"/>
      <c r="AS7" s="301"/>
      <c r="AT7" s="298">
        <f>SUM(AR7:AS7)</f>
        <v>0</v>
      </c>
      <c r="AU7" s="302">
        <f>IF(T7&lt;2,IF(R7=0,0,IF(R7&gt;CN7,CC7*20%+CD7*12%+CE7*10%+CF7*9%+CG7*8%+CH7*5%,IF(R7&gt;CM7,CC7*20%+CD7*12%+CE7*10%+CF7*9%+CG7*8%+(R7-CM7)*5%+(CN7-R7)*5%*0.6,IF(R7&gt;CL7,+CC7*20%+CD7*12%+CE7*10%+CF7*9%+(R7-CL7)*8%+(CM7-R7)*8%*0.6+CH7*5%*0.6,IF(R7&gt;CK7,CC7*20%+CD7*12%+CE7*10%+(R7-CK7)*9%+(CL7-R7)*9%*0.6+CG7*8%*0.6+CH7*5%*0.6,IF(R7&gt;CJ7,CC7*20%+CD7*12%+(R7-CJ7)*10%+(CK7-R7)*10%*0.6+CF7*9%*0.6+CG7*8%*0.6+CH7*5%*0.6,IF(R7&gt;CI7,CC7*20%+(R7-CI7)*12%+(CJ7-R7)*12%*0.6+CE7*10%*0.6+CF7*9%*0.6+CG7*8%*0.6+CH7*5%*0.6,R7*20%+(CC7-R7)*20%*0.6)))))-AP7*2%))*85%,IF(R7=0,0,IF(R7&gt;CN7,CC7*20%+CD7*12%+CE7*10%+CF7*9%+CG7*8%+CH7*5%,IF(R7&gt;CM7,CC7*20%+CD7*12%+CE7*10%+CF7*9%+CG7*8%+(R7-CM7)*5%+(CN7-R7)*5%*0.6,IF(R7&gt;CL7,+CC7*20%+CD7*12%+CE7*10%+CF7*9%+(R7-CL7)*8%+(CM7-R7)*8%*0.6+CH7*5%*0.6,IF(R7&gt;CK7,CC7*20%+CD7*12%+CE7*10%+(R7-CK7)*9%+(CL7-R7)*9%*0.6+CG7*8%*0.6+CH7*5%*0.6,IF(R7&gt;CJ7,CC7*20%+CD7*12%+(R7-CJ7)*10%+(CK7-R7)*10%*0.6+CF7*9%*0.6+CG7*8%*0.6+CH7*5%*0.6,IF(R7&gt;CI7,CC7*20%+(R7-CI7)*12%+(CJ7-R7)*12%*0.6+CE7*10%*0.6+CF7*9%*0.6+CG7*8%*0.6+CH7*5%*0.6,R7*20%+(CC7-R7)*20%*0.6))))))))-AP7*2%</f>
        <v>0</v>
      </c>
      <c r="AV7" s="303">
        <f>IF(OR(G7="招生副校长",G7="招生主任"),IF(T7&lt;4,AK7*6%,IF(T7&lt;7,AK7*7.5%,IF(T7&lt;10,AK7*8.5%,AK7*9%))),IF(T7&lt;4,AK7*5%,IF(T7&lt;7,AK7*6.5%,IF(T7&lt;10,AK7*7.5%,AK7*8%))))+IF(OR(G7="招生副校长",G7="招生主任"),IF(T7&lt;4,AM7*7%,IF(T7&lt;7,AM7*8.5%,IF(T7&lt;10,AM7*9.5%,AM7*10%))),IF(T7&lt;4,AM7*6%,IF(T7&lt;7,AM7*7.5%,IF(T7&lt;10,AM7*8.5%,AM7*9%))))+AJ7*3%+AL7*4%+AN7*5%+AB7*4%</f>
        <v>0</v>
      </c>
      <c r="AW7" s="303">
        <f>IF(T27&lt;O7,(AO27-AJ27-AE27)*0.6%,IF(T27&lt;P7,(AO27-AJ27-AE27)*1%,IF(T27&lt;Q7,(AO27-AJ27-AE27)*1.2%,(AO27-AJ27-AE27)*1.5%)))</f>
        <v>1158.6000000000001</v>
      </c>
      <c r="AX7" s="296"/>
      <c r="AY7" s="296"/>
      <c r="AZ7" s="296"/>
      <c r="BA7" s="296"/>
      <c r="BB7" s="296"/>
      <c r="BC7" s="296"/>
      <c r="BD7" s="296"/>
      <c r="BE7" s="298">
        <f>IF(G7="招生副校长",IF(AU7+AV7+SUMIFS(AX7:BD7,AX7:BD7,"&gt;0")&gt;15000,15000+AW7+SUMIFS(AX7:BD7,AX7:BD7,"&lt;0"),SUM(AU7:BD7)),SUM(AU7:BD7))</f>
        <v>1158.6000000000001</v>
      </c>
      <c r="BF7" s="298">
        <f t="shared" ref="BF7:BF26" si="2">IF(BE7&gt;AR7,0,AR7-BE7)</f>
        <v>0</v>
      </c>
      <c r="BG7" s="298">
        <f t="shared" ref="BG7:BG26" si="3">IF(BE7&gt;AR7,BE7,AR7)</f>
        <v>1158.6000000000001</v>
      </c>
      <c r="BH7" s="304"/>
      <c r="BI7" s="305"/>
      <c r="BJ7" s="306">
        <f>IF(G7="外教",ROUND(MAX((BG7-BH7-BI7-4800)*{0.03,0.1,0.2,0.25,0.3,0.35,0.45}-{0,105,555,1005,2755,5505,13505},0),2),ROUND(MAX((BG7-BH7-BI7-3500)*{0.03,0.1,0.2,0.25,0.3,0.35,0.45}-{0,105,555,1005,2755,5505,13505},0),2))</f>
        <v>0</v>
      </c>
      <c r="BK7" s="306">
        <f>BG7-BH7-BI7-BJ7</f>
        <v>1158.6000000000001</v>
      </c>
      <c r="BL7" s="307"/>
      <c r="BN7" s="244"/>
      <c r="BO7" s="244"/>
      <c r="BP7" s="245" t="str">
        <f>IF(ISERROR(VLOOKUP(J7,人事资料!D:AS,27,0)),"",VLOOKUP(J7,人事资料!D:AS,27,0))</f>
        <v/>
      </c>
      <c r="BQ7" s="246">
        <f t="shared" ref="BQ7:BQ26" si="4">IF(ISERROR(VLOOKUP(B7,BP:CB,13,0)),,VLOOKUP(B7,BP:CB,13,0))</f>
        <v>42582</v>
      </c>
      <c r="BR7" s="247" t="e">
        <f t="shared" ref="BR7:BR26" si="5">DATEDIF(L7,BQ7,"M")</f>
        <v>#VALUE!</v>
      </c>
      <c r="CC7" s="256">
        <f>AC7</f>
        <v>0</v>
      </c>
      <c r="CD7" s="256">
        <f>W7+Z7</f>
        <v>0</v>
      </c>
      <c r="CE7" s="256">
        <f>V7+Y7+AA7</f>
        <v>0</v>
      </c>
      <c r="CF7" s="256"/>
      <c r="CG7" s="256">
        <f>U7+X7+AD7</f>
        <v>0</v>
      </c>
      <c r="CH7" s="256">
        <f>AE7+AF7</f>
        <v>0</v>
      </c>
      <c r="CI7" s="256">
        <f>CC7</f>
        <v>0</v>
      </c>
      <c r="CJ7" s="256">
        <f>SUM($CC7:CD7)</f>
        <v>0</v>
      </c>
      <c r="CK7" s="256">
        <f>SUM($CC7:CE7)</f>
        <v>0</v>
      </c>
      <c r="CL7" s="256">
        <f>SUM($CC7:CF7)</f>
        <v>0</v>
      </c>
      <c r="CM7" s="256">
        <f>SUM($CC7:CG7)</f>
        <v>0</v>
      </c>
      <c r="CN7" s="256">
        <f>SUM($CC7:CH7)</f>
        <v>0</v>
      </c>
    </row>
    <row r="8" spans="1:92" ht="16.5" customHeight="1">
      <c r="A8" s="285">
        <v>2</v>
      </c>
      <c r="B8" s="308"/>
      <c r="C8" s="308"/>
      <c r="D8" s="308"/>
      <c r="E8" s="309"/>
      <c r="F8" s="309"/>
      <c r="G8" s="308"/>
      <c r="H8" s="309"/>
      <c r="I8" s="309"/>
      <c r="J8" s="292"/>
      <c r="K8" s="293" t="str">
        <f t="shared" si="0"/>
        <v/>
      </c>
      <c r="L8" s="294" t="str">
        <f>IF(ISERROR(VLOOKUP(J8,人事资料!D:AS,26,0)),"",VLOOKUP(J8,人事资料!D:AS,26,0))</f>
        <v/>
      </c>
      <c r="M8" s="295"/>
      <c r="N8" s="295"/>
      <c r="O8" s="296"/>
      <c r="P8" s="296"/>
      <c r="Q8" s="296"/>
      <c r="R8" s="296"/>
      <c r="S8" s="304"/>
      <c r="T8" s="304"/>
      <c r="U8" s="296"/>
      <c r="V8" s="296"/>
      <c r="W8" s="296"/>
      <c r="X8" s="296"/>
      <c r="Y8" s="296"/>
      <c r="Z8" s="296"/>
      <c r="AA8" s="296"/>
      <c r="AB8" s="296"/>
      <c r="AC8" s="296"/>
      <c r="AD8" s="296"/>
      <c r="AE8" s="296"/>
      <c r="AF8" s="296"/>
      <c r="AG8" s="296"/>
      <c r="AH8" s="296"/>
      <c r="AI8" s="296"/>
      <c r="AJ8" s="296"/>
      <c r="AK8" s="296"/>
      <c r="AL8" s="296"/>
      <c r="AM8" s="296"/>
      <c r="AN8" s="296"/>
      <c r="AO8" s="298">
        <f t="shared" ref="AO8:AO27" si="6">SUM(U8:AN8)</f>
        <v>0</v>
      </c>
      <c r="AP8" s="299"/>
      <c r="AQ8" s="300">
        <f t="shared" si="1"/>
        <v>0</v>
      </c>
      <c r="AR8" s="296"/>
      <c r="AS8" s="301"/>
      <c r="AT8" s="298">
        <f t="shared" ref="AT8:AT27" si="7">SUM(AR8:AS8)</f>
        <v>0</v>
      </c>
      <c r="AU8" s="303">
        <f t="shared" ref="AU8:AU26" si="8">IF(T8&lt;2,IF(R8=0,0,IF(R8&gt;CN8,CC8*20%+CD8*12%+CE8*10%+CF8*9%+CG8*8%+CH8*5%,IF(R8&gt;CM8,CC8*20%+CD8*12%+CE8*10%+CF8*9%+CG8*8%+(R8-CM8)*5%+(CN8-R8)*5%*0.6,IF(R8&gt;CL8,+CC8*20%+CD8*12%+CE8*10%+CF8*9%+(R8-CL8)*8%+(CM8-R8)*8%*0.6+CH8*5%*0.6,IF(R8&gt;CK8,CC8*20%+CD8*12%+CE8*10%+(R8-CK8)*9%+(CL8-R8)*9%*0.6+CG8*8%*0.6+CH8*5%*0.6,IF(R8&gt;CJ8,CC8*20%+CD8*12%+(R8-CJ8)*10%+(CK8-R8)*10%*0.6+CF8*9%*0.6+CG8*8%*0.6+CH8*5%*0.6,IF(R8&gt;CI8,CC8*20%+(R8-CI8)*12%+(CJ8-R8)*12%*0.6+CE8*10%*0.6+CF8*9%*0.6+CG8*8%*0.6+CH8*5%*0.6,R8*20%+(CC8-R8)*20%*0.6)))))-AP8*2%))*85%,IF(R8=0,0,IF(R8&gt;CN8,CC8*20%+CD8*12%+CE8*10%+CF8*9%+CG8*8%+CH8*5%,IF(R8&gt;CM8,CC8*20%+CD8*12%+CE8*10%+CF8*9%+CG8*8%+(R8-CM8)*5%+(CN8-R8)*5%*0.6,IF(R8&gt;CL8,+CC8*20%+CD8*12%+CE8*10%+CF8*9%+(R8-CL8)*8%+(CM8-R8)*8%*0.6+CH8*5%*0.6,IF(R8&gt;CK8,CC8*20%+CD8*12%+CE8*10%+(R8-CK8)*9%+(CL8-R8)*9%*0.6+CG8*8%*0.6+CH8*5%*0.6,IF(R8&gt;CJ8,CC8*20%+CD8*12%+(R8-CJ8)*10%+(CK8-R8)*10%*0.6+CF8*9%*0.6+CG8*8%*0.6+CH8*5%*0.6,IF(R8&gt;CI8,CC8*20%+(R8-CI8)*12%+(CJ8-R8)*12%*0.6+CE8*10%*0.6+CF8*9%*0.6+CG8*8%*0.6+CH8*5%*0.6,R8*20%+(CC8-R8)*20%*0.6))))))))-AP8*2%</f>
        <v>0</v>
      </c>
      <c r="AV8" s="303">
        <f>IF(OR(G8="招生副校长",G8="招生主任"),IF(T8&lt;4,AK8*6%,IF(T8&lt;7,AK8*7.5%,IF(T8&lt;10,AK8*8.5%,AK8*9%))),IF(T8&lt;4,AK8*5%,IF(T8&lt;7,AK8*6.5%,IF(T8&lt;10,AK8*7.5%,AK8*8%))))+IF(OR(G8="招生副校长",G8="招生主任"),IF(T8&lt;4,AM8*7%,IF(T8&lt;7,AM8*8.5%,IF(T8&lt;10,AM8*9.5%,AM8*10%))),IF(T8&lt;4,AM8*6%,IF(T8&lt;7,AM8*7.5%,IF(T8&lt;10,AM8*8.5%,AM8*9%))))+AJ8*3%+AL8*4%+AN8*5%+AB8*4%</f>
        <v>0</v>
      </c>
      <c r="AW8" s="303"/>
      <c r="AX8" s="296"/>
      <c r="AY8" s="296"/>
      <c r="AZ8" s="296"/>
      <c r="BA8" s="296"/>
      <c r="BB8" s="332"/>
      <c r="BC8" s="296"/>
      <c r="BD8" s="296"/>
      <c r="BE8" s="298">
        <f>SUM(AU8:BD8)</f>
        <v>0</v>
      </c>
      <c r="BF8" s="298">
        <f t="shared" si="2"/>
        <v>0</v>
      </c>
      <c r="BG8" s="298">
        <f t="shared" si="3"/>
        <v>0</v>
      </c>
      <c r="BH8" s="296"/>
      <c r="BI8" s="310"/>
      <c r="BJ8" s="306">
        <f>IF(G8="外教",ROUND(MAX((BG8-BH8-BI8-4800)*{0.03,0.1,0.2,0.25,0.3,0.35,0.45}-{0,105,555,1005,2755,5505,13505},0),2),ROUND(MAX((BG8-BH8-BI8-3500)*{0.03,0.1,0.2,0.25,0.3,0.35,0.45}-{0,105,555,1005,2755,5505,13505},0),2))</f>
        <v>0</v>
      </c>
      <c r="BK8" s="306">
        <f>BG8-BH8-BI8-BJ8</f>
        <v>0</v>
      </c>
      <c r="BL8" s="307"/>
      <c r="BM8" s="248" t="e">
        <f>SUMIF(#REF!,J8,#REF!)+SUMIF(#REF!,J8,#REF!)+SUMIF(#REF!,J8,#REF!)+SUMIF(#REF!,J8,#REF!)+SUMIF(#REF!,J8,#REF!)+SUMIF(#REF!,J8,#REF!)</f>
        <v>#REF!</v>
      </c>
      <c r="BN8" s="248"/>
      <c r="BO8" s="248"/>
      <c r="BP8" s="245" t="str">
        <f>IF(ISERROR(VLOOKUP(J8,人事资料!D:AS,27,0)),"",VLOOKUP(J8,人事资料!D:AS,27,0))</f>
        <v/>
      </c>
      <c r="BQ8" s="246">
        <f t="shared" si="4"/>
        <v>0</v>
      </c>
      <c r="BR8" s="247" t="e">
        <f t="shared" si="5"/>
        <v>#VALUE!</v>
      </c>
      <c r="CC8" s="256">
        <f t="shared" ref="CC8:CC34" si="9">AC8</f>
        <v>0</v>
      </c>
      <c r="CD8" s="256">
        <f t="shared" ref="CD8:CD34" si="10">W8+Z8</f>
        <v>0</v>
      </c>
      <c r="CE8" s="256">
        <f t="shared" ref="CE8:CE34" si="11">V8+Y8+AA8</f>
        <v>0</v>
      </c>
      <c r="CF8" s="256"/>
      <c r="CG8" s="256">
        <f t="shared" ref="CG8:CG34" si="12">U8+X8+AD8</f>
        <v>0</v>
      </c>
      <c r="CH8" s="256">
        <f t="shared" ref="CH8:CH34" si="13">AE8+AF8</f>
        <v>0</v>
      </c>
      <c r="CI8" s="256">
        <f t="shared" ref="CI8:CI34" si="14">CC8</f>
        <v>0</v>
      </c>
      <c r="CJ8" s="256">
        <f>SUM($CC8:CD8)</f>
        <v>0</v>
      </c>
      <c r="CK8" s="256">
        <f>SUM($CC8:CE8)</f>
        <v>0</v>
      </c>
      <c r="CL8" s="256">
        <f>SUM($CC8:CF8)</f>
        <v>0</v>
      </c>
      <c r="CM8" s="256">
        <f>SUM($CC8:CG8)</f>
        <v>0</v>
      </c>
      <c r="CN8" s="256">
        <f>SUM($CC8:CH8)</f>
        <v>0</v>
      </c>
    </row>
    <row r="9" spans="1:92" ht="16.5" customHeight="1">
      <c r="A9" s="285">
        <v>3</v>
      </c>
      <c r="B9" s="308" t="s">
        <v>165</v>
      </c>
      <c r="C9" s="308" t="s">
        <v>99</v>
      </c>
      <c r="D9" s="308" t="s">
        <v>34</v>
      </c>
      <c r="E9" s="309"/>
      <c r="F9" s="309"/>
      <c r="G9" s="308" t="s">
        <v>107</v>
      </c>
      <c r="H9" s="308" t="s">
        <v>101</v>
      </c>
      <c r="I9" s="308" t="s">
        <v>102</v>
      </c>
      <c r="J9" s="292" t="s">
        <v>1543</v>
      </c>
      <c r="K9" s="293" t="str">
        <f t="shared" si="0"/>
        <v/>
      </c>
      <c r="L9" s="294">
        <f>IF(ISERROR(VLOOKUP(J9,人事资料!D:AS,26,0)),"",VLOOKUP(J9,人事资料!D:AS,26,0))</f>
        <v>42825</v>
      </c>
      <c r="M9" s="295">
        <v>31</v>
      </c>
      <c r="N9" s="295">
        <v>31</v>
      </c>
      <c r="O9" s="296"/>
      <c r="P9" s="296"/>
      <c r="Q9" s="296"/>
      <c r="R9" s="296">
        <v>27500</v>
      </c>
      <c r="S9" s="304">
        <v>12</v>
      </c>
      <c r="T9" s="304">
        <v>2.9</v>
      </c>
      <c r="U9" s="296"/>
      <c r="V9" s="296"/>
      <c r="W9" s="296"/>
      <c r="X9" s="296"/>
      <c r="Y9" s="296"/>
      <c r="Z9" s="296"/>
      <c r="AA9" s="296"/>
      <c r="AB9" s="296"/>
      <c r="AC9" s="296">
        <v>23660</v>
      </c>
      <c r="AD9" s="296">
        <v>16580</v>
      </c>
      <c r="AE9" s="296"/>
      <c r="AF9" s="296">
        <v>25400</v>
      </c>
      <c r="AG9" s="296"/>
      <c r="AH9" s="296"/>
      <c r="AI9" s="296"/>
      <c r="AJ9" s="296"/>
      <c r="AK9" s="296"/>
      <c r="AL9" s="296"/>
      <c r="AM9" s="296"/>
      <c r="AN9" s="296"/>
      <c r="AO9" s="298">
        <f t="shared" si="6"/>
        <v>65640</v>
      </c>
      <c r="AP9" s="311"/>
      <c r="AQ9" s="300">
        <f t="shared" si="1"/>
        <v>2.9</v>
      </c>
      <c r="AR9" s="296"/>
      <c r="AS9" s="301"/>
      <c r="AT9" s="298">
        <f t="shared" si="7"/>
        <v>0</v>
      </c>
      <c r="AU9" s="303">
        <f t="shared" si="8"/>
        <v>6412.7199999999993</v>
      </c>
      <c r="AV9" s="303">
        <f t="shared" ref="AV9:AV27" si="15">IF(OR(G9="招生副校长",G9="招生主任"),IF(T9&lt;4,AK9*6%,IF(T9&lt;7,AK9*7.5%,IF(T9&lt;10,AK9*8.5%,AK9*9%))),IF(T9&lt;4,AK9*5%,IF(T9&lt;7,AK9*6.5%,IF(T9&lt;10,AK9*7.5%,AK9*8%))))+IF(OR(G9="招生副校长",G9="招生主任"),IF(T9&lt;4,AM9*7%,IF(T9&lt;7,AM9*8.5%,IF(T9&lt;10,AM9*9.5%,AM9*10%))),IF(T9&lt;4,AM9*6%,IF(T9&lt;7,AM9*7.5%,IF(T9&lt;10,AM9*8.5%,AM9*9%))))+AJ9*3%+AL9*4%+AN9*5%+AB9*4%</f>
        <v>0</v>
      </c>
      <c r="AW9" s="303"/>
      <c r="AX9" s="296"/>
      <c r="AY9" s="296"/>
      <c r="AZ9" s="296">
        <f>189*0.2+10*1+8*5</f>
        <v>87.800000000000011</v>
      </c>
      <c r="BA9" s="296"/>
      <c r="BB9" s="332">
        <v>-20</v>
      </c>
      <c r="BC9" s="296"/>
      <c r="BD9" s="296"/>
      <c r="BE9" s="298">
        <f t="shared" ref="BE9:BE26" si="16">SUM(AU9:BD9)</f>
        <v>6480.5199999999995</v>
      </c>
      <c r="BF9" s="298">
        <f t="shared" si="2"/>
        <v>0</v>
      </c>
      <c r="BG9" s="298">
        <f t="shared" si="3"/>
        <v>6480.5199999999995</v>
      </c>
      <c r="BH9" s="296">
        <v>1430</v>
      </c>
      <c r="BI9" s="310">
        <v>325.37</v>
      </c>
      <c r="BJ9" s="306">
        <f>IF(G9="外教",ROUND(MAX((BG9-BH9-BI9-4800)*{0.03,0.1,0.2,0.25,0.3,0.35,0.45}-{0,105,555,1005,2755,5505,13505},0),2),ROUND(MAX((BG9-BH9-BI9-3500)*{0.03,0.1,0.2,0.25,0.3,0.35,0.45}-{0,105,555,1005,2755,5505,13505},0),2))</f>
        <v>36.75</v>
      </c>
      <c r="BK9" s="306">
        <f t="shared" ref="BK9:BK26" si="17">BG9-BH9-BI9-BJ9</f>
        <v>4688.3999999999996</v>
      </c>
      <c r="BL9" s="312"/>
      <c r="BM9" s="248" t="e">
        <f>SUMIF(#REF!,J9,#REF!)</f>
        <v>#REF!</v>
      </c>
      <c r="BN9" s="248"/>
      <c r="BO9" s="248"/>
      <c r="BP9" s="245">
        <f>IF(ISERROR(VLOOKUP(J9,人事资料!D:AS,27,0)),"",VLOOKUP(J9,人事资料!D:AS,27,0))</f>
        <v>0</v>
      </c>
      <c r="BQ9" s="246">
        <f t="shared" si="4"/>
        <v>42582</v>
      </c>
      <c r="BR9" s="247" t="e">
        <f t="shared" si="5"/>
        <v>#NUM!</v>
      </c>
      <c r="CC9" s="256">
        <f t="shared" si="9"/>
        <v>23660</v>
      </c>
      <c r="CD9" s="256">
        <f t="shared" si="10"/>
        <v>0</v>
      </c>
      <c r="CE9" s="256">
        <f t="shared" si="11"/>
        <v>0</v>
      </c>
      <c r="CF9" s="256"/>
      <c r="CG9" s="256">
        <f t="shared" si="12"/>
        <v>16580</v>
      </c>
      <c r="CH9" s="256">
        <f t="shared" si="13"/>
        <v>25400</v>
      </c>
      <c r="CI9" s="256">
        <f t="shared" si="14"/>
        <v>23660</v>
      </c>
      <c r="CJ9" s="256">
        <f>SUM($CC9:CD9)</f>
        <v>23660</v>
      </c>
      <c r="CK9" s="256">
        <f>SUM($CC9:CE9)</f>
        <v>23660</v>
      </c>
      <c r="CL9" s="256">
        <f>SUM($CC9:CF9)</f>
        <v>23660</v>
      </c>
      <c r="CM9" s="256">
        <f>SUM($CC9:CG9)</f>
        <v>40240</v>
      </c>
      <c r="CN9" s="256">
        <f>SUM($CC9:CH9)</f>
        <v>65640</v>
      </c>
    </row>
    <row r="10" spans="1:92" ht="16.5" customHeight="1">
      <c r="A10" s="285">
        <v>4</v>
      </c>
      <c r="B10" s="308" t="s">
        <v>165</v>
      </c>
      <c r="C10" s="308" t="s">
        <v>99</v>
      </c>
      <c r="D10" s="308" t="s">
        <v>34</v>
      </c>
      <c r="E10" s="309"/>
      <c r="F10" s="309"/>
      <c r="G10" s="308" t="s">
        <v>104</v>
      </c>
      <c r="H10" s="308" t="s">
        <v>101</v>
      </c>
      <c r="I10" s="308" t="s">
        <v>102</v>
      </c>
      <c r="J10" s="292" t="s">
        <v>1544</v>
      </c>
      <c r="K10" s="293" t="str">
        <f t="shared" si="0"/>
        <v/>
      </c>
      <c r="L10" s="294">
        <f>IF(ISERROR(VLOOKUP(J10,人事资料!D:AS,26,0)),"",VLOOKUP(J10,人事资料!D:AS,26,0))</f>
        <v>42791</v>
      </c>
      <c r="M10" s="295">
        <v>31</v>
      </c>
      <c r="N10" s="295">
        <v>31</v>
      </c>
      <c r="O10" s="296"/>
      <c r="P10" s="296"/>
      <c r="Q10" s="296"/>
      <c r="R10" s="296">
        <v>75000</v>
      </c>
      <c r="S10" s="304">
        <v>19</v>
      </c>
      <c r="T10" s="304">
        <v>3.4</v>
      </c>
      <c r="U10" s="296"/>
      <c r="V10" s="296"/>
      <c r="W10" s="296"/>
      <c r="X10" s="296"/>
      <c r="Y10" s="296"/>
      <c r="Z10" s="296"/>
      <c r="AA10" s="296"/>
      <c r="AB10" s="296"/>
      <c r="AC10" s="296">
        <v>35880</v>
      </c>
      <c r="AD10" s="296">
        <v>16580</v>
      </c>
      <c r="AE10" s="296"/>
      <c r="AF10" s="296">
        <v>24400</v>
      </c>
      <c r="AG10" s="296"/>
      <c r="AH10" s="296"/>
      <c r="AI10" s="296"/>
      <c r="AJ10" s="296"/>
      <c r="AK10" s="296"/>
      <c r="AL10" s="296"/>
      <c r="AM10" s="296"/>
      <c r="AN10" s="296"/>
      <c r="AO10" s="298">
        <f t="shared" si="6"/>
        <v>76860</v>
      </c>
      <c r="AP10" s="299"/>
      <c r="AQ10" s="300">
        <f t="shared" si="1"/>
        <v>3.4</v>
      </c>
      <c r="AR10" s="296"/>
      <c r="AS10" s="301"/>
      <c r="AT10" s="298">
        <f t="shared" si="7"/>
        <v>0</v>
      </c>
      <c r="AU10" s="303">
        <f t="shared" si="8"/>
        <v>9685.1999999999989</v>
      </c>
      <c r="AV10" s="303">
        <f t="shared" si="15"/>
        <v>0</v>
      </c>
      <c r="AW10" s="303"/>
      <c r="AX10" s="296"/>
      <c r="AY10" s="296"/>
      <c r="AZ10" s="296"/>
      <c r="BA10" s="296"/>
      <c r="BB10" s="332">
        <v>-20</v>
      </c>
      <c r="BC10" s="296"/>
      <c r="BD10" s="296">
        <v>-332</v>
      </c>
      <c r="BE10" s="298">
        <f t="shared" si="16"/>
        <v>9333.1999999999989</v>
      </c>
      <c r="BF10" s="298">
        <f t="shared" si="2"/>
        <v>0</v>
      </c>
      <c r="BG10" s="298">
        <f t="shared" si="3"/>
        <v>9333.1999999999989</v>
      </c>
      <c r="BH10" s="296">
        <v>100</v>
      </c>
      <c r="BI10" s="310">
        <v>325.37</v>
      </c>
      <c r="BJ10" s="306">
        <f>IF(G10="外教",ROUND(MAX((BG10-BH10-BI10-4800)*{0.03,0.1,0.2,0.25,0.3,0.35,0.45}-{0,105,555,1005,2755,5505,13505},0),2),ROUND(MAX((BG10-BH10-BI10-3500)*{0.03,0.1,0.2,0.25,0.3,0.35,0.45}-{0,105,555,1005,2755,5505,13505},0),2))</f>
        <v>526.57000000000005</v>
      </c>
      <c r="BK10" s="306">
        <f t="shared" si="17"/>
        <v>8381.2599999999984</v>
      </c>
      <c r="BL10" s="307"/>
      <c r="BM10" s="248" t="e">
        <f>SUMIF(#REF!,J10,#REF!)</f>
        <v>#REF!</v>
      </c>
      <c r="BN10" s="248"/>
      <c r="BO10" s="249"/>
      <c r="BP10" s="245">
        <f>IF(ISERROR(VLOOKUP(J10,人事资料!D:AS,27,0)),"",VLOOKUP(J10,人事资料!D:AS,27,0))</f>
        <v>0</v>
      </c>
      <c r="BQ10" s="246">
        <f t="shared" si="4"/>
        <v>42582</v>
      </c>
      <c r="BR10" s="247" t="e">
        <f t="shared" si="5"/>
        <v>#NUM!</v>
      </c>
      <c r="CC10" s="256">
        <f t="shared" si="9"/>
        <v>35880</v>
      </c>
      <c r="CD10" s="256">
        <f t="shared" si="10"/>
        <v>0</v>
      </c>
      <c r="CE10" s="256">
        <f t="shared" si="11"/>
        <v>0</v>
      </c>
      <c r="CF10" s="256"/>
      <c r="CG10" s="256">
        <f t="shared" si="12"/>
        <v>16580</v>
      </c>
      <c r="CH10" s="256">
        <f t="shared" si="13"/>
        <v>24400</v>
      </c>
      <c r="CI10" s="256">
        <f t="shared" si="14"/>
        <v>35880</v>
      </c>
      <c r="CJ10" s="256">
        <f>SUM($CC10:CD10)</f>
        <v>35880</v>
      </c>
      <c r="CK10" s="256">
        <f>SUM($CC10:CE10)</f>
        <v>35880</v>
      </c>
      <c r="CL10" s="256">
        <f>SUM($CC10:CF10)</f>
        <v>35880</v>
      </c>
      <c r="CM10" s="256">
        <f>SUM($CC10:CG10)</f>
        <v>52460</v>
      </c>
      <c r="CN10" s="256">
        <f>SUM($CC10:CH10)</f>
        <v>76860</v>
      </c>
    </row>
    <row r="11" spans="1:92" ht="16.5" customHeight="1">
      <c r="A11" s="285">
        <v>5</v>
      </c>
      <c r="B11" s="308" t="s">
        <v>165</v>
      </c>
      <c r="C11" s="308" t="s">
        <v>99</v>
      </c>
      <c r="D11" s="308" t="s">
        <v>110</v>
      </c>
      <c r="E11" s="309"/>
      <c r="F11" s="309"/>
      <c r="G11" s="308" t="s">
        <v>118</v>
      </c>
      <c r="H11" s="308" t="s">
        <v>101</v>
      </c>
      <c r="I11" s="309" t="s">
        <v>102</v>
      </c>
      <c r="J11" s="292" t="s">
        <v>1545</v>
      </c>
      <c r="K11" s="293" t="str">
        <f t="shared" si="0"/>
        <v/>
      </c>
      <c r="L11" s="294" t="str">
        <f>IF(ISERROR(VLOOKUP(J11,人事资料!D:AS,26,0)),"",VLOOKUP(J11,人事资料!D:AS,26,0))</f>
        <v/>
      </c>
      <c r="M11" s="295">
        <v>31</v>
      </c>
      <c r="N11" s="295">
        <v>31</v>
      </c>
      <c r="O11" s="296"/>
      <c r="P11" s="296"/>
      <c r="Q11" s="296"/>
      <c r="R11" s="296">
        <v>275000</v>
      </c>
      <c r="S11" s="304">
        <v>1</v>
      </c>
      <c r="T11" s="304">
        <v>0.2</v>
      </c>
      <c r="U11" s="296"/>
      <c r="V11" s="296"/>
      <c r="W11" s="296"/>
      <c r="X11" s="296"/>
      <c r="Y11" s="296"/>
      <c r="Z11" s="296"/>
      <c r="AA11" s="296"/>
      <c r="AB11" s="296"/>
      <c r="AC11" s="296">
        <v>2820</v>
      </c>
      <c r="AD11" s="296"/>
      <c r="AE11" s="296"/>
      <c r="AF11" s="296"/>
      <c r="AG11" s="296"/>
      <c r="AH11" s="296"/>
      <c r="AI11" s="296"/>
      <c r="AJ11" s="296"/>
      <c r="AK11" s="296"/>
      <c r="AL11" s="296"/>
      <c r="AM11" s="296"/>
      <c r="AN11" s="296"/>
      <c r="AO11" s="298">
        <f t="shared" si="6"/>
        <v>2820</v>
      </c>
      <c r="AP11" s="299"/>
      <c r="AQ11" s="300">
        <f t="shared" si="1"/>
        <v>0.2</v>
      </c>
      <c r="AR11" s="296"/>
      <c r="AS11" s="301"/>
      <c r="AT11" s="298">
        <f t="shared" si="7"/>
        <v>0</v>
      </c>
      <c r="AU11" s="303">
        <f t="shared" si="8"/>
        <v>479.4</v>
      </c>
      <c r="AV11" s="303">
        <f t="shared" si="15"/>
        <v>0</v>
      </c>
      <c r="AW11" s="303"/>
      <c r="AX11" s="296"/>
      <c r="AY11" s="296"/>
      <c r="AZ11" s="296"/>
      <c r="BA11" s="296"/>
      <c r="BB11" s="296"/>
      <c r="BC11" s="296"/>
      <c r="BD11" s="296"/>
      <c r="BE11" s="298">
        <f t="shared" si="16"/>
        <v>479.4</v>
      </c>
      <c r="BF11" s="298">
        <f t="shared" si="2"/>
        <v>0</v>
      </c>
      <c r="BG11" s="298">
        <f t="shared" si="3"/>
        <v>479.4</v>
      </c>
      <c r="BH11" s="304"/>
      <c r="BI11" s="310"/>
      <c r="BJ11" s="306">
        <f>IF(G11="外教",ROUND(MAX((BG11-BH11-BI11-4800)*{0.03,0.1,0.2,0.25,0.3,0.35,0.45}-{0,105,555,1005,2755,5505,13505},0),2),ROUND(MAX((BG11-BH11-BI11-3500)*{0.03,0.1,0.2,0.25,0.3,0.35,0.45}-{0,105,555,1005,2755,5505,13505},0),2))</f>
        <v>0</v>
      </c>
      <c r="BK11" s="306">
        <f t="shared" si="17"/>
        <v>479.4</v>
      </c>
      <c r="BL11" s="313" t="s">
        <v>1551</v>
      </c>
      <c r="BM11" s="248" t="e">
        <f>SUMIF(#REF!,J11,#REF!)</f>
        <v>#REF!</v>
      </c>
      <c r="BN11" s="248"/>
      <c r="BO11" s="249"/>
      <c r="BP11" s="245" t="str">
        <f>IF(ISERROR(VLOOKUP(J11,人事资料!D:AS,27,0)),"",VLOOKUP(J11,人事资料!D:AS,27,0))</f>
        <v/>
      </c>
      <c r="BQ11" s="246">
        <f t="shared" si="4"/>
        <v>42582</v>
      </c>
      <c r="BR11" s="247" t="e">
        <f t="shared" si="5"/>
        <v>#VALUE!</v>
      </c>
      <c r="CC11" s="256">
        <f t="shared" si="9"/>
        <v>2820</v>
      </c>
      <c r="CD11" s="256">
        <f t="shared" si="10"/>
        <v>0</v>
      </c>
      <c r="CE11" s="256">
        <f t="shared" si="11"/>
        <v>0</v>
      </c>
      <c r="CF11" s="256"/>
      <c r="CG11" s="256">
        <f t="shared" si="12"/>
        <v>0</v>
      </c>
      <c r="CH11" s="256">
        <f t="shared" si="13"/>
        <v>0</v>
      </c>
      <c r="CI11" s="256">
        <f t="shared" si="14"/>
        <v>2820</v>
      </c>
      <c r="CJ11" s="256">
        <f>SUM($CC11:CD11)</f>
        <v>2820</v>
      </c>
      <c r="CK11" s="256">
        <f>SUM($CC11:CE11)</f>
        <v>2820</v>
      </c>
      <c r="CL11" s="256">
        <f>SUM($CC11:CF11)</f>
        <v>2820</v>
      </c>
      <c r="CM11" s="256">
        <f>SUM($CC11:CG11)</f>
        <v>2820</v>
      </c>
      <c r="CN11" s="256">
        <f>SUM($CC11:CH11)</f>
        <v>2820</v>
      </c>
    </row>
    <row r="12" spans="1:92" ht="16.5" customHeight="1">
      <c r="A12" s="285">
        <v>6</v>
      </c>
      <c r="B12" s="308" t="s">
        <v>165</v>
      </c>
      <c r="C12" s="308" t="s">
        <v>99</v>
      </c>
      <c r="D12" s="308" t="s">
        <v>110</v>
      </c>
      <c r="E12" s="308"/>
      <c r="F12" s="308"/>
      <c r="G12" s="308" t="s">
        <v>111</v>
      </c>
      <c r="H12" s="308" t="s">
        <v>101</v>
      </c>
      <c r="I12" s="308" t="s">
        <v>102</v>
      </c>
      <c r="J12" s="292" t="s">
        <v>1546</v>
      </c>
      <c r="K12" s="314" t="str">
        <f t="shared" si="0"/>
        <v/>
      </c>
      <c r="L12" s="294" t="str">
        <f>IF(ISERROR(VLOOKUP(J12,人事资料!D:AS,26,0)),"",VLOOKUP(J12,人事资料!D:AS,26,0))</f>
        <v/>
      </c>
      <c r="M12" s="295">
        <v>31</v>
      </c>
      <c r="N12" s="295">
        <v>31</v>
      </c>
      <c r="O12" s="296"/>
      <c r="P12" s="296"/>
      <c r="Q12" s="296"/>
      <c r="R12" s="296">
        <v>75000</v>
      </c>
      <c r="S12" s="304"/>
      <c r="T12" s="304">
        <v>0.2</v>
      </c>
      <c r="U12" s="296"/>
      <c r="V12" s="296"/>
      <c r="W12" s="296"/>
      <c r="X12" s="296"/>
      <c r="Y12" s="296"/>
      <c r="Z12" s="296"/>
      <c r="AA12" s="296"/>
      <c r="AB12" s="296"/>
      <c r="AC12" s="296">
        <v>3760</v>
      </c>
      <c r="AD12" s="296"/>
      <c r="AE12" s="296"/>
      <c r="AF12" s="296"/>
      <c r="AG12" s="296"/>
      <c r="AH12" s="296"/>
      <c r="AI12" s="296"/>
      <c r="AJ12" s="296"/>
      <c r="AK12" s="296"/>
      <c r="AL12" s="296"/>
      <c r="AM12" s="296"/>
      <c r="AN12" s="296"/>
      <c r="AO12" s="298">
        <f t="shared" si="6"/>
        <v>3760</v>
      </c>
      <c r="AP12" s="296"/>
      <c r="AQ12" s="300">
        <f t="shared" si="1"/>
        <v>0.2</v>
      </c>
      <c r="AR12" s="296"/>
      <c r="AS12" s="301"/>
      <c r="AT12" s="298">
        <f t="shared" si="7"/>
        <v>0</v>
      </c>
      <c r="AU12" s="303">
        <f t="shared" si="8"/>
        <v>639.19999999999993</v>
      </c>
      <c r="AV12" s="303">
        <f t="shared" si="15"/>
        <v>0</v>
      </c>
      <c r="AW12" s="303"/>
      <c r="AX12" s="296"/>
      <c r="AY12" s="296"/>
      <c r="AZ12" s="296"/>
      <c r="BA12" s="296"/>
      <c r="BB12" s="296"/>
      <c r="BC12" s="296"/>
      <c r="BD12" s="296"/>
      <c r="BE12" s="298">
        <f t="shared" si="16"/>
        <v>639.19999999999993</v>
      </c>
      <c r="BF12" s="298">
        <f t="shared" si="2"/>
        <v>0</v>
      </c>
      <c r="BG12" s="298">
        <f t="shared" si="3"/>
        <v>639.19999999999993</v>
      </c>
      <c r="BH12" s="296"/>
      <c r="BI12" s="310"/>
      <c r="BJ12" s="306">
        <f>IF(G12="外教",ROUND(MAX((BG12-BH12-BI12-4800)*{0.03,0.1,0.2,0.25,0.3,0.35,0.45}-{0,105,555,1005,2755,5505,13505},0),2),ROUND(MAX((BG12-BH12-BI12-3500)*{0.03,0.1,0.2,0.25,0.3,0.35,0.45}-{0,105,555,1005,2755,5505,13505},0),2))</f>
        <v>0</v>
      </c>
      <c r="BK12" s="306">
        <f t="shared" si="17"/>
        <v>639.19999999999993</v>
      </c>
      <c r="BL12" s="292" t="s">
        <v>1551</v>
      </c>
      <c r="BM12" s="248" t="e">
        <f>SUMIF(#REF!,J12,#REF!)</f>
        <v>#REF!</v>
      </c>
      <c r="BN12" s="249"/>
      <c r="BO12" s="249"/>
      <c r="BP12" s="245" t="str">
        <f>IF(ISERROR(VLOOKUP(J12,人事资料!D:AS,27,0)),"",VLOOKUP(J12,人事资料!D:AS,27,0))</f>
        <v/>
      </c>
      <c r="BQ12" s="246">
        <f t="shared" si="4"/>
        <v>42582</v>
      </c>
      <c r="BR12" s="247" t="e">
        <f t="shared" si="5"/>
        <v>#VALUE!</v>
      </c>
      <c r="CC12" s="256">
        <f t="shared" si="9"/>
        <v>3760</v>
      </c>
      <c r="CD12" s="256">
        <f t="shared" si="10"/>
        <v>0</v>
      </c>
      <c r="CE12" s="256">
        <f t="shared" si="11"/>
        <v>0</v>
      </c>
      <c r="CF12" s="256"/>
      <c r="CG12" s="256">
        <f t="shared" si="12"/>
        <v>0</v>
      </c>
      <c r="CH12" s="256">
        <f t="shared" si="13"/>
        <v>0</v>
      </c>
      <c r="CI12" s="256">
        <f t="shared" si="14"/>
        <v>3760</v>
      </c>
      <c r="CJ12" s="256">
        <f>SUM($CC12:CD12)</f>
        <v>3760</v>
      </c>
      <c r="CK12" s="256">
        <f>SUM($CC12:CE12)</f>
        <v>3760</v>
      </c>
      <c r="CL12" s="256">
        <f>SUM($CC12:CF12)</f>
        <v>3760</v>
      </c>
      <c r="CM12" s="256">
        <f>SUM($CC12:CG12)</f>
        <v>3760</v>
      </c>
      <c r="CN12" s="256">
        <f>SUM($CC12:CH12)</f>
        <v>3760</v>
      </c>
    </row>
    <row r="13" spans="1:92" ht="16.5" customHeight="1">
      <c r="A13" s="285">
        <v>7</v>
      </c>
      <c r="B13" s="308" t="s">
        <v>165</v>
      </c>
      <c r="C13" s="308" t="s">
        <v>99</v>
      </c>
      <c r="D13" s="308" t="s">
        <v>110</v>
      </c>
      <c r="E13" s="315"/>
      <c r="F13" s="308"/>
      <c r="G13" s="316" t="s">
        <v>115</v>
      </c>
      <c r="H13" s="316" t="s">
        <v>101</v>
      </c>
      <c r="I13" s="316" t="s">
        <v>102</v>
      </c>
      <c r="J13" s="317" t="s">
        <v>1547</v>
      </c>
      <c r="K13" s="318" t="str">
        <f t="shared" si="0"/>
        <v/>
      </c>
      <c r="L13" s="294" t="str">
        <f>IF(ISERROR(VLOOKUP(J13,人事资料!D:AS,26,0)),"",VLOOKUP(J13,人事资料!D:AS,26,0))</f>
        <v/>
      </c>
      <c r="M13" s="295">
        <v>31</v>
      </c>
      <c r="N13" s="295">
        <v>31</v>
      </c>
      <c r="O13" s="296"/>
      <c r="P13" s="296"/>
      <c r="Q13" s="296"/>
      <c r="R13" s="296">
        <v>120000</v>
      </c>
      <c r="S13" s="304">
        <v>1</v>
      </c>
      <c r="T13" s="304">
        <v>2</v>
      </c>
      <c r="U13" s="296"/>
      <c r="V13" s="296"/>
      <c r="W13" s="296"/>
      <c r="X13" s="296"/>
      <c r="Y13" s="296"/>
      <c r="Z13" s="296"/>
      <c r="AA13" s="296"/>
      <c r="AB13" s="296"/>
      <c r="AC13" s="296"/>
      <c r="AD13" s="296">
        <v>16580</v>
      </c>
      <c r="AE13" s="296"/>
      <c r="AF13" s="296">
        <v>97600</v>
      </c>
      <c r="AG13" s="296"/>
      <c r="AH13" s="296"/>
      <c r="AI13" s="296"/>
      <c r="AJ13" s="296"/>
      <c r="AK13" s="296"/>
      <c r="AL13" s="296"/>
      <c r="AM13" s="296"/>
      <c r="AN13" s="296"/>
      <c r="AO13" s="298">
        <f t="shared" si="6"/>
        <v>114180</v>
      </c>
      <c r="AP13" s="319"/>
      <c r="AQ13" s="300">
        <f t="shared" ref="AQ13:AQ26" si="18">IF(I13="试用期",IF(T78&lt;2,2,T13),T13)</f>
        <v>2</v>
      </c>
      <c r="AR13" s="296"/>
      <c r="AS13" s="320"/>
      <c r="AT13" s="298">
        <f t="shared" si="7"/>
        <v>0</v>
      </c>
      <c r="AU13" s="303">
        <f t="shared" si="8"/>
        <v>6206.4</v>
      </c>
      <c r="AV13" s="303">
        <f t="shared" si="15"/>
        <v>0</v>
      </c>
      <c r="AW13" s="303"/>
      <c r="AX13" s="296"/>
      <c r="AY13" s="296"/>
      <c r="AZ13" s="296"/>
      <c r="BA13" s="296"/>
      <c r="BB13" s="296"/>
      <c r="BC13" s="296"/>
      <c r="BD13" s="296"/>
      <c r="BE13" s="298">
        <f t="shared" si="16"/>
        <v>6206.4</v>
      </c>
      <c r="BF13" s="298">
        <f t="shared" si="2"/>
        <v>0</v>
      </c>
      <c r="BG13" s="298">
        <f t="shared" si="3"/>
        <v>6206.4</v>
      </c>
      <c r="BH13" s="296"/>
      <c r="BI13" s="310"/>
      <c r="BJ13" s="306">
        <f>IF(G13="外教",ROUND(MAX((BG13-BH13-BI13-4800)*{0.03,0.1,0.2,0.25,0.3,0.35,0.45}-{0,105,555,1005,2755,5505,13505},0),2),ROUND(MAX((BG13-BH13-BI13-3500)*{0.03,0.1,0.2,0.25,0.3,0.35,0.45}-{0,105,555,1005,2755,5505,13505},0),2))</f>
        <v>165.64</v>
      </c>
      <c r="BK13" s="306">
        <f t="shared" si="17"/>
        <v>6040.7599999999993</v>
      </c>
      <c r="BL13" s="292" t="s">
        <v>1551</v>
      </c>
      <c r="BM13" s="248" t="e">
        <f>SUMIF(#REF!,J13,#REF!)</f>
        <v>#REF!</v>
      </c>
      <c r="BN13" s="249"/>
      <c r="BO13" s="249"/>
      <c r="BP13" s="245" t="str">
        <f>IF(ISERROR(VLOOKUP(J13,人事资料!D:AS,27,0)),"",VLOOKUP(J13,人事资料!D:AS,27,0))</f>
        <v/>
      </c>
      <c r="BQ13" s="246">
        <f t="shared" si="4"/>
        <v>42582</v>
      </c>
      <c r="BR13" s="247" t="e">
        <f t="shared" si="5"/>
        <v>#VALUE!</v>
      </c>
      <c r="CC13" s="256">
        <f t="shared" si="9"/>
        <v>0</v>
      </c>
      <c r="CD13" s="256">
        <f t="shared" si="10"/>
        <v>0</v>
      </c>
      <c r="CE13" s="256">
        <f t="shared" si="11"/>
        <v>0</v>
      </c>
      <c r="CF13" s="256"/>
      <c r="CG13" s="256">
        <f t="shared" si="12"/>
        <v>16580</v>
      </c>
      <c r="CH13" s="256">
        <f t="shared" si="13"/>
        <v>97600</v>
      </c>
      <c r="CI13" s="256">
        <f t="shared" si="14"/>
        <v>0</v>
      </c>
      <c r="CJ13" s="256">
        <f>SUM($CC13:CD13)</f>
        <v>0</v>
      </c>
      <c r="CK13" s="256">
        <f>SUM($CC13:CE13)</f>
        <v>0</v>
      </c>
      <c r="CL13" s="256">
        <f>SUM($CC13:CF13)</f>
        <v>0</v>
      </c>
      <c r="CM13" s="256">
        <f>SUM($CC13:CG13)</f>
        <v>16580</v>
      </c>
      <c r="CN13" s="256">
        <f>SUM($CC13:CH13)</f>
        <v>114180</v>
      </c>
    </row>
    <row r="14" spans="1:92" ht="16.5" customHeight="1">
      <c r="A14" s="285">
        <v>8</v>
      </c>
      <c r="B14" s="308" t="s">
        <v>165</v>
      </c>
      <c r="C14" s="308" t="s">
        <v>99</v>
      </c>
      <c r="D14" s="308" t="s">
        <v>110</v>
      </c>
      <c r="E14" s="315"/>
      <c r="F14" s="308"/>
      <c r="G14" s="316" t="s">
        <v>111</v>
      </c>
      <c r="H14" s="316" t="s">
        <v>101</v>
      </c>
      <c r="I14" s="316" t="s">
        <v>102</v>
      </c>
      <c r="J14" s="317" t="s">
        <v>1548</v>
      </c>
      <c r="K14" s="318"/>
      <c r="L14" s="294" t="str">
        <f>IF(ISERROR(VLOOKUP(J14,人事资料!D:AS,26,0)),"",VLOOKUP(J14,人事资料!D:AS,26,0))</f>
        <v/>
      </c>
      <c r="M14" s="295">
        <v>31</v>
      </c>
      <c r="N14" s="295">
        <v>31</v>
      </c>
      <c r="O14" s="296"/>
      <c r="P14" s="296"/>
      <c r="Q14" s="296"/>
      <c r="R14" s="296">
        <v>35000</v>
      </c>
      <c r="S14" s="304"/>
      <c r="T14" s="304"/>
      <c r="U14" s="296"/>
      <c r="V14" s="296"/>
      <c r="W14" s="296"/>
      <c r="X14" s="296"/>
      <c r="Y14" s="296"/>
      <c r="Z14" s="296"/>
      <c r="AA14" s="296"/>
      <c r="AB14" s="296"/>
      <c r="AC14" s="296"/>
      <c r="AD14" s="296"/>
      <c r="AE14" s="296"/>
      <c r="AF14" s="296"/>
      <c r="AG14" s="296"/>
      <c r="AH14" s="296"/>
      <c r="AI14" s="296"/>
      <c r="AJ14" s="296"/>
      <c r="AK14" s="296"/>
      <c r="AL14" s="296"/>
      <c r="AM14" s="296"/>
      <c r="AN14" s="296"/>
      <c r="AO14" s="298">
        <f t="shared" si="6"/>
        <v>0</v>
      </c>
      <c r="AP14" s="319"/>
      <c r="AQ14" s="300">
        <f t="shared" si="18"/>
        <v>0</v>
      </c>
      <c r="AR14" s="296"/>
      <c r="AS14" s="320"/>
      <c r="AT14" s="298">
        <f t="shared" si="7"/>
        <v>0</v>
      </c>
      <c r="AU14" s="303">
        <f t="shared" si="8"/>
        <v>0</v>
      </c>
      <c r="AV14" s="303">
        <f t="shared" si="15"/>
        <v>0</v>
      </c>
      <c r="AW14" s="303"/>
      <c r="AX14" s="296"/>
      <c r="AY14" s="296"/>
      <c r="AZ14" s="296"/>
      <c r="BA14" s="296"/>
      <c r="BB14" s="296"/>
      <c r="BC14" s="296"/>
      <c r="BD14" s="296"/>
      <c r="BE14" s="298">
        <f>SUM(AU14:BD14)</f>
        <v>0</v>
      </c>
      <c r="BF14" s="298">
        <f t="shared" si="2"/>
        <v>0</v>
      </c>
      <c r="BG14" s="298">
        <f t="shared" si="3"/>
        <v>0</v>
      </c>
      <c r="BH14" s="296"/>
      <c r="BI14" s="321"/>
      <c r="BJ14" s="306">
        <f>IF(G14="外教",ROUND(MAX((BG14-BH14-BI14-4800)*{0.03,0.1,0.2,0.25,0.3,0.35,0.45}-{0,105,555,1005,2755,5505,13505},0),2),ROUND(MAX((BG14-BH14-BI14-3500)*{0.03,0.1,0.2,0.25,0.3,0.35,0.45}-{0,105,555,1005,2755,5505,13505},0),2))</f>
        <v>0</v>
      </c>
      <c r="BK14" s="306">
        <f t="shared" si="17"/>
        <v>0</v>
      </c>
      <c r="BL14" s="292" t="s">
        <v>1551</v>
      </c>
      <c r="BM14" s="249"/>
      <c r="BN14" s="249"/>
      <c r="BO14" s="249"/>
      <c r="BP14" s="245" t="str">
        <f>IF(ISERROR(VLOOKUP(J14,人事资料!D:AS,27,0)),"",VLOOKUP(J14,人事资料!D:AS,27,0))</f>
        <v/>
      </c>
      <c r="BQ14" s="246">
        <f t="shared" si="4"/>
        <v>42582</v>
      </c>
      <c r="BR14" s="247" t="e">
        <f t="shared" si="5"/>
        <v>#VALUE!</v>
      </c>
      <c r="CC14" s="256">
        <f t="shared" si="9"/>
        <v>0</v>
      </c>
      <c r="CD14" s="256">
        <f t="shared" si="10"/>
        <v>0</v>
      </c>
      <c r="CE14" s="256">
        <f t="shared" si="11"/>
        <v>0</v>
      </c>
      <c r="CF14" s="256"/>
      <c r="CG14" s="256">
        <f t="shared" si="12"/>
        <v>0</v>
      </c>
      <c r="CH14" s="256">
        <f t="shared" si="13"/>
        <v>0</v>
      </c>
      <c r="CI14" s="256">
        <f t="shared" si="14"/>
        <v>0</v>
      </c>
      <c r="CJ14" s="256">
        <f>SUM($CC14:CD14)</f>
        <v>0</v>
      </c>
      <c r="CK14" s="256">
        <f>SUM($CC14:CE14)</f>
        <v>0</v>
      </c>
      <c r="CL14" s="256">
        <f>SUM($CC14:CF14)</f>
        <v>0</v>
      </c>
      <c r="CM14" s="256">
        <f>SUM($CC14:CG14)</f>
        <v>0</v>
      </c>
      <c r="CN14" s="256">
        <f>SUM($CC14:CH14)</f>
        <v>0</v>
      </c>
    </row>
    <row r="15" spans="1:92" ht="16.5" customHeight="1">
      <c r="A15" s="285">
        <v>9</v>
      </c>
      <c r="B15" s="308" t="s">
        <v>165</v>
      </c>
      <c r="C15" s="308"/>
      <c r="D15" s="308"/>
      <c r="E15" s="315"/>
      <c r="F15" s="308"/>
      <c r="G15" s="316"/>
      <c r="H15" s="316"/>
      <c r="I15" s="316"/>
      <c r="J15" s="322"/>
      <c r="K15" s="318" t="str">
        <f t="shared" ref="K15:K17" si="19">IF(ISERROR(+BP15+BR15),"",+BP15+BR15)</f>
        <v/>
      </c>
      <c r="L15" s="294" t="str">
        <f>IF(ISERROR(VLOOKUP(J15,人事资料!D:AS,26,0)),"",VLOOKUP(J15,人事资料!D:AS,26,0))</f>
        <v/>
      </c>
      <c r="M15" s="323"/>
      <c r="N15" s="295"/>
      <c r="O15" s="296"/>
      <c r="P15" s="296"/>
      <c r="Q15" s="296"/>
      <c r="R15" s="296"/>
      <c r="S15" s="324"/>
      <c r="T15" s="297"/>
      <c r="U15" s="296"/>
      <c r="V15" s="296"/>
      <c r="W15" s="296"/>
      <c r="X15" s="296"/>
      <c r="Y15" s="296"/>
      <c r="Z15" s="296"/>
      <c r="AA15" s="296"/>
      <c r="AB15" s="296"/>
      <c r="AC15" s="296"/>
      <c r="AD15" s="296"/>
      <c r="AE15" s="296"/>
      <c r="AF15" s="296"/>
      <c r="AG15" s="296"/>
      <c r="AH15" s="296"/>
      <c r="AI15" s="296"/>
      <c r="AJ15" s="296"/>
      <c r="AK15" s="296"/>
      <c r="AL15" s="296"/>
      <c r="AM15" s="296"/>
      <c r="AN15" s="296"/>
      <c r="AO15" s="298">
        <f t="shared" si="6"/>
        <v>0</v>
      </c>
      <c r="AP15" s="319"/>
      <c r="AQ15" s="300">
        <f t="shared" si="18"/>
        <v>0</v>
      </c>
      <c r="AR15" s="296"/>
      <c r="AS15" s="320"/>
      <c r="AT15" s="298">
        <f t="shared" si="7"/>
        <v>0</v>
      </c>
      <c r="AU15" s="303">
        <f t="shared" si="8"/>
        <v>0</v>
      </c>
      <c r="AV15" s="303">
        <f t="shared" si="15"/>
        <v>0</v>
      </c>
      <c r="AW15" s="303"/>
      <c r="AX15" s="296"/>
      <c r="AY15" s="296"/>
      <c r="AZ15" s="296"/>
      <c r="BA15" s="296"/>
      <c r="BB15" s="296"/>
      <c r="BC15" s="296"/>
      <c r="BD15" s="296"/>
      <c r="BE15" s="298">
        <f t="shared" si="16"/>
        <v>0</v>
      </c>
      <c r="BF15" s="298">
        <f t="shared" si="2"/>
        <v>0</v>
      </c>
      <c r="BG15" s="298">
        <f t="shared" si="3"/>
        <v>0</v>
      </c>
      <c r="BH15" s="296"/>
      <c r="BI15" s="321"/>
      <c r="BJ15" s="306">
        <f>IF(G15="外教",ROUND(MAX((BG15-BH15-BI15-4800)*{0.03,0.1,0.2,0.25,0.3,0.35,0.45}-{0,105,555,1005,2755,5505,13505},0),2),ROUND(MAX((BG15-BH15-BI15-3500)*{0.03,0.1,0.2,0.25,0.3,0.35,0.45}-{0,105,555,1005,2755,5505,13505},0),2))</f>
        <v>0</v>
      </c>
      <c r="BK15" s="306">
        <f t="shared" si="17"/>
        <v>0</v>
      </c>
      <c r="BL15" s="313"/>
      <c r="BM15" s="249"/>
      <c r="BN15" s="249"/>
      <c r="BO15" s="249"/>
      <c r="BP15" s="245" t="str">
        <f>IF(ISERROR(VLOOKUP(J15,人事资料!D:AS,27,0)),"",VLOOKUP(J15,人事资料!D:AS,27,0))</f>
        <v/>
      </c>
      <c r="BQ15" s="246">
        <f t="shared" si="4"/>
        <v>42582</v>
      </c>
      <c r="BR15" s="247" t="e">
        <f t="shared" si="5"/>
        <v>#VALUE!</v>
      </c>
      <c r="CC15" s="256">
        <f t="shared" si="9"/>
        <v>0</v>
      </c>
      <c r="CD15" s="256">
        <f t="shared" si="10"/>
        <v>0</v>
      </c>
      <c r="CE15" s="256">
        <f t="shared" si="11"/>
        <v>0</v>
      </c>
      <c r="CF15" s="256"/>
      <c r="CG15" s="256">
        <f t="shared" si="12"/>
        <v>0</v>
      </c>
      <c r="CH15" s="256">
        <f t="shared" si="13"/>
        <v>0</v>
      </c>
      <c r="CI15" s="256">
        <f t="shared" si="14"/>
        <v>0</v>
      </c>
      <c r="CJ15" s="256">
        <f>SUM($CC15:CD15)</f>
        <v>0</v>
      </c>
      <c r="CK15" s="256">
        <f>SUM($CC15:CE15)</f>
        <v>0</v>
      </c>
      <c r="CL15" s="256">
        <f>SUM($CC15:CF15)</f>
        <v>0</v>
      </c>
      <c r="CM15" s="256">
        <f>SUM($CC15:CG15)</f>
        <v>0</v>
      </c>
      <c r="CN15" s="256">
        <f>SUM($CC15:CH15)</f>
        <v>0</v>
      </c>
    </row>
    <row r="16" spans="1:92" ht="16.5" customHeight="1">
      <c r="A16" s="285">
        <v>10</v>
      </c>
      <c r="B16" s="308" t="s">
        <v>165</v>
      </c>
      <c r="C16" s="308"/>
      <c r="D16" s="308"/>
      <c r="E16" s="315"/>
      <c r="F16" s="308"/>
      <c r="G16" s="316"/>
      <c r="H16" s="316"/>
      <c r="I16" s="316"/>
      <c r="J16" s="322"/>
      <c r="K16" s="318" t="str">
        <f t="shared" si="19"/>
        <v/>
      </c>
      <c r="L16" s="294" t="str">
        <f>IF(ISERROR(VLOOKUP(J16,人事资料!D:AS,26,0)),"",VLOOKUP(J16,人事资料!D:AS,26,0))</f>
        <v/>
      </c>
      <c r="M16" s="323"/>
      <c r="N16" s="295"/>
      <c r="O16" s="296"/>
      <c r="P16" s="296"/>
      <c r="Q16" s="296"/>
      <c r="R16" s="296"/>
      <c r="S16" s="324"/>
      <c r="T16" s="297"/>
      <c r="U16" s="296"/>
      <c r="V16" s="296"/>
      <c r="W16" s="296"/>
      <c r="X16" s="296"/>
      <c r="Y16" s="296"/>
      <c r="Z16" s="296"/>
      <c r="AA16" s="296"/>
      <c r="AB16" s="296"/>
      <c r="AC16" s="296"/>
      <c r="AD16" s="296"/>
      <c r="AE16" s="296"/>
      <c r="AF16" s="296"/>
      <c r="AG16" s="296"/>
      <c r="AH16" s="296"/>
      <c r="AI16" s="296"/>
      <c r="AJ16" s="296"/>
      <c r="AK16" s="296"/>
      <c r="AL16" s="296"/>
      <c r="AM16" s="296"/>
      <c r="AN16" s="296"/>
      <c r="AO16" s="298">
        <f t="shared" si="6"/>
        <v>0</v>
      </c>
      <c r="AP16" s="319"/>
      <c r="AQ16" s="300">
        <f t="shared" si="18"/>
        <v>0</v>
      </c>
      <c r="AR16" s="296"/>
      <c r="AS16" s="320"/>
      <c r="AT16" s="298">
        <f t="shared" si="7"/>
        <v>0</v>
      </c>
      <c r="AU16" s="303">
        <f t="shared" si="8"/>
        <v>0</v>
      </c>
      <c r="AV16" s="303">
        <f t="shared" si="15"/>
        <v>0</v>
      </c>
      <c r="AW16" s="303"/>
      <c r="AX16" s="296"/>
      <c r="AY16" s="296"/>
      <c r="AZ16" s="296"/>
      <c r="BA16" s="296"/>
      <c r="BB16" s="296"/>
      <c r="BC16" s="296"/>
      <c r="BD16" s="296"/>
      <c r="BE16" s="298">
        <f t="shared" si="16"/>
        <v>0</v>
      </c>
      <c r="BF16" s="298">
        <f t="shared" si="2"/>
        <v>0</v>
      </c>
      <c r="BG16" s="298">
        <f t="shared" si="3"/>
        <v>0</v>
      </c>
      <c r="BH16" s="296"/>
      <c r="BI16" s="321"/>
      <c r="BJ16" s="306">
        <f>IF(G16="外教",ROUND(MAX((BG16-BH16-BI16-4800)*{0.03,0.1,0.2,0.25,0.3,0.35,0.45}-{0,105,555,1005,2755,5505,13505},0),2),ROUND(MAX((BG16-BH16-BI16-3500)*{0.03,0.1,0.2,0.25,0.3,0.35,0.45}-{0,105,555,1005,2755,5505,13505},0),2))</f>
        <v>0</v>
      </c>
      <c r="BK16" s="306">
        <f t="shared" si="17"/>
        <v>0</v>
      </c>
      <c r="BL16" s="313"/>
      <c r="BM16" s="249"/>
      <c r="BN16" s="249"/>
      <c r="BO16" s="249"/>
      <c r="BP16" s="245" t="str">
        <f>IF(ISERROR(VLOOKUP(J16,人事资料!D:AS,27,0)),"",VLOOKUP(J16,人事资料!D:AS,27,0))</f>
        <v/>
      </c>
      <c r="BQ16" s="246">
        <f t="shared" si="4"/>
        <v>42582</v>
      </c>
      <c r="BR16" s="247" t="e">
        <f t="shared" si="5"/>
        <v>#VALUE!</v>
      </c>
      <c r="CC16" s="256">
        <f t="shared" si="9"/>
        <v>0</v>
      </c>
      <c r="CD16" s="256">
        <f t="shared" si="10"/>
        <v>0</v>
      </c>
      <c r="CE16" s="256">
        <f t="shared" si="11"/>
        <v>0</v>
      </c>
      <c r="CF16" s="256"/>
      <c r="CG16" s="256">
        <f t="shared" si="12"/>
        <v>0</v>
      </c>
      <c r="CH16" s="256">
        <f t="shared" si="13"/>
        <v>0</v>
      </c>
      <c r="CI16" s="256">
        <f t="shared" si="14"/>
        <v>0</v>
      </c>
      <c r="CJ16" s="256">
        <f>SUM($CC16:CD16)</f>
        <v>0</v>
      </c>
      <c r="CK16" s="256">
        <f>SUM($CC16:CE16)</f>
        <v>0</v>
      </c>
      <c r="CL16" s="256">
        <f>SUM($CC16:CF16)</f>
        <v>0</v>
      </c>
      <c r="CM16" s="256">
        <f>SUM($CC16:CG16)</f>
        <v>0</v>
      </c>
      <c r="CN16" s="256">
        <f>SUM($CC16:CH16)</f>
        <v>0</v>
      </c>
    </row>
    <row r="17" spans="1:92" ht="16.5" customHeight="1">
      <c r="A17" s="285">
        <v>11</v>
      </c>
      <c r="B17" s="308" t="s">
        <v>165</v>
      </c>
      <c r="C17" s="325"/>
      <c r="D17" s="308"/>
      <c r="E17" s="315"/>
      <c r="F17" s="308"/>
      <c r="G17" s="316"/>
      <c r="H17" s="316"/>
      <c r="I17" s="316"/>
      <c r="J17" s="322"/>
      <c r="K17" s="318" t="str">
        <f t="shared" si="19"/>
        <v/>
      </c>
      <c r="L17" s="294" t="str">
        <f>IF(ISERROR(VLOOKUP(J17,人事资料!D:AS,26,0)),"",VLOOKUP(J17,人事资料!D:AS,26,0))</f>
        <v/>
      </c>
      <c r="M17" s="323"/>
      <c r="N17" s="295"/>
      <c r="O17" s="296"/>
      <c r="P17" s="296"/>
      <c r="Q17" s="296"/>
      <c r="R17" s="296"/>
      <c r="S17" s="324"/>
      <c r="T17" s="297"/>
      <c r="U17" s="296"/>
      <c r="V17" s="296"/>
      <c r="W17" s="296"/>
      <c r="X17" s="296"/>
      <c r="Y17" s="296"/>
      <c r="Z17" s="296"/>
      <c r="AA17" s="296"/>
      <c r="AB17" s="296"/>
      <c r="AC17" s="296"/>
      <c r="AD17" s="296"/>
      <c r="AE17" s="296"/>
      <c r="AF17" s="296"/>
      <c r="AG17" s="296"/>
      <c r="AH17" s="296"/>
      <c r="AI17" s="296"/>
      <c r="AJ17" s="296"/>
      <c r="AK17" s="296"/>
      <c r="AL17" s="296"/>
      <c r="AM17" s="296"/>
      <c r="AN17" s="296"/>
      <c r="AO17" s="298">
        <f t="shared" si="6"/>
        <v>0</v>
      </c>
      <c r="AP17" s="319"/>
      <c r="AQ17" s="300">
        <f t="shared" si="18"/>
        <v>0</v>
      </c>
      <c r="AR17" s="296"/>
      <c r="AS17" s="320"/>
      <c r="AT17" s="298">
        <f t="shared" si="7"/>
        <v>0</v>
      </c>
      <c r="AU17" s="303">
        <f t="shared" si="8"/>
        <v>0</v>
      </c>
      <c r="AV17" s="303">
        <f t="shared" si="15"/>
        <v>0</v>
      </c>
      <c r="AW17" s="303"/>
      <c r="AX17" s="296"/>
      <c r="AY17" s="296"/>
      <c r="AZ17" s="296"/>
      <c r="BA17" s="296"/>
      <c r="BB17" s="296"/>
      <c r="BC17" s="296"/>
      <c r="BD17" s="296"/>
      <c r="BE17" s="298">
        <f t="shared" si="16"/>
        <v>0</v>
      </c>
      <c r="BF17" s="298">
        <f t="shared" si="2"/>
        <v>0</v>
      </c>
      <c r="BG17" s="298">
        <f t="shared" si="3"/>
        <v>0</v>
      </c>
      <c r="BH17" s="296"/>
      <c r="BI17" s="321"/>
      <c r="BJ17" s="306">
        <f>IF(G17="外教",ROUND(MAX((BG17-BH17-BI17-4800)*{0.03,0.1,0.2,0.25,0.3,0.35,0.45}-{0,105,555,1005,2755,5505,13505},0),2),ROUND(MAX((BG17-BH17-BI17-3500)*{0.03,0.1,0.2,0.25,0.3,0.35,0.45}-{0,105,555,1005,2755,5505,13505},0),2))</f>
        <v>0</v>
      </c>
      <c r="BK17" s="306">
        <f t="shared" si="17"/>
        <v>0</v>
      </c>
      <c r="BL17" s="313"/>
      <c r="BM17" s="249"/>
      <c r="BN17" s="249"/>
      <c r="BO17" s="249"/>
      <c r="BP17" s="245" t="str">
        <f>IF(ISERROR(VLOOKUP(J17,人事资料!D:AS,27,0)),"",VLOOKUP(J17,人事资料!D:AS,27,0))</f>
        <v/>
      </c>
      <c r="BQ17" s="246">
        <f t="shared" si="4"/>
        <v>42582</v>
      </c>
      <c r="BR17" s="247" t="e">
        <f t="shared" si="5"/>
        <v>#VALUE!</v>
      </c>
      <c r="CC17" s="256">
        <f t="shared" si="9"/>
        <v>0</v>
      </c>
      <c r="CD17" s="256">
        <f t="shared" si="10"/>
        <v>0</v>
      </c>
      <c r="CE17" s="256">
        <f t="shared" si="11"/>
        <v>0</v>
      </c>
      <c r="CF17" s="256"/>
      <c r="CG17" s="256">
        <f t="shared" si="12"/>
        <v>0</v>
      </c>
      <c r="CH17" s="256">
        <f t="shared" si="13"/>
        <v>0</v>
      </c>
      <c r="CI17" s="256">
        <f t="shared" si="14"/>
        <v>0</v>
      </c>
      <c r="CJ17" s="256">
        <f>SUM($CC17:CD17)</f>
        <v>0</v>
      </c>
      <c r="CK17" s="256">
        <f>SUM($CC17:CE17)</f>
        <v>0</v>
      </c>
      <c r="CL17" s="256">
        <f>SUM($CC17:CF17)</f>
        <v>0</v>
      </c>
      <c r="CM17" s="256">
        <f>SUM($CC17:CG17)</f>
        <v>0</v>
      </c>
      <c r="CN17" s="256">
        <f>SUM($CC17:CH17)</f>
        <v>0</v>
      </c>
    </row>
    <row r="18" spans="1:92" ht="16.5" customHeight="1">
      <c r="A18" s="285">
        <v>12</v>
      </c>
      <c r="B18" s="308" t="str">
        <f t="shared" ref="B18:B26" si="20">IF(J18&lt;&gt;"",$B$7,"")</f>
        <v/>
      </c>
      <c r="C18" s="325" t="str">
        <f t="shared" ref="C18:C26" si="21">IF(J18&lt;&gt;"",$C$7,"")</f>
        <v/>
      </c>
      <c r="D18" s="308"/>
      <c r="E18" s="315"/>
      <c r="F18" s="308"/>
      <c r="G18" s="316"/>
      <c r="H18" s="316"/>
      <c r="I18" s="316"/>
      <c r="J18" s="317"/>
      <c r="K18" s="318" t="str">
        <f t="shared" si="0"/>
        <v/>
      </c>
      <c r="L18" s="294" t="str">
        <f>IF(ISERROR(VLOOKUP(J18,人事资料!D:AS,26,0)),"",VLOOKUP(J18,人事资料!D:AS,26,0))</f>
        <v/>
      </c>
      <c r="M18" s="295"/>
      <c r="N18" s="295"/>
      <c r="O18" s="296"/>
      <c r="P18" s="296"/>
      <c r="Q18" s="296"/>
      <c r="R18" s="296"/>
      <c r="S18" s="304"/>
      <c r="T18" s="297"/>
      <c r="U18" s="296"/>
      <c r="V18" s="296"/>
      <c r="W18" s="296"/>
      <c r="X18" s="296"/>
      <c r="Y18" s="296"/>
      <c r="Z18" s="296"/>
      <c r="AA18" s="296"/>
      <c r="AB18" s="296"/>
      <c r="AC18" s="296"/>
      <c r="AD18" s="296"/>
      <c r="AE18" s="296"/>
      <c r="AF18" s="296"/>
      <c r="AG18" s="296"/>
      <c r="AH18" s="296"/>
      <c r="AI18" s="296"/>
      <c r="AJ18" s="296"/>
      <c r="AK18" s="296"/>
      <c r="AL18" s="296"/>
      <c r="AM18" s="296"/>
      <c r="AN18" s="296"/>
      <c r="AO18" s="298">
        <f t="shared" si="6"/>
        <v>0</v>
      </c>
      <c r="AP18" s="319"/>
      <c r="AQ18" s="300">
        <f t="shared" si="18"/>
        <v>0</v>
      </c>
      <c r="AR18" s="296"/>
      <c r="AS18" s="320"/>
      <c r="AT18" s="298">
        <f t="shared" si="7"/>
        <v>0</v>
      </c>
      <c r="AU18" s="303">
        <f t="shared" si="8"/>
        <v>0</v>
      </c>
      <c r="AV18" s="303">
        <f t="shared" si="15"/>
        <v>0</v>
      </c>
      <c r="AW18" s="303"/>
      <c r="AX18" s="296"/>
      <c r="AY18" s="296"/>
      <c r="AZ18" s="296"/>
      <c r="BA18" s="296"/>
      <c r="BB18" s="296"/>
      <c r="BC18" s="296"/>
      <c r="BD18" s="296"/>
      <c r="BE18" s="298">
        <f t="shared" si="16"/>
        <v>0</v>
      </c>
      <c r="BF18" s="298">
        <f t="shared" si="2"/>
        <v>0</v>
      </c>
      <c r="BG18" s="298">
        <f t="shared" si="3"/>
        <v>0</v>
      </c>
      <c r="BH18" s="296"/>
      <c r="BI18" s="310"/>
      <c r="BJ18" s="306">
        <f>IF(G18="外教",ROUND(MAX((BG18-BH18-BI18-4800)*{0.03,0.1,0.2,0.25,0.3,0.35,0.45}-{0,105,555,1005,2755,5505,13505},0),2),ROUND(MAX((BG18-BH18-BI18-3500)*{0.03,0.1,0.2,0.25,0.3,0.35,0.45}-{0,105,555,1005,2755,5505,13505},0),2))</f>
        <v>0</v>
      </c>
      <c r="BK18" s="306">
        <f t="shared" si="17"/>
        <v>0</v>
      </c>
      <c r="BL18" s="313"/>
      <c r="BM18" s="248" t="e">
        <f>SUMIF(#REF!,J18,#REF!)</f>
        <v>#REF!</v>
      </c>
      <c r="BN18" s="249"/>
      <c r="BO18" s="249"/>
      <c r="BP18" s="245" t="str">
        <f>IF(ISERROR(VLOOKUP(J18,人事资料!D:AS,27,0)),"",VLOOKUP(J18,人事资料!D:AS,27,0))</f>
        <v/>
      </c>
      <c r="BQ18" s="246">
        <f t="shared" si="4"/>
        <v>0</v>
      </c>
      <c r="BR18" s="247" t="e">
        <f t="shared" si="5"/>
        <v>#VALUE!</v>
      </c>
      <c r="CC18" s="256">
        <f t="shared" si="9"/>
        <v>0</v>
      </c>
      <c r="CD18" s="256">
        <f t="shared" si="10"/>
        <v>0</v>
      </c>
      <c r="CE18" s="256">
        <f t="shared" si="11"/>
        <v>0</v>
      </c>
      <c r="CF18" s="256"/>
      <c r="CG18" s="256">
        <f t="shared" si="12"/>
        <v>0</v>
      </c>
      <c r="CH18" s="256">
        <f t="shared" si="13"/>
        <v>0</v>
      </c>
      <c r="CI18" s="256">
        <f t="shared" si="14"/>
        <v>0</v>
      </c>
      <c r="CJ18" s="256">
        <f>SUM($CC18:CD18)</f>
        <v>0</v>
      </c>
      <c r="CK18" s="256">
        <f>SUM($CC18:CE18)</f>
        <v>0</v>
      </c>
      <c r="CL18" s="256">
        <f>SUM($CC18:CF18)</f>
        <v>0</v>
      </c>
      <c r="CM18" s="256">
        <f>SUM($CC18:CG18)</f>
        <v>0</v>
      </c>
      <c r="CN18" s="256">
        <f>SUM($CC18:CH18)</f>
        <v>0</v>
      </c>
    </row>
    <row r="19" spans="1:92" ht="16.5" customHeight="1">
      <c r="A19" s="285">
        <v>13</v>
      </c>
      <c r="B19" s="308" t="str">
        <f t="shared" si="20"/>
        <v/>
      </c>
      <c r="C19" s="325" t="str">
        <f t="shared" si="21"/>
        <v/>
      </c>
      <c r="D19" s="308"/>
      <c r="E19" s="315"/>
      <c r="F19" s="308"/>
      <c r="G19" s="316"/>
      <c r="H19" s="316"/>
      <c r="I19" s="316"/>
      <c r="J19" s="317"/>
      <c r="K19" s="318"/>
      <c r="L19" s="294" t="str">
        <f>IF(ISERROR(VLOOKUP(J19,人事资料!D:AS,26,0)),"",VLOOKUP(J19,人事资料!D:AS,26,0))</f>
        <v/>
      </c>
      <c r="M19" s="295"/>
      <c r="N19" s="295"/>
      <c r="O19" s="296"/>
      <c r="P19" s="296"/>
      <c r="Q19" s="296"/>
      <c r="R19" s="296"/>
      <c r="S19" s="304"/>
      <c r="T19" s="297"/>
      <c r="U19" s="296"/>
      <c r="V19" s="296"/>
      <c r="W19" s="296"/>
      <c r="X19" s="296"/>
      <c r="Y19" s="296"/>
      <c r="Z19" s="296"/>
      <c r="AA19" s="296"/>
      <c r="AB19" s="296"/>
      <c r="AC19" s="296"/>
      <c r="AD19" s="296"/>
      <c r="AE19" s="296"/>
      <c r="AF19" s="296"/>
      <c r="AG19" s="296"/>
      <c r="AH19" s="296"/>
      <c r="AI19" s="296"/>
      <c r="AJ19" s="296"/>
      <c r="AK19" s="296"/>
      <c r="AL19" s="296"/>
      <c r="AM19" s="296"/>
      <c r="AN19" s="296"/>
      <c r="AO19" s="298">
        <f t="shared" si="6"/>
        <v>0</v>
      </c>
      <c r="AP19" s="319"/>
      <c r="AQ19" s="300">
        <f t="shared" si="18"/>
        <v>0</v>
      </c>
      <c r="AR19" s="296"/>
      <c r="AS19" s="320"/>
      <c r="AT19" s="298">
        <f t="shared" si="7"/>
        <v>0</v>
      </c>
      <c r="AU19" s="303">
        <f t="shared" si="8"/>
        <v>0</v>
      </c>
      <c r="AV19" s="303">
        <f t="shared" si="15"/>
        <v>0</v>
      </c>
      <c r="AW19" s="303"/>
      <c r="AX19" s="296"/>
      <c r="AY19" s="296"/>
      <c r="AZ19" s="296"/>
      <c r="BA19" s="296"/>
      <c r="BB19" s="296"/>
      <c r="BC19" s="296"/>
      <c r="BD19" s="296"/>
      <c r="BE19" s="298">
        <f t="shared" si="16"/>
        <v>0</v>
      </c>
      <c r="BF19" s="298">
        <f t="shared" si="2"/>
        <v>0</v>
      </c>
      <c r="BG19" s="298">
        <f t="shared" si="3"/>
        <v>0</v>
      </c>
      <c r="BH19" s="296"/>
      <c r="BI19" s="321"/>
      <c r="BJ19" s="306">
        <f>IF(G19="外教",ROUND(MAX((BG19-BH19-BI19-4800)*{0.03,0.1,0.2,0.25,0.3,0.35,0.45}-{0,105,555,1005,2755,5505,13505},0),2),ROUND(MAX((BG19-BH19-BI19-3500)*{0.03,0.1,0.2,0.25,0.3,0.35,0.45}-{0,105,555,1005,2755,5505,13505},0),2))</f>
        <v>0</v>
      </c>
      <c r="BK19" s="306">
        <f t="shared" si="17"/>
        <v>0</v>
      </c>
      <c r="BL19" s="313"/>
      <c r="BM19" s="249"/>
      <c r="BN19" s="249"/>
      <c r="BO19" s="249"/>
      <c r="BP19" s="245" t="str">
        <f>IF(ISERROR(VLOOKUP(J19,人事资料!D:AS,27,0)),"",VLOOKUP(J19,人事资料!D:AS,27,0))</f>
        <v/>
      </c>
      <c r="BQ19" s="246">
        <f t="shared" si="4"/>
        <v>0</v>
      </c>
      <c r="BR19" s="247" t="e">
        <f t="shared" si="5"/>
        <v>#VALUE!</v>
      </c>
      <c r="CC19" s="256">
        <f t="shared" si="9"/>
        <v>0</v>
      </c>
      <c r="CD19" s="256">
        <f t="shared" si="10"/>
        <v>0</v>
      </c>
      <c r="CE19" s="256">
        <f t="shared" si="11"/>
        <v>0</v>
      </c>
      <c r="CF19" s="256"/>
      <c r="CG19" s="256">
        <f t="shared" si="12"/>
        <v>0</v>
      </c>
      <c r="CH19" s="256">
        <f t="shared" si="13"/>
        <v>0</v>
      </c>
      <c r="CI19" s="256">
        <f t="shared" si="14"/>
        <v>0</v>
      </c>
      <c r="CJ19" s="256">
        <f>SUM($CC19:CD19)</f>
        <v>0</v>
      </c>
      <c r="CK19" s="256">
        <f>SUM($CC19:CE19)</f>
        <v>0</v>
      </c>
      <c r="CL19" s="256">
        <f>SUM($CC19:CF19)</f>
        <v>0</v>
      </c>
      <c r="CM19" s="256">
        <f>SUM($CC19:CG19)</f>
        <v>0</v>
      </c>
      <c r="CN19" s="256">
        <f>SUM($CC19:CH19)</f>
        <v>0</v>
      </c>
    </row>
    <row r="20" spans="1:92" ht="16.5" customHeight="1">
      <c r="A20" s="285">
        <v>14</v>
      </c>
      <c r="B20" s="308" t="str">
        <f t="shared" si="20"/>
        <v/>
      </c>
      <c r="C20" s="325" t="str">
        <f t="shared" si="21"/>
        <v/>
      </c>
      <c r="D20" s="308"/>
      <c r="E20" s="315"/>
      <c r="F20" s="308"/>
      <c r="G20" s="316"/>
      <c r="H20" s="316"/>
      <c r="I20" s="316"/>
      <c r="J20" s="322"/>
      <c r="K20" s="318" t="str">
        <f t="shared" ref="K20:K26" si="22">IF(ISERROR(+BP20+BR20),"",+BP20+BR20)</f>
        <v/>
      </c>
      <c r="L20" s="294" t="str">
        <f>IF(ISERROR(VLOOKUP(J20,人事资料!D:AS,26,0)),"",VLOOKUP(J20,人事资料!D:AS,26,0))</f>
        <v/>
      </c>
      <c r="M20" s="323"/>
      <c r="N20" s="295"/>
      <c r="O20" s="296"/>
      <c r="P20" s="296"/>
      <c r="Q20" s="296"/>
      <c r="R20" s="296"/>
      <c r="S20" s="324"/>
      <c r="T20" s="297"/>
      <c r="U20" s="296"/>
      <c r="V20" s="296"/>
      <c r="W20" s="296"/>
      <c r="X20" s="296"/>
      <c r="Y20" s="296"/>
      <c r="Z20" s="296"/>
      <c r="AA20" s="296"/>
      <c r="AB20" s="296"/>
      <c r="AC20" s="296"/>
      <c r="AD20" s="296"/>
      <c r="AE20" s="296"/>
      <c r="AF20" s="296"/>
      <c r="AG20" s="296"/>
      <c r="AH20" s="296"/>
      <c r="AI20" s="296"/>
      <c r="AJ20" s="296"/>
      <c r="AK20" s="296"/>
      <c r="AL20" s="296"/>
      <c r="AM20" s="296"/>
      <c r="AN20" s="296"/>
      <c r="AO20" s="298">
        <f t="shared" si="6"/>
        <v>0</v>
      </c>
      <c r="AP20" s="319"/>
      <c r="AQ20" s="300">
        <f t="shared" si="18"/>
        <v>0</v>
      </c>
      <c r="AR20" s="296"/>
      <c r="AS20" s="320"/>
      <c r="AT20" s="298">
        <f t="shared" si="7"/>
        <v>0</v>
      </c>
      <c r="AU20" s="303">
        <f t="shared" si="8"/>
        <v>0</v>
      </c>
      <c r="AV20" s="303">
        <f t="shared" si="15"/>
        <v>0</v>
      </c>
      <c r="AW20" s="303"/>
      <c r="AX20" s="296"/>
      <c r="AY20" s="296"/>
      <c r="AZ20" s="296"/>
      <c r="BA20" s="296"/>
      <c r="BB20" s="296"/>
      <c r="BC20" s="296"/>
      <c r="BD20" s="296"/>
      <c r="BE20" s="298">
        <f t="shared" si="16"/>
        <v>0</v>
      </c>
      <c r="BF20" s="298">
        <f t="shared" si="2"/>
        <v>0</v>
      </c>
      <c r="BG20" s="298">
        <f t="shared" si="3"/>
        <v>0</v>
      </c>
      <c r="BH20" s="296"/>
      <c r="BI20" s="321"/>
      <c r="BJ20" s="306">
        <f>IF(G20="外教",ROUND(MAX((BG20-BH20-BI20-4800)*{0.03,0.1,0.2,0.25,0.3,0.35,0.45}-{0,105,555,1005,2755,5505,13505},0),2),ROUND(MAX((BG20-BH20-BI20-3500)*{0.03,0.1,0.2,0.25,0.3,0.35,0.45}-{0,105,555,1005,2755,5505,13505},0),2))</f>
        <v>0</v>
      </c>
      <c r="BK20" s="306">
        <f t="shared" si="17"/>
        <v>0</v>
      </c>
      <c r="BL20" s="313"/>
      <c r="BM20" s="249"/>
      <c r="BN20" s="249"/>
      <c r="BO20" s="249"/>
      <c r="BP20" s="245" t="str">
        <f>IF(ISERROR(VLOOKUP(J20,人事资料!D:AS,27,0)),"",VLOOKUP(J20,人事资料!D:AS,27,0))</f>
        <v/>
      </c>
      <c r="BQ20" s="246">
        <f t="shared" si="4"/>
        <v>0</v>
      </c>
      <c r="BR20" s="247" t="e">
        <f t="shared" si="5"/>
        <v>#VALUE!</v>
      </c>
      <c r="CC20" s="256">
        <f t="shared" si="9"/>
        <v>0</v>
      </c>
      <c r="CD20" s="256">
        <f t="shared" si="10"/>
        <v>0</v>
      </c>
      <c r="CE20" s="256">
        <f t="shared" si="11"/>
        <v>0</v>
      </c>
      <c r="CF20" s="256"/>
      <c r="CG20" s="256">
        <f t="shared" si="12"/>
        <v>0</v>
      </c>
      <c r="CH20" s="256">
        <f t="shared" si="13"/>
        <v>0</v>
      </c>
      <c r="CI20" s="256">
        <f t="shared" si="14"/>
        <v>0</v>
      </c>
      <c r="CJ20" s="256">
        <f>SUM($CC20:CD20)</f>
        <v>0</v>
      </c>
      <c r="CK20" s="256">
        <f>SUM($CC20:CE20)</f>
        <v>0</v>
      </c>
      <c r="CL20" s="256">
        <f>SUM($CC20:CF20)</f>
        <v>0</v>
      </c>
      <c r="CM20" s="256">
        <f>SUM($CC20:CG20)</f>
        <v>0</v>
      </c>
      <c r="CN20" s="256">
        <f>SUM($CC20:CH20)</f>
        <v>0</v>
      </c>
    </row>
    <row r="21" spans="1:92" ht="16.5" customHeight="1">
      <c r="A21" s="285">
        <v>15</v>
      </c>
      <c r="B21" s="308" t="str">
        <f t="shared" si="20"/>
        <v/>
      </c>
      <c r="C21" s="325" t="str">
        <f t="shared" si="21"/>
        <v/>
      </c>
      <c r="D21" s="308"/>
      <c r="E21" s="315"/>
      <c r="F21" s="308"/>
      <c r="G21" s="316"/>
      <c r="H21" s="316"/>
      <c r="I21" s="316"/>
      <c r="J21" s="322"/>
      <c r="K21" s="318" t="str">
        <f t="shared" si="22"/>
        <v/>
      </c>
      <c r="L21" s="294" t="str">
        <f>IF(ISERROR(VLOOKUP(J21,人事资料!D:AS,26,0)),"",VLOOKUP(J21,人事资料!D:AS,26,0))</f>
        <v/>
      </c>
      <c r="M21" s="323"/>
      <c r="N21" s="295"/>
      <c r="O21" s="296"/>
      <c r="P21" s="296"/>
      <c r="Q21" s="296"/>
      <c r="R21" s="296"/>
      <c r="S21" s="324"/>
      <c r="T21" s="297"/>
      <c r="U21" s="296"/>
      <c r="V21" s="296"/>
      <c r="W21" s="296"/>
      <c r="X21" s="296"/>
      <c r="Y21" s="296"/>
      <c r="Z21" s="296"/>
      <c r="AA21" s="296"/>
      <c r="AB21" s="296"/>
      <c r="AC21" s="296"/>
      <c r="AD21" s="296"/>
      <c r="AE21" s="296"/>
      <c r="AF21" s="296"/>
      <c r="AG21" s="296"/>
      <c r="AH21" s="296"/>
      <c r="AI21" s="296"/>
      <c r="AJ21" s="296"/>
      <c r="AK21" s="296"/>
      <c r="AL21" s="296"/>
      <c r="AM21" s="296"/>
      <c r="AN21" s="296"/>
      <c r="AO21" s="298">
        <f t="shared" si="6"/>
        <v>0</v>
      </c>
      <c r="AP21" s="319"/>
      <c r="AQ21" s="300">
        <f t="shared" si="18"/>
        <v>0</v>
      </c>
      <c r="AR21" s="296"/>
      <c r="AS21" s="320"/>
      <c r="AT21" s="298">
        <f t="shared" si="7"/>
        <v>0</v>
      </c>
      <c r="AU21" s="303">
        <f t="shared" si="8"/>
        <v>0</v>
      </c>
      <c r="AV21" s="303">
        <f t="shared" si="15"/>
        <v>0</v>
      </c>
      <c r="AW21" s="303"/>
      <c r="AX21" s="296"/>
      <c r="AY21" s="296"/>
      <c r="AZ21" s="296"/>
      <c r="BA21" s="296"/>
      <c r="BB21" s="296"/>
      <c r="BC21" s="296"/>
      <c r="BD21" s="296"/>
      <c r="BE21" s="298">
        <f t="shared" si="16"/>
        <v>0</v>
      </c>
      <c r="BF21" s="298">
        <f t="shared" si="2"/>
        <v>0</v>
      </c>
      <c r="BG21" s="298">
        <f t="shared" si="3"/>
        <v>0</v>
      </c>
      <c r="BH21" s="296"/>
      <c r="BI21" s="321"/>
      <c r="BJ21" s="306">
        <f>IF(G21="外教",ROUND(MAX((BG21-BH21-BI21-4800)*{0.03,0.1,0.2,0.25,0.3,0.35,0.45}-{0,105,555,1005,2755,5505,13505},0),2),ROUND(MAX((BG21-BH21-BI21-3500)*{0.03,0.1,0.2,0.25,0.3,0.35,0.45}-{0,105,555,1005,2755,5505,13505},0),2))</f>
        <v>0</v>
      </c>
      <c r="BK21" s="306">
        <f t="shared" si="17"/>
        <v>0</v>
      </c>
      <c r="BL21" s="313"/>
      <c r="BM21" s="249"/>
      <c r="BN21" s="249"/>
      <c r="BO21" s="249"/>
      <c r="BP21" s="245" t="str">
        <f>IF(ISERROR(VLOOKUP(J21,人事资料!D:AS,27,0)),"",VLOOKUP(J21,人事资料!D:AS,27,0))</f>
        <v/>
      </c>
      <c r="BQ21" s="246">
        <f t="shared" si="4"/>
        <v>0</v>
      </c>
      <c r="BR21" s="247" t="e">
        <f t="shared" si="5"/>
        <v>#VALUE!</v>
      </c>
      <c r="CC21" s="256">
        <f t="shared" si="9"/>
        <v>0</v>
      </c>
      <c r="CD21" s="256">
        <f t="shared" si="10"/>
        <v>0</v>
      </c>
      <c r="CE21" s="256">
        <f t="shared" si="11"/>
        <v>0</v>
      </c>
      <c r="CF21" s="256"/>
      <c r="CG21" s="256">
        <f t="shared" si="12"/>
        <v>0</v>
      </c>
      <c r="CH21" s="256">
        <f t="shared" si="13"/>
        <v>0</v>
      </c>
      <c r="CI21" s="256">
        <f t="shared" si="14"/>
        <v>0</v>
      </c>
      <c r="CJ21" s="256">
        <f>SUM($CC21:CD21)</f>
        <v>0</v>
      </c>
      <c r="CK21" s="256">
        <f>SUM($CC21:CE21)</f>
        <v>0</v>
      </c>
      <c r="CL21" s="256">
        <f>SUM($CC21:CF21)</f>
        <v>0</v>
      </c>
      <c r="CM21" s="256">
        <f>SUM($CC21:CG21)</f>
        <v>0</v>
      </c>
      <c r="CN21" s="256">
        <f>SUM($CC21:CH21)</f>
        <v>0</v>
      </c>
    </row>
    <row r="22" spans="1:92" ht="16.5" customHeight="1">
      <c r="A22" s="285">
        <v>16</v>
      </c>
      <c r="B22" s="308" t="str">
        <f t="shared" si="20"/>
        <v/>
      </c>
      <c r="C22" s="325" t="str">
        <f t="shared" si="21"/>
        <v/>
      </c>
      <c r="D22" s="308"/>
      <c r="E22" s="315"/>
      <c r="F22" s="308"/>
      <c r="G22" s="316"/>
      <c r="H22" s="316"/>
      <c r="I22" s="316"/>
      <c r="J22" s="322"/>
      <c r="K22" s="318" t="str">
        <f t="shared" si="22"/>
        <v/>
      </c>
      <c r="L22" s="294" t="str">
        <f>IF(ISERROR(VLOOKUP(J22,人事资料!D:AS,26,0)),"",VLOOKUP(J22,人事资料!D:AS,26,0))</f>
        <v/>
      </c>
      <c r="M22" s="323"/>
      <c r="N22" s="295"/>
      <c r="O22" s="296"/>
      <c r="P22" s="296"/>
      <c r="Q22" s="296"/>
      <c r="R22" s="296"/>
      <c r="S22" s="324"/>
      <c r="T22" s="297"/>
      <c r="U22" s="296"/>
      <c r="V22" s="296"/>
      <c r="W22" s="296"/>
      <c r="X22" s="296"/>
      <c r="Y22" s="296"/>
      <c r="Z22" s="296"/>
      <c r="AA22" s="296"/>
      <c r="AB22" s="296"/>
      <c r="AC22" s="296"/>
      <c r="AD22" s="296"/>
      <c r="AE22" s="296"/>
      <c r="AF22" s="296"/>
      <c r="AG22" s="296"/>
      <c r="AH22" s="296"/>
      <c r="AI22" s="296"/>
      <c r="AJ22" s="296"/>
      <c r="AK22" s="296"/>
      <c r="AL22" s="296"/>
      <c r="AM22" s="296"/>
      <c r="AN22" s="296"/>
      <c r="AO22" s="298">
        <f t="shared" si="6"/>
        <v>0</v>
      </c>
      <c r="AP22" s="319"/>
      <c r="AQ22" s="300">
        <f t="shared" si="18"/>
        <v>0</v>
      </c>
      <c r="AR22" s="296"/>
      <c r="AS22" s="320"/>
      <c r="AT22" s="298">
        <f t="shared" si="7"/>
        <v>0</v>
      </c>
      <c r="AU22" s="303">
        <f t="shared" si="8"/>
        <v>0</v>
      </c>
      <c r="AV22" s="303">
        <f t="shared" si="15"/>
        <v>0</v>
      </c>
      <c r="AW22" s="303"/>
      <c r="AX22" s="296"/>
      <c r="AY22" s="296"/>
      <c r="AZ22" s="296"/>
      <c r="BA22" s="296"/>
      <c r="BB22" s="296"/>
      <c r="BC22" s="296"/>
      <c r="BD22" s="296"/>
      <c r="BE22" s="298">
        <f t="shared" si="16"/>
        <v>0</v>
      </c>
      <c r="BF22" s="298">
        <f t="shared" si="2"/>
        <v>0</v>
      </c>
      <c r="BG22" s="298">
        <f t="shared" si="3"/>
        <v>0</v>
      </c>
      <c r="BH22" s="296"/>
      <c r="BI22" s="321"/>
      <c r="BJ22" s="306">
        <f>IF(G22="外教",ROUND(MAX((BG22-BH22-BI22-4800)*{0.03,0.1,0.2,0.25,0.3,0.35,0.45}-{0,105,555,1005,2755,5505,13505},0),2),ROUND(MAX((BG22-BH22-BI22-3500)*{0.03,0.1,0.2,0.25,0.3,0.35,0.45}-{0,105,555,1005,2755,5505,13505},0),2))</f>
        <v>0</v>
      </c>
      <c r="BK22" s="306">
        <f t="shared" si="17"/>
        <v>0</v>
      </c>
      <c r="BL22" s="313"/>
      <c r="BM22" s="249"/>
      <c r="BN22" s="249"/>
      <c r="BO22" s="249"/>
      <c r="BP22" s="245" t="str">
        <f>IF(ISERROR(VLOOKUP(J22,人事资料!D:AS,27,0)),"",VLOOKUP(J22,人事资料!D:AS,27,0))</f>
        <v/>
      </c>
      <c r="BQ22" s="246">
        <f t="shared" si="4"/>
        <v>0</v>
      </c>
      <c r="BR22" s="247" t="e">
        <f t="shared" si="5"/>
        <v>#VALUE!</v>
      </c>
      <c r="CC22" s="256">
        <f t="shared" si="9"/>
        <v>0</v>
      </c>
      <c r="CD22" s="256">
        <f t="shared" si="10"/>
        <v>0</v>
      </c>
      <c r="CE22" s="256">
        <f t="shared" si="11"/>
        <v>0</v>
      </c>
      <c r="CF22" s="256"/>
      <c r="CG22" s="256">
        <f t="shared" si="12"/>
        <v>0</v>
      </c>
      <c r="CH22" s="256">
        <f t="shared" si="13"/>
        <v>0</v>
      </c>
      <c r="CI22" s="256">
        <f t="shared" si="14"/>
        <v>0</v>
      </c>
      <c r="CJ22" s="256">
        <f>SUM($CC22:CD22)</f>
        <v>0</v>
      </c>
      <c r="CK22" s="256">
        <f>SUM($CC22:CE22)</f>
        <v>0</v>
      </c>
      <c r="CL22" s="256">
        <f>SUM($CC22:CF22)</f>
        <v>0</v>
      </c>
      <c r="CM22" s="256">
        <f>SUM($CC22:CG22)</f>
        <v>0</v>
      </c>
      <c r="CN22" s="256">
        <f>SUM($CC22:CH22)</f>
        <v>0</v>
      </c>
    </row>
    <row r="23" spans="1:92" ht="16.5" customHeight="1">
      <c r="A23" s="285">
        <v>17</v>
      </c>
      <c r="B23" s="308" t="str">
        <f t="shared" si="20"/>
        <v/>
      </c>
      <c r="C23" s="325" t="str">
        <f t="shared" si="21"/>
        <v/>
      </c>
      <c r="D23" s="308"/>
      <c r="E23" s="315"/>
      <c r="F23" s="308"/>
      <c r="G23" s="316"/>
      <c r="H23" s="316"/>
      <c r="I23" s="316"/>
      <c r="J23" s="322"/>
      <c r="K23" s="318" t="str">
        <f t="shared" si="22"/>
        <v/>
      </c>
      <c r="L23" s="294" t="str">
        <f>IF(ISERROR(VLOOKUP(J23,人事资料!D:AS,26,0)),"",VLOOKUP(J23,人事资料!D:AS,26,0))</f>
        <v/>
      </c>
      <c r="M23" s="323"/>
      <c r="N23" s="295"/>
      <c r="O23" s="296"/>
      <c r="P23" s="296"/>
      <c r="Q23" s="296"/>
      <c r="R23" s="296"/>
      <c r="S23" s="324"/>
      <c r="T23" s="297"/>
      <c r="U23" s="296"/>
      <c r="V23" s="296"/>
      <c r="W23" s="296"/>
      <c r="X23" s="296"/>
      <c r="Y23" s="296"/>
      <c r="Z23" s="296"/>
      <c r="AA23" s="296"/>
      <c r="AB23" s="296"/>
      <c r="AC23" s="296"/>
      <c r="AD23" s="296"/>
      <c r="AE23" s="296"/>
      <c r="AF23" s="296"/>
      <c r="AG23" s="296"/>
      <c r="AH23" s="296"/>
      <c r="AI23" s="296"/>
      <c r="AJ23" s="296"/>
      <c r="AK23" s="296"/>
      <c r="AL23" s="296"/>
      <c r="AM23" s="296"/>
      <c r="AN23" s="296"/>
      <c r="AO23" s="298">
        <f t="shared" si="6"/>
        <v>0</v>
      </c>
      <c r="AP23" s="319"/>
      <c r="AQ23" s="300">
        <f t="shared" si="18"/>
        <v>0</v>
      </c>
      <c r="AR23" s="296"/>
      <c r="AS23" s="320"/>
      <c r="AT23" s="298">
        <f t="shared" si="7"/>
        <v>0</v>
      </c>
      <c r="AU23" s="303">
        <f t="shared" si="8"/>
        <v>0</v>
      </c>
      <c r="AV23" s="303">
        <f t="shared" si="15"/>
        <v>0</v>
      </c>
      <c r="AW23" s="303"/>
      <c r="AX23" s="296"/>
      <c r="AY23" s="296"/>
      <c r="AZ23" s="296"/>
      <c r="BA23" s="296"/>
      <c r="BB23" s="296"/>
      <c r="BC23" s="296"/>
      <c r="BD23" s="296"/>
      <c r="BE23" s="298">
        <f t="shared" si="16"/>
        <v>0</v>
      </c>
      <c r="BF23" s="298">
        <f t="shared" si="2"/>
        <v>0</v>
      </c>
      <c r="BG23" s="298">
        <f t="shared" si="3"/>
        <v>0</v>
      </c>
      <c r="BH23" s="296"/>
      <c r="BI23" s="321"/>
      <c r="BJ23" s="306">
        <f>IF(G23="外教",ROUND(MAX((BG23-BH23-BI23-4800)*{0.03,0.1,0.2,0.25,0.3,0.35,0.45}-{0,105,555,1005,2755,5505,13505},0),2),ROUND(MAX((BG23-BH23-BI23-3500)*{0.03,0.1,0.2,0.25,0.3,0.35,0.45}-{0,105,555,1005,2755,5505,13505},0),2))</f>
        <v>0</v>
      </c>
      <c r="BK23" s="306">
        <f t="shared" si="17"/>
        <v>0</v>
      </c>
      <c r="BL23" s="313"/>
      <c r="BM23" s="249"/>
      <c r="BN23" s="249"/>
      <c r="BO23" s="249"/>
      <c r="BP23" s="245" t="str">
        <f>IF(ISERROR(VLOOKUP(J23,人事资料!D:AS,27,0)),"",VLOOKUP(J23,人事资料!D:AS,27,0))</f>
        <v/>
      </c>
      <c r="BQ23" s="246">
        <f t="shared" si="4"/>
        <v>0</v>
      </c>
      <c r="BR23" s="247" t="e">
        <f t="shared" si="5"/>
        <v>#VALUE!</v>
      </c>
      <c r="CC23" s="256">
        <f t="shared" si="9"/>
        <v>0</v>
      </c>
      <c r="CD23" s="256">
        <f t="shared" si="10"/>
        <v>0</v>
      </c>
      <c r="CE23" s="256">
        <f t="shared" si="11"/>
        <v>0</v>
      </c>
      <c r="CF23" s="256"/>
      <c r="CG23" s="256">
        <f t="shared" si="12"/>
        <v>0</v>
      </c>
      <c r="CH23" s="256">
        <f t="shared" si="13"/>
        <v>0</v>
      </c>
      <c r="CI23" s="256">
        <f t="shared" si="14"/>
        <v>0</v>
      </c>
      <c r="CJ23" s="256">
        <f>SUM($CC23:CD23)</f>
        <v>0</v>
      </c>
      <c r="CK23" s="256">
        <f>SUM($CC23:CE23)</f>
        <v>0</v>
      </c>
      <c r="CL23" s="256">
        <f>SUM($CC23:CF23)</f>
        <v>0</v>
      </c>
      <c r="CM23" s="256">
        <f>SUM($CC23:CG23)</f>
        <v>0</v>
      </c>
      <c r="CN23" s="256">
        <f>SUM($CC23:CH23)</f>
        <v>0</v>
      </c>
    </row>
    <row r="24" spans="1:92" ht="16.5" customHeight="1">
      <c r="A24" s="285">
        <v>18</v>
      </c>
      <c r="B24" s="308" t="str">
        <f t="shared" si="20"/>
        <v/>
      </c>
      <c r="C24" s="325" t="str">
        <f t="shared" si="21"/>
        <v/>
      </c>
      <c r="D24" s="308"/>
      <c r="E24" s="315"/>
      <c r="F24" s="308"/>
      <c r="G24" s="316"/>
      <c r="H24" s="316"/>
      <c r="I24" s="316"/>
      <c r="J24" s="322"/>
      <c r="K24" s="318" t="str">
        <f t="shared" si="22"/>
        <v/>
      </c>
      <c r="L24" s="294" t="str">
        <f>IF(ISERROR(VLOOKUP(J24,人事资料!D:AS,26,0)),"",VLOOKUP(J24,人事资料!D:AS,26,0))</f>
        <v/>
      </c>
      <c r="M24" s="323"/>
      <c r="N24" s="295"/>
      <c r="O24" s="296"/>
      <c r="P24" s="296"/>
      <c r="Q24" s="296"/>
      <c r="R24" s="296"/>
      <c r="S24" s="324"/>
      <c r="T24" s="297"/>
      <c r="U24" s="296"/>
      <c r="V24" s="296"/>
      <c r="W24" s="296"/>
      <c r="X24" s="296"/>
      <c r="Y24" s="296"/>
      <c r="Z24" s="296"/>
      <c r="AA24" s="296"/>
      <c r="AB24" s="296"/>
      <c r="AC24" s="296"/>
      <c r="AD24" s="296"/>
      <c r="AE24" s="296"/>
      <c r="AF24" s="296"/>
      <c r="AG24" s="296"/>
      <c r="AH24" s="296"/>
      <c r="AI24" s="296"/>
      <c r="AJ24" s="296"/>
      <c r="AK24" s="296"/>
      <c r="AL24" s="296"/>
      <c r="AM24" s="296"/>
      <c r="AN24" s="296"/>
      <c r="AO24" s="298">
        <f t="shared" si="6"/>
        <v>0</v>
      </c>
      <c r="AP24" s="319"/>
      <c r="AQ24" s="300">
        <f t="shared" si="18"/>
        <v>0</v>
      </c>
      <c r="AR24" s="296"/>
      <c r="AS24" s="320"/>
      <c r="AT24" s="298">
        <f t="shared" si="7"/>
        <v>0</v>
      </c>
      <c r="AU24" s="303">
        <f t="shared" si="8"/>
        <v>0</v>
      </c>
      <c r="AV24" s="303">
        <f t="shared" si="15"/>
        <v>0</v>
      </c>
      <c r="AW24" s="303"/>
      <c r="AX24" s="296"/>
      <c r="AY24" s="296"/>
      <c r="AZ24" s="296"/>
      <c r="BA24" s="296"/>
      <c r="BB24" s="296"/>
      <c r="BC24" s="296"/>
      <c r="BD24" s="296"/>
      <c r="BE24" s="298">
        <f t="shared" si="16"/>
        <v>0</v>
      </c>
      <c r="BF24" s="298">
        <f t="shared" si="2"/>
        <v>0</v>
      </c>
      <c r="BG24" s="298">
        <f t="shared" si="3"/>
        <v>0</v>
      </c>
      <c r="BH24" s="296"/>
      <c r="BI24" s="321"/>
      <c r="BJ24" s="306">
        <f>IF(G24="外教",ROUND(MAX((BG24-BH24-BI24-4800)*{0.03,0.1,0.2,0.25,0.3,0.35,0.45}-{0,105,555,1005,2755,5505,13505},0),2),ROUND(MAX((BG24-BH24-BI24-3500)*{0.03,0.1,0.2,0.25,0.3,0.35,0.45}-{0,105,555,1005,2755,5505,13505},0),2))</f>
        <v>0</v>
      </c>
      <c r="BK24" s="306">
        <f t="shared" si="17"/>
        <v>0</v>
      </c>
      <c r="BL24" s="313"/>
      <c r="BM24" s="249"/>
      <c r="BN24" s="249"/>
      <c r="BO24" s="249"/>
      <c r="BP24" s="245" t="str">
        <f>IF(ISERROR(VLOOKUP(J24,人事资料!D:AS,27,0)),"",VLOOKUP(J24,人事资料!D:AS,27,0))</f>
        <v/>
      </c>
      <c r="BQ24" s="246">
        <f t="shared" si="4"/>
        <v>0</v>
      </c>
      <c r="BR24" s="247" t="e">
        <f t="shared" si="5"/>
        <v>#VALUE!</v>
      </c>
      <c r="CC24" s="256">
        <f t="shared" si="9"/>
        <v>0</v>
      </c>
      <c r="CD24" s="256">
        <f t="shared" si="10"/>
        <v>0</v>
      </c>
      <c r="CE24" s="256">
        <f t="shared" si="11"/>
        <v>0</v>
      </c>
      <c r="CF24" s="256"/>
      <c r="CG24" s="256">
        <f t="shared" si="12"/>
        <v>0</v>
      </c>
      <c r="CH24" s="256">
        <f t="shared" si="13"/>
        <v>0</v>
      </c>
      <c r="CI24" s="256">
        <f t="shared" si="14"/>
        <v>0</v>
      </c>
      <c r="CJ24" s="256">
        <f>SUM($CC24:CD24)</f>
        <v>0</v>
      </c>
      <c r="CK24" s="256">
        <f>SUM($CC24:CE24)</f>
        <v>0</v>
      </c>
      <c r="CL24" s="256">
        <f>SUM($CC24:CF24)</f>
        <v>0</v>
      </c>
      <c r="CM24" s="256">
        <f>SUM($CC24:CG24)</f>
        <v>0</v>
      </c>
      <c r="CN24" s="256">
        <f>SUM($CC24:CH24)</f>
        <v>0</v>
      </c>
    </row>
    <row r="25" spans="1:92" ht="16.5" customHeight="1">
      <c r="A25" s="285">
        <v>19</v>
      </c>
      <c r="B25" s="308" t="str">
        <f t="shared" si="20"/>
        <v/>
      </c>
      <c r="C25" s="325" t="str">
        <f t="shared" si="21"/>
        <v/>
      </c>
      <c r="D25" s="308"/>
      <c r="E25" s="315"/>
      <c r="F25" s="308"/>
      <c r="G25" s="316"/>
      <c r="H25" s="316"/>
      <c r="I25" s="316"/>
      <c r="J25" s="322"/>
      <c r="K25" s="318" t="str">
        <f t="shared" si="22"/>
        <v/>
      </c>
      <c r="L25" s="294" t="str">
        <f>IF(ISERROR(VLOOKUP(J25,人事资料!D:AS,26,0)),"",VLOOKUP(J25,人事资料!D:AS,26,0))</f>
        <v/>
      </c>
      <c r="M25" s="323"/>
      <c r="N25" s="295"/>
      <c r="O25" s="296"/>
      <c r="P25" s="296"/>
      <c r="Q25" s="296"/>
      <c r="R25" s="296"/>
      <c r="S25" s="324"/>
      <c r="T25" s="297"/>
      <c r="U25" s="296"/>
      <c r="V25" s="296"/>
      <c r="W25" s="296"/>
      <c r="X25" s="296"/>
      <c r="Y25" s="296"/>
      <c r="Z25" s="296"/>
      <c r="AA25" s="296"/>
      <c r="AB25" s="296"/>
      <c r="AC25" s="296"/>
      <c r="AD25" s="296"/>
      <c r="AE25" s="296"/>
      <c r="AF25" s="296"/>
      <c r="AG25" s="296"/>
      <c r="AH25" s="296"/>
      <c r="AI25" s="296"/>
      <c r="AJ25" s="296"/>
      <c r="AK25" s="296"/>
      <c r="AL25" s="296"/>
      <c r="AM25" s="296"/>
      <c r="AN25" s="296"/>
      <c r="AO25" s="298">
        <f t="shared" si="6"/>
        <v>0</v>
      </c>
      <c r="AP25" s="319"/>
      <c r="AQ25" s="300">
        <f t="shared" si="18"/>
        <v>0</v>
      </c>
      <c r="AR25" s="296"/>
      <c r="AS25" s="320"/>
      <c r="AT25" s="298">
        <f t="shared" si="7"/>
        <v>0</v>
      </c>
      <c r="AU25" s="303">
        <f t="shared" si="8"/>
        <v>0</v>
      </c>
      <c r="AV25" s="303">
        <f t="shared" si="15"/>
        <v>0</v>
      </c>
      <c r="AW25" s="303"/>
      <c r="AX25" s="296"/>
      <c r="AY25" s="296"/>
      <c r="AZ25" s="296"/>
      <c r="BA25" s="296"/>
      <c r="BB25" s="296"/>
      <c r="BC25" s="296"/>
      <c r="BD25" s="296"/>
      <c r="BE25" s="298">
        <f t="shared" si="16"/>
        <v>0</v>
      </c>
      <c r="BF25" s="298">
        <f t="shared" si="2"/>
        <v>0</v>
      </c>
      <c r="BG25" s="298">
        <f t="shared" si="3"/>
        <v>0</v>
      </c>
      <c r="BH25" s="296"/>
      <c r="BI25" s="321"/>
      <c r="BJ25" s="306">
        <f>IF(G25="外教",ROUND(MAX((BG25-BH25-BI25-4800)*{0.03,0.1,0.2,0.25,0.3,0.35,0.45}-{0,105,555,1005,2755,5505,13505},0),2),ROUND(MAX((BG25-BH25-BI25-3500)*{0.03,0.1,0.2,0.25,0.3,0.35,0.45}-{0,105,555,1005,2755,5505,13505},0),2))</f>
        <v>0</v>
      </c>
      <c r="BK25" s="306">
        <f t="shared" si="17"/>
        <v>0</v>
      </c>
      <c r="BL25" s="313"/>
      <c r="BM25" s="249"/>
      <c r="BN25" s="249"/>
      <c r="BO25" s="249"/>
      <c r="BP25" s="245" t="str">
        <f>IF(ISERROR(VLOOKUP(J25,人事资料!D:AS,27,0)),"",VLOOKUP(J25,人事资料!D:AS,27,0))</f>
        <v/>
      </c>
      <c r="BQ25" s="246">
        <f t="shared" si="4"/>
        <v>0</v>
      </c>
      <c r="BR25" s="247" t="e">
        <f t="shared" si="5"/>
        <v>#VALUE!</v>
      </c>
      <c r="CC25" s="256">
        <f t="shared" si="9"/>
        <v>0</v>
      </c>
      <c r="CD25" s="256">
        <f t="shared" si="10"/>
        <v>0</v>
      </c>
      <c r="CE25" s="256">
        <f t="shared" si="11"/>
        <v>0</v>
      </c>
      <c r="CF25" s="256"/>
      <c r="CG25" s="256">
        <f t="shared" si="12"/>
        <v>0</v>
      </c>
      <c r="CH25" s="256">
        <f t="shared" si="13"/>
        <v>0</v>
      </c>
      <c r="CI25" s="256">
        <f t="shared" si="14"/>
        <v>0</v>
      </c>
      <c r="CJ25" s="256">
        <f>SUM($CC25:CD25)</f>
        <v>0</v>
      </c>
      <c r="CK25" s="256">
        <f>SUM($CC25:CE25)</f>
        <v>0</v>
      </c>
      <c r="CL25" s="256">
        <f>SUM($CC25:CF25)</f>
        <v>0</v>
      </c>
      <c r="CM25" s="256">
        <f>SUM($CC25:CG25)</f>
        <v>0</v>
      </c>
      <c r="CN25" s="256">
        <f>SUM($CC25:CH25)</f>
        <v>0</v>
      </c>
    </row>
    <row r="26" spans="1:92" ht="16.5" customHeight="1">
      <c r="A26" s="285">
        <v>20</v>
      </c>
      <c r="B26" s="308" t="str">
        <f t="shared" si="20"/>
        <v/>
      </c>
      <c r="C26" s="325" t="str">
        <f t="shared" si="21"/>
        <v/>
      </c>
      <c r="D26" s="308"/>
      <c r="E26" s="315"/>
      <c r="F26" s="308"/>
      <c r="G26" s="316"/>
      <c r="H26" s="316"/>
      <c r="I26" s="316"/>
      <c r="J26" s="322"/>
      <c r="K26" s="318" t="str">
        <f t="shared" si="22"/>
        <v/>
      </c>
      <c r="L26" s="294" t="str">
        <f>IF(ISERROR(VLOOKUP(J26,人事资料!D:AS,26,0)),"",VLOOKUP(J26,人事资料!D:AS,26,0))</f>
        <v/>
      </c>
      <c r="M26" s="323"/>
      <c r="N26" s="295"/>
      <c r="O26" s="296"/>
      <c r="P26" s="296"/>
      <c r="Q26" s="296"/>
      <c r="R26" s="296"/>
      <c r="S26" s="324"/>
      <c r="T26" s="297"/>
      <c r="U26" s="296"/>
      <c r="V26" s="296"/>
      <c r="W26" s="296"/>
      <c r="X26" s="296"/>
      <c r="Y26" s="296"/>
      <c r="Z26" s="296"/>
      <c r="AA26" s="296"/>
      <c r="AB26" s="296"/>
      <c r="AC26" s="296"/>
      <c r="AD26" s="296"/>
      <c r="AE26" s="296"/>
      <c r="AF26" s="296"/>
      <c r="AG26" s="296"/>
      <c r="AH26" s="296"/>
      <c r="AI26" s="296"/>
      <c r="AJ26" s="296"/>
      <c r="AK26" s="296"/>
      <c r="AL26" s="296"/>
      <c r="AM26" s="296"/>
      <c r="AN26" s="296"/>
      <c r="AO26" s="298">
        <f t="shared" si="6"/>
        <v>0</v>
      </c>
      <c r="AP26" s="319"/>
      <c r="AQ26" s="300">
        <f t="shared" si="18"/>
        <v>0</v>
      </c>
      <c r="AR26" s="296"/>
      <c r="AS26" s="320"/>
      <c r="AT26" s="298">
        <f t="shared" si="7"/>
        <v>0</v>
      </c>
      <c r="AU26" s="303">
        <f t="shared" si="8"/>
        <v>0</v>
      </c>
      <c r="AV26" s="303">
        <f t="shared" si="15"/>
        <v>0</v>
      </c>
      <c r="AW26" s="303"/>
      <c r="AX26" s="296"/>
      <c r="AY26" s="296"/>
      <c r="AZ26" s="296"/>
      <c r="BA26" s="296"/>
      <c r="BB26" s="296"/>
      <c r="BC26" s="296"/>
      <c r="BD26" s="296"/>
      <c r="BE26" s="298">
        <f t="shared" si="16"/>
        <v>0</v>
      </c>
      <c r="BF26" s="298">
        <f t="shared" si="2"/>
        <v>0</v>
      </c>
      <c r="BG26" s="298">
        <f t="shared" si="3"/>
        <v>0</v>
      </c>
      <c r="BH26" s="296"/>
      <c r="BI26" s="321"/>
      <c r="BJ26" s="306">
        <f>IF(G26="外教",ROUND(MAX((BG26-BH26-BI26-4800)*{0.03,0.1,0.2,0.25,0.3,0.35,0.45}-{0,105,555,1005,2755,5505,13505},0),2),ROUND(MAX((BG26-BH26-BI26-3500)*{0.03,0.1,0.2,0.25,0.3,0.35,0.45}-{0,105,555,1005,2755,5505,13505},0),2))</f>
        <v>0</v>
      </c>
      <c r="BK26" s="306">
        <f t="shared" si="17"/>
        <v>0</v>
      </c>
      <c r="BL26" s="313"/>
      <c r="BM26" s="249"/>
      <c r="BN26" s="249"/>
      <c r="BO26" s="249"/>
      <c r="BP26" s="245" t="str">
        <f>IF(ISERROR(VLOOKUP(J26,人事资料!D:AS,27,0)),"",VLOOKUP(J26,人事资料!D:AS,27,0))</f>
        <v/>
      </c>
      <c r="BQ26" s="246">
        <f t="shared" si="4"/>
        <v>0</v>
      </c>
      <c r="BR26" s="247" t="e">
        <f t="shared" si="5"/>
        <v>#VALUE!</v>
      </c>
      <c r="CC26" s="256">
        <f t="shared" si="9"/>
        <v>0</v>
      </c>
      <c r="CD26" s="256">
        <f t="shared" si="10"/>
        <v>0</v>
      </c>
      <c r="CE26" s="256">
        <f t="shared" si="11"/>
        <v>0</v>
      </c>
      <c r="CF26" s="256"/>
      <c r="CG26" s="256">
        <f t="shared" si="12"/>
        <v>0</v>
      </c>
      <c r="CH26" s="256">
        <f t="shared" si="13"/>
        <v>0</v>
      </c>
      <c r="CI26" s="256">
        <f t="shared" si="14"/>
        <v>0</v>
      </c>
      <c r="CJ26" s="256">
        <f>SUM($CC26:CD26)</f>
        <v>0</v>
      </c>
      <c r="CK26" s="256">
        <f>SUM($CC26:CE26)</f>
        <v>0</v>
      </c>
      <c r="CL26" s="256">
        <f>SUM($CC26:CF26)</f>
        <v>0</v>
      </c>
      <c r="CM26" s="256">
        <f>SUM($CC26:CG26)</f>
        <v>0</v>
      </c>
      <c r="CN26" s="256">
        <f>SUM($CC26:CH26)</f>
        <v>0</v>
      </c>
    </row>
    <row r="27" spans="1:92" ht="16.5" customHeight="1">
      <c r="A27" s="285"/>
      <c r="B27" s="318"/>
      <c r="C27" s="318"/>
      <c r="D27" s="318"/>
      <c r="E27" s="318"/>
      <c r="F27" s="318"/>
      <c r="G27" s="318"/>
      <c r="H27" s="318"/>
      <c r="I27" s="318"/>
      <c r="J27" s="318"/>
      <c r="K27" s="318"/>
      <c r="L27" s="326"/>
      <c r="M27" s="318"/>
      <c r="N27" s="318"/>
      <c r="O27" s="318"/>
      <c r="P27" s="318"/>
      <c r="Q27" s="318"/>
      <c r="R27" s="318"/>
      <c r="S27" s="327">
        <f t="shared" ref="S27:AS27" si="23">SUM(S7:S26)</f>
        <v>33</v>
      </c>
      <c r="T27" s="328">
        <f t="shared" si="23"/>
        <v>8.6999999999999993</v>
      </c>
      <c r="U27" s="329">
        <f t="shared" si="23"/>
        <v>0</v>
      </c>
      <c r="V27" s="329">
        <f t="shared" si="23"/>
        <v>0</v>
      </c>
      <c r="W27" s="329">
        <f t="shared" si="23"/>
        <v>0</v>
      </c>
      <c r="X27" s="329">
        <f t="shared" si="23"/>
        <v>0</v>
      </c>
      <c r="Y27" s="329">
        <f t="shared" si="23"/>
        <v>0</v>
      </c>
      <c r="Z27" s="329">
        <f t="shared" si="23"/>
        <v>0</v>
      </c>
      <c r="AA27" s="329">
        <f t="shared" si="23"/>
        <v>0</v>
      </c>
      <c r="AB27" s="329">
        <f t="shared" si="23"/>
        <v>0</v>
      </c>
      <c r="AC27" s="329">
        <f t="shared" si="23"/>
        <v>66120</v>
      </c>
      <c r="AD27" s="329">
        <f>AD9+AD10+AD13</f>
        <v>49740</v>
      </c>
      <c r="AE27" s="329">
        <f t="shared" si="23"/>
        <v>0</v>
      </c>
      <c r="AF27" s="329"/>
      <c r="AG27" s="329"/>
      <c r="AH27" s="329"/>
      <c r="AI27" s="329"/>
      <c r="AJ27" s="329">
        <f t="shared" si="23"/>
        <v>0</v>
      </c>
      <c r="AK27" s="329">
        <f t="shared" si="23"/>
        <v>0</v>
      </c>
      <c r="AL27" s="329">
        <f t="shared" si="23"/>
        <v>0</v>
      </c>
      <c r="AM27" s="329">
        <f t="shared" si="23"/>
        <v>0</v>
      </c>
      <c r="AN27" s="329">
        <f t="shared" si="23"/>
        <v>0</v>
      </c>
      <c r="AO27" s="329">
        <f t="shared" si="6"/>
        <v>115860</v>
      </c>
      <c r="AP27" s="298">
        <f t="shared" si="23"/>
        <v>0</v>
      </c>
      <c r="AQ27" s="328">
        <f t="shared" si="23"/>
        <v>8.6999999999999993</v>
      </c>
      <c r="AR27" s="298">
        <f t="shared" si="23"/>
        <v>0</v>
      </c>
      <c r="AS27" s="330">
        <f t="shared" si="23"/>
        <v>0</v>
      </c>
      <c r="AT27" s="298">
        <f t="shared" si="7"/>
        <v>0</v>
      </c>
      <c r="AU27" s="303">
        <f t="shared" ref="AU27:BL27" si="24">SUM(AU7:AU26)</f>
        <v>23422.92</v>
      </c>
      <c r="AV27" s="303">
        <f t="shared" si="15"/>
        <v>0</v>
      </c>
      <c r="AW27" s="328">
        <f t="shared" si="24"/>
        <v>1158.6000000000001</v>
      </c>
      <c r="AX27" s="328">
        <f t="shared" si="24"/>
        <v>0</v>
      </c>
      <c r="AY27" s="328">
        <f t="shared" si="24"/>
        <v>0</v>
      </c>
      <c r="AZ27" s="329">
        <f t="shared" si="24"/>
        <v>87.800000000000011</v>
      </c>
      <c r="BA27" s="329">
        <f t="shared" si="24"/>
        <v>0</v>
      </c>
      <c r="BB27" s="329">
        <f t="shared" si="24"/>
        <v>-40</v>
      </c>
      <c r="BC27" s="329">
        <f t="shared" si="24"/>
        <v>0</v>
      </c>
      <c r="BD27" s="329">
        <f t="shared" si="24"/>
        <v>-332</v>
      </c>
      <c r="BE27" s="329">
        <f t="shared" si="24"/>
        <v>24297.32</v>
      </c>
      <c r="BF27" s="329">
        <f t="shared" si="24"/>
        <v>0</v>
      </c>
      <c r="BG27" s="329">
        <f t="shared" si="24"/>
        <v>24297.32</v>
      </c>
      <c r="BH27" s="328">
        <f t="shared" si="24"/>
        <v>1530</v>
      </c>
      <c r="BI27" s="328">
        <f t="shared" si="24"/>
        <v>650.74</v>
      </c>
      <c r="BJ27" s="328">
        <f t="shared" si="24"/>
        <v>728.96</v>
      </c>
      <c r="BK27" s="329">
        <f t="shared" si="24"/>
        <v>21387.62</v>
      </c>
      <c r="BL27" s="331">
        <f t="shared" si="24"/>
        <v>0</v>
      </c>
      <c r="BM27" s="249"/>
      <c r="BN27" s="249"/>
      <c r="BO27" s="249"/>
      <c r="CC27" s="256">
        <f t="shared" si="9"/>
        <v>66120</v>
      </c>
      <c r="CD27" s="256">
        <f t="shared" si="10"/>
        <v>0</v>
      </c>
      <c r="CE27" s="256">
        <f t="shared" si="11"/>
        <v>0</v>
      </c>
      <c r="CF27" s="256"/>
      <c r="CG27" s="256">
        <f t="shared" si="12"/>
        <v>49740</v>
      </c>
      <c r="CH27" s="256">
        <f t="shared" si="13"/>
        <v>0</v>
      </c>
      <c r="CI27" s="256">
        <f t="shared" si="14"/>
        <v>66120</v>
      </c>
      <c r="CJ27" s="256">
        <f>SUM($CC27:CD27)</f>
        <v>66120</v>
      </c>
      <c r="CK27" s="256">
        <f>SUM($CC27:CE27)</f>
        <v>66120</v>
      </c>
      <c r="CL27" s="256">
        <f>SUM($CC27:CF27)</f>
        <v>66120</v>
      </c>
      <c r="CM27" s="256">
        <f>SUM($CC27:CG27)</f>
        <v>115860</v>
      </c>
      <c r="CN27" s="256">
        <f>SUM($CC27:CH27)</f>
        <v>115860</v>
      </c>
    </row>
    <row r="28" spans="1:92">
      <c r="G28" s="177" t="s">
        <v>1559</v>
      </c>
      <c r="H28" s="178"/>
      <c r="I28" s="177"/>
      <c r="J28" s="177"/>
      <c r="L28" s="199" t="s">
        <v>1560</v>
      </c>
      <c r="M28" s="181"/>
      <c r="N28" s="181"/>
      <c r="O28" s="181"/>
      <c r="P28" s="181"/>
      <c r="Q28" s="181"/>
      <c r="R28" s="181"/>
      <c r="S28" s="212" t="s">
        <v>129</v>
      </c>
      <c r="T28" s="181"/>
      <c r="U28" s="181"/>
      <c r="CC28" s="256">
        <f t="shared" si="9"/>
        <v>0</v>
      </c>
      <c r="CD28" s="256">
        <f t="shared" si="10"/>
        <v>0</v>
      </c>
      <c r="CE28" s="256">
        <f t="shared" si="11"/>
        <v>0</v>
      </c>
      <c r="CF28" s="256"/>
      <c r="CG28" s="256">
        <f t="shared" si="12"/>
        <v>0</v>
      </c>
      <c r="CH28" s="256">
        <f t="shared" si="13"/>
        <v>0</v>
      </c>
      <c r="CI28" s="256">
        <f t="shared" si="14"/>
        <v>0</v>
      </c>
      <c r="CJ28" s="256">
        <f>SUM($CC28:CD28)</f>
        <v>0</v>
      </c>
      <c r="CK28" s="256">
        <f>SUM($CC28:CE28)</f>
        <v>0</v>
      </c>
      <c r="CL28" s="256">
        <f>SUM($CC28:CF28)</f>
        <v>0</v>
      </c>
      <c r="CM28" s="256">
        <f>SUM($CC28:CG28)</f>
        <v>0</v>
      </c>
      <c r="CN28" s="256">
        <f>SUM($CC28:CH28)</f>
        <v>0</v>
      </c>
    </row>
    <row r="29" spans="1:92">
      <c r="B29" s="177" t="s">
        <v>131</v>
      </c>
      <c r="C29" s="179" t="s">
        <v>132</v>
      </c>
      <c r="Z29" s="213"/>
      <c r="CC29" s="256">
        <f t="shared" si="9"/>
        <v>0</v>
      </c>
      <c r="CD29" s="256">
        <f t="shared" si="10"/>
        <v>0</v>
      </c>
      <c r="CE29" s="256">
        <f t="shared" si="11"/>
        <v>0</v>
      </c>
      <c r="CF29" s="256"/>
      <c r="CG29" s="256">
        <f t="shared" si="12"/>
        <v>0</v>
      </c>
      <c r="CH29" s="256">
        <f t="shared" si="13"/>
        <v>0</v>
      </c>
      <c r="CI29" s="256">
        <f t="shared" si="14"/>
        <v>0</v>
      </c>
      <c r="CJ29" s="256">
        <f>SUM($CC29:CD29)</f>
        <v>0</v>
      </c>
      <c r="CK29" s="256">
        <f>SUM($CC29:CE29)</f>
        <v>0</v>
      </c>
      <c r="CL29" s="256">
        <f>SUM($CC29:CF29)</f>
        <v>0</v>
      </c>
      <c r="CM29" s="256">
        <f>SUM($CC29:CG29)</f>
        <v>0</v>
      </c>
      <c r="CN29" s="256">
        <f>SUM($CC29:CH29)</f>
        <v>0</v>
      </c>
    </row>
    <row r="30" spans="1:92">
      <c r="A30" s="179"/>
      <c r="C30" s="179" t="s">
        <v>133</v>
      </c>
      <c r="CC30" s="256">
        <f t="shared" si="9"/>
        <v>0</v>
      </c>
      <c r="CD30" s="256">
        <f t="shared" si="10"/>
        <v>0</v>
      </c>
      <c r="CE30" s="256">
        <f t="shared" si="11"/>
        <v>0</v>
      </c>
      <c r="CF30" s="256"/>
      <c r="CG30" s="256">
        <f t="shared" si="12"/>
        <v>0</v>
      </c>
      <c r="CH30" s="256">
        <f t="shared" si="13"/>
        <v>0</v>
      </c>
      <c r="CI30" s="256">
        <f t="shared" si="14"/>
        <v>0</v>
      </c>
      <c r="CJ30" s="256">
        <f>SUM($CC30:CD30)</f>
        <v>0</v>
      </c>
      <c r="CK30" s="256">
        <f>SUM($CC30:CE30)</f>
        <v>0</v>
      </c>
      <c r="CL30" s="256">
        <f>SUM($CC30:CF30)</f>
        <v>0</v>
      </c>
      <c r="CM30" s="256">
        <f>SUM($CC30:CG30)</f>
        <v>0</v>
      </c>
      <c r="CN30" s="256">
        <f>SUM($CC30:CH30)</f>
        <v>0</v>
      </c>
    </row>
    <row r="31" spans="1:92">
      <c r="A31" s="179"/>
      <c r="C31" s="179" t="s">
        <v>134</v>
      </c>
      <c r="CC31" s="256">
        <f t="shared" si="9"/>
        <v>0</v>
      </c>
      <c r="CD31" s="256">
        <f t="shared" si="10"/>
        <v>0</v>
      </c>
      <c r="CE31" s="256">
        <f t="shared" si="11"/>
        <v>0</v>
      </c>
      <c r="CF31" s="256"/>
      <c r="CG31" s="256">
        <f t="shared" si="12"/>
        <v>0</v>
      </c>
      <c r="CH31" s="256">
        <f t="shared" si="13"/>
        <v>0</v>
      </c>
      <c r="CI31" s="256">
        <f t="shared" si="14"/>
        <v>0</v>
      </c>
      <c r="CJ31" s="256">
        <f>SUM($CC31:CD31)</f>
        <v>0</v>
      </c>
      <c r="CK31" s="256">
        <f>SUM($CC31:CE31)</f>
        <v>0</v>
      </c>
      <c r="CL31" s="256">
        <f>SUM($CC31:CF31)</f>
        <v>0</v>
      </c>
      <c r="CM31" s="256">
        <f>SUM($CC31:CG31)</f>
        <v>0</v>
      </c>
      <c r="CN31" s="256">
        <f>SUM($CC31:CH31)</f>
        <v>0</v>
      </c>
    </row>
    <row r="32" spans="1:92">
      <c r="A32" s="179"/>
      <c r="C32" s="179" t="s">
        <v>135</v>
      </c>
      <c r="CC32" s="256">
        <f t="shared" si="9"/>
        <v>0</v>
      </c>
      <c r="CD32" s="256">
        <f t="shared" si="10"/>
        <v>0</v>
      </c>
      <c r="CE32" s="256">
        <f t="shared" si="11"/>
        <v>0</v>
      </c>
      <c r="CF32" s="256"/>
      <c r="CG32" s="256">
        <f t="shared" si="12"/>
        <v>0</v>
      </c>
      <c r="CH32" s="256">
        <f t="shared" si="13"/>
        <v>0</v>
      </c>
      <c r="CI32" s="256">
        <f t="shared" si="14"/>
        <v>0</v>
      </c>
      <c r="CJ32" s="256">
        <f>SUM($CC32:CD32)</f>
        <v>0</v>
      </c>
      <c r="CK32" s="256">
        <f>SUM($CC32:CE32)</f>
        <v>0</v>
      </c>
      <c r="CL32" s="256">
        <f>SUM($CC32:CF32)</f>
        <v>0</v>
      </c>
      <c r="CM32" s="256">
        <f>SUM($CC32:CG32)</f>
        <v>0</v>
      </c>
      <c r="CN32" s="256">
        <f>SUM($CC32:CH32)</f>
        <v>0</v>
      </c>
    </row>
    <row r="33" spans="1:92">
      <c r="A33" s="179"/>
      <c r="C33" s="177" t="s">
        <v>136</v>
      </c>
      <c r="AU33" s="160">
        <v>5</v>
      </c>
      <c r="CC33" s="256">
        <f t="shared" si="9"/>
        <v>0</v>
      </c>
      <c r="CD33" s="256">
        <f t="shared" si="10"/>
        <v>0</v>
      </c>
      <c r="CE33" s="256">
        <f t="shared" si="11"/>
        <v>0</v>
      </c>
      <c r="CF33" s="256"/>
      <c r="CG33" s="256">
        <f t="shared" si="12"/>
        <v>0</v>
      </c>
      <c r="CH33" s="256">
        <f t="shared" si="13"/>
        <v>0</v>
      </c>
      <c r="CI33" s="256">
        <f t="shared" si="14"/>
        <v>0</v>
      </c>
      <c r="CJ33" s="256">
        <f>SUM($CC33:CD33)</f>
        <v>0</v>
      </c>
      <c r="CK33" s="256">
        <f>SUM($CC33:CE33)</f>
        <v>0</v>
      </c>
      <c r="CL33" s="256">
        <f>SUM($CC33:CF33)</f>
        <v>0</v>
      </c>
      <c r="CM33" s="256">
        <f>SUM($CC33:CG33)</f>
        <v>0</v>
      </c>
      <c r="CN33" s="256">
        <f>SUM($CC33:CH33)</f>
        <v>0</v>
      </c>
    </row>
    <row r="34" spans="1:92">
      <c r="A34" s="179"/>
      <c r="C34" s="177" t="s">
        <v>137</v>
      </c>
      <c r="CC34" s="256">
        <f t="shared" si="9"/>
        <v>0</v>
      </c>
      <c r="CD34" s="256">
        <f t="shared" si="10"/>
        <v>0</v>
      </c>
      <c r="CE34" s="256">
        <f t="shared" si="11"/>
        <v>0</v>
      </c>
      <c r="CF34" s="256"/>
      <c r="CG34" s="256">
        <f t="shared" si="12"/>
        <v>0</v>
      </c>
      <c r="CH34" s="256">
        <f t="shared" si="13"/>
        <v>0</v>
      </c>
      <c r="CI34" s="256">
        <f t="shared" si="14"/>
        <v>0</v>
      </c>
      <c r="CJ34" s="256">
        <f>SUM($CC34:CD34)</f>
        <v>0</v>
      </c>
      <c r="CK34" s="256">
        <f>SUM($CC34:CE34)</f>
        <v>0</v>
      </c>
      <c r="CL34" s="256">
        <f>SUM($CC34:CF34)</f>
        <v>0</v>
      </c>
      <c r="CM34" s="256">
        <f>SUM($CC34:CG34)</f>
        <v>0</v>
      </c>
      <c r="CN34" s="256">
        <f>SUM($CC34:CH34)</f>
        <v>0</v>
      </c>
    </row>
    <row r="35" spans="1:92">
      <c r="A35" s="179"/>
      <c r="L35" s="200" t="s">
        <v>105</v>
      </c>
      <c r="M35" s="201" t="s">
        <v>100</v>
      </c>
      <c r="BP35" s="250" t="s">
        <v>36</v>
      </c>
      <c r="BQ35" s="250" t="s">
        <v>37</v>
      </c>
      <c r="BR35" s="250" t="s">
        <v>38</v>
      </c>
      <c r="BS35" s="250" t="s">
        <v>39</v>
      </c>
      <c r="BT35" s="250" t="s">
        <v>40</v>
      </c>
      <c r="BU35" s="250" t="s">
        <v>41</v>
      </c>
      <c r="BV35" s="250" t="s">
        <v>42</v>
      </c>
      <c r="BW35" s="250" t="s">
        <v>43</v>
      </c>
      <c r="BY35" s="253">
        <v>1</v>
      </c>
      <c r="CD35" s="256"/>
      <c r="CE35" s="256"/>
      <c r="CF35" s="256"/>
      <c r="CG35" s="256"/>
      <c r="CH35" s="256"/>
      <c r="CI35" s="256"/>
      <c r="CJ35" s="256"/>
      <c r="CK35" s="256"/>
      <c r="CL35" s="256"/>
    </row>
    <row r="36" spans="1:92">
      <c r="A36" s="180"/>
      <c r="F36" s="181"/>
      <c r="G36" s="180"/>
      <c r="H36" s="180"/>
      <c r="I36" s="180"/>
      <c r="J36" s="181"/>
      <c r="K36" s="181"/>
      <c r="L36" s="202" t="s">
        <v>138</v>
      </c>
      <c r="M36" s="203" t="s">
        <v>107</v>
      </c>
      <c r="N36" s="203"/>
      <c r="O36" s="203"/>
      <c r="P36" s="203"/>
      <c r="Q36" s="203"/>
      <c r="R36" s="203"/>
      <c r="AR36" s="181"/>
      <c r="AS36" s="181"/>
      <c r="AT36" s="181"/>
      <c r="AU36" s="181"/>
      <c r="AV36" s="181"/>
      <c r="AW36" s="181"/>
      <c r="AX36" s="181"/>
      <c r="AY36" s="181"/>
      <c r="AZ36" s="181"/>
      <c r="BA36" s="181"/>
      <c r="BB36" s="181"/>
      <c r="BC36" s="181"/>
      <c r="BD36" s="181"/>
      <c r="BE36" s="181"/>
      <c r="BF36" s="181"/>
      <c r="BG36" s="181"/>
      <c r="BI36" s="241"/>
      <c r="BJ36" s="241"/>
      <c r="BL36" s="181"/>
      <c r="BP36" s="251" t="s">
        <v>1509</v>
      </c>
      <c r="BQ36" s="251" t="s">
        <v>140</v>
      </c>
      <c r="BR36" s="251" t="s">
        <v>1510</v>
      </c>
      <c r="BS36" s="251" t="s">
        <v>1511</v>
      </c>
      <c r="BT36" s="251">
        <v>0</v>
      </c>
      <c r="BU36" s="251" t="s">
        <v>1512</v>
      </c>
      <c r="BV36" s="251" t="s">
        <v>1513</v>
      </c>
      <c r="BW36" s="251" t="s">
        <v>1514</v>
      </c>
      <c r="BX36" s="246">
        <v>42400</v>
      </c>
      <c r="BY36" s="253">
        <v>2</v>
      </c>
      <c r="CB36" s="246">
        <v>42400</v>
      </c>
      <c r="CC36" s="246"/>
      <c r="CD36" s="256"/>
      <c r="CE36" s="256"/>
      <c r="CF36" s="256"/>
      <c r="CG36" s="256"/>
      <c r="CH36" s="256"/>
      <c r="CI36" s="256"/>
      <c r="CJ36" s="256"/>
      <c r="CK36" s="256"/>
      <c r="CL36" s="256"/>
    </row>
    <row r="37" spans="1:92">
      <c r="A37" s="181"/>
      <c r="B37" s="178" t="s">
        <v>142</v>
      </c>
      <c r="F37" s="181"/>
      <c r="G37" s="180"/>
      <c r="H37" s="180"/>
      <c r="I37" s="180"/>
      <c r="J37" s="181"/>
      <c r="K37" s="181"/>
      <c r="L37" s="202"/>
      <c r="M37" s="203" t="s">
        <v>104</v>
      </c>
      <c r="N37" s="203"/>
      <c r="O37" s="203"/>
      <c r="P37" s="203"/>
      <c r="Q37" s="203"/>
      <c r="R37" s="203"/>
      <c r="AR37" s="181"/>
      <c r="AS37" s="181"/>
      <c r="AT37" s="181"/>
      <c r="AU37" s="181"/>
      <c r="AV37" s="181"/>
      <c r="AW37" s="181"/>
      <c r="AX37" s="181"/>
      <c r="AY37" s="181"/>
      <c r="AZ37" s="181"/>
      <c r="BA37" s="181"/>
      <c r="BB37" s="181"/>
      <c r="BC37" s="181"/>
      <c r="BD37" s="181"/>
      <c r="BE37" s="181"/>
      <c r="BF37" s="181"/>
      <c r="BG37" s="181"/>
      <c r="BI37" s="241"/>
      <c r="BJ37" s="241"/>
      <c r="BL37" s="181"/>
      <c r="BP37" s="251" t="s">
        <v>1515</v>
      </c>
      <c r="BQ37" s="251" t="s">
        <v>144</v>
      </c>
      <c r="BR37" s="251" t="s">
        <v>1516</v>
      </c>
      <c r="BS37" s="251" t="s">
        <v>1517</v>
      </c>
      <c r="BT37" s="251">
        <v>0.5</v>
      </c>
      <c r="BU37" s="251" t="s">
        <v>1518</v>
      </c>
      <c r="BV37" s="251" t="s">
        <v>1519</v>
      </c>
      <c r="BW37" s="251" t="s">
        <v>1520</v>
      </c>
      <c r="BX37" s="246">
        <v>42428</v>
      </c>
      <c r="BY37" s="253">
        <v>3</v>
      </c>
      <c r="CB37" s="246">
        <v>42428</v>
      </c>
      <c r="CC37" s="246"/>
      <c r="CD37" s="256"/>
      <c r="CE37" s="256"/>
      <c r="CF37" s="256"/>
      <c r="CG37" s="256"/>
      <c r="CH37" s="256"/>
      <c r="CI37" s="256"/>
      <c r="CJ37" s="256"/>
      <c r="CK37" s="256"/>
      <c r="CL37" s="256"/>
    </row>
    <row r="38" spans="1:92">
      <c r="A38" s="181"/>
      <c r="B38" s="178" t="s">
        <v>146</v>
      </c>
      <c r="F38" s="181"/>
      <c r="G38" s="180"/>
      <c r="H38" s="180"/>
      <c r="I38" s="180"/>
      <c r="J38" s="181"/>
      <c r="K38" s="181"/>
      <c r="L38" s="204" t="s">
        <v>147</v>
      </c>
      <c r="M38" s="203" t="s">
        <v>148</v>
      </c>
      <c r="N38" s="203"/>
      <c r="O38" s="203"/>
      <c r="P38" s="203"/>
      <c r="Q38" s="203"/>
      <c r="R38" s="203"/>
      <c r="AR38" s="181"/>
      <c r="AS38" s="181"/>
      <c r="AT38" s="181"/>
      <c r="AU38" s="181"/>
      <c r="AV38" s="181"/>
      <c r="AW38" s="181"/>
      <c r="AX38" s="181"/>
      <c r="AY38" s="181"/>
      <c r="AZ38" s="181"/>
      <c r="BA38" s="181"/>
      <c r="BB38" s="181"/>
      <c r="BC38" s="181"/>
      <c r="BD38" s="181"/>
      <c r="BE38" s="181"/>
      <c r="BF38" s="181"/>
      <c r="BG38" s="181"/>
      <c r="BI38" s="241"/>
      <c r="BJ38" s="241"/>
      <c r="BL38" s="181"/>
      <c r="BP38" s="251" t="s">
        <v>149</v>
      </c>
      <c r="BQ38" s="251" t="s">
        <v>150</v>
      </c>
      <c r="BR38" s="251" t="s">
        <v>1521</v>
      </c>
      <c r="BS38" s="251" t="s">
        <v>1522</v>
      </c>
      <c r="BT38" s="251">
        <v>1</v>
      </c>
      <c r="BU38" s="251" t="s">
        <v>1523</v>
      </c>
      <c r="BV38" s="251"/>
      <c r="BW38" s="251" t="s">
        <v>1524</v>
      </c>
      <c r="BX38" s="246">
        <v>42460</v>
      </c>
      <c r="BY38" s="253">
        <v>4</v>
      </c>
      <c r="CB38" s="246">
        <v>42460</v>
      </c>
      <c r="CC38" s="246"/>
      <c r="CD38" s="256"/>
      <c r="CE38" s="256"/>
      <c r="CF38" s="256"/>
      <c r="CG38" s="256"/>
      <c r="CH38" s="256"/>
      <c r="CI38" s="256"/>
      <c r="CJ38" s="256"/>
      <c r="CK38" s="256"/>
      <c r="CL38" s="256"/>
    </row>
    <row r="39" spans="1:92">
      <c r="A39" s="181"/>
      <c r="B39" s="178" t="s">
        <v>154</v>
      </c>
      <c r="F39" s="181"/>
      <c r="G39" s="180"/>
      <c r="H39" s="180"/>
      <c r="I39" s="180"/>
      <c r="J39" s="181"/>
      <c r="K39" s="181"/>
      <c r="L39" s="204" t="s">
        <v>146</v>
      </c>
      <c r="M39" s="203"/>
      <c r="N39" s="203"/>
      <c r="O39" s="203"/>
      <c r="P39" s="203"/>
      <c r="Q39" s="203"/>
      <c r="R39" s="203"/>
      <c r="AR39" s="181"/>
      <c r="AS39" s="181"/>
      <c r="AT39" s="181"/>
      <c r="AU39" s="181"/>
      <c r="AV39" s="181"/>
      <c r="AW39" s="181"/>
      <c r="AX39" s="181"/>
      <c r="AY39" s="181"/>
      <c r="AZ39" s="181"/>
      <c r="BA39" s="181"/>
      <c r="BB39" s="181"/>
      <c r="BC39" s="181"/>
      <c r="BD39" s="181"/>
      <c r="BE39" s="181"/>
      <c r="BF39" s="181"/>
      <c r="BG39" s="181"/>
      <c r="BI39" s="241"/>
      <c r="BJ39" s="241"/>
      <c r="BL39" s="181"/>
      <c r="BP39" s="251" t="s">
        <v>155</v>
      </c>
      <c r="BQ39" s="251" t="s">
        <v>156</v>
      </c>
      <c r="BR39" s="251"/>
      <c r="BS39" s="251"/>
      <c r="BT39" s="251">
        <v>1.5</v>
      </c>
      <c r="BU39" s="251" t="s">
        <v>1525</v>
      </c>
      <c r="BV39" s="251"/>
      <c r="BW39" s="251" t="s">
        <v>1526</v>
      </c>
      <c r="BX39" s="246">
        <v>42490</v>
      </c>
      <c r="BY39" s="253">
        <v>5</v>
      </c>
      <c r="CB39" s="246">
        <v>42490</v>
      </c>
      <c r="CC39" s="246"/>
      <c r="CD39" s="256"/>
      <c r="CE39" s="256"/>
      <c r="CF39" s="256"/>
      <c r="CG39" s="256"/>
      <c r="CH39" s="256"/>
      <c r="CI39" s="256"/>
      <c r="CJ39" s="256"/>
      <c r="CK39" s="256"/>
      <c r="CL39" s="256"/>
    </row>
    <row r="40" spans="1:92">
      <c r="A40" s="181"/>
      <c r="F40" s="181"/>
      <c r="G40" s="180"/>
      <c r="H40" s="180"/>
      <c r="I40" s="180"/>
      <c r="J40" s="181"/>
      <c r="K40" s="181"/>
      <c r="L40" s="202"/>
      <c r="M40" s="203"/>
      <c r="N40" s="203"/>
      <c r="O40" s="203"/>
      <c r="P40" s="203"/>
      <c r="Q40" s="203"/>
      <c r="R40" s="203"/>
      <c r="AR40" s="181"/>
      <c r="AS40" s="181"/>
      <c r="AT40" s="181"/>
      <c r="AU40" s="181"/>
      <c r="AV40" s="181"/>
      <c r="AW40" s="181"/>
      <c r="AX40" s="181"/>
      <c r="AY40" s="181"/>
      <c r="AZ40" s="181"/>
      <c r="BA40" s="181"/>
      <c r="BB40" s="181"/>
      <c r="BC40" s="181"/>
      <c r="BD40" s="181"/>
      <c r="BE40" s="181"/>
      <c r="BF40" s="181"/>
      <c r="BG40" s="181"/>
      <c r="BI40" s="241"/>
      <c r="BJ40" s="241"/>
      <c r="BL40" s="181"/>
      <c r="BP40" s="251" t="s">
        <v>98</v>
      </c>
      <c r="BQ40" s="251" t="s">
        <v>159</v>
      </c>
      <c r="BR40" s="251"/>
      <c r="BS40" s="251"/>
      <c r="BT40" s="251"/>
      <c r="BU40" s="251" t="s">
        <v>1527</v>
      </c>
      <c r="BV40" s="251"/>
      <c r="BW40" s="251" t="s">
        <v>161</v>
      </c>
      <c r="BX40" s="246">
        <v>42521</v>
      </c>
      <c r="BY40" s="253">
        <v>6</v>
      </c>
      <c r="CB40" s="246">
        <v>42521</v>
      </c>
      <c r="CC40" s="246"/>
      <c r="CD40" s="256"/>
      <c r="CE40" s="256"/>
      <c r="CF40" s="256"/>
      <c r="CG40" s="256"/>
      <c r="CH40" s="256"/>
      <c r="CI40" s="256"/>
      <c r="CJ40" s="256"/>
      <c r="CK40" s="256"/>
      <c r="CL40" s="256"/>
    </row>
    <row r="41" spans="1:92">
      <c r="A41" s="181"/>
      <c r="F41" s="181"/>
      <c r="G41" s="180"/>
      <c r="H41" s="180"/>
      <c r="I41" s="180"/>
      <c r="J41" s="181"/>
      <c r="K41" s="181"/>
      <c r="L41" s="202"/>
      <c r="M41" s="203"/>
      <c r="N41" s="203"/>
      <c r="O41" s="203"/>
      <c r="P41" s="203"/>
      <c r="Q41" s="203"/>
      <c r="R41" s="203"/>
      <c r="AR41" s="181"/>
      <c r="AS41" s="181"/>
      <c r="AT41" s="181"/>
      <c r="AU41" s="181"/>
      <c r="AV41" s="181"/>
      <c r="AW41" s="181"/>
      <c r="AX41" s="181"/>
      <c r="AY41" s="181"/>
      <c r="AZ41" s="181"/>
      <c r="BA41" s="181"/>
      <c r="BB41" s="181"/>
      <c r="BC41" s="181"/>
      <c r="BD41" s="181"/>
      <c r="BE41" s="181"/>
      <c r="BF41" s="181"/>
      <c r="BG41" s="181"/>
      <c r="BI41" s="241"/>
      <c r="BJ41" s="241"/>
      <c r="BL41" s="181"/>
      <c r="BP41" s="251" t="s">
        <v>162</v>
      </c>
      <c r="BQ41" s="251" t="s">
        <v>163</v>
      </c>
      <c r="BR41" s="251"/>
      <c r="BS41" s="251"/>
      <c r="BT41" s="251"/>
      <c r="BU41" s="251" t="s">
        <v>1528</v>
      </c>
      <c r="BV41" s="251"/>
      <c r="BW41" s="251"/>
      <c r="BX41" s="246">
        <v>42551</v>
      </c>
      <c r="BY41" s="253">
        <v>7</v>
      </c>
      <c r="CB41" s="246">
        <v>42551</v>
      </c>
      <c r="CC41" s="246"/>
      <c r="CD41" s="256"/>
      <c r="CE41" s="256"/>
      <c r="CF41" s="256"/>
      <c r="CG41" s="256"/>
      <c r="CH41" s="256"/>
      <c r="CI41" s="256"/>
      <c r="CJ41" s="256"/>
      <c r="CK41" s="256"/>
      <c r="CL41" s="256"/>
    </row>
    <row r="42" spans="1:92">
      <c r="A42" s="181"/>
      <c r="F42" s="181"/>
      <c r="G42" s="180"/>
      <c r="H42" s="180"/>
      <c r="I42" s="180"/>
      <c r="J42" s="181"/>
      <c r="K42" s="181"/>
      <c r="L42" s="202"/>
      <c r="M42" s="203"/>
      <c r="N42" s="203"/>
      <c r="O42" s="203"/>
      <c r="P42" s="203"/>
      <c r="Q42" s="203"/>
      <c r="R42" s="203"/>
      <c r="AR42" s="181"/>
      <c r="AS42" s="181"/>
      <c r="AT42" s="181"/>
      <c r="AU42" s="181"/>
      <c r="AV42" s="181"/>
      <c r="AW42" s="181"/>
      <c r="AX42" s="181"/>
      <c r="AY42" s="181"/>
      <c r="AZ42" s="181"/>
      <c r="BA42" s="181"/>
      <c r="BB42" s="181"/>
      <c r="BC42" s="181"/>
      <c r="BD42" s="181"/>
      <c r="BE42" s="181"/>
      <c r="BF42" s="181"/>
      <c r="BG42" s="181"/>
      <c r="BI42" s="241"/>
      <c r="BJ42" s="241"/>
      <c r="BL42" s="181"/>
      <c r="BP42" s="251" t="s">
        <v>165</v>
      </c>
      <c r="BQ42" s="251" t="s">
        <v>166</v>
      </c>
      <c r="BR42" s="251"/>
      <c r="BS42" s="251"/>
      <c r="BT42" s="251"/>
      <c r="BU42" s="251" t="s">
        <v>1529</v>
      </c>
      <c r="BV42" s="251"/>
      <c r="BW42" s="251"/>
      <c r="BX42" s="246">
        <v>42582</v>
      </c>
      <c r="BY42" s="253">
        <v>8</v>
      </c>
      <c r="CB42" s="246">
        <v>42582</v>
      </c>
      <c r="CC42" s="246"/>
      <c r="CD42" s="256"/>
      <c r="CE42" s="256"/>
      <c r="CF42" s="256"/>
      <c r="CG42" s="256"/>
      <c r="CH42" s="256"/>
      <c r="CI42" s="256"/>
      <c r="CJ42" s="256"/>
      <c r="CK42" s="256"/>
      <c r="CL42" s="256"/>
    </row>
    <row r="43" spans="1:92">
      <c r="A43" s="181"/>
      <c r="F43" s="181"/>
      <c r="G43" s="180"/>
      <c r="H43" s="180"/>
      <c r="I43" s="180"/>
      <c r="J43" s="181"/>
      <c r="K43" s="181"/>
      <c r="L43" s="202"/>
      <c r="M43" s="203"/>
      <c r="N43" s="203"/>
      <c r="O43" s="203"/>
      <c r="P43" s="203"/>
      <c r="Q43" s="203"/>
      <c r="R43" s="203"/>
      <c r="AR43" s="181"/>
      <c r="AS43" s="181"/>
      <c r="AT43" s="181"/>
      <c r="AU43" s="181"/>
      <c r="AV43" s="181"/>
      <c r="AW43" s="181"/>
      <c r="AX43" s="181"/>
      <c r="AY43" s="181"/>
      <c r="AZ43" s="181"/>
      <c r="BA43" s="181"/>
      <c r="BB43" s="181"/>
      <c r="BC43" s="181"/>
      <c r="BD43" s="181"/>
      <c r="BE43" s="181"/>
      <c r="BF43" s="181"/>
      <c r="BG43" s="181"/>
      <c r="BI43" s="241"/>
      <c r="BJ43" s="241"/>
      <c r="BL43" s="181"/>
      <c r="BP43" s="251" t="s">
        <v>168</v>
      </c>
      <c r="BQ43" s="251" t="s">
        <v>109</v>
      </c>
      <c r="BR43" s="251"/>
      <c r="BS43" s="251"/>
      <c r="BT43" s="251"/>
      <c r="BU43" s="251" t="s">
        <v>1530</v>
      </c>
      <c r="BV43" s="251"/>
      <c r="BW43" s="251"/>
      <c r="BX43" s="246">
        <v>42613</v>
      </c>
      <c r="BY43" s="253">
        <v>9</v>
      </c>
      <c r="CB43" s="246">
        <v>42613</v>
      </c>
      <c r="CC43" s="246"/>
      <c r="CD43" s="256"/>
      <c r="CE43" s="256"/>
      <c r="CF43" s="256"/>
      <c r="CG43" s="256"/>
      <c r="CH43" s="256"/>
      <c r="CI43" s="256"/>
      <c r="CJ43" s="256"/>
      <c r="CK43" s="256"/>
      <c r="CL43" s="256"/>
    </row>
    <row r="44" spans="1:92">
      <c r="A44" s="181"/>
      <c r="F44" s="181"/>
      <c r="G44" s="180"/>
      <c r="H44" s="180"/>
      <c r="I44" s="180"/>
      <c r="J44" s="181"/>
      <c r="K44" s="181"/>
      <c r="L44" s="202"/>
      <c r="M44" s="203"/>
      <c r="N44" s="203"/>
      <c r="O44" s="203"/>
      <c r="P44" s="203"/>
      <c r="Q44" s="203"/>
      <c r="R44" s="203"/>
      <c r="AR44" s="181"/>
      <c r="AS44" s="181"/>
      <c r="AT44" s="181"/>
      <c r="AU44" s="181"/>
      <c r="AV44" s="181"/>
      <c r="AW44" s="181"/>
      <c r="AX44" s="181"/>
      <c r="AY44" s="181"/>
      <c r="AZ44" s="181"/>
      <c r="BA44" s="181"/>
      <c r="BB44" s="181"/>
      <c r="BC44" s="181"/>
      <c r="BD44" s="181"/>
      <c r="BE44" s="181"/>
      <c r="BF44" s="181"/>
      <c r="BG44" s="181"/>
      <c r="BI44" s="241"/>
      <c r="BJ44" s="241"/>
      <c r="BL44" s="181"/>
      <c r="BP44" s="251" t="s">
        <v>169</v>
      </c>
      <c r="BQ44" s="251" t="s">
        <v>99</v>
      </c>
      <c r="BR44" s="251"/>
      <c r="BS44" s="251"/>
      <c r="BT44" s="251"/>
      <c r="BU44" s="251" t="s">
        <v>1531</v>
      </c>
      <c r="BV44" s="251"/>
      <c r="BW44" s="251"/>
      <c r="BX44" s="246">
        <v>42643</v>
      </c>
      <c r="BY44" s="253">
        <v>10</v>
      </c>
      <c r="CB44" s="246">
        <v>42643</v>
      </c>
      <c r="CC44" s="246"/>
      <c r="CD44" s="256"/>
      <c r="CE44" s="256"/>
      <c r="CF44" s="256"/>
      <c r="CG44" s="256"/>
      <c r="CH44" s="256"/>
      <c r="CI44" s="256"/>
      <c r="CJ44" s="256"/>
      <c r="CK44" s="256"/>
      <c r="CL44" s="256"/>
    </row>
    <row r="45" spans="1:92">
      <c r="A45" s="181"/>
      <c r="F45" s="181"/>
      <c r="G45" s="180"/>
      <c r="H45" s="180"/>
      <c r="I45" s="180"/>
      <c r="J45" s="181"/>
      <c r="K45" s="181"/>
      <c r="L45" s="202"/>
      <c r="M45" s="203"/>
      <c r="N45" s="203"/>
      <c r="O45" s="203"/>
      <c r="P45" s="203"/>
      <c r="Q45" s="203"/>
      <c r="R45" s="203"/>
      <c r="AR45" s="181"/>
      <c r="AS45" s="181"/>
      <c r="AT45" s="181"/>
      <c r="AU45" s="181"/>
      <c r="AV45" s="181"/>
      <c r="AW45" s="181"/>
      <c r="AX45" s="181"/>
      <c r="AY45" s="181"/>
      <c r="AZ45" s="181"/>
      <c r="BA45" s="181"/>
      <c r="BB45" s="181"/>
      <c r="BC45" s="181"/>
      <c r="BD45" s="181"/>
      <c r="BE45" s="181"/>
      <c r="BF45" s="181"/>
      <c r="BG45" s="181"/>
      <c r="BI45" s="241"/>
      <c r="BJ45" s="241"/>
      <c r="BL45" s="181"/>
      <c r="BP45" s="251" t="s">
        <v>170</v>
      </c>
      <c r="BQ45" s="251" t="s">
        <v>113</v>
      </c>
      <c r="BR45" s="251"/>
      <c r="BS45" s="251"/>
      <c r="BT45" s="251"/>
      <c r="BU45" s="251" t="s">
        <v>1532</v>
      </c>
      <c r="BV45" s="251"/>
      <c r="BW45" s="251"/>
      <c r="BX45" s="246">
        <v>42674</v>
      </c>
      <c r="BY45" s="253">
        <v>11</v>
      </c>
      <c r="CB45" s="246">
        <v>42674</v>
      </c>
      <c r="CC45" s="246"/>
    </row>
    <row r="46" spans="1:92">
      <c r="A46" s="181"/>
      <c r="F46" s="181"/>
      <c r="G46" s="180"/>
      <c r="H46" s="180"/>
      <c r="I46" s="180"/>
      <c r="J46" s="181"/>
      <c r="K46" s="181"/>
      <c r="L46" s="202"/>
      <c r="M46" s="203"/>
      <c r="N46" s="203"/>
      <c r="O46" s="203"/>
      <c r="P46" s="203"/>
      <c r="Q46" s="203"/>
      <c r="R46" s="203"/>
      <c r="AR46" s="181"/>
      <c r="AS46" s="181"/>
      <c r="AT46" s="181"/>
      <c r="AU46" s="181"/>
      <c r="AV46" s="181"/>
      <c r="AW46" s="181"/>
      <c r="AX46" s="181"/>
      <c r="AY46" s="181"/>
      <c r="AZ46" s="181"/>
      <c r="BA46" s="181"/>
      <c r="BB46" s="181"/>
      <c r="BC46" s="181"/>
      <c r="BD46" s="181"/>
      <c r="BE46" s="181"/>
      <c r="BF46" s="181"/>
      <c r="BG46" s="181"/>
      <c r="BI46" s="241"/>
      <c r="BJ46" s="241"/>
      <c r="BL46" s="181"/>
      <c r="BP46" s="251" t="s">
        <v>171</v>
      </c>
      <c r="BQ46" s="251" t="s">
        <v>172</v>
      </c>
      <c r="BR46" s="251"/>
      <c r="BS46" s="251"/>
      <c r="BT46" s="251"/>
      <c r="BU46" s="251" t="s">
        <v>1533</v>
      </c>
      <c r="BV46" s="251"/>
      <c r="BW46" s="251"/>
      <c r="BX46" s="246">
        <v>42704</v>
      </c>
      <c r="BY46" s="253">
        <v>12</v>
      </c>
      <c r="CB46" s="246">
        <v>42704</v>
      </c>
      <c r="CC46" s="246"/>
    </row>
    <row r="47" spans="1:92">
      <c r="A47" s="181"/>
      <c r="F47" s="181"/>
      <c r="G47" s="180"/>
      <c r="H47" s="180"/>
      <c r="I47" s="180"/>
      <c r="J47" s="181"/>
      <c r="K47" s="181"/>
      <c r="L47" s="202"/>
      <c r="M47" s="203"/>
      <c r="N47" s="203"/>
      <c r="O47" s="203"/>
      <c r="P47" s="203"/>
      <c r="Q47" s="203"/>
      <c r="R47" s="203"/>
      <c r="AR47" s="181"/>
      <c r="AS47" s="181"/>
      <c r="AT47" s="181"/>
      <c r="AU47" s="181"/>
      <c r="AV47" s="181"/>
      <c r="AW47" s="181"/>
      <c r="AX47" s="181"/>
      <c r="AY47" s="181"/>
      <c r="AZ47" s="181"/>
      <c r="BA47" s="181"/>
      <c r="BB47" s="181"/>
      <c r="BC47" s="181"/>
      <c r="BD47" s="181"/>
      <c r="BE47" s="181"/>
      <c r="BF47" s="181"/>
      <c r="BG47" s="181"/>
      <c r="BI47" s="241"/>
      <c r="BJ47" s="241"/>
      <c r="BL47" s="181"/>
      <c r="BP47" s="251" t="s">
        <v>173</v>
      </c>
      <c r="BQ47" s="251" t="s">
        <v>174</v>
      </c>
      <c r="BR47" s="251"/>
      <c r="BS47" s="251"/>
      <c r="BT47" s="251"/>
      <c r="BU47" s="251" t="s">
        <v>1534</v>
      </c>
      <c r="BV47" s="251"/>
      <c r="BW47" s="251"/>
      <c r="BX47" s="246">
        <v>42735</v>
      </c>
      <c r="BY47" s="253">
        <v>13</v>
      </c>
      <c r="CA47" s="160" t="s">
        <v>1535</v>
      </c>
      <c r="CB47" s="246">
        <v>42735</v>
      </c>
      <c r="CC47" s="246"/>
    </row>
    <row r="48" spans="1:92">
      <c r="A48" s="181"/>
      <c r="F48" s="181"/>
      <c r="G48" s="180"/>
      <c r="H48" s="180"/>
      <c r="I48" s="180"/>
      <c r="J48" s="181"/>
      <c r="K48" s="181"/>
      <c r="L48" s="202"/>
      <c r="M48" s="203"/>
      <c r="N48" s="203"/>
      <c r="O48" s="203"/>
      <c r="P48" s="203"/>
      <c r="Q48" s="203"/>
      <c r="R48" s="203"/>
      <c r="AR48" s="181"/>
      <c r="AS48" s="181"/>
      <c r="AT48" s="181"/>
      <c r="AU48" s="181"/>
      <c r="AV48" s="181"/>
      <c r="AW48" s="181"/>
      <c r="AX48" s="181"/>
      <c r="AY48" s="181"/>
      <c r="AZ48" s="181"/>
      <c r="BA48" s="181"/>
      <c r="BB48" s="181"/>
      <c r="BC48" s="181"/>
      <c r="BD48" s="181"/>
      <c r="BE48" s="181"/>
      <c r="BF48" s="181"/>
      <c r="BG48" s="181"/>
      <c r="BI48" s="241"/>
      <c r="BJ48" s="241"/>
      <c r="BL48" s="181"/>
      <c r="BP48" s="251"/>
      <c r="BQ48" s="251" t="s">
        <v>176</v>
      </c>
      <c r="BR48" s="251"/>
      <c r="BS48" s="251"/>
      <c r="BT48" s="251"/>
      <c r="BU48" s="251" t="s">
        <v>1536</v>
      </c>
      <c r="BV48" s="251"/>
      <c r="BW48" s="251"/>
      <c r="BY48" s="253">
        <v>14</v>
      </c>
      <c r="CA48" s="160" t="s">
        <v>143</v>
      </c>
    </row>
    <row r="49" spans="1:79">
      <c r="A49" s="181"/>
      <c r="F49" s="181"/>
      <c r="G49" s="180"/>
      <c r="H49" s="180"/>
      <c r="I49" s="180"/>
      <c r="J49" s="181"/>
      <c r="K49" s="181"/>
      <c r="L49" s="202"/>
      <c r="M49" s="203"/>
      <c r="N49" s="203"/>
      <c r="O49" s="203"/>
      <c r="P49" s="203"/>
      <c r="Q49" s="203"/>
      <c r="R49" s="203"/>
      <c r="AR49" s="181"/>
      <c r="AS49" s="181"/>
      <c r="AT49" s="181"/>
      <c r="AU49" s="181"/>
      <c r="AV49" s="181"/>
      <c r="AW49" s="181"/>
      <c r="AX49" s="181"/>
      <c r="AY49" s="181"/>
      <c r="AZ49" s="181"/>
      <c r="BA49" s="181"/>
      <c r="BB49" s="181"/>
      <c r="BC49" s="181"/>
      <c r="BD49" s="181"/>
      <c r="BE49" s="181"/>
      <c r="BF49" s="181"/>
      <c r="BG49" s="181"/>
      <c r="BI49" s="241"/>
      <c r="BJ49" s="241"/>
      <c r="BL49" s="181"/>
      <c r="BP49" s="244">
        <v>28</v>
      </c>
      <c r="BQ49" s="251" t="s">
        <v>178</v>
      </c>
      <c r="BR49" s="251"/>
      <c r="BS49" s="251"/>
      <c r="BT49" s="251"/>
      <c r="BU49" s="251" t="s">
        <v>1537</v>
      </c>
      <c r="BV49" s="251"/>
      <c r="BW49" s="251"/>
      <c r="BY49" s="253">
        <v>15</v>
      </c>
      <c r="CA49" s="160" t="s">
        <v>149</v>
      </c>
    </row>
    <row r="50" spans="1:79">
      <c r="A50" s="181"/>
      <c r="F50" s="181"/>
      <c r="G50" s="180"/>
      <c r="H50" s="180"/>
      <c r="I50" s="180"/>
      <c r="J50" s="181"/>
      <c r="K50" s="181"/>
      <c r="L50" s="202"/>
      <c r="M50" s="203"/>
      <c r="N50" s="203"/>
      <c r="O50" s="203"/>
      <c r="P50" s="203"/>
      <c r="Q50" s="203"/>
      <c r="R50" s="203"/>
      <c r="AR50" s="181"/>
      <c r="AS50" s="181"/>
      <c r="AT50" s="181"/>
      <c r="AU50" s="181"/>
      <c r="AV50" s="181"/>
      <c r="AW50" s="181"/>
      <c r="AX50" s="181"/>
      <c r="AY50" s="181"/>
      <c r="AZ50" s="181"/>
      <c r="BA50" s="181"/>
      <c r="BB50" s="181"/>
      <c r="BC50" s="181"/>
      <c r="BD50" s="181"/>
      <c r="BE50" s="181"/>
      <c r="BF50" s="181"/>
      <c r="BG50" s="181"/>
      <c r="BI50" s="241"/>
      <c r="BJ50" s="241"/>
      <c r="BL50" s="181"/>
      <c r="BP50" s="244">
        <v>29</v>
      </c>
      <c r="BQ50" s="251" t="s">
        <v>180</v>
      </c>
      <c r="BR50" s="251"/>
      <c r="BS50" s="251"/>
      <c r="BT50" s="251"/>
      <c r="BU50" s="251" t="s">
        <v>1538</v>
      </c>
      <c r="BV50" s="251"/>
      <c r="BW50" s="251"/>
      <c r="BY50" s="253">
        <v>16</v>
      </c>
      <c r="CA50" s="160" t="s">
        <v>155</v>
      </c>
    </row>
    <row r="51" spans="1:79">
      <c r="A51" s="181"/>
      <c r="F51" s="181"/>
      <c r="G51" s="180"/>
      <c r="H51" s="180"/>
      <c r="I51" s="180"/>
      <c r="J51" s="181"/>
      <c r="K51" s="181"/>
      <c r="L51" s="202"/>
      <c r="M51" s="203"/>
      <c r="N51" s="203"/>
      <c r="O51" s="203"/>
      <c r="P51" s="203"/>
      <c r="Q51" s="203"/>
      <c r="R51" s="203"/>
      <c r="AR51" s="181"/>
      <c r="AS51" s="181"/>
      <c r="AT51" s="181"/>
      <c r="AU51" s="181"/>
      <c r="AV51" s="181"/>
      <c r="AW51" s="181"/>
      <c r="AX51" s="181"/>
      <c r="AY51" s="181"/>
      <c r="AZ51" s="181"/>
      <c r="BA51" s="181"/>
      <c r="BB51" s="181"/>
      <c r="BC51" s="181"/>
      <c r="BD51" s="181"/>
      <c r="BE51" s="181"/>
      <c r="BF51" s="181"/>
      <c r="BG51" s="181"/>
      <c r="BI51" s="241"/>
      <c r="BJ51" s="241"/>
      <c r="BL51" s="181"/>
      <c r="BP51" s="244">
        <v>30</v>
      </c>
      <c r="BQ51" s="251" t="s">
        <v>182</v>
      </c>
      <c r="BR51" s="251"/>
      <c r="BS51" s="251"/>
      <c r="BT51" s="251"/>
      <c r="BU51" s="251" t="s">
        <v>1539</v>
      </c>
      <c r="BV51" s="251"/>
      <c r="BW51" s="251"/>
      <c r="BY51" s="253">
        <v>17</v>
      </c>
      <c r="CA51" s="160" t="s">
        <v>98</v>
      </c>
    </row>
    <row r="52" spans="1:79">
      <c r="A52" s="181"/>
      <c r="F52" s="181"/>
      <c r="G52" s="180"/>
      <c r="H52" s="180"/>
      <c r="I52" s="180"/>
      <c r="J52" s="181"/>
      <c r="K52" s="181"/>
      <c r="L52" s="202"/>
      <c r="M52" s="203"/>
      <c r="N52" s="203"/>
      <c r="O52" s="203"/>
      <c r="P52" s="203"/>
      <c r="Q52" s="203"/>
      <c r="R52" s="203"/>
      <c r="AR52" s="181"/>
      <c r="AS52" s="181"/>
      <c r="AT52" s="181"/>
      <c r="AU52" s="181"/>
      <c r="AV52" s="181"/>
      <c r="AW52" s="181"/>
      <c r="AX52" s="181"/>
      <c r="AY52" s="181"/>
      <c r="AZ52" s="181"/>
      <c r="BA52" s="181"/>
      <c r="BB52" s="181"/>
      <c r="BC52" s="181"/>
      <c r="BD52" s="181"/>
      <c r="BE52" s="181"/>
      <c r="BF52" s="181"/>
      <c r="BG52" s="181"/>
      <c r="BI52" s="241"/>
      <c r="BJ52" s="241"/>
      <c r="BL52" s="181"/>
      <c r="BP52" s="244">
        <v>31</v>
      </c>
      <c r="BQ52" s="251" t="s">
        <v>184</v>
      </c>
      <c r="BR52" s="251"/>
      <c r="BS52" s="251"/>
      <c r="BT52" s="251"/>
      <c r="BU52" s="251" t="s">
        <v>1540</v>
      </c>
      <c r="BV52" s="251"/>
      <c r="BW52" s="251"/>
      <c r="BY52" s="253">
        <v>18</v>
      </c>
      <c r="CA52" s="160" t="s">
        <v>162</v>
      </c>
    </row>
    <row r="53" spans="1:79">
      <c r="A53" s="181"/>
      <c r="F53" s="181"/>
      <c r="G53" s="180"/>
      <c r="H53" s="180"/>
      <c r="I53" s="180"/>
      <c r="J53" s="181"/>
      <c r="K53" s="181"/>
      <c r="L53" s="202"/>
      <c r="M53" s="203"/>
      <c r="N53" s="203"/>
      <c r="O53" s="203"/>
      <c r="P53" s="203"/>
      <c r="Q53" s="203"/>
      <c r="R53" s="203"/>
      <c r="AR53" s="181"/>
      <c r="AS53" s="181"/>
      <c r="AT53" s="181"/>
      <c r="AU53" s="181"/>
      <c r="AV53" s="181"/>
      <c r="AW53" s="181"/>
      <c r="AX53" s="181"/>
      <c r="AY53" s="181"/>
      <c r="AZ53" s="181"/>
      <c r="BA53" s="181"/>
      <c r="BB53" s="181"/>
      <c r="BC53" s="181"/>
      <c r="BD53" s="181"/>
      <c r="BE53" s="181"/>
      <c r="BF53" s="181"/>
      <c r="BG53" s="181"/>
      <c r="BI53" s="241"/>
      <c r="BJ53" s="241"/>
      <c r="BL53" s="181"/>
      <c r="BP53" s="244"/>
      <c r="BQ53" s="251" t="s">
        <v>186</v>
      </c>
      <c r="BR53" s="251"/>
      <c r="BS53" s="251"/>
      <c r="BT53" s="251"/>
      <c r="BU53" s="251" t="s">
        <v>1541</v>
      </c>
      <c r="BV53" s="251"/>
      <c r="BW53" s="251"/>
      <c r="BY53" s="253">
        <v>19</v>
      </c>
      <c r="CA53" s="160" t="s">
        <v>165</v>
      </c>
    </row>
    <row r="54" spans="1:79">
      <c r="A54" s="181"/>
      <c r="F54" s="181"/>
      <c r="G54" s="180"/>
      <c r="H54" s="180"/>
      <c r="I54" s="180"/>
      <c r="J54" s="181"/>
      <c r="K54" s="181"/>
      <c r="L54" s="202"/>
      <c r="M54" s="203"/>
      <c r="N54" s="203"/>
      <c r="O54" s="203"/>
      <c r="P54" s="203"/>
      <c r="Q54" s="203"/>
      <c r="R54" s="203"/>
      <c r="AR54" s="181"/>
      <c r="AS54" s="181"/>
      <c r="AT54" s="181"/>
      <c r="AU54" s="181"/>
      <c r="AV54" s="181"/>
      <c r="AW54" s="181"/>
      <c r="AX54" s="181"/>
      <c r="AY54" s="181"/>
      <c r="AZ54" s="181"/>
      <c r="BA54" s="181"/>
      <c r="BB54" s="181"/>
      <c r="BC54" s="181"/>
      <c r="BD54" s="181"/>
      <c r="BE54" s="181"/>
      <c r="BF54" s="181"/>
      <c r="BG54" s="181"/>
      <c r="BI54" s="241"/>
      <c r="BJ54" s="241"/>
      <c r="BL54" s="181"/>
      <c r="BQ54" s="251" t="s">
        <v>188</v>
      </c>
      <c r="BY54" s="253">
        <v>20</v>
      </c>
      <c r="CA54" s="160" t="s">
        <v>168</v>
      </c>
    </row>
    <row r="55" spans="1:79">
      <c r="A55" s="181"/>
      <c r="F55" s="181"/>
      <c r="G55" s="180"/>
      <c r="H55" s="180"/>
      <c r="I55" s="180"/>
      <c r="J55" s="181"/>
      <c r="K55" s="181"/>
      <c r="L55" s="202"/>
      <c r="M55" s="203"/>
      <c r="N55" s="203"/>
      <c r="O55" s="203"/>
      <c r="P55" s="203"/>
      <c r="Q55" s="203"/>
      <c r="R55" s="203"/>
      <c r="AR55" s="181"/>
      <c r="AS55" s="181"/>
      <c r="AT55" s="181"/>
      <c r="AU55" s="181"/>
      <c r="AV55" s="181"/>
      <c r="AW55" s="181"/>
      <c r="AX55" s="181"/>
      <c r="AY55" s="181"/>
      <c r="AZ55" s="181"/>
      <c r="BA55" s="181"/>
      <c r="BB55" s="181"/>
      <c r="BC55" s="181"/>
      <c r="BD55" s="181"/>
      <c r="BE55" s="181"/>
      <c r="BF55" s="181"/>
      <c r="BG55" s="181"/>
      <c r="BI55" s="241"/>
      <c r="BJ55" s="241"/>
      <c r="BL55" s="181"/>
      <c r="BQ55" s="251" t="s">
        <v>189</v>
      </c>
      <c r="BY55" s="253">
        <v>21</v>
      </c>
      <c r="CA55" s="160" t="s">
        <v>169</v>
      </c>
    </row>
    <row r="56" spans="1:79">
      <c r="A56" s="181"/>
      <c r="F56" s="181"/>
      <c r="G56" s="180"/>
      <c r="H56" s="180"/>
      <c r="I56" s="180"/>
      <c r="J56" s="181"/>
      <c r="K56" s="181"/>
      <c r="L56" s="202"/>
      <c r="M56" s="203"/>
      <c r="N56" s="203"/>
      <c r="O56" s="203"/>
      <c r="P56" s="203"/>
      <c r="Q56" s="203"/>
      <c r="R56" s="203"/>
      <c r="AR56" s="181"/>
      <c r="AS56" s="181"/>
      <c r="AT56" s="181"/>
      <c r="AU56" s="181"/>
      <c r="AV56" s="181"/>
      <c r="AW56" s="181"/>
      <c r="AX56" s="181"/>
      <c r="AY56" s="181"/>
      <c r="AZ56" s="181"/>
      <c r="BA56" s="181"/>
      <c r="BB56" s="181"/>
      <c r="BC56" s="181"/>
      <c r="BD56" s="181"/>
      <c r="BE56" s="181"/>
      <c r="BF56" s="181"/>
      <c r="BG56" s="181"/>
      <c r="BI56" s="241"/>
      <c r="BJ56" s="241"/>
      <c r="BL56" s="181"/>
      <c r="BQ56" s="251" t="s">
        <v>190</v>
      </c>
      <c r="BY56" s="253">
        <v>22</v>
      </c>
      <c r="CA56" s="160" t="s">
        <v>170</v>
      </c>
    </row>
    <row r="57" spans="1:79">
      <c r="A57" s="181"/>
      <c r="F57" s="181"/>
      <c r="G57" s="180"/>
      <c r="H57" s="180"/>
      <c r="I57" s="180"/>
      <c r="J57" s="181"/>
      <c r="K57" s="181"/>
      <c r="L57" s="202"/>
      <c r="M57" s="203"/>
      <c r="N57" s="203"/>
      <c r="O57" s="203"/>
      <c r="P57" s="203"/>
      <c r="Q57" s="203"/>
      <c r="R57" s="203"/>
      <c r="AR57" s="181"/>
      <c r="AS57" s="181"/>
      <c r="AT57" s="181"/>
      <c r="AU57" s="181"/>
      <c r="AV57" s="181"/>
      <c r="AW57" s="181"/>
      <c r="AX57" s="181"/>
      <c r="AY57" s="181"/>
      <c r="AZ57" s="181"/>
      <c r="BA57" s="181"/>
      <c r="BB57" s="181"/>
      <c r="BC57" s="181"/>
      <c r="BD57" s="181"/>
      <c r="BE57" s="181"/>
      <c r="BF57" s="181"/>
      <c r="BG57" s="181"/>
      <c r="BI57" s="241"/>
      <c r="BJ57" s="241"/>
      <c r="BL57" s="181"/>
      <c r="BQ57" s="251" t="s">
        <v>191</v>
      </c>
      <c r="BY57" s="253">
        <v>23</v>
      </c>
      <c r="CA57" s="160" t="s">
        <v>171</v>
      </c>
    </row>
    <row r="58" spans="1:79">
      <c r="A58" s="181"/>
      <c r="F58" s="181"/>
      <c r="G58" s="180"/>
      <c r="H58" s="180"/>
      <c r="I58" s="180"/>
      <c r="J58" s="181"/>
      <c r="K58" s="181"/>
      <c r="L58" s="202"/>
      <c r="M58" s="203"/>
      <c r="N58" s="203"/>
      <c r="O58" s="203"/>
      <c r="P58" s="203"/>
      <c r="Q58" s="203"/>
      <c r="R58" s="203"/>
      <c r="AR58" s="181"/>
      <c r="AS58" s="181"/>
      <c r="AT58" s="181"/>
      <c r="AU58" s="181"/>
      <c r="AV58" s="181"/>
      <c r="AW58" s="181"/>
      <c r="AX58" s="181"/>
      <c r="AY58" s="181"/>
      <c r="AZ58" s="181"/>
      <c r="BA58" s="181"/>
      <c r="BB58" s="181"/>
      <c r="BC58" s="181"/>
      <c r="BD58" s="181"/>
      <c r="BE58" s="181"/>
      <c r="BF58" s="181"/>
      <c r="BG58" s="181"/>
      <c r="BI58" s="241"/>
      <c r="BJ58" s="241"/>
      <c r="BL58" s="181"/>
      <c r="BQ58" s="251" t="s">
        <v>192</v>
      </c>
      <c r="BY58" s="253">
        <v>24</v>
      </c>
      <c r="CA58" s="160" t="s">
        <v>173</v>
      </c>
    </row>
    <row r="59" spans="1:79">
      <c r="A59" s="181"/>
      <c r="F59" s="181"/>
      <c r="G59" s="180"/>
      <c r="H59" s="180"/>
      <c r="I59" s="180"/>
      <c r="J59" s="181"/>
      <c r="K59" s="181"/>
      <c r="L59" s="202"/>
      <c r="M59" s="203"/>
      <c r="N59" s="203"/>
      <c r="O59" s="203"/>
      <c r="P59" s="203"/>
      <c r="Q59" s="203"/>
      <c r="R59" s="203"/>
      <c r="AR59" s="181"/>
      <c r="AS59" s="181"/>
      <c r="AT59" s="181"/>
      <c r="AU59" s="181"/>
      <c r="AV59" s="181"/>
      <c r="AW59" s="181"/>
      <c r="AX59" s="181"/>
      <c r="AY59" s="181"/>
      <c r="AZ59" s="181"/>
      <c r="BA59" s="181"/>
      <c r="BB59" s="181"/>
      <c r="BC59" s="181"/>
      <c r="BD59" s="181"/>
      <c r="BE59" s="181"/>
      <c r="BF59" s="181"/>
      <c r="BG59" s="181"/>
      <c r="BI59" s="241"/>
      <c r="BJ59" s="241"/>
      <c r="BL59" s="181"/>
      <c r="BQ59" s="251" t="s">
        <v>193</v>
      </c>
      <c r="BY59" s="253">
        <v>25</v>
      </c>
    </row>
    <row r="60" spans="1:79">
      <c r="A60" s="181"/>
      <c r="F60" s="181"/>
      <c r="G60" s="180"/>
      <c r="H60" s="180"/>
      <c r="I60" s="180"/>
      <c r="J60" s="181"/>
      <c r="K60" s="181"/>
      <c r="L60" s="202"/>
      <c r="M60" s="203"/>
      <c r="N60" s="203"/>
      <c r="O60" s="203"/>
      <c r="P60" s="203"/>
      <c r="Q60" s="203"/>
      <c r="R60" s="203"/>
      <c r="AR60" s="181"/>
      <c r="AS60" s="181"/>
      <c r="AT60" s="181"/>
      <c r="AU60" s="181"/>
      <c r="AV60" s="181"/>
      <c r="AW60" s="181"/>
      <c r="AX60" s="181"/>
      <c r="AY60" s="181"/>
      <c r="AZ60" s="181"/>
      <c r="BA60" s="181"/>
      <c r="BB60" s="181"/>
      <c r="BC60" s="181"/>
      <c r="BD60" s="181"/>
      <c r="BE60" s="181"/>
      <c r="BF60" s="181"/>
      <c r="BG60" s="181"/>
      <c r="BI60" s="241"/>
      <c r="BJ60" s="241"/>
      <c r="BL60" s="181"/>
      <c r="BQ60" s="251" t="s">
        <v>194</v>
      </c>
      <c r="BY60" s="253">
        <v>26</v>
      </c>
    </row>
    <row r="61" spans="1:79">
      <c r="A61" s="181"/>
      <c r="F61" s="181"/>
      <c r="G61" s="180"/>
      <c r="H61" s="180"/>
      <c r="I61" s="180"/>
      <c r="J61" s="181"/>
      <c r="K61" s="181"/>
      <c r="L61" s="202"/>
      <c r="M61" s="203"/>
      <c r="N61" s="203"/>
      <c r="O61" s="203"/>
      <c r="P61" s="203"/>
      <c r="Q61" s="203"/>
      <c r="R61" s="203"/>
      <c r="AR61" s="181"/>
      <c r="AS61" s="181"/>
      <c r="AT61" s="181"/>
      <c r="AU61" s="181"/>
      <c r="AV61" s="181"/>
      <c r="AW61" s="181"/>
      <c r="AX61" s="181"/>
      <c r="AY61" s="181"/>
      <c r="AZ61" s="181"/>
      <c r="BA61" s="181"/>
      <c r="BB61" s="181"/>
      <c r="BC61" s="181"/>
      <c r="BD61" s="181"/>
      <c r="BE61" s="181"/>
      <c r="BF61" s="181"/>
      <c r="BG61" s="181"/>
      <c r="BI61" s="241"/>
      <c r="BJ61" s="241"/>
      <c r="BL61" s="181"/>
      <c r="BQ61" s="251" t="s">
        <v>195</v>
      </c>
      <c r="BY61" s="253">
        <v>27</v>
      </c>
    </row>
    <row r="62" spans="1:79">
      <c r="A62" s="181"/>
      <c r="F62" s="181"/>
      <c r="G62" s="180"/>
      <c r="H62" s="180"/>
      <c r="I62" s="180"/>
      <c r="J62" s="181"/>
      <c r="K62" s="181"/>
      <c r="L62" s="202"/>
      <c r="M62" s="203"/>
      <c r="N62" s="203"/>
      <c r="O62" s="203"/>
      <c r="P62" s="203"/>
      <c r="Q62" s="203"/>
      <c r="R62" s="203"/>
      <c r="AR62" s="181"/>
      <c r="AS62" s="181"/>
      <c r="AT62" s="181"/>
      <c r="AU62" s="181"/>
      <c r="AV62" s="181"/>
      <c r="AW62" s="181"/>
      <c r="AX62" s="181"/>
      <c r="AY62" s="181"/>
      <c r="AZ62" s="181"/>
      <c r="BA62" s="181"/>
      <c r="BB62" s="181"/>
      <c r="BC62" s="181"/>
      <c r="BD62" s="181"/>
      <c r="BE62" s="181"/>
      <c r="BF62" s="181"/>
      <c r="BG62" s="181"/>
      <c r="BI62" s="241"/>
      <c r="BJ62" s="241"/>
      <c r="BL62" s="181"/>
      <c r="BQ62" s="251" t="s">
        <v>196</v>
      </c>
      <c r="BY62" s="253">
        <v>28</v>
      </c>
    </row>
    <row r="63" spans="1:79">
      <c r="A63" s="181"/>
      <c r="F63" s="181"/>
      <c r="G63" s="180"/>
      <c r="H63" s="180"/>
      <c r="I63" s="180"/>
      <c r="J63" s="181"/>
      <c r="K63" s="181"/>
      <c r="L63" s="202"/>
      <c r="M63" s="203"/>
      <c r="N63" s="203"/>
      <c r="O63" s="203"/>
      <c r="P63" s="203"/>
      <c r="Q63" s="203"/>
      <c r="R63" s="203"/>
      <c r="AR63" s="181"/>
      <c r="AS63" s="181"/>
      <c r="AT63" s="181"/>
      <c r="AU63" s="181"/>
      <c r="AV63" s="181"/>
      <c r="AW63" s="181"/>
      <c r="AX63" s="181"/>
      <c r="AY63" s="181"/>
      <c r="AZ63" s="181"/>
      <c r="BA63" s="181"/>
      <c r="BB63" s="181"/>
      <c r="BC63" s="181"/>
      <c r="BD63" s="181"/>
      <c r="BE63" s="181"/>
      <c r="BF63" s="181"/>
      <c r="BG63" s="181"/>
      <c r="BI63" s="241"/>
      <c r="BJ63" s="241"/>
      <c r="BL63" s="181"/>
      <c r="BQ63" s="251" t="s">
        <v>197</v>
      </c>
      <c r="BY63" s="253">
        <v>29</v>
      </c>
    </row>
    <row r="64" spans="1:79">
      <c r="A64" s="181"/>
      <c r="F64" s="181"/>
      <c r="G64" s="180"/>
      <c r="H64" s="180"/>
      <c r="I64" s="180"/>
      <c r="J64" s="181"/>
      <c r="K64" s="181"/>
      <c r="L64" s="202"/>
      <c r="M64" s="203"/>
      <c r="N64" s="203"/>
      <c r="O64" s="203"/>
      <c r="P64" s="203"/>
      <c r="Q64" s="203"/>
      <c r="R64" s="203"/>
      <c r="AR64" s="181"/>
      <c r="AS64" s="181"/>
      <c r="AT64" s="181"/>
      <c r="AU64" s="181"/>
      <c r="AV64" s="181"/>
      <c r="AW64" s="181"/>
      <c r="AX64" s="181"/>
      <c r="AY64" s="181"/>
      <c r="AZ64" s="181"/>
      <c r="BA64" s="181"/>
      <c r="BB64" s="181"/>
      <c r="BC64" s="181"/>
      <c r="BD64" s="181"/>
      <c r="BE64" s="181"/>
      <c r="BF64" s="181"/>
      <c r="BG64" s="181"/>
      <c r="BI64" s="241"/>
      <c r="BJ64" s="241"/>
      <c r="BL64" s="181"/>
      <c r="BQ64" s="251" t="s">
        <v>198</v>
      </c>
      <c r="BY64" s="253">
        <v>30</v>
      </c>
    </row>
    <row r="65" spans="1:77">
      <c r="A65" s="181"/>
      <c r="F65" s="181"/>
      <c r="G65" s="180"/>
      <c r="H65" s="180"/>
      <c r="I65" s="180"/>
      <c r="J65" s="181"/>
      <c r="K65" s="181"/>
      <c r="L65" s="202"/>
      <c r="M65" s="203"/>
      <c r="N65" s="203"/>
      <c r="O65" s="203"/>
      <c r="P65" s="203"/>
      <c r="Q65" s="203"/>
      <c r="R65" s="203"/>
      <c r="AR65" s="181"/>
      <c r="AS65" s="181"/>
      <c r="AT65" s="181"/>
      <c r="AU65" s="181"/>
      <c r="AV65" s="181"/>
      <c r="AW65" s="181"/>
      <c r="AX65" s="181"/>
      <c r="AY65" s="181"/>
      <c r="AZ65" s="181"/>
      <c r="BA65" s="181"/>
      <c r="BB65" s="181"/>
      <c r="BC65" s="181"/>
      <c r="BD65" s="181"/>
      <c r="BE65" s="181"/>
      <c r="BF65" s="181"/>
      <c r="BG65" s="181"/>
      <c r="BI65" s="241"/>
      <c r="BJ65" s="241"/>
      <c r="BL65" s="181"/>
      <c r="BQ65" s="251" t="s">
        <v>199</v>
      </c>
      <c r="BY65" s="253">
        <v>31</v>
      </c>
    </row>
    <row r="66" spans="1:77">
      <c r="A66" s="181"/>
      <c r="F66" s="181"/>
      <c r="G66" s="180"/>
      <c r="H66" s="180"/>
      <c r="I66" s="180"/>
      <c r="J66" s="181"/>
      <c r="K66" s="181"/>
      <c r="L66" s="202"/>
      <c r="M66" s="203"/>
      <c r="N66" s="203"/>
      <c r="O66" s="203"/>
      <c r="P66" s="203"/>
      <c r="Q66" s="203"/>
      <c r="R66" s="203"/>
      <c r="AR66" s="181"/>
      <c r="AS66" s="181"/>
      <c r="AT66" s="181"/>
      <c r="AU66" s="181"/>
      <c r="AV66" s="181"/>
      <c r="AW66" s="181"/>
      <c r="AX66" s="181"/>
      <c r="AY66" s="181"/>
      <c r="AZ66" s="181"/>
      <c r="BA66" s="181"/>
      <c r="BB66" s="181"/>
      <c r="BC66" s="181"/>
      <c r="BD66" s="181"/>
      <c r="BE66" s="181"/>
      <c r="BF66" s="181"/>
      <c r="BG66" s="181"/>
      <c r="BI66" s="241"/>
      <c r="BJ66" s="241"/>
      <c r="BL66" s="181"/>
    </row>
    <row r="67" spans="1:77">
      <c r="A67" s="181"/>
      <c r="F67" s="181"/>
      <c r="G67" s="180"/>
      <c r="H67" s="180"/>
      <c r="I67" s="180"/>
      <c r="J67" s="181"/>
      <c r="K67" s="181"/>
      <c r="L67" s="202"/>
      <c r="M67" s="203"/>
      <c r="N67" s="203"/>
      <c r="O67" s="203"/>
      <c r="P67" s="203"/>
      <c r="Q67" s="203"/>
      <c r="R67" s="203"/>
      <c r="AR67" s="181"/>
      <c r="AS67" s="181"/>
      <c r="AT67" s="181"/>
      <c r="AU67" s="181"/>
      <c r="AV67" s="181"/>
      <c r="AW67" s="181"/>
      <c r="AX67" s="181"/>
      <c r="AY67" s="181"/>
      <c r="AZ67" s="181"/>
      <c r="BA67" s="181"/>
      <c r="BB67" s="181"/>
      <c r="BC67" s="181"/>
      <c r="BD67" s="181"/>
      <c r="BE67" s="181"/>
      <c r="BF67" s="181"/>
      <c r="BG67" s="181"/>
      <c r="BI67" s="241"/>
      <c r="BJ67" s="241"/>
      <c r="BL67" s="181"/>
    </row>
    <row r="68" spans="1:77">
      <c r="A68" s="181"/>
      <c r="F68" s="181"/>
      <c r="G68" s="180"/>
      <c r="H68" s="180"/>
      <c r="I68" s="180"/>
      <c r="J68" s="181"/>
      <c r="K68" s="181"/>
      <c r="L68" s="202"/>
      <c r="M68" s="203"/>
      <c r="N68" s="203"/>
      <c r="O68" s="203"/>
      <c r="P68" s="203"/>
      <c r="Q68" s="203"/>
      <c r="R68" s="203"/>
      <c r="AR68" s="181"/>
      <c r="AS68" s="181"/>
      <c r="AT68" s="181"/>
      <c r="AU68" s="181"/>
      <c r="AV68" s="181"/>
      <c r="AW68" s="181"/>
      <c r="AX68" s="181"/>
      <c r="AY68" s="181"/>
      <c r="AZ68" s="181"/>
      <c r="BA68" s="181"/>
      <c r="BB68" s="181"/>
      <c r="BC68" s="181"/>
      <c r="BD68" s="181"/>
      <c r="BE68" s="181"/>
      <c r="BF68" s="181"/>
      <c r="BG68" s="181"/>
      <c r="BI68" s="241"/>
      <c r="BJ68" s="241"/>
      <c r="BL68" s="181"/>
    </row>
    <row r="69" spans="1:77">
      <c r="A69" s="181"/>
      <c r="F69" s="181"/>
      <c r="G69" s="180"/>
      <c r="H69" s="180"/>
      <c r="I69" s="180"/>
      <c r="J69" s="181"/>
      <c r="K69" s="181"/>
      <c r="L69" s="202"/>
      <c r="M69" s="203"/>
      <c r="N69" s="203"/>
      <c r="O69" s="203"/>
      <c r="P69" s="203"/>
      <c r="Q69" s="203"/>
      <c r="R69" s="203"/>
      <c r="AR69" s="181"/>
      <c r="AS69" s="181"/>
      <c r="AT69" s="181"/>
      <c r="AU69" s="181"/>
      <c r="AV69" s="181"/>
      <c r="AW69" s="181"/>
      <c r="AX69" s="181"/>
      <c r="AY69" s="181"/>
      <c r="AZ69" s="181"/>
      <c r="BA69" s="181"/>
      <c r="BB69" s="181"/>
      <c r="BC69" s="181"/>
      <c r="BD69" s="181"/>
      <c r="BE69" s="181"/>
      <c r="BF69" s="181"/>
      <c r="BG69" s="181"/>
      <c r="BI69" s="241"/>
      <c r="BJ69" s="241"/>
      <c r="BL69" s="181"/>
    </row>
    <row r="70" spans="1:77">
      <c r="A70" s="181"/>
      <c r="F70" s="181"/>
      <c r="G70" s="180"/>
      <c r="H70" s="180"/>
      <c r="I70" s="180"/>
      <c r="J70" s="181"/>
      <c r="K70" s="181"/>
      <c r="L70" s="202"/>
      <c r="M70" s="203"/>
      <c r="N70" s="203"/>
      <c r="O70" s="203"/>
      <c r="P70" s="203"/>
      <c r="Q70" s="203"/>
      <c r="R70" s="203"/>
      <c r="AR70" s="181"/>
      <c r="AS70" s="181"/>
      <c r="AT70" s="181"/>
      <c r="AU70" s="181"/>
      <c r="AV70" s="181"/>
      <c r="AW70" s="181"/>
      <c r="AX70" s="181"/>
      <c r="AY70" s="181"/>
      <c r="AZ70" s="181"/>
      <c r="BA70" s="181"/>
      <c r="BB70" s="181"/>
      <c r="BC70" s="181"/>
      <c r="BD70" s="181"/>
      <c r="BE70" s="181"/>
      <c r="BF70" s="181"/>
      <c r="BG70" s="181"/>
      <c r="BI70" s="241"/>
      <c r="BJ70" s="241"/>
      <c r="BL70" s="181"/>
    </row>
    <row r="71" spans="1:77">
      <c r="A71" s="181"/>
      <c r="F71" s="181"/>
      <c r="G71" s="180"/>
      <c r="H71" s="180"/>
      <c r="I71" s="180"/>
      <c r="J71" s="181"/>
      <c r="K71" s="181"/>
      <c r="L71" s="202"/>
      <c r="M71" s="203"/>
      <c r="N71" s="203"/>
      <c r="O71" s="203"/>
      <c r="P71" s="203"/>
      <c r="Q71" s="203"/>
      <c r="R71" s="203"/>
      <c r="AR71" s="181"/>
      <c r="AS71" s="181"/>
      <c r="AT71" s="181"/>
      <c r="AU71" s="181"/>
      <c r="AV71" s="181"/>
      <c r="AW71" s="181"/>
      <c r="AX71" s="181"/>
      <c r="AY71" s="181"/>
      <c r="AZ71" s="181"/>
      <c r="BA71" s="181"/>
      <c r="BB71" s="181"/>
      <c r="BC71" s="181"/>
      <c r="BD71" s="181"/>
      <c r="BE71" s="181"/>
      <c r="BF71" s="181"/>
      <c r="BG71" s="181"/>
      <c r="BI71" s="241"/>
      <c r="BJ71" s="241"/>
      <c r="BL71" s="181"/>
    </row>
    <row r="72" spans="1:77">
      <c r="A72" s="181"/>
      <c r="F72" s="181"/>
      <c r="G72" s="180"/>
      <c r="H72" s="180"/>
      <c r="I72" s="180"/>
      <c r="J72" s="181"/>
      <c r="K72" s="181"/>
      <c r="L72" s="202"/>
      <c r="M72" s="203"/>
      <c r="N72" s="203"/>
      <c r="O72" s="203"/>
      <c r="P72" s="203"/>
      <c r="Q72" s="203"/>
      <c r="R72" s="203"/>
      <c r="AR72" s="181"/>
      <c r="AS72" s="181"/>
      <c r="AT72" s="181"/>
      <c r="AU72" s="181"/>
      <c r="AV72" s="181"/>
      <c r="AW72" s="181"/>
      <c r="AX72" s="181"/>
      <c r="AY72" s="181"/>
      <c r="AZ72" s="181"/>
      <c r="BA72" s="181"/>
      <c r="BB72" s="181"/>
      <c r="BC72" s="181"/>
      <c r="BD72" s="181"/>
      <c r="BE72" s="181"/>
      <c r="BF72" s="181"/>
      <c r="BG72" s="181"/>
      <c r="BI72" s="241"/>
      <c r="BJ72" s="241"/>
      <c r="BL72" s="181"/>
    </row>
    <row r="73" spans="1:77">
      <c r="A73" s="181"/>
      <c r="F73" s="181"/>
      <c r="G73" s="180"/>
      <c r="H73" s="180"/>
      <c r="I73" s="180"/>
      <c r="J73" s="181"/>
      <c r="K73" s="181"/>
      <c r="L73" s="202"/>
      <c r="M73" s="203"/>
      <c r="N73" s="203"/>
      <c r="O73" s="203"/>
      <c r="P73" s="203"/>
      <c r="Q73" s="203"/>
      <c r="R73" s="203"/>
      <c r="AR73" s="181"/>
      <c r="AS73" s="181"/>
      <c r="AT73" s="181"/>
      <c r="AU73" s="181"/>
      <c r="AV73" s="181"/>
      <c r="AW73" s="181"/>
      <c r="AX73" s="181"/>
      <c r="AY73" s="181"/>
      <c r="AZ73" s="181"/>
      <c r="BA73" s="181"/>
      <c r="BB73" s="181"/>
      <c r="BC73" s="181"/>
      <c r="BD73" s="181"/>
      <c r="BE73" s="181"/>
      <c r="BF73" s="181"/>
      <c r="BG73" s="181"/>
      <c r="BI73" s="241"/>
      <c r="BJ73" s="241"/>
      <c r="BL73" s="181"/>
    </row>
    <row r="74" spans="1:77">
      <c r="A74" s="181"/>
      <c r="F74" s="181"/>
      <c r="G74" s="180"/>
      <c r="H74" s="180"/>
      <c r="I74" s="180"/>
      <c r="J74" s="181"/>
      <c r="K74" s="181"/>
      <c r="L74" s="202"/>
      <c r="M74" s="203"/>
      <c r="N74" s="203"/>
      <c r="O74" s="203"/>
      <c r="P74" s="203"/>
      <c r="Q74" s="203"/>
      <c r="R74" s="203"/>
      <c r="AR74" s="181"/>
      <c r="AS74" s="181"/>
      <c r="AT74" s="181"/>
      <c r="AU74" s="181"/>
      <c r="AV74" s="181"/>
      <c r="AW74" s="181"/>
      <c r="AX74" s="181"/>
      <c r="AY74" s="181"/>
      <c r="AZ74" s="181"/>
      <c r="BA74" s="181"/>
      <c r="BB74" s="181"/>
      <c r="BC74" s="181"/>
      <c r="BD74" s="181"/>
      <c r="BE74" s="181"/>
      <c r="BF74" s="181"/>
      <c r="BG74" s="181"/>
      <c r="BI74" s="241"/>
      <c r="BJ74" s="241"/>
      <c r="BL74" s="181"/>
    </row>
    <row r="75" spans="1:77">
      <c r="A75" s="181"/>
      <c r="F75" s="181"/>
      <c r="G75" s="180"/>
      <c r="H75" s="180"/>
      <c r="I75" s="180"/>
      <c r="J75" s="181"/>
      <c r="K75" s="181"/>
      <c r="L75" s="202"/>
      <c r="M75" s="203"/>
      <c r="N75" s="203"/>
      <c r="O75" s="203"/>
      <c r="P75" s="203"/>
      <c r="Q75" s="203"/>
      <c r="R75" s="203"/>
      <c r="AR75" s="181"/>
      <c r="AS75" s="181"/>
      <c r="AT75" s="181"/>
      <c r="AU75" s="181"/>
      <c r="AV75" s="181"/>
      <c r="AW75" s="181"/>
      <c r="AX75" s="181"/>
      <c r="AY75" s="181"/>
      <c r="AZ75" s="181"/>
      <c r="BA75" s="181"/>
      <c r="BB75" s="181"/>
      <c r="BC75" s="181"/>
      <c r="BD75" s="181"/>
      <c r="BE75" s="181"/>
      <c r="BF75" s="181"/>
      <c r="BG75" s="181"/>
      <c r="BI75" s="241"/>
      <c r="BJ75" s="241"/>
      <c r="BL75" s="181"/>
    </row>
    <row r="76" spans="1:77">
      <c r="A76" s="181"/>
      <c r="F76" s="181"/>
      <c r="G76" s="180"/>
      <c r="H76" s="180"/>
      <c r="I76" s="180"/>
      <c r="J76" s="181"/>
      <c r="K76" s="181"/>
      <c r="L76" s="202"/>
      <c r="M76" s="203"/>
      <c r="N76" s="203"/>
      <c r="O76" s="203"/>
      <c r="P76" s="203"/>
      <c r="Q76" s="203"/>
      <c r="R76" s="203"/>
      <c r="AR76" s="181"/>
      <c r="AS76" s="181"/>
      <c r="AT76" s="181"/>
      <c r="AU76" s="181"/>
      <c r="AV76" s="181"/>
      <c r="AW76" s="181"/>
      <c r="AX76" s="181"/>
      <c r="AY76" s="181"/>
      <c r="AZ76" s="181"/>
      <c r="BA76" s="181"/>
      <c r="BB76" s="181"/>
      <c r="BC76" s="181"/>
      <c r="BD76" s="181"/>
      <c r="BE76" s="181"/>
      <c r="BF76" s="181"/>
      <c r="BG76" s="181"/>
      <c r="BI76" s="241"/>
      <c r="BJ76" s="241"/>
      <c r="BL76" s="181"/>
    </row>
    <row r="77" spans="1:77">
      <c r="A77" s="181"/>
      <c r="F77" s="181"/>
      <c r="G77" s="180"/>
      <c r="H77" s="180"/>
      <c r="I77" s="180"/>
      <c r="J77" s="181"/>
      <c r="K77" s="181"/>
      <c r="L77" s="202"/>
      <c r="M77" s="203"/>
      <c r="N77" s="203"/>
      <c r="O77" s="203"/>
      <c r="P77" s="203"/>
      <c r="Q77" s="203"/>
      <c r="R77" s="203"/>
      <c r="AR77" s="181"/>
      <c r="AS77" s="181"/>
      <c r="AT77" s="181"/>
      <c r="AU77" s="181"/>
      <c r="AV77" s="181"/>
      <c r="AW77" s="181"/>
      <c r="AX77" s="181"/>
      <c r="AY77" s="181"/>
      <c r="AZ77" s="181"/>
      <c r="BA77" s="181"/>
      <c r="BB77" s="181"/>
      <c r="BC77" s="181"/>
      <c r="BD77" s="181"/>
      <c r="BE77" s="181"/>
      <c r="BF77" s="181"/>
      <c r="BG77" s="181"/>
      <c r="BI77" s="241"/>
      <c r="BJ77" s="241"/>
      <c r="BL77" s="181"/>
    </row>
    <row r="78" spans="1:77">
      <c r="A78" s="181"/>
      <c r="F78" s="181"/>
      <c r="G78" s="180"/>
      <c r="H78" s="180"/>
      <c r="I78" s="180"/>
      <c r="J78" s="181"/>
      <c r="K78" s="181"/>
      <c r="L78" s="202"/>
      <c r="M78" s="203"/>
      <c r="N78" s="203"/>
      <c r="O78" s="203"/>
      <c r="P78" s="203"/>
      <c r="Q78" s="203"/>
      <c r="R78" s="203"/>
      <c r="AR78" s="181"/>
      <c r="AS78" s="181"/>
      <c r="AT78" s="181"/>
      <c r="AU78" s="181"/>
      <c r="AV78" s="181"/>
      <c r="AW78" s="181"/>
      <c r="AX78" s="181"/>
      <c r="AY78" s="181"/>
      <c r="AZ78" s="181"/>
      <c r="BA78" s="181"/>
      <c r="BB78" s="181"/>
      <c r="BC78" s="181"/>
      <c r="BD78" s="181"/>
      <c r="BE78" s="181"/>
      <c r="BF78" s="181"/>
      <c r="BG78" s="181"/>
      <c r="BI78" s="241"/>
      <c r="BJ78" s="241"/>
      <c r="BL78" s="181"/>
    </row>
    <row r="79" spans="1:77">
      <c r="A79" s="181"/>
      <c r="F79" s="181"/>
      <c r="G79" s="180"/>
      <c r="H79" s="180"/>
      <c r="I79" s="180"/>
      <c r="J79" s="181"/>
      <c r="K79" s="181"/>
      <c r="L79" s="202"/>
      <c r="M79" s="203"/>
      <c r="N79" s="203"/>
      <c r="O79" s="203"/>
      <c r="P79" s="203"/>
      <c r="Q79" s="203"/>
      <c r="R79" s="203"/>
      <c r="AR79" s="181"/>
      <c r="AS79" s="181"/>
      <c r="AT79" s="181"/>
      <c r="AU79" s="181"/>
      <c r="AV79" s="181"/>
      <c r="AW79" s="181"/>
      <c r="AX79" s="181"/>
      <c r="AY79" s="181"/>
      <c r="AZ79" s="181"/>
      <c r="BA79" s="181"/>
      <c r="BB79" s="181"/>
      <c r="BC79" s="181"/>
      <c r="BD79" s="181"/>
      <c r="BE79" s="181"/>
      <c r="BF79" s="181"/>
      <c r="BG79" s="181"/>
      <c r="BI79" s="241"/>
      <c r="BJ79" s="241"/>
      <c r="BL79" s="181"/>
    </row>
    <row r="80" spans="1:77">
      <c r="A80" s="181"/>
      <c r="F80" s="181"/>
      <c r="G80" s="180"/>
      <c r="H80" s="180"/>
      <c r="I80" s="180"/>
      <c r="J80" s="181"/>
      <c r="K80" s="181"/>
      <c r="L80" s="202"/>
      <c r="M80" s="203"/>
      <c r="N80" s="203"/>
      <c r="O80" s="203"/>
      <c r="P80" s="203"/>
      <c r="Q80" s="203"/>
      <c r="R80" s="203"/>
      <c r="AR80" s="181"/>
      <c r="AS80" s="181"/>
      <c r="AT80" s="181"/>
      <c r="AU80" s="181"/>
      <c r="AV80" s="181"/>
      <c r="AW80" s="181"/>
      <c r="AX80" s="181"/>
      <c r="AY80" s="181"/>
      <c r="AZ80" s="181"/>
      <c r="BA80" s="181"/>
      <c r="BB80" s="181"/>
      <c r="BC80" s="181"/>
      <c r="BD80" s="181"/>
      <c r="BE80" s="181"/>
      <c r="BF80" s="181"/>
      <c r="BG80" s="181"/>
      <c r="BI80" s="241"/>
      <c r="BJ80" s="241"/>
      <c r="BL80" s="181"/>
    </row>
    <row r="81" spans="1:64">
      <c r="A81" s="181"/>
      <c r="F81" s="181"/>
      <c r="G81" s="180"/>
      <c r="H81" s="180"/>
      <c r="I81" s="180"/>
      <c r="J81" s="181"/>
      <c r="K81" s="181"/>
      <c r="L81" s="202"/>
      <c r="M81" s="203"/>
      <c r="N81" s="203"/>
      <c r="O81" s="203"/>
      <c r="P81" s="203"/>
      <c r="Q81" s="203"/>
      <c r="R81" s="203"/>
      <c r="AR81" s="181"/>
      <c r="AS81" s="181"/>
      <c r="AT81" s="181"/>
      <c r="AU81" s="181"/>
      <c r="AV81" s="181"/>
      <c r="AW81" s="181"/>
      <c r="AX81" s="181"/>
      <c r="AY81" s="181"/>
      <c r="AZ81" s="181"/>
      <c r="BA81" s="181"/>
      <c r="BB81" s="181"/>
      <c r="BC81" s="181"/>
      <c r="BD81" s="181"/>
      <c r="BE81" s="181"/>
      <c r="BF81" s="181"/>
      <c r="BG81" s="181"/>
      <c r="BI81" s="241"/>
      <c r="BJ81" s="241"/>
      <c r="BL81" s="181"/>
    </row>
    <row r="82" spans="1:64">
      <c r="A82" s="181"/>
      <c r="F82" s="181"/>
      <c r="G82" s="180"/>
      <c r="H82" s="180"/>
      <c r="I82" s="180"/>
      <c r="J82" s="181"/>
      <c r="K82" s="181"/>
      <c r="L82" s="202"/>
      <c r="M82" s="203"/>
      <c r="N82" s="203"/>
      <c r="O82" s="203"/>
      <c r="P82" s="203"/>
      <c r="Q82" s="203"/>
      <c r="R82" s="203"/>
      <c r="AR82" s="181"/>
      <c r="AS82" s="181"/>
      <c r="AT82" s="181"/>
      <c r="AU82" s="181"/>
      <c r="AV82" s="181"/>
      <c r="AW82" s="181"/>
      <c r="AX82" s="181"/>
      <c r="AY82" s="181"/>
      <c r="AZ82" s="181"/>
      <c r="BA82" s="181"/>
      <c r="BB82" s="181"/>
      <c r="BC82" s="181"/>
      <c r="BD82" s="181"/>
      <c r="BE82" s="181"/>
      <c r="BF82" s="181"/>
      <c r="BG82" s="181"/>
      <c r="BI82" s="241"/>
      <c r="BJ82" s="241"/>
      <c r="BL82" s="181"/>
    </row>
    <row r="83" spans="1:64">
      <c r="A83" s="181"/>
      <c r="F83" s="181"/>
      <c r="G83" s="180"/>
      <c r="H83" s="180"/>
      <c r="I83" s="180"/>
      <c r="J83" s="181"/>
      <c r="K83" s="181"/>
      <c r="L83" s="202"/>
      <c r="M83" s="203"/>
      <c r="N83" s="203"/>
      <c r="O83" s="203"/>
      <c r="P83" s="203"/>
      <c r="Q83" s="203"/>
      <c r="R83" s="203"/>
      <c r="AR83" s="181"/>
      <c r="AS83" s="181"/>
      <c r="AT83" s="181"/>
      <c r="AU83" s="181"/>
      <c r="AV83" s="181"/>
      <c r="AW83" s="181"/>
      <c r="AX83" s="181"/>
      <c r="AY83" s="181"/>
      <c r="AZ83" s="181"/>
      <c r="BA83" s="181"/>
      <c r="BB83" s="181"/>
      <c r="BC83" s="181"/>
      <c r="BD83" s="181"/>
      <c r="BE83" s="181"/>
      <c r="BF83" s="181"/>
      <c r="BG83" s="181"/>
      <c r="BI83" s="241"/>
      <c r="BJ83" s="241"/>
      <c r="BL83" s="181"/>
    </row>
    <row r="84" spans="1:64">
      <c r="A84" s="181"/>
      <c r="F84" s="181"/>
      <c r="G84" s="180"/>
      <c r="H84" s="180"/>
      <c r="I84" s="180"/>
      <c r="J84" s="181"/>
      <c r="K84" s="181"/>
      <c r="L84" s="202"/>
      <c r="M84" s="203"/>
      <c r="N84" s="203"/>
      <c r="O84" s="203"/>
      <c r="P84" s="203"/>
      <c r="Q84" s="203"/>
      <c r="R84" s="203"/>
      <c r="AR84" s="181"/>
      <c r="AS84" s="181"/>
      <c r="AT84" s="181"/>
      <c r="AU84" s="181"/>
      <c r="AV84" s="181"/>
      <c r="AW84" s="181"/>
      <c r="AX84" s="181"/>
      <c r="AY84" s="181"/>
      <c r="AZ84" s="181"/>
      <c r="BA84" s="181"/>
      <c r="BB84" s="181"/>
      <c r="BC84" s="181"/>
      <c r="BD84" s="181"/>
      <c r="BE84" s="181"/>
      <c r="BF84" s="181"/>
      <c r="BG84" s="181"/>
      <c r="BI84" s="241"/>
      <c r="BJ84" s="241"/>
      <c r="BL84" s="181"/>
    </row>
    <row r="85" spans="1:64">
      <c r="A85" s="181"/>
      <c r="F85" s="181"/>
      <c r="G85" s="180"/>
      <c r="H85" s="180"/>
      <c r="I85" s="180"/>
      <c r="J85" s="181"/>
      <c r="K85" s="181"/>
      <c r="L85" s="202"/>
      <c r="M85" s="203"/>
      <c r="N85" s="203"/>
      <c r="O85" s="203"/>
      <c r="P85" s="203"/>
      <c r="Q85" s="203"/>
      <c r="R85" s="203"/>
      <c r="AR85" s="181"/>
      <c r="AS85" s="181"/>
      <c r="AT85" s="181"/>
      <c r="AU85" s="181"/>
      <c r="AV85" s="181"/>
      <c r="AW85" s="181"/>
      <c r="AX85" s="181"/>
      <c r="AY85" s="181"/>
      <c r="AZ85" s="181"/>
      <c r="BA85" s="181"/>
      <c r="BB85" s="181"/>
      <c r="BC85" s="181"/>
      <c r="BD85" s="181"/>
      <c r="BE85" s="181"/>
      <c r="BF85" s="181"/>
      <c r="BG85" s="181"/>
      <c r="BI85" s="241"/>
      <c r="BJ85" s="241"/>
      <c r="BL85" s="181"/>
    </row>
    <row r="86" spans="1:64">
      <c r="A86" s="181"/>
      <c r="F86" s="181"/>
      <c r="G86" s="180"/>
      <c r="H86" s="180"/>
      <c r="I86" s="180"/>
      <c r="J86" s="181"/>
      <c r="K86" s="181"/>
      <c r="L86" s="202"/>
      <c r="M86" s="203"/>
      <c r="N86" s="203"/>
      <c r="O86" s="203"/>
      <c r="P86" s="203"/>
      <c r="Q86" s="203"/>
      <c r="R86" s="203"/>
      <c r="AR86" s="181"/>
      <c r="AS86" s="181"/>
      <c r="AT86" s="181"/>
      <c r="AU86" s="181"/>
      <c r="AV86" s="181"/>
      <c r="AW86" s="181"/>
      <c r="AX86" s="181"/>
      <c r="AY86" s="181"/>
      <c r="AZ86" s="181"/>
      <c r="BA86" s="181"/>
      <c r="BB86" s="181"/>
      <c r="BC86" s="181"/>
      <c r="BD86" s="181"/>
      <c r="BE86" s="181"/>
      <c r="BF86" s="181"/>
      <c r="BG86" s="181"/>
      <c r="BI86" s="241"/>
      <c r="BJ86" s="241"/>
      <c r="BL86" s="181"/>
    </row>
    <row r="87" spans="1:64">
      <c r="A87" s="181"/>
      <c r="F87" s="181"/>
      <c r="G87" s="180"/>
      <c r="H87" s="180"/>
      <c r="I87" s="180"/>
      <c r="J87" s="181"/>
      <c r="K87" s="181"/>
      <c r="L87" s="202"/>
      <c r="M87" s="203"/>
      <c r="N87" s="203"/>
      <c r="O87" s="203"/>
      <c r="P87" s="203"/>
      <c r="Q87" s="203"/>
      <c r="R87" s="203"/>
      <c r="AR87" s="181"/>
      <c r="AS87" s="181"/>
      <c r="AT87" s="181"/>
      <c r="AU87" s="181"/>
      <c r="AV87" s="181"/>
      <c r="AW87" s="181"/>
      <c r="AX87" s="181"/>
      <c r="AY87" s="181"/>
      <c r="AZ87" s="181"/>
      <c r="BA87" s="181"/>
      <c r="BB87" s="181"/>
      <c r="BC87" s="181"/>
      <c r="BD87" s="181"/>
      <c r="BE87" s="181"/>
      <c r="BF87" s="181"/>
      <c r="BG87" s="181"/>
      <c r="BI87" s="241"/>
      <c r="BJ87" s="241"/>
      <c r="BL87" s="181"/>
    </row>
    <row r="88" spans="1:64">
      <c r="A88" s="181"/>
      <c r="F88" s="181"/>
      <c r="G88" s="180"/>
      <c r="H88" s="180"/>
      <c r="I88" s="180"/>
      <c r="J88" s="181"/>
      <c r="K88" s="181"/>
      <c r="L88" s="202"/>
      <c r="M88" s="203"/>
      <c r="N88" s="203"/>
      <c r="O88" s="203"/>
      <c r="P88" s="203"/>
      <c r="Q88" s="203"/>
      <c r="R88" s="203"/>
      <c r="AR88" s="181"/>
      <c r="AS88" s="181"/>
      <c r="AT88" s="181"/>
      <c r="AU88" s="181"/>
      <c r="AV88" s="181"/>
      <c r="AW88" s="181"/>
      <c r="AX88" s="181"/>
      <c r="AY88" s="181"/>
      <c r="AZ88" s="181"/>
      <c r="BA88" s="181"/>
      <c r="BB88" s="181"/>
      <c r="BC88" s="181"/>
      <c r="BD88" s="181"/>
      <c r="BE88" s="181"/>
      <c r="BF88" s="181"/>
      <c r="BG88" s="181"/>
      <c r="BI88" s="241"/>
      <c r="BJ88" s="241"/>
      <c r="BL88" s="181"/>
    </row>
    <row r="89" spans="1:64">
      <c r="A89" s="181"/>
      <c r="F89" s="181"/>
      <c r="G89" s="180"/>
      <c r="H89" s="180"/>
      <c r="I89" s="180"/>
      <c r="J89" s="181"/>
      <c r="K89" s="181"/>
      <c r="L89" s="202"/>
      <c r="M89" s="203"/>
      <c r="N89" s="203"/>
      <c r="O89" s="203"/>
      <c r="P89" s="203"/>
      <c r="Q89" s="203"/>
      <c r="R89" s="203"/>
      <c r="AR89" s="181"/>
      <c r="AS89" s="181"/>
      <c r="AT89" s="181"/>
      <c r="AU89" s="181"/>
      <c r="AV89" s="181"/>
      <c r="AW89" s="181"/>
      <c r="AX89" s="181"/>
      <c r="AY89" s="181"/>
      <c r="AZ89" s="181"/>
      <c r="BA89" s="181"/>
      <c r="BB89" s="181"/>
      <c r="BC89" s="181"/>
      <c r="BD89" s="181"/>
      <c r="BE89" s="181"/>
      <c r="BF89" s="181"/>
      <c r="BG89" s="181"/>
      <c r="BI89" s="241"/>
      <c r="BJ89" s="241"/>
      <c r="BL89" s="181"/>
    </row>
    <row r="90" spans="1:64">
      <c r="A90" s="181"/>
      <c r="F90" s="181"/>
      <c r="G90" s="180"/>
      <c r="H90" s="180"/>
      <c r="I90" s="180"/>
      <c r="J90" s="181"/>
      <c r="K90" s="181"/>
      <c r="L90" s="202"/>
      <c r="M90" s="203"/>
      <c r="N90" s="203"/>
      <c r="O90" s="203"/>
      <c r="P90" s="203"/>
      <c r="Q90" s="203"/>
      <c r="R90" s="203"/>
      <c r="AR90" s="181"/>
      <c r="AS90" s="181"/>
      <c r="AT90" s="181"/>
      <c r="AU90" s="181"/>
      <c r="AV90" s="181"/>
      <c r="AW90" s="181"/>
      <c r="AX90" s="181"/>
      <c r="AY90" s="181"/>
      <c r="AZ90" s="181"/>
      <c r="BA90" s="181"/>
      <c r="BB90" s="181"/>
      <c r="BC90" s="181"/>
      <c r="BD90" s="181"/>
      <c r="BE90" s="181"/>
      <c r="BF90" s="181"/>
      <c r="BG90" s="181"/>
      <c r="BI90" s="241"/>
      <c r="BJ90" s="241"/>
      <c r="BL90" s="181"/>
    </row>
    <row r="91" spans="1:64">
      <c r="A91" s="181"/>
      <c r="F91" s="181"/>
      <c r="G91" s="180"/>
      <c r="H91" s="180"/>
      <c r="I91" s="180"/>
      <c r="J91" s="181"/>
      <c r="K91" s="181"/>
      <c r="L91" s="202"/>
      <c r="M91" s="203"/>
      <c r="N91" s="203"/>
      <c r="O91" s="203"/>
      <c r="P91" s="203"/>
      <c r="Q91" s="203"/>
      <c r="R91" s="203"/>
      <c r="AR91" s="181"/>
      <c r="AS91" s="181"/>
      <c r="AT91" s="181"/>
      <c r="AU91" s="181"/>
      <c r="AV91" s="181"/>
      <c r="AW91" s="181"/>
      <c r="AX91" s="181"/>
      <c r="AY91" s="181"/>
      <c r="AZ91" s="181"/>
      <c r="BA91" s="181"/>
      <c r="BB91" s="181"/>
      <c r="BC91" s="181"/>
      <c r="BD91" s="181"/>
      <c r="BE91" s="181"/>
      <c r="BF91" s="181"/>
      <c r="BG91" s="181"/>
      <c r="BI91" s="241"/>
      <c r="BJ91" s="241"/>
      <c r="BL91" s="181"/>
    </row>
    <row r="92" spans="1:64">
      <c r="A92" s="181"/>
      <c r="F92" s="181"/>
      <c r="G92" s="180"/>
      <c r="H92" s="180"/>
      <c r="I92" s="180"/>
      <c r="J92" s="181"/>
      <c r="K92" s="181"/>
      <c r="L92" s="202"/>
      <c r="M92" s="203"/>
      <c r="N92" s="203"/>
      <c r="O92" s="203"/>
      <c r="P92" s="203"/>
      <c r="Q92" s="203"/>
      <c r="R92" s="203"/>
      <c r="AR92" s="181"/>
      <c r="AS92" s="181"/>
      <c r="AT92" s="181"/>
      <c r="AU92" s="181"/>
      <c r="AV92" s="181"/>
      <c r="AW92" s="181"/>
      <c r="AX92" s="181"/>
      <c r="AY92" s="181"/>
      <c r="AZ92" s="181"/>
      <c r="BA92" s="181"/>
      <c r="BB92" s="181"/>
      <c r="BC92" s="181"/>
      <c r="BD92" s="181"/>
      <c r="BE92" s="181"/>
      <c r="BF92" s="181"/>
      <c r="BG92" s="181"/>
      <c r="BI92" s="241"/>
      <c r="BJ92" s="241"/>
      <c r="BL92" s="181"/>
    </row>
    <row r="93" spans="1:64">
      <c r="A93" s="181"/>
      <c r="F93" s="181"/>
      <c r="G93" s="180"/>
      <c r="H93" s="180"/>
      <c r="I93" s="180"/>
      <c r="J93" s="181"/>
      <c r="K93" s="181"/>
      <c r="L93" s="202"/>
      <c r="M93" s="203"/>
      <c r="N93" s="203"/>
      <c r="O93" s="203"/>
      <c r="P93" s="203"/>
      <c r="Q93" s="203"/>
      <c r="R93" s="203"/>
      <c r="AR93" s="181"/>
      <c r="AS93" s="181"/>
      <c r="AT93" s="181"/>
      <c r="AU93" s="181"/>
      <c r="AV93" s="181"/>
      <c r="AW93" s="181"/>
      <c r="AX93" s="181"/>
      <c r="AY93" s="181"/>
      <c r="AZ93" s="181"/>
      <c r="BA93" s="181"/>
      <c r="BB93" s="181"/>
      <c r="BC93" s="181"/>
      <c r="BD93" s="181"/>
      <c r="BE93" s="181"/>
      <c r="BF93" s="181"/>
      <c r="BG93" s="181"/>
      <c r="BI93" s="241"/>
      <c r="BJ93" s="241"/>
      <c r="BL93" s="181"/>
    </row>
    <row r="94" spans="1:64">
      <c r="A94" s="181"/>
      <c r="F94" s="181"/>
      <c r="G94" s="180"/>
      <c r="H94" s="180"/>
      <c r="I94" s="180"/>
      <c r="J94" s="181"/>
      <c r="K94" s="181"/>
      <c r="L94" s="202"/>
      <c r="M94" s="203"/>
      <c r="N94" s="203"/>
      <c r="O94" s="203"/>
      <c r="P94" s="203"/>
      <c r="Q94" s="203"/>
      <c r="R94" s="203"/>
      <c r="AR94" s="181"/>
      <c r="AS94" s="181"/>
      <c r="AT94" s="181"/>
      <c r="AU94" s="181"/>
      <c r="AV94" s="181"/>
      <c r="AW94" s="181"/>
      <c r="AX94" s="181"/>
      <c r="AY94" s="181"/>
      <c r="AZ94" s="181"/>
      <c r="BA94" s="181"/>
      <c r="BB94" s="181"/>
      <c r="BC94" s="181"/>
      <c r="BD94" s="181"/>
      <c r="BE94" s="181"/>
      <c r="BF94" s="181"/>
      <c r="BG94" s="181"/>
      <c r="BI94" s="241"/>
      <c r="BJ94" s="241"/>
      <c r="BL94" s="181"/>
    </row>
    <row r="95" spans="1:64">
      <c r="A95" s="181"/>
      <c r="F95" s="181"/>
      <c r="G95" s="180"/>
      <c r="H95" s="180"/>
      <c r="I95" s="180"/>
      <c r="J95" s="181"/>
      <c r="K95" s="181"/>
      <c r="L95" s="202"/>
      <c r="M95" s="203"/>
      <c r="N95" s="203"/>
      <c r="O95" s="203"/>
      <c r="P95" s="203"/>
      <c r="Q95" s="203"/>
      <c r="R95" s="203"/>
      <c r="AR95" s="181"/>
      <c r="AS95" s="181"/>
      <c r="AT95" s="181"/>
      <c r="AU95" s="181"/>
      <c r="AV95" s="181"/>
      <c r="AW95" s="181"/>
      <c r="AX95" s="181"/>
      <c r="AY95" s="181"/>
      <c r="AZ95" s="181"/>
      <c r="BA95" s="181"/>
      <c r="BB95" s="181"/>
      <c r="BC95" s="181"/>
      <c r="BD95" s="181"/>
      <c r="BE95" s="181"/>
      <c r="BF95" s="181"/>
      <c r="BG95" s="181"/>
      <c r="BI95" s="241"/>
      <c r="BJ95" s="241"/>
      <c r="BL95" s="181"/>
    </row>
    <row r="96" spans="1:64">
      <c r="A96" s="181"/>
      <c r="F96" s="181"/>
      <c r="G96" s="180"/>
      <c r="H96" s="180"/>
      <c r="I96" s="180"/>
      <c r="J96" s="181"/>
      <c r="K96" s="181"/>
      <c r="L96" s="202"/>
      <c r="M96" s="203"/>
      <c r="N96" s="203"/>
      <c r="O96" s="203"/>
      <c r="P96" s="203"/>
      <c r="Q96" s="203"/>
      <c r="R96" s="203"/>
      <c r="AR96" s="181"/>
      <c r="AS96" s="181"/>
      <c r="AT96" s="181"/>
      <c r="AU96" s="181"/>
      <c r="AV96" s="181"/>
      <c r="AW96" s="181"/>
      <c r="AX96" s="181"/>
      <c r="AY96" s="181"/>
      <c r="AZ96" s="181"/>
      <c r="BA96" s="181"/>
      <c r="BB96" s="181"/>
      <c r="BC96" s="181"/>
      <c r="BD96" s="181"/>
      <c r="BE96" s="181"/>
      <c r="BF96" s="181"/>
      <c r="BG96" s="181"/>
      <c r="BI96" s="241"/>
      <c r="BJ96" s="241"/>
      <c r="BL96" s="181"/>
    </row>
    <row r="97" spans="1:64">
      <c r="A97" s="181"/>
      <c r="F97" s="181"/>
      <c r="G97" s="180"/>
      <c r="H97" s="180"/>
      <c r="I97" s="180"/>
      <c r="J97" s="181"/>
      <c r="K97" s="181"/>
      <c r="L97" s="202"/>
      <c r="M97" s="203"/>
      <c r="N97" s="203"/>
      <c r="O97" s="203"/>
      <c r="P97" s="203"/>
      <c r="Q97" s="203"/>
      <c r="R97" s="203"/>
      <c r="AR97" s="181"/>
      <c r="AS97" s="181"/>
      <c r="AT97" s="181"/>
      <c r="AU97" s="181"/>
      <c r="AV97" s="181"/>
      <c r="AW97" s="181"/>
      <c r="AX97" s="181"/>
      <c r="AY97" s="181"/>
      <c r="AZ97" s="181"/>
      <c r="BA97" s="181"/>
      <c r="BB97" s="181"/>
      <c r="BC97" s="181"/>
      <c r="BD97" s="181"/>
      <c r="BE97" s="181"/>
      <c r="BF97" s="181"/>
      <c r="BG97" s="181"/>
      <c r="BI97" s="241"/>
      <c r="BJ97" s="241"/>
      <c r="BL97" s="181"/>
    </row>
    <row r="98" spans="1:64">
      <c r="A98" s="181"/>
      <c r="F98" s="181"/>
      <c r="G98" s="180"/>
      <c r="H98" s="180"/>
      <c r="I98" s="180"/>
      <c r="J98" s="181"/>
      <c r="K98" s="181"/>
      <c r="L98" s="202"/>
      <c r="M98" s="203"/>
      <c r="N98" s="203"/>
      <c r="O98" s="203"/>
      <c r="P98" s="203"/>
      <c r="Q98" s="203"/>
      <c r="R98" s="203"/>
      <c r="AR98" s="181"/>
      <c r="AS98" s="181"/>
      <c r="AT98" s="181"/>
      <c r="AU98" s="181"/>
      <c r="AV98" s="181"/>
      <c r="AW98" s="181"/>
      <c r="AX98" s="181"/>
      <c r="AY98" s="181"/>
      <c r="AZ98" s="181"/>
      <c r="BA98" s="181"/>
      <c r="BB98" s="181"/>
      <c r="BC98" s="181"/>
      <c r="BD98" s="181"/>
      <c r="BE98" s="181"/>
      <c r="BF98" s="181"/>
      <c r="BG98" s="181"/>
      <c r="BI98" s="241"/>
      <c r="BJ98" s="241"/>
      <c r="BL98" s="181"/>
    </row>
    <row r="99" spans="1:64">
      <c r="A99" s="181"/>
      <c r="F99" s="181"/>
      <c r="G99" s="180"/>
      <c r="H99" s="180"/>
      <c r="I99" s="180"/>
      <c r="J99" s="181"/>
      <c r="K99" s="181"/>
      <c r="L99" s="202"/>
      <c r="M99" s="203"/>
      <c r="N99" s="203"/>
      <c r="O99" s="203"/>
      <c r="P99" s="203"/>
      <c r="Q99" s="203"/>
      <c r="R99" s="203"/>
      <c r="AR99" s="181"/>
      <c r="AS99" s="181"/>
      <c r="AT99" s="181"/>
      <c r="AU99" s="181"/>
      <c r="AV99" s="181"/>
      <c r="AW99" s="181"/>
      <c r="AX99" s="181"/>
      <c r="AY99" s="181"/>
      <c r="AZ99" s="181"/>
      <c r="BA99" s="181"/>
      <c r="BB99" s="181"/>
      <c r="BC99" s="181"/>
      <c r="BD99" s="181"/>
      <c r="BE99" s="181"/>
      <c r="BF99" s="181"/>
      <c r="BG99" s="181"/>
      <c r="BI99" s="241"/>
      <c r="BJ99" s="241"/>
      <c r="BL99" s="181"/>
    </row>
    <row r="100" spans="1:64">
      <c r="A100" s="181"/>
      <c r="F100" s="181"/>
      <c r="G100" s="180"/>
      <c r="H100" s="180"/>
      <c r="I100" s="180"/>
      <c r="J100" s="181"/>
      <c r="K100" s="181"/>
      <c r="L100" s="202"/>
      <c r="M100" s="203"/>
      <c r="N100" s="203"/>
      <c r="O100" s="203"/>
      <c r="P100" s="203"/>
      <c r="Q100" s="203"/>
      <c r="R100" s="203"/>
      <c r="AR100" s="181"/>
      <c r="AS100" s="181"/>
      <c r="AT100" s="181"/>
      <c r="AU100" s="181"/>
      <c r="AV100" s="181"/>
      <c r="AW100" s="181"/>
      <c r="AX100" s="181"/>
      <c r="AY100" s="181"/>
      <c r="AZ100" s="181"/>
      <c r="BA100" s="181"/>
      <c r="BB100" s="181"/>
      <c r="BC100" s="181"/>
      <c r="BD100" s="181"/>
      <c r="BE100" s="181"/>
      <c r="BF100" s="181"/>
      <c r="BG100" s="181"/>
      <c r="BI100" s="241"/>
      <c r="BJ100" s="241"/>
      <c r="BL100" s="181"/>
    </row>
    <row r="101" spans="1:64">
      <c r="A101" s="181"/>
      <c r="F101" s="181"/>
      <c r="G101" s="180"/>
      <c r="H101" s="180"/>
      <c r="I101" s="180"/>
      <c r="J101" s="181"/>
      <c r="K101" s="181"/>
      <c r="L101" s="202"/>
      <c r="M101" s="203"/>
      <c r="N101" s="203"/>
      <c r="O101" s="203"/>
      <c r="P101" s="203"/>
      <c r="Q101" s="203"/>
      <c r="R101" s="203"/>
      <c r="AR101" s="181"/>
      <c r="AS101" s="181"/>
      <c r="AT101" s="181"/>
      <c r="AU101" s="181"/>
      <c r="AV101" s="181"/>
      <c r="AW101" s="181"/>
      <c r="AX101" s="181"/>
      <c r="AY101" s="181"/>
      <c r="AZ101" s="181"/>
      <c r="BA101" s="181"/>
      <c r="BB101" s="181"/>
      <c r="BC101" s="181"/>
      <c r="BD101" s="181"/>
      <c r="BE101" s="181"/>
      <c r="BF101" s="181"/>
      <c r="BG101" s="181"/>
      <c r="BI101" s="241"/>
      <c r="BJ101" s="241"/>
      <c r="BL101" s="181"/>
    </row>
    <row r="102" spans="1:64">
      <c r="A102" s="181"/>
      <c r="F102" s="181"/>
      <c r="G102" s="180"/>
      <c r="H102" s="180"/>
      <c r="I102" s="180"/>
      <c r="J102" s="181"/>
      <c r="K102" s="181"/>
      <c r="L102" s="202"/>
      <c r="M102" s="203"/>
      <c r="N102" s="203"/>
      <c r="O102" s="203"/>
      <c r="P102" s="203"/>
      <c r="Q102" s="203"/>
      <c r="R102" s="203"/>
      <c r="AR102" s="181"/>
      <c r="AS102" s="181"/>
      <c r="AT102" s="181"/>
      <c r="AU102" s="181"/>
      <c r="AV102" s="181"/>
      <c r="AW102" s="181"/>
      <c r="AX102" s="181"/>
      <c r="AY102" s="181"/>
      <c r="AZ102" s="181"/>
      <c r="BA102" s="181"/>
      <c r="BB102" s="181"/>
      <c r="BC102" s="181"/>
      <c r="BD102" s="181"/>
      <c r="BE102" s="181"/>
      <c r="BF102" s="181"/>
      <c r="BG102" s="181"/>
      <c r="BI102" s="241"/>
      <c r="BJ102" s="241"/>
      <c r="BL102" s="181"/>
    </row>
    <row r="103" spans="1:64">
      <c r="A103" s="181"/>
      <c r="F103" s="181"/>
      <c r="G103" s="180"/>
      <c r="H103" s="180"/>
      <c r="I103" s="180"/>
      <c r="J103" s="181"/>
      <c r="K103" s="181"/>
      <c r="L103" s="202"/>
      <c r="M103" s="203"/>
      <c r="N103" s="203"/>
      <c r="O103" s="203"/>
      <c r="P103" s="203"/>
      <c r="Q103" s="203"/>
      <c r="R103" s="203"/>
      <c r="AR103" s="181"/>
      <c r="AS103" s="181"/>
      <c r="AT103" s="181"/>
      <c r="AU103" s="181"/>
      <c r="AV103" s="181"/>
      <c r="AW103" s="181"/>
      <c r="AX103" s="181"/>
      <c r="AY103" s="181"/>
      <c r="AZ103" s="181"/>
      <c r="BA103" s="181"/>
      <c r="BB103" s="181"/>
      <c r="BC103" s="181"/>
      <c r="BD103" s="181"/>
      <c r="BE103" s="181"/>
      <c r="BF103" s="181"/>
      <c r="BG103" s="181"/>
      <c r="BI103" s="241"/>
      <c r="BJ103" s="241"/>
      <c r="BL103" s="181"/>
    </row>
    <row r="104" spans="1:64">
      <c r="A104" s="181"/>
      <c r="F104" s="181"/>
      <c r="G104" s="180"/>
      <c r="H104" s="180"/>
      <c r="I104" s="180"/>
      <c r="J104" s="181"/>
      <c r="K104" s="181"/>
      <c r="L104" s="202"/>
      <c r="M104" s="203"/>
      <c r="N104" s="203"/>
      <c r="O104" s="203"/>
      <c r="P104" s="203"/>
      <c r="Q104" s="203"/>
      <c r="R104" s="203"/>
      <c r="AR104" s="181"/>
      <c r="AS104" s="181"/>
      <c r="AT104" s="181"/>
      <c r="AU104" s="181"/>
      <c r="AV104" s="181"/>
      <c r="AW104" s="181"/>
      <c r="AX104" s="181"/>
      <c r="AY104" s="181"/>
      <c r="AZ104" s="181"/>
      <c r="BA104" s="181"/>
      <c r="BB104" s="181"/>
      <c r="BC104" s="181"/>
      <c r="BD104" s="181"/>
      <c r="BE104" s="181"/>
      <c r="BF104" s="181"/>
      <c r="BG104" s="181"/>
      <c r="BI104" s="241"/>
      <c r="BJ104" s="241"/>
      <c r="BL104" s="181"/>
    </row>
    <row r="105" spans="1:64">
      <c r="A105" s="181"/>
      <c r="F105" s="181"/>
      <c r="G105" s="180"/>
      <c r="H105" s="180"/>
      <c r="I105" s="180"/>
      <c r="J105" s="181"/>
      <c r="K105" s="181"/>
      <c r="L105" s="202"/>
      <c r="M105" s="203"/>
      <c r="N105" s="203"/>
      <c r="O105" s="203"/>
      <c r="P105" s="203"/>
      <c r="Q105" s="203"/>
      <c r="R105" s="203"/>
      <c r="AR105" s="181"/>
      <c r="AS105" s="181"/>
      <c r="AT105" s="181"/>
      <c r="AU105" s="181"/>
      <c r="AV105" s="181"/>
      <c r="AW105" s="181"/>
      <c r="AX105" s="181"/>
      <c r="AY105" s="181"/>
      <c r="AZ105" s="181"/>
      <c r="BA105" s="181"/>
      <c r="BB105" s="181"/>
      <c r="BC105" s="181"/>
      <c r="BD105" s="181"/>
      <c r="BE105" s="181"/>
      <c r="BF105" s="181"/>
      <c r="BG105" s="181"/>
      <c r="BI105" s="241"/>
      <c r="BJ105" s="241"/>
      <c r="BL105" s="181"/>
    </row>
    <row r="106" spans="1:64">
      <c r="A106" s="181"/>
      <c r="F106" s="181"/>
      <c r="G106" s="180"/>
      <c r="H106" s="180"/>
      <c r="I106" s="180"/>
      <c r="J106" s="181"/>
      <c r="K106" s="181"/>
      <c r="L106" s="202"/>
      <c r="M106" s="203"/>
      <c r="N106" s="203"/>
      <c r="O106" s="203"/>
      <c r="P106" s="203"/>
      <c r="Q106" s="203"/>
      <c r="R106" s="203"/>
      <c r="AR106" s="181"/>
      <c r="AS106" s="181"/>
      <c r="AT106" s="181"/>
      <c r="AU106" s="181"/>
      <c r="AV106" s="181"/>
      <c r="AW106" s="181"/>
      <c r="AX106" s="181"/>
      <c r="AY106" s="181"/>
      <c r="AZ106" s="181"/>
      <c r="BA106" s="181"/>
      <c r="BB106" s="181"/>
      <c r="BC106" s="181"/>
      <c r="BD106" s="181"/>
      <c r="BE106" s="181"/>
      <c r="BF106" s="181"/>
      <c r="BG106" s="181"/>
      <c r="BI106" s="241"/>
      <c r="BJ106" s="241"/>
      <c r="BL106" s="181"/>
    </row>
    <row r="107" spans="1:64">
      <c r="A107" s="181"/>
      <c r="F107" s="181"/>
      <c r="G107" s="180"/>
      <c r="H107" s="180"/>
      <c r="I107" s="180"/>
      <c r="J107" s="181"/>
      <c r="K107" s="181"/>
      <c r="L107" s="202"/>
      <c r="M107" s="203"/>
      <c r="N107" s="203"/>
      <c r="O107" s="203"/>
      <c r="P107" s="203"/>
      <c r="Q107" s="203"/>
      <c r="R107" s="203"/>
      <c r="AR107" s="181"/>
      <c r="AS107" s="181"/>
      <c r="AT107" s="181"/>
      <c r="AU107" s="181"/>
      <c r="AV107" s="181"/>
      <c r="AW107" s="181"/>
      <c r="AX107" s="181"/>
      <c r="AY107" s="181"/>
      <c r="AZ107" s="181"/>
      <c r="BA107" s="181"/>
      <c r="BB107" s="181"/>
      <c r="BC107" s="181"/>
      <c r="BD107" s="181"/>
      <c r="BE107" s="181"/>
      <c r="BF107" s="181"/>
      <c r="BG107" s="181"/>
      <c r="BI107" s="241"/>
      <c r="BJ107" s="241"/>
      <c r="BL107" s="181"/>
    </row>
    <row r="108" spans="1:64">
      <c r="A108" s="181"/>
      <c r="F108" s="181"/>
      <c r="G108" s="180"/>
      <c r="H108" s="180"/>
      <c r="I108" s="180"/>
      <c r="J108" s="181"/>
      <c r="K108" s="181"/>
      <c r="L108" s="202"/>
      <c r="M108" s="203"/>
      <c r="N108" s="203"/>
      <c r="O108" s="203"/>
      <c r="P108" s="203"/>
      <c r="Q108" s="203"/>
      <c r="R108" s="203"/>
      <c r="AR108" s="181"/>
      <c r="AS108" s="181"/>
      <c r="AT108" s="181"/>
      <c r="AU108" s="181"/>
      <c r="AV108" s="181"/>
      <c r="AW108" s="181"/>
      <c r="AX108" s="181"/>
      <c r="AY108" s="181"/>
      <c r="AZ108" s="181"/>
      <c r="BA108" s="181"/>
      <c r="BB108" s="181"/>
      <c r="BC108" s="181"/>
      <c r="BD108" s="181"/>
      <c r="BE108" s="181"/>
      <c r="BF108" s="181"/>
      <c r="BG108" s="181"/>
      <c r="BI108" s="241"/>
      <c r="BJ108" s="241"/>
      <c r="BL108" s="181"/>
    </row>
    <row r="109" spans="1:64">
      <c r="A109" s="181"/>
      <c r="F109" s="181"/>
      <c r="G109" s="180"/>
      <c r="H109" s="180"/>
      <c r="I109" s="180"/>
      <c r="J109" s="181"/>
      <c r="K109" s="181"/>
      <c r="L109" s="202"/>
      <c r="M109" s="203"/>
      <c r="N109" s="203"/>
      <c r="O109" s="203"/>
      <c r="P109" s="203"/>
      <c r="Q109" s="203"/>
      <c r="R109" s="203"/>
      <c r="AR109" s="181"/>
      <c r="AS109" s="181"/>
      <c r="AT109" s="181"/>
      <c r="AU109" s="181"/>
      <c r="AV109" s="181"/>
      <c r="AW109" s="181"/>
      <c r="AX109" s="181"/>
      <c r="AY109" s="181"/>
      <c r="AZ109" s="181"/>
      <c r="BA109" s="181"/>
      <c r="BB109" s="181"/>
      <c r="BC109" s="181"/>
      <c r="BD109" s="181"/>
      <c r="BE109" s="181"/>
      <c r="BF109" s="181"/>
      <c r="BG109" s="181"/>
      <c r="BI109" s="241"/>
      <c r="BJ109" s="241"/>
      <c r="BL109" s="181"/>
    </row>
    <row r="110" spans="1:64">
      <c r="A110" s="181"/>
      <c r="F110" s="181"/>
      <c r="G110" s="180"/>
      <c r="H110" s="180"/>
      <c r="I110" s="180"/>
      <c r="J110" s="181"/>
      <c r="K110" s="181"/>
      <c r="L110" s="202"/>
      <c r="M110" s="203"/>
      <c r="N110" s="203"/>
      <c r="O110" s="203"/>
      <c r="P110" s="203"/>
      <c r="Q110" s="203"/>
      <c r="R110" s="203"/>
      <c r="AR110" s="181"/>
      <c r="AS110" s="181"/>
      <c r="AT110" s="181"/>
      <c r="AU110" s="181"/>
      <c r="AV110" s="181"/>
      <c r="AW110" s="181"/>
      <c r="AX110" s="181"/>
      <c r="AY110" s="181"/>
      <c r="AZ110" s="181"/>
      <c r="BA110" s="181"/>
      <c r="BB110" s="181"/>
      <c r="BC110" s="181"/>
      <c r="BD110" s="181"/>
      <c r="BE110" s="181"/>
      <c r="BF110" s="181"/>
      <c r="BG110" s="181"/>
      <c r="BI110" s="241"/>
      <c r="BJ110" s="241"/>
      <c r="BL110" s="181"/>
    </row>
    <row r="111" spans="1:64">
      <c r="A111" s="181"/>
      <c r="F111" s="181"/>
      <c r="G111" s="180"/>
      <c r="H111" s="180"/>
      <c r="I111" s="180"/>
      <c r="J111" s="181"/>
      <c r="K111" s="181"/>
      <c r="L111" s="202"/>
      <c r="M111" s="203"/>
      <c r="N111" s="203"/>
      <c r="O111" s="203"/>
      <c r="P111" s="203"/>
      <c r="Q111" s="203"/>
      <c r="R111" s="203"/>
      <c r="AR111" s="181"/>
      <c r="AS111" s="181"/>
      <c r="AT111" s="181"/>
      <c r="AU111" s="181"/>
      <c r="AV111" s="181"/>
      <c r="AW111" s="181"/>
      <c r="AX111" s="181"/>
      <c r="AY111" s="181"/>
      <c r="AZ111" s="181"/>
      <c r="BA111" s="181"/>
      <c r="BB111" s="181"/>
      <c r="BC111" s="181"/>
      <c r="BD111" s="181"/>
      <c r="BE111" s="181"/>
      <c r="BF111" s="181"/>
      <c r="BG111" s="181"/>
      <c r="BI111" s="241"/>
      <c r="BJ111" s="241"/>
      <c r="BL111" s="181"/>
    </row>
    <row r="112" spans="1:64">
      <c r="A112" s="181"/>
      <c r="F112" s="181"/>
      <c r="G112" s="180"/>
      <c r="H112" s="180"/>
      <c r="I112" s="180"/>
      <c r="J112" s="181"/>
      <c r="K112" s="181"/>
      <c r="L112" s="202"/>
      <c r="M112" s="203"/>
      <c r="N112" s="203"/>
      <c r="O112" s="203"/>
      <c r="P112" s="203"/>
      <c r="Q112" s="203"/>
      <c r="R112" s="203"/>
      <c r="AR112" s="181"/>
      <c r="AS112" s="181"/>
      <c r="AT112" s="181"/>
      <c r="AU112" s="181"/>
      <c r="AV112" s="181"/>
      <c r="AW112" s="181"/>
      <c r="AX112" s="181"/>
      <c r="AY112" s="181"/>
      <c r="AZ112" s="181"/>
      <c r="BA112" s="181"/>
      <c r="BB112" s="181"/>
      <c r="BC112" s="181"/>
      <c r="BD112" s="181"/>
      <c r="BE112" s="181"/>
      <c r="BF112" s="181"/>
      <c r="BG112" s="181"/>
      <c r="BI112" s="241"/>
      <c r="BJ112" s="241"/>
      <c r="BL112" s="181"/>
    </row>
    <row r="113" spans="1:64">
      <c r="A113" s="181"/>
      <c r="F113" s="181"/>
      <c r="G113" s="180"/>
      <c r="H113" s="180"/>
      <c r="I113" s="180"/>
      <c r="J113" s="181"/>
      <c r="K113" s="181"/>
      <c r="L113" s="202"/>
      <c r="M113" s="203"/>
      <c r="N113" s="203"/>
      <c r="O113" s="203"/>
      <c r="P113" s="203"/>
      <c r="Q113" s="203"/>
      <c r="R113" s="203"/>
      <c r="AR113" s="181"/>
      <c r="AS113" s="181"/>
      <c r="AT113" s="181"/>
      <c r="AU113" s="181"/>
      <c r="AV113" s="181"/>
      <c r="AW113" s="181"/>
      <c r="AX113" s="181"/>
      <c r="AY113" s="181"/>
      <c r="AZ113" s="181"/>
      <c r="BA113" s="181"/>
      <c r="BB113" s="181"/>
      <c r="BC113" s="181"/>
      <c r="BD113" s="181"/>
      <c r="BE113" s="181"/>
      <c r="BF113" s="181"/>
      <c r="BG113" s="181"/>
      <c r="BI113" s="241"/>
      <c r="BJ113" s="241"/>
      <c r="BL113" s="181"/>
    </row>
    <row r="114" spans="1:64">
      <c r="A114" s="181"/>
      <c r="F114" s="181"/>
      <c r="G114" s="180"/>
      <c r="H114" s="180"/>
      <c r="I114" s="180"/>
      <c r="J114" s="181"/>
      <c r="K114" s="181"/>
      <c r="L114" s="202"/>
      <c r="M114" s="203"/>
      <c r="N114" s="203"/>
      <c r="O114" s="203"/>
      <c r="P114" s="203"/>
      <c r="Q114" s="203"/>
      <c r="R114" s="203"/>
      <c r="AR114" s="181"/>
      <c r="AS114" s="181"/>
      <c r="AT114" s="181"/>
      <c r="AU114" s="181"/>
      <c r="AV114" s="181"/>
      <c r="AW114" s="181"/>
      <c r="AX114" s="181"/>
      <c r="AY114" s="181"/>
      <c r="AZ114" s="181"/>
      <c r="BA114" s="181"/>
      <c r="BB114" s="181"/>
      <c r="BC114" s="181"/>
      <c r="BD114" s="181"/>
      <c r="BE114" s="181"/>
      <c r="BF114" s="181"/>
      <c r="BG114" s="181"/>
      <c r="BI114" s="241"/>
      <c r="BJ114" s="241"/>
      <c r="BL114" s="181"/>
    </row>
    <row r="115" spans="1:64">
      <c r="A115" s="181"/>
      <c r="F115" s="181"/>
      <c r="G115" s="180"/>
      <c r="H115" s="180"/>
      <c r="I115" s="180"/>
      <c r="J115" s="181"/>
      <c r="K115" s="181"/>
      <c r="L115" s="202"/>
      <c r="M115" s="203"/>
      <c r="N115" s="203"/>
      <c r="O115" s="203"/>
      <c r="P115" s="203"/>
      <c r="Q115" s="203"/>
      <c r="R115" s="203"/>
      <c r="AR115" s="181"/>
      <c r="AS115" s="181"/>
      <c r="AT115" s="181"/>
      <c r="AU115" s="181"/>
      <c r="AV115" s="181"/>
      <c r="AW115" s="181"/>
      <c r="AX115" s="181"/>
      <c r="AY115" s="181"/>
      <c r="AZ115" s="181"/>
      <c r="BA115" s="181"/>
      <c r="BB115" s="181"/>
      <c r="BC115" s="181"/>
      <c r="BD115" s="181"/>
      <c r="BE115" s="181"/>
      <c r="BF115" s="181"/>
      <c r="BG115" s="181"/>
      <c r="BI115" s="241"/>
      <c r="BJ115" s="241"/>
      <c r="BL115" s="181"/>
    </row>
    <row r="116" spans="1:64">
      <c r="A116" s="181"/>
      <c r="F116" s="181"/>
      <c r="G116" s="180"/>
      <c r="H116" s="180"/>
      <c r="I116" s="180"/>
      <c r="J116" s="181"/>
      <c r="K116" s="181"/>
      <c r="L116" s="202"/>
      <c r="M116" s="203"/>
      <c r="N116" s="203"/>
      <c r="O116" s="203"/>
      <c r="P116" s="203"/>
      <c r="Q116" s="203"/>
      <c r="R116" s="203"/>
      <c r="AR116" s="181"/>
      <c r="AS116" s="181"/>
      <c r="AT116" s="181"/>
      <c r="AU116" s="181"/>
      <c r="AV116" s="181"/>
      <c r="AW116" s="181"/>
      <c r="AX116" s="181"/>
      <c r="AY116" s="181"/>
      <c r="AZ116" s="181"/>
      <c r="BA116" s="181"/>
      <c r="BB116" s="181"/>
      <c r="BC116" s="181"/>
      <c r="BD116" s="181"/>
      <c r="BE116" s="181"/>
      <c r="BF116" s="181"/>
      <c r="BG116" s="181"/>
      <c r="BI116" s="241"/>
      <c r="BJ116" s="241"/>
      <c r="BL116" s="181"/>
    </row>
    <row r="117" spans="1:64">
      <c r="A117" s="181"/>
      <c r="F117" s="181"/>
      <c r="G117" s="180"/>
      <c r="H117" s="180"/>
      <c r="I117" s="180"/>
      <c r="J117" s="181"/>
      <c r="K117" s="181"/>
      <c r="L117" s="202"/>
      <c r="M117" s="203"/>
      <c r="N117" s="203"/>
      <c r="O117" s="203"/>
      <c r="P117" s="203"/>
      <c r="Q117" s="203"/>
      <c r="R117" s="203"/>
      <c r="AR117" s="181"/>
      <c r="AS117" s="181"/>
      <c r="AT117" s="181"/>
      <c r="AU117" s="181"/>
      <c r="AV117" s="181"/>
      <c r="AW117" s="181"/>
      <c r="AX117" s="181"/>
      <c r="AY117" s="181"/>
      <c r="AZ117" s="181"/>
      <c r="BA117" s="181"/>
      <c r="BB117" s="181"/>
      <c r="BC117" s="181"/>
      <c r="BD117" s="181"/>
      <c r="BE117" s="181"/>
      <c r="BF117" s="181"/>
      <c r="BG117" s="181"/>
      <c r="BI117" s="241"/>
      <c r="BJ117" s="241"/>
      <c r="BL117" s="181"/>
    </row>
    <row r="118" spans="1:64">
      <c r="A118" s="181"/>
      <c r="F118" s="181"/>
      <c r="G118" s="180"/>
      <c r="H118" s="180"/>
      <c r="I118" s="180"/>
      <c r="J118" s="181"/>
      <c r="K118" s="181"/>
      <c r="L118" s="202"/>
      <c r="M118" s="203"/>
      <c r="N118" s="203"/>
      <c r="O118" s="203"/>
      <c r="P118" s="203"/>
      <c r="Q118" s="203"/>
      <c r="R118" s="203"/>
      <c r="AR118" s="181"/>
      <c r="AS118" s="181"/>
      <c r="AT118" s="181"/>
      <c r="AU118" s="181"/>
      <c r="AV118" s="181"/>
      <c r="AW118" s="181"/>
      <c r="AX118" s="181"/>
      <c r="AY118" s="181"/>
      <c r="AZ118" s="181"/>
      <c r="BA118" s="181"/>
      <c r="BB118" s="181"/>
      <c r="BC118" s="181"/>
      <c r="BD118" s="181"/>
      <c r="BE118" s="181"/>
      <c r="BF118" s="181"/>
      <c r="BG118" s="181"/>
      <c r="BI118" s="241"/>
      <c r="BJ118" s="241"/>
      <c r="BL118" s="181"/>
    </row>
    <row r="119" spans="1:64">
      <c r="A119" s="181"/>
      <c r="F119" s="181"/>
      <c r="G119" s="180"/>
      <c r="H119" s="180"/>
      <c r="I119" s="180"/>
      <c r="J119" s="181"/>
      <c r="K119" s="181"/>
      <c r="L119" s="202"/>
      <c r="M119" s="203"/>
      <c r="N119" s="203"/>
      <c r="O119" s="203"/>
      <c r="P119" s="203"/>
      <c r="Q119" s="203"/>
      <c r="R119" s="203"/>
      <c r="AR119" s="181"/>
      <c r="AS119" s="181"/>
      <c r="AT119" s="181"/>
      <c r="AU119" s="181"/>
      <c r="AV119" s="181"/>
      <c r="AW119" s="181"/>
      <c r="AX119" s="181"/>
      <c r="AY119" s="181"/>
      <c r="AZ119" s="181"/>
      <c r="BA119" s="181"/>
      <c r="BB119" s="181"/>
      <c r="BC119" s="181"/>
      <c r="BD119" s="181"/>
      <c r="BE119" s="181"/>
      <c r="BF119" s="181"/>
      <c r="BG119" s="181"/>
      <c r="BI119" s="241"/>
      <c r="BJ119" s="241"/>
      <c r="BL119" s="181"/>
    </row>
    <row r="120" spans="1:64">
      <c r="A120" s="181"/>
      <c r="F120" s="181"/>
      <c r="G120" s="180"/>
      <c r="H120" s="180"/>
      <c r="I120" s="180"/>
      <c r="J120" s="181"/>
      <c r="K120" s="181"/>
      <c r="L120" s="202"/>
      <c r="M120" s="203"/>
      <c r="N120" s="203"/>
      <c r="O120" s="203"/>
      <c r="P120" s="203"/>
      <c r="Q120" s="203"/>
      <c r="R120" s="203"/>
      <c r="AR120" s="181"/>
      <c r="AS120" s="181"/>
      <c r="AT120" s="181"/>
      <c r="AU120" s="181"/>
      <c r="AV120" s="181"/>
      <c r="AW120" s="181"/>
      <c r="AX120" s="181"/>
      <c r="AY120" s="181"/>
      <c r="AZ120" s="181"/>
      <c r="BA120" s="181"/>
      <c r="BB120" s="181"/>
      <c r="BC120" s="181"/>
      <c r="BD120" s="181"/>
      <c r="BE120" s="181"/>
      <c r="BF120" s="181"/>
      <c r="BG120" s="181"/>
      <c r="BI120" s="241"/>
      <c r="BJ120" s="241"/>
      <c r="BL120" s="181"/>
    </row>
    <row r="121" spans="1:64">
      <c r="A121" s="181"/>
      <c r="F121" s="181"/>
      <c r="G121" s="180"/>
      <c r="H121" s="180"/>
      <c r="I121" s="180"/>
      <c r="J121" s="181"/>
      <c r="K121" s="181"/>
      <c r="L121" s="202"/>
      <c r="M121" s="203"/>
      <c r="N121" s="203"/>
      <c r="O121" s="203"/>
      <c r="P121" s="203"/>
      <c r="Q121" s="203"/>
      <c r="R121" s="203"/>
      <c r="AR121" s="181"/>
      <c r="AS121" s="181"/>
      <c r="AT121" s="181"/>
      <c r="AU121" s="181"/>
      <c r="AV121" s="181"/>
      <c r="AW121" s="181"/>
      <c r="AX121" s="181"/>
      <c r="AY121" s="181"/>
      <c r="AZ121" s="181"/>
      <c r="BA121" s="181"/>
      <c r="BB121" s="181"/>
      <c r="BC121" s="181"/>
      <c r="BD121" s="181"/>
      <c r="BE121" s="181"/>
      <c r="BF121" s="181"/>
      <c r="BG121" s="181"/>
      <c r="BI121" s="241"/>
      <c r="BJ121" s="241"/>
      <c r="BL121" s="181"/>
    </row>
    <row r="122" spans="1:64">
      <c r="A122" s="181"/>
      <c r="F122" s="181"/>
      <c r="G122" s="180"/>
      <c r="H122" s="180"/>
      <c r="I122" s="180"/>
      <c r="J122" s="181"/>
      <c r="K122" s="181"/>
      <c r="L122" s="202"/>
      <c r="M122" s="203"/>
      <c r="N122" s="203"/>
      <c r="O122" s="203"/>
      <c r="P122" s="203"/>
      <c r="Q122" s="203"/>
      <c r="R122" s="203"/>
      <c r="AR122" s="181"/>
      <c r="AS122" s="181"/>
      <c r="AT122" s="181"/>
      <c r="AU122" s="181"/>
      <c r="AV122" s="181"/>
      <c r="AW122" s="181"/>
      <c r="AX122" s="181"/>
      <c r="AY122" s="181"/>
      <c r="AZ122" s="181"/>
      <c r="BA122" s="181"/>
      <c r="BB122" s="181"/>
      <c r="BC122" s="181"/>
      <c r="BD122" s="181"/>
      <c r="BE122" s="181"/>
      <c r="BF122" s="181"/>
      <c r="BG122" s="181"/>
      <c r="BI122" s="241"/>
      <c r="BJ122" s="241"/>
      <c r="BL122" s="181"/>
    </row>
    <row r="123" spans="1:64">
      <c r="A123" s="181"/>
      <c r="F123" s="181"/>
      <c r="G123" s="180"/>
      <c r="H123" s="180"/>
      <c r="I123" s="180"/>
      <c r="J123" s="181"/>
      <c r="K123" s="181"/>
      <c r="L123" s="202"/>
      <c r="M123" s="203"/>
      <c r="N123" s="203"/>
      <c r="O123" s="203"/>
      <c r="P123" s="203"/>
      <c r="Q123" s="203"/>
      <c r="R123" s="203"/>
      <c r="AR123" s="181"/>
      <c r="AS123" s="181"/>
      <c r="AT123" s="181"/>
      <c r="AU123" s="181"/>
      <c r="AV123" s="181"/>
      <c r="AW123" s="181"/>
      <c r="AX123" s="181"/>
      <c r="AY123" s="181"/>
      <c r="AZ123" s="181"/>
      <c r="BA123" s="181"/>
      <c r="BB123" s="181"/>
      <c r="BC123" s="181"/>
      <c r="BD123" s="181"/>
      <c r="BE123" s="181"/>
      <c r="BF123" s="181"/>
      <c r="BG123" s="181"/>
      <c r="BI123" s="241"/>
      <c r="BJ123" s="241"/>
      <c r="BL123" s="181"/>
    </row>
    <row r="124" spans="1:64">
      <c r="A124" s="181"/>
      <c r="F124" s="181"/>
      <c r="G124" s="180"/>
      <c r="H124" s="180"/>
      <c r="I124" s="180"/>
      <c r="J124" s="181"/>
      <c r="K124" s="181"/>
      <c r="L124" s="202"/>
      <c r="M124" s="203"/>
      <c r="N124" s="203"/>
      <c r="O124" s="203"/>
      <c r="P124" s="203"/>
      <c r="Q124" s="203"/>
      <c r="R124" s="203"/>
      <c r="AR124" s="181"/>
      <c r="AS124" s="181"/>
      <c r="AT124" s="181"/>
      <c r="AU124" s="181"/>
      <c r="AV124" s="181"/>
      <c r="AW124" s="181"/>
      <c r="AX124" s="181"/>
      <c r="AY124" s="181"/>
      <c r="AZ124" s="181"/>
      <c r="BA124" s="181"/>
      <c r="BB124" s="181"/>
      <c r="BC124" s="181"/>
      <c r="BD124" s="181"/>
      <c r="BE124" s="181"/>
      <c r="BF124" s="181"/>
      <c r="BG124" s="181"/>
      <c r="BI124" s="241"/>
      <c r="BJ124" s="241"/>
      <c r="BL124" s="181"/>
    </row>
    <row r="125" spans="1:64">
      <c r="A125" s="181"/>
      <c r="F125" s="181"/>
      <c r="G125" s="180"/>
      <c r="H125" s="180"/>
      <c r="I125" s="180"/>
      <c r="J125" s="181"/>
      <c r="K125" s="181"/>
      <c r="L125" s="202"/>
      <c r="M125" s="203"/>
      <c r="N125" s="203"/>
      <c r="O125" s="203"/>
      <c r="P125" s="203"/>
      <c r="Q125" s="203"/>
      <c r="R125" s="203"/>
      <c r="AR125" s="181"/>
      <c r="AS125" s="181"/>
      <c r="AT125" s="181"/>
      <c r="AU125" s="181"/>
      <c r="AV125" s="181"/>
      <c r="AW125" s="181"/>
      <c r="AX125" s="181"/>
      <c r="AY125" s="181"/>
      <c r="AZ125" s="181"/>
      <c r="BA125" s="181"/>
      <c r="BB125" s="181"/>
      <c r="BC125" s="181"/>
      <c r="BD125" s="181"/>
      <c r="BE125" s="181"/>
      <c r="BF125" s="181"/>
      <c r="BG125" s="181"/>
      <c r="BI125" s="241"/>
      <c r="BJ125" s="241"/>
      <c r="BL125" s="181"/>
    </row>
    <row r="126" spans="1:64">
      <c r="A126" s="181"/>
      <c r="F126" s="181"/>
      <c r="G126" s="180"/>
      <c r="H126" s="180"/>
      <c r="I126" s="180"/>
      <c r="J126" s="181"/>
      <c r="K126" s="181"/>
      <c r="L126" s="202"/>
      <c r="M126" s="203"/>
      <c r="N126" s="203"/>
      <c r="O126" s="203"/>
      <c r="P126" s="203"/>
      <c r="Q126" s="203"/>
      <c r="R126" s="203"/>
      <c r="AR126" s="181"/>
      <c r="AS126" s="181"/>
      <c r="AT126" s="181"/>
      <c r="AU126" s="181"/>
      <c r="AV126" s="181"/>
      <c r="AW126" s="181"/>
      <c r="AX126" s="181"/>
      <c r="AY126" s="181"/>
      <c r="AZ126" s="181"/>
      <c r="BA126" s="181"/>
      <c r="BB126" s="181"/>
      <c r="BC126" s="181"/>
      <c r="BD126" s="181"/>
      <c r="BE126" s="181"/>
      <c r="BF126" s="181"/>
      <c r="BG126" s="181"/>
      <c r="BI126" s="241"/>
      <c r="BJ126" s="241"/>
      <c r="BL126" s="181"/>
    </row>
    <row r="127" spans="1:64">
      <c r="A127" s="181"/>
      <c r="F127" s="181"/>
      <c r="G127" s="180"/>
      <c r="H127" s="180"/>
      <c r="I127" s="180"/>
      <c r="J127" s="181"/>
      <c r="K127" s="181"/>
      <c r="L127" s="202"/>
      <c r="M127" s="203"/>
      <c r="N127" s="203"/>
      <c r="O127" s="203"/>
      <c r="P127" s="203"/>
      <c r="Q127" s="203"/>
      <c r="R127" s="203"/>
      <c r="AR127" s="181"/>
      <c r="AS127" s="181"/>
      <c r="AT127" s="181"/>
      <c r="AU127" s="181"/>
      <c r="AV127" s="181"/>
      <c r="AW127" s="181"/>
      <c r="AX127" s="181"/>
      <c r="AY127" s="181"/>
      <c r="AZ127" s="181"/>
      <c r="BA127" s="181"/>
      <c r="BB127" s="181"/>
      <c r="BC127" s="181"/>
      <c r="BD127" s="181"/>
      <c r="BE127" s="181"/>
      <c r="BF127" s="181"/>
      <c r="BG127" s="181"/>
      <c r="BI127" s="241"/>
      <c r="BJ127" s="241"/>
      <c r="BL127" s="181"/>
    </row>
    <row r="128" spans="1:64">
      <c r="A128" s="181"/>
      <c r="F128" s="181"/>
      <c r="G128" s="180"/>
      <c r="H128" s="180"/>
      <c r="I128" s="180"/>
      <c r="J128" s="181"/>
      <c r="K128" s="181"/>
      <c r="L128" s="202"/>
      <c r="M128" s="203"/>
      <c r="N128" s="203"/>
      <c r="O128" s="203"/>
      <c r="P128" s="203"/>
      <c r="Q128" s="203"/>
      <c r="R128" s="203"/>
      <c r="AR128" s="181"/>
      <c r="AS128" s="181"/>
      <c r="AT128" s="181"/>
      <c r="AU128" s="181"/>
      <c r="AV128" s="181"/>
      <c r="AW128" s="181"/>
      <c r="AX128" s="181"/>
      <c r="AY128" s="181"/>
      <c r="AZ128" s="181"/>
      <c r="BA128" s="181"/>
      <c r="BB128" s="181"/>
      <c r="BC128" s="181"/>
      <c r="BD128" s="181"/>
      <c r="BE128" s="181"/>
      <c r="BF128" s="181"/>
      <c r="BG128" s="181"/>
      <c r="BI128" s="241"/>
      <c r="BJ128" s="241"/>
      <c r="BL128" s="181"/>
    </row>
    <row r="129" spans="1:64">
      <c r="A129" s="181"/>
      <c r="F129" s="181"/>
      <c r="G129" s="180"/>
      <c r="H129" s="180"/>
      <c r="I129" s="180"/>
      <c r="J129" s="181"/>
      <c r="K129" s="181"/>
      <c r="L129" s="202"/>
      <c r="M129" s="203"/>
      <c r="N129" s="203"/>
      <c r="O129" s="203"/>
      <c r="P129" s="203"/>
      <c r="Q129" s="203"/>
      <c r="R129" s="203"/>
      <c r="AR129" s="181"/>
      <c r="AS129" s="181"/>
      <c r="AT129" s="181"/>
      <c r="AU129" s="181"/>
      <c r="AV129" s="181"/>
      <c r="AW129" s="181"/>
      <c r="AX129" s="181"/>
      <c r="AY129" s="181"/>
      <c r="AZ129" s="181"/>
      <c r="BA129" s="181"/>
      <c r="BB129" s="181"/>
      <c r="BC129" s="181"/>
      <c r="BD129" s="181"/>
      <c r="BE129" s="181"/>
      <c r="BF129" s="181"/>
      <c r="BG129" s="181"/>
      <c r="BI129" s="241"/>
      <c r="BJ129" s="241"/>
      <c r="BL129" s="181"/>
    </row>
    <row r="130" spans="1:64">
      <c r="A130" s="181"/>
      <c r="F130" s="181"/>
      <c r="G130" s="180"/>
      <c r="H130" s="180"/>
      <c r="I130" s="180"/>
      <c r="J130" s="181"/>
      <c r="K130" s="181"/>
      <c r="L130" s="202"/>
      <c r="M130" s="203"/>
      <c r="N130" s="203"/>
      <c r="O130" s="203"/>
      <c r="P130" s="203"/>
      <c r="Q130" s="203"/>
      <c r="R130" s="203"/>
      <c r="AR130" s="181"/>
      <c r="AS130" s="181"/>
      <c r="AT130" s="181"/>
      <c r="AU130" s="181"/>
      <c r="AV130" s="181"/>
      <c r="AW130" s="181"/>
      <c r="AX130" s="181"/>
      <c r="AY130" s="181"/>
      <c r="AZ130" s="181"/>
      <c r="BA130" s="181"/>
      <c r="BB130" s="181"/>
      <c r="BC130" s="181"/>
      <c r="BD130" s="181"/>
      <c r="BE130" s="181"/>
      <c r="BF130" s="181"/>
      <c r="BG130" s="181"/>
      <c r="BI130" s="241"/>
      <c r="BJ130" s="241"/>
      <c r="BL130" s="181"/>
    </row>
    <row r="131" spans="1:64">
      <c r="A131" s="181"/>
      <c r="F131" s="181"/>
      <c r="G131" s="180"/>
      <c r="H131" s="180"/>
      <c r="I131" s="180"/>
      <c r="J131" s="181"/>
      <c r="K131" s="181"/>
      <c r="L131" s="202"/>
      <c r="M131" s="203"/>
      <c r="N131" s="203"/>
      <c r="O131" s="203"/>
      <c r="P131" s="203"/>
      <c r="Q131" s="203"/>
      <c r="R131" s="203"/>
      <c r="AR131" s="181"/>
      <c r="AS131" s="181"/>
      <c r="AT131" s="181"/>
      <c r="AU131" s="181"/>
      <c r="AV131" s="181"/>
      <c r="AW131" s="181"/>
      <c r="AX131" s="181"/>
      <c r="AY131" s="181"/>
      <c r="AZ131" s="181"/>
      <c r="BA131" s="181"/>
      <c r="BB131" s="181"/>
      <c r="BC131" s="181"/>
      <c r="BD131" s="181"/>
      <c r="BE131" s="181"/>
      <c r="BF131" s="181"/>
      <c r="BG131" s="181"/>
      <c r="BI131" s="241"/>
      <c r="BJ131" s="241"/>
      <c r="BL131" s="181"/>
    </row>
    <row r="132" spans="1:64">
      <c r="A132" s="181"/>
      <c r="F132" s="181"/>
      <c r="G132" s="180"/>
      <c r="H132" s="180"/>
      <c r="I132" s="180"/>
      <c r="J132" s="181"/>
      <c r="K132" s="181"/>
      <c r="L132" s="202"/>
      <c r="M132" s="203"/>
      <c r="N132" s="203"/>
      <c r="O132" s="203"/>
      <c r="P132" s="203"/>
      <c r="Q132" s="203"/>
      <c r="R132" s="203"/>
      <c r="AR132" s="181"/>
      <c r="AS132" s="181"/>
      <c r="AT132" s="181"/>
      <c r="AU132" s="181"/>
      <c r="AV132" s="181"/>
      <c r="AW132" s="181"/>
      <c r="AX132" s="181"/>
      <c r="AY132" s="181"/>
      <c r="AZ132" s="181"/>
      <c r="BA132" s="181"/>
      <c r="BB132" s="181"/>
      <c r="BC132" s="181"/>
      <c r="BD132" s="181"/>
      <c r="BE132" s="181"/>
      <c r="BF132" s="181"/>
      <c r="BG132" s="181"/>
      <c r="BI132" s="241"/>
      <c r="BJ132" s="241"/>
      <c r="BL132" s="181"/>
    </row>
    <row r="133" spans="1:64">
      <c r="A133" s="181"/>
      <c r="F133" s="181"/>
      <c r="G133" s="180"/>
      <c r="H133" s="180"/>
      <c r="I133" s="180"/>
      <c r="J133" s="181"/>
      <c r="K133" s="181"/>
      <c r="L133" s="202"/>
      <c r="M133" s="203"/>
      <c r="N133" s="203"/>
      <c r="O133" s="203"/>
      <c r="P133" s="203"/>
      <c r="Q133" s="203"/>
      <c r="R133" s="203"/>
      <c r="AR133" s="181"/>
      <c r="AS133" s="181"/>
      <c r="AT133" s="181"/>
      <c r="AU133" s="181"/>
      <c r="AV133" s="181"/>
      <c r="AW133" s="181"/>
      <c r="AX133" s="181"/>
      <c r="AY133" s="181"/>
      <c r="AZ133" s="181"/>
      <c r="BA133" s="181"/>
      <c r="BB133" s="181"/>
      <c r="BC133" s="181"/>
      <c r="BD133" s="181"/>
      <c r="BE133" s="181"/>
      <c r="BF133" s="181"/>
      <c r="BG133" s="181"/>
      <c r="BI133" s="241"/>
      <c r="BJ133" s="241"/>
      <c r="BL133" s="181"/>
    </row>
    <row r="134" spans="1:64">
      <c r="A134" s="181"/>
      <c r="F134" s="181"/>
      <c r="G134" s="180"/>
      <c r="H134" s="180"/>
      <c r="I134" s="180"/>
      <c r="J134" s="181"/>
      <c r="K134" s="181"/>
      <c r="L134" s="202"/>
      <c r="M134" s="203"/>
      <c r="N134" s="203"/>
      <c r="O134" s="203"/>
      <c r="P134" s="203"/>
      <c r="Q134" s="203"/>
      <c r="R134" s="203"/>
      <c r="AR134" s="181"/>
      <c r="AS134" s="181"/>
      <c r="AT134" s="181"/>
      <c r="AU134" s="181"/>
      <c r="AV134" s="181"/>
      <c r="AW134" s="181"/>
      <c r="AX134" s="181"/>
      <c r="AY134" s="181"/>
      <c r="AZ134" s="181"/>
      <c r="BA134" s="181"/>
      <c r="BB134" s="181"/>
      <c r="BC134" s="181"/>
      <c r="BD134" s="181"/>
      <c r="BE134" s="181"/>
      <c r="BF134" s="181"/>
      <c r="BG134" s="181"/>
      <c r="BI134" s="241"/>
      <c r="BJ134" s="241"/>
      <c r="BL134" s="181"/>
    </row>
    <row r="135" spans="1:64">
      <c r="A135" s="181"/>
      <c r="F135" s="181"/>
      <c r="G135" s="180"/>
      <c r="H135" s="180"/>
      <c r="I135" s="180"/>
      <c r="J135" s="181"/>
      <c r="K135" s="181"/>
      <c r="L135" s="202"/>
      <c r="M135" s="203"/>
      <c r="N135" s="203"/>
      <c r="O135" s="203"/>
      <c r="P135" s="203"/>
      <c r="Q135" s="203"/>
      <c r="R135" s="203"/>
      <c r="AR135" s="181"/>
      <c r="AS135" s="181"/>
      <c r="AT135" s="181"/>
      <c r="AU135" s="181"/>
      <c r="AV135" s="181"/>
      <c r="AW135" s="181"/>
      <c r="AX135" s="181"/>
      <c r="AY135" s="181"/>
      <c r="AZ135" s="181"/>
      <c r="BA135" s="181"/>
      <c r="BB135" s="181"/>
      <c r="BC135" s="181"/>
      <c r="BD135" s="181"/>
      <c r="BE135" s="181"/>
      <c r="BF135" s="181"/>
      <c r="BG135" s="181"/>
      <c r="BI135" s="241"/>
      <c r="BJ135" s="241"/>
      <c r="BL135" s="181"/>
    </row>
    <row r="136" spans="1:64">
      <c r="A136" s="181"/>
      <c r="F136" s="181"/>
      <c r="G136" s="180"/>
      <c r="H136" s="180"/>
      <c r="I136" s="180"/>
      <c r="J136" s="181"/>
      <c r="K136" s="181"/>
      <c r="L136" s="202"/>
      <c r="M136" s="203"/>
      <c r="N136" s="203"/>
      <c r="O136" s="203"/>
      <c r="P136" s="203"/>
      <c r="Q136" s="203"/>
      <c r="R136" s="203"/>
      <c r="AR136" s="181"/>
      <c r="AS136" s="181"/>
      <c r="AT136" s="181"/>
      <c r="AU136" s="181"/>
      <c r="AV136" s="181"/>
      <c r="AW136" s="181"/>
      <c r="AX136" s="181"/>
      <c r="AY136" s="181"/>
      <c r="AZ136" s="181"/>
      <c r="BA136" s="181"/>
      <c r="BB136" s="181"/>
      <c r="BC136" s="181"/>
      <c r="BD136" s="181"/>
      <c r="BE136" s="181"/>
      <c r="BF136" s="181"/>
      <c r="BG136" s="181"/>
      <c r="BI136" s="241"/>
      <c r="BJ136" s="241"/>
      <c r="BL136" s="181"/>
    </row>
    <row r="137" spans="1:64">
      <c r="A137" s="181"/>
      <c r="F137" s="181"/>
      <c r="G137" s="180"/>
      <c r="H137" s="180"/>
      <c r="I137" s="180"/>
      <c r="J137" s="181"/>
      <c r="K137" s="181"/>
      <c r="L137" s="202"/>
      <c r="M137" s="203"/>
      <c r="N137" s="203"/>
      <c r="O137" s="203"/>
      <c r="P137" s="203"/>
      <c r="Q137" s="203"/>
      <c r="R137" s="203"/>
      <c r="AR137" s="181"/>
      <c r="AS137" s="181"/>
      <c r="AT137" s="181"/>
      <c r="AU137" s="181"/>
      <c r="AV137" s="181"/>
      <c r="AW137" s="181"/>
      <c r="AX137" s="181"/>
      <c r="AY137" s="181"/>
      <c r="AZ137" s="181"/>
      <c r="BA137" s="181"/>
      <c r="BB137" s="181"/>
      <c r="BC137" s="181"/>
      <c r="BD137" s="181"/>
      <c r="BE137" s="181"/>
      <c r="BF137" s="181"/>
      <c r="BG137" s="181"/>
      <c r="BI137" s="241"/>
      <c r="BJ137" s="241"/>
      <c r="BL137" s="181"/>
    </row>
    <row r="138" spans="1:64">
      <c r="A138" s="181"/>
      <c r="F138" s="181"/>
      <c r="G138" s="180"/>
      <c r="H138" s="180"/>
      <c r="I138" s="180"/>
      <c r="J138" s="181"/>
      <c r="K138" s="181"/>
      <c r="L138" s="202"/>
      <c r="M138" s="203"/>
      <c r="N138" s="203"/>
      <c r="O138" s="203"/>
      <c r="P138" s="203"/>
      <c r="Q138" s="203"/>
      <c r="R138" s="203"/>
      <c r="AR138" s="181"/>
      <c r="AS138" s="181"/>
      <c r="AT138" s="181"/>
      <c r="AU138" s="181"/>
      <c r="AV138" s="181"/>
      <c r="AW138" s="181"/>
      <c r="AX138" s="181"/>
      <c r="AY138" s="181"/>
      <c r="AZ138" s="181"/>
      <c r="BA138" s="181"/>
      <c r="BB138" s="181"/>
      <c r="BC138" s="181"/>
      <c r="BD138" s="181"/>
      <c r="BE138" s="181"/>
      <c r="BF138" s="181"/>
      <c r="BG138" s="181"/>
      <c r="BI138" s="241"/>
      <c r="BJ138" s="241"/>
      <c r="BL138" s="181"/>
    </row>
    <row r="139" spans="1:64">
      <c r="A139" s="181"/>
      <c r="F139" s="181"/>
      <c r="G139" s="180"/>
      <c r="H139" s="180"/>
      <c r="I139" s="180"/>
      <c r="J139" s="181"/>
      <c r="K139" s="181"/>
      <c r="L139" s="202"/>
      <c r="M139" s="203"/>
      <c r="N139" s="203"/>
      <c r="O139" s="203"/>
      <c r="P139" s="203"/>
      <c r="Q139" s="203"/>
      <c r="R139" s="203"/>
      <c r="AR139" s="181"/>
      <c r="AS139" s="181"/>
      <c r="AT139" s="181"/>
      <c r="AU139" s="181"/>
      <c r="AV139" s="181"/>
      <c r="AW139" s="181"/>
      <c r="AX139" s="181"/>
      <c r="AY139" s="181"/>
      <c r="AZ139" s="181"/>
      <c r="BA139" s="181"/>
      <c r="BB139" s="181"/>
      <c r="BC139" s="181"/>
      <c r="BD139" s="181"/>
      <c r="BE139" s="181"/>
      <c r="BF139" s="181"/>
      <c r="BG139" s="181"/>
      <c r="BI139" s="241"/>
      <c r="BJ139" s="241"/>
      <c r="BL139" s="181"/>
    </row>
    <row r="140" spans="1:64">
      <c r="A140" s="181"/>
      <c r="F140" s="181"/>
      <c r="G140" s="180"/>
      <c r="H140" s="180"/>
      <c r="I140" s="180"/>
      <c r="J140" s="181"/>
      <c r="K140" s="181"/>
      <c r="L140" s="202"/>
      <c r="M140" s="203"/>
      <c r="N140" s="203"/>
      <c r="O140" s="203"/>
      <c r="P140" s="203"/>
      <c r="Q140" s="203"/>
      <c r="R140" s="203"/>
      <c r="AR140" s="181"/>
      <c r="AS140" s="181"/>
      <c r="AT140" s="181"/>
      <c r="AU140" s="181"/>
      <c r="AV140" s="181"/>
      <c r="AW140" s="181"/>
      <c r="AX140" s="181"/>
      <c r="AY140" s="181"/>
      <c r="AZ140" s="181"/>
      <c r="BA140" s="181"/>
      <c r="BB140" s="181"/>
      <c r="BC140" s="181"/>
      <c r="BD140" s="181"/>
      <c r="BE140" s="181"/>
      <c r="BF140" s="181"/>
      <c r="BG140" s="181"/>
      <c r="BI140" s="241"/>
      <c r="BJ140" s="241"/>
      <c r="BL140" s="181"/>
    </row>
    <row r="141" spans="1:64">
      <c r="A141" s="181"/>
      <c r="F141" s="181"/>
      <c r="G141" s="180"/>
      <c r="H141" s="180"/>
      <c r="I141" s="180"/>
      <c r="J141" s="181"/>
      <c r="K141" s="181"/>
      <c r="L141" s="202"/>
      <c r="M141" s="203"/>
      <c r="N141" s="203"/>
      <c r="O141" s="203"/>
      <c r="P141" s="203"/>
      <c r="Q141" s="203"/>
      <c r="R141" s="203"/>
      <c r="AR141" s="181"/>
      <c r="AS141" s="181"/>
      <c r="AT141" s="181"/>
      <c r="AU141" s="181"/>
      <c r="AV141" s="181"/>
      <c r="AW141" s="181"/>
      <c r="AX141" s="181"/>
      <c r="AY141" s="181"/>
      <c r="AZ141" s="181"/>
      <c r="BA141" s="181"/>
      <c r="BB141" s="181"/>
      <c r="BC141" s="181"/>
      <c r="BD141" s="181"/>
      <c r="BE141" s="181"/>
      <c r="BF141" s="181"/>
      <c r="BG141" s="181"/>
      <c r="BI141" s="241"/>
      <c r="BJ141" s="241"/>
      <c r="BL141" s="181"/>
    </row>
    <row r="142" spans="1:64">
      <c r="A142" s="181"/>
      <c r="F142" s="181"/>
      <c r="G142" s="180"/>
      <c r="H142" s="180"/>
      <c r="I142" s="180"/>
      <c r="J142" s="181"/>
      <c r="K142" s="181"/>
      <c r="L142" s="202"/>
      <c r="M142" s="203"/>
      <c r="N142" s="203"/>
      <c r="O142" s="203"/>
      <c r="P142" s="203"/>
      <c r="Q142" s="203"/>
      <c r="R142" s="203"/>
      <c r="AR142" s="181"/>
      <c r="AS142" s="181"/>
      <c r="AT142" s="181"/>
      <c r="AU142" s="181"/>
      <c r="AV142" s="181"/>
      <c r="AW142" s="181"/>
      <c r="AX142" s="181"/>
      <c r="AY142" s="181"/>
      <c r="AZ142" s="181"/>
      <c r="BA142" s="181"/>
      <c r="BB142" s="181"/>
      <c r="BC142" s="181"/>
      <c r="BD142" s="181"/>
      <c r="BE142" s="181"/>
      <c r="BF142" s="181"/>
      <c r="BG142" s="181"/>
      <c r="BI142" s="241"/>
      <c r="BJ142" s="241"/>
      <c r="BL142" s="181"/>
    </row>
    <row r="143" spans="1:64">
      <c r="A143" s="181"/>
      <c r="F143" s="181"/>
      <c r="G143" s="180"/>
      <c r="H143" s="180"/>
      <c r="I143" s="180"/>
      <c r="J143" s="181"/>
      <c r="K143" s="181"/>
      <c r="L143" s="202"/>
      <c r="M143" s="203"/>
      <c r="N143" s="203"/>
      <c r="O143" s="203"/>
      <c r="P143" s="203"/>
      <c r="Q143" s="203"/>
      <c r="R143" s="203"/>
      <c r="AR143" s="181"/>
      <c r="AS143" s="181"/>
      <c r="AT143" s="181"/>
      <c r="AU143" s="181"/>
      <c r="AV143" s="181"/>
      <c r="AW143" s="181"/>
      <c r="AX143" s="181"/>
      <c r="AY143" s="181"/>
      <c r="AZ143" s="181"/>
      <c r="BA143" s="181"/>
      <c r="BB143" s="181"/>
      <c r="BC143" s="181"/>
      <c r="BD143" s="181"/>
      <c r="BE143" s="181"/>
      <c r="BF143" s="181"/>
      <c r="BG143" s="181"/>
      <c r="BI143" s="241"/>
      <c r="BJ143" s="241"/>
      <c r="BL143" s="181"/>
    </row>
    <row r="144" spans="1:64">
      <c r="A144" s="181"/>
      <c r="F144" s="181"/>
      <c r="G144" s="180"/>
      <c r="H144" s="180"/>
      <c r="I144" s="180"/>
      <c r="J144" s="181"/>
      <c r="K144" s="181"/>
      <c r="L144" s="202"/>
      <c r="M144" s="203"/>
      <c r="N144" s="203"/>
      <c r="O144" s="203"/>
      <c r="P144" s="203"/>
      <c r="Q144" s="203"/>
      <c r="R144" s="203"/>
      <c r="AR144" s="181"/>
      <c r="AS144" s="181"/>
      <c r="AT144" s="181"/>
      <c r="AU144" s="181"/>
      <c r="AV144" s="181"/>
      <c r="AW144" s="181"/>
      <c r="AX144" s="181"/>
      <c r="AY144" s="181"/>
      <c r="AZ144" s="181"/>
      <c r="BA144" s="181"/>
      <c r="BB144" s="181"/>
      <c r="BC144" s="181"/>
      <c r="BD144" s="181"/>
      <c r="BE144" s="181"/>
      <c r="BF144" s="181"/>
      <c r="BG144" s="181"/>
      <c r="BI144" s="241"/>
      <c r="BJ144" s="241"/>
      <c r="BL144" s="181"/>
    </row>
    <row r="145" spans="1:64">
      <c r="A145" s="181"/>
      <c r="F145" s="181"/>
      <c r="G145" s="180"/>
      <c r="H145" s="180"/>
      <c r="I145" s="180"/>
      <c r="J145" s="181"/>
      <c r="K145" s="181"/>
      <c r="L145" s="202"/>
      <c r="M145" s="203"/>
      <c r="N145" s="203"/>
      <c r="O145" s="203"/>
      <c r="P145" s="203"/>
      <c r="Q145" s="203"/>
      <c r="R145" s="203"/>
      <c r="AR145" s="181"/>
      <c r="AS145" s="181"/>
      <c r="AT145" s="181"/>
      <c r="AU145" s="181"/>
      <c r="AV145" s="181"/>
      <c r="AW145" s="181"/>
      <c r="AX145" s="181"/>
      <c r="AY145" s="181"/>
      <c r="AZ145" s="181"/>
      <c r="BA145" s="181"/>
      <c r="BB145" s="181"/>
      <c r="BC145" s="181"/>
      <c r="BD145" s="181"/>
      <c r="BE145" s="181"/>
      <c r="BF145" s="181"/>
      <c r="BG145" s="181"/>
      <c r="BI145" s="241"/>
      <c r="BJ145" s="241"/>
      <c r="BL145" s="181"/>
    </row>
    <row r="146" spans="1:64">
      <c r="A146" s="181"/>
      <c r="F146" s="181"/>
      <c r="G146" s="180"/>
      <c r="H146" s="180"/>
      <c r="I146" s="180"/>
      <c r="J146" s="181"/>
      <c r="K146" s="181"/>
      <c r="L146" s="202"/>
      <c r="M146" s="203"/>
      <c r="N146" s="203"/>
      <c r="O146" s="203"/>
      <c r="P146" s="203"/>
      <c r="Q146" s="203"/>
      <c r="R146" s="203"/>
      <c r="AR146" s="181"/>
      <c r="AS146" s="181"/>
      <c r="AT146" s="181"/>
      <c r="AU146" s="181"/>
      <c r="AV146" s="181"/>
      <c r="AW146" s="181"/>
      <c r="AX146" s="181"/>
      <c r="AY146" s="181"/>
      <c r="AZ146" s="181"/>
      <c r="BA146" s="181"/>
      <c r="BB146" s="181"/>
      <c r="BC146" s="181"/>
      <c r="BD146" s="181"/>
      <c r="BE146" s="181"/>
      <c r="BF146" s="181"/>
      <c r="BG146" s="181"/>
      <c r="BI146" s="241"/>
      <c r="BJ146" s="241"/>
      <c r="BL146" s="181"/>
    </row>
    <row r="147" spans="1:64">
      <c r="A147" s="181"/>
      <c r="F147" s="181"/>
      <c r="G147" s="180"/>
      <c r="H147" s="180"/>
      <c r="I147" s="180"/>
      <c r="J147" s="181"/>
      <c r="K147" s="181"/>
      <c r="L147" s="202"/>
      <c r="M147" s="203"/>
      <c r="N147" s="203"/>
      <c r="O147" s="203"/>
      <c r="P147" s="203"/>
      <c r="Q147" s="203"/>
      <c r="R147" s="203"/>
      <c r="AR147" s="181"/>
      <c r="AS147" s="181"/>
      <c r="AT147" s="181"/>
      <c r="AU147" s="181"/>
      <c r="AV147" s="181"/>
      <c r="AW147" s="181"/>
      <c r="AX147" s="181"/>
      <c r="AY147" s="181"/>
      <c r="AZ147" s="181"/>
      <c r="BA147" s="181"/>
      <c r="BB147" s="181"/>
      <c r="BC147" s="181"/>
      <c r="BD147" s="181"/>
      <c r="BE147" s="181"/>
      <c r="BF147" s="181"/>
      <c r="BG147" s="181"/>
      <c r="BI147" s="241"/>
      <c r="BJ147" s="241"/>
      <c r="BL147" s="181"/>
    </row>
    <row r="148" spans="1:64">
      <c r="A148" s="181"/>
      <c r="F148" s="181"/>
      <c r="G148" s="180"/>
      <c r="H148" s="180"/>
      <c r="I148" s="180"/>
      <c r="J148" s="181"/>
      <c r="K148" s="181"/>
      <c r="L148" s="202"/>
      <c r="M148" s="203"/>
      <c r="N148" s="203"/>
      <c r="O148" s="203"/>
      <c r="P148" s="203"/>
      <c r="Q148" s="203"/>
      <c r="R148" s="203"/>
      <c r="AR148" s="181"/>
      <c r="AS148" s="181"/>
      <c r="AT148" s="181"/>
      <c r="AU148" s="181"/>
      <c r="AV148" s="181"/>
      <c r="AW148" s="181"/>
      <c r="AX148" s="181"/>
      <c r="AY148" s="181"/>
      <c r="AZ148" s="181"/>
      <c r="BA148" s="181"/>
      <c r="BB148" s="181"/>
      <c r="BC148" s="181"/>
      <c r="BD148" s="181"/>
      <c r="BE148" s="181"/>
      <c r="BF148" s="181"/>
      <c r="BG148" s="181"/>
      <c r="BI148" s="241"/>
      <c r="BJ148" s="241"/>
      <c r="BL148" s="181"/>
    </row>
    <row r="149" spans="1:64">
      <c r="A149" s="181"/>
      <c r="F149" s="181"/>
      <c r="G149" s="180"/>
      <c r="H149" s="180"/>
      <c r="I149" s="180"/>
      <c r="J149" s="181"/>
      <c r="K149" s="181"/>
      <c r="L149" s="202"/>
      <c r="M149" s="203"/>
      <c r="N149" s="203"/>
      <c r="O149" s="203"/>
      <c r="P149" s="203"/>
      <c r="Q149" s="203"/>
      <c r="R149" s="203"/>
      <c r="AR149" s="181"/>
      <c r="AS149" s="181"/>
      <c r="AT149" s="181"/>
      <c r="AU149" s="181"/>
      <c r="AV149" s="181"/>
      <c r="AW149" s="181"/>
      <c r="AX149" s="181"/>
      <c r="AY149" s="181"/>
      <c r="AZ149" s="181"/>
      <c r="BA149" s="181"/>
      <c r="BB149" s="181"/>
      <c r="BC149" s="181"/>
      <c r="BD149" s="181"/>
      <c r="BE149" s="181"/>
      <c r="BF149" s="181"/>
      <c r="BG149" s="181"/>
      <c r="BI149" s="241"/>
      <c r="BJ149" s="241"/>
      <c r="BL149" s="181"/>
    </row>
    <row r="150" spans="1:64">
      <c r="A150" s="181"/>
      <c r="F150" s="181"/>
      <c r="G150" s="180"/>
      <c r="H150" s="180"/>
      <c r="I150" s="180"/>
      <c r="J150" s="181"/>
      <c r="K150" s="181"/>
      <c r="L150" s="202"/>
      <c r="M150" s="203"/>
      <c r="N150" s="203"/>
      <c r="O150" s="203"/>
      <c r="P150" s="203"/>
      <c r="Q150" s="203"/>
      <c r="R150" s="203"/>
      <c r="AR150" s="181"/>
      <c r="AS150" s="181"/>
      <c r="AT150" s="181"/>
      <c r="AU150" s="181"/>
      <c r="AV150" s="181"/>
      <c r="AW150" s="181"/>
      <c r="AX150" s="181"/>
      <c r="AY150" s="181"/>
      <c r="AZ150" s="181"/>
      <c r="BA150" s="181"/>
      <c r="BB150" s="181"/>
      <c r="BC150" s="181"/>
      <c r="BD150" s="181"/>
      <c r="BE150" s="181"/>
      <c r="BF150" s="181"/>
      <c r="BG150" s="181"/>
      <c r="BI150" s="241"/>
      <c r="BJ150" s="241"/>
      <c r="BL150" s="181"/>
    </row>
    <row r="151" spans="1:64">
      <c r="A151" s="181"/>
      <c r="F151" s="181"/>
      <c r="G151" s="180"/>
      <c r="H151" s="180"/>
      <c r="I151" s="180"/>
      <c r="J151" s="181"/>
      <c r="K151" s="181"/>
      <c r="L151" s="202"/>
      <c r="M151" s="203"/>
      <c r="N151" s="203"/>
      <c r="O151" s="203"/>
      <c r="P151" s="203"/>
      <c r="Q151" s="203"/>
      <c r="R151" s="203"/>
      <c r="AR151" s="181"/>
      <c r="AS151" s="181"/>
      <c r="AT151" s="181"/>
      <c r="AU151" s="181"/>
      <c r="AV151" s="181"/>
      <c r="AW151" s="181"/>
      <c r="AX151" s="181"/>
      <c r="AY151" s="181"/>
      <c r="AZ151" s="181"/>
      <c r="BA151" s="181"/>
      <c r="BB151" s="181"/>
      <c r="BC151" s="181"/>
      <c r="BD151" s="181"/>
      <c r="BE151" s="181"/>
      <c r="BF151" s="181"/>
      <c r="BG151" s="181"/>
      <c r="BI151" s="241"/>
      <c r="BJ151" s="241"/>
      <c r="BL151" s="181"/>
    </row>
    <row r="152" spans="1:64">
      <c r="A152" s="181"/>
      <c r="F152" s="181"/>
      <c r="G152" s="180"/>
      <c r="H152" s="180"/>
      <c r="I152" s="180"/>
      <c r="J152" s="181"/>
      <c r="K152" s="181"/>
      <c r="L152" s="202"/>
      <c r="M152" s="203"/>
      <c r="N152" s="203"/>
      <c r="O152" s="203"/>
      <c r="P152" s="203"/>
      <c r="Q152" s="203"/>
      <c r="R152" s="203"/>
      <c r="AR152" s="181"/>
      <c r="AS152" s="181"/>
      <c r="AT152" s="181"/>
      <c r="AU152" s="181"/>
      <c r="AV152" s="181"/>
      <c r="AW152" s="181"/>
      <c r="AX152" s="181"/>
      <c r="AY152" s="181"/>
      <c r="AZ152" s="181"/>
      <c r="BA152" s="181"/>
      <c r="BB152" s="181"/>
      <c r="BC152" s="181"/>
      <c r="BD152" s="181"/>
      <c r="BE152" s="181"/>
      <c r="BF152" s="181"/>
      <c r="BG152" s="181"/>
      <c r="BI152" s="241"/>
      <c r="BJ152" s="241"/>
      <c r="BL152" s="181"/>
    </row>
    <row r="153" spans="1:64">
      <c r="A153" s="181"/>
      <c r="F153" s="181"/>
      <c r="G153" s="180"/>
      <c r="H153" s="180"/>
      <c r="I153" s="180"/>
      <c r="J153" s="181"/>
      <c r="K153" s="181"/>
      <c r="L153" s="202"/>
      <c r="M153" s="203"/>
      <c r="N153" s="203"/>
      <c r="O153" s="203"/>
      <c r="P153" s="203"/>
      <c r="Q153" s="203"/>
      <c r="R153" s="203"/>
      <c r="AR153" s="181"/>
      <c r="AS153" s="181"/>
      <c r="AT153" s="181"/>
      <c r="AU153" s="181"/>
      <c r="AV153" s="181"/>
      <c r="AW153" s="181"/>
      <c r="AX153" s="181"/>
      <c r="AY153" s="181"/>
      <c r="AZ153" s="181"/>
      <c r="BA153" s="181"/>
      <c r="BB153" s="181"/>
      <c r="BC153" s="181"/>
      <c r="BD153" s="181"/>
      <c r="BE153" s="181"/>
      <c r="BF153" s="181"/>
      <c r="BG153" s="181"/>
      <c r="BI153" s="241"/>
      <c r="BJ153" s="241"/>
      <c r="BL153" s="181"/>
    </row>
    <row r="154" spans="1:64">
      <c r="A154" s="181"/>
      <c r="F154" s="181"/>
      <c r="G154" s="180"/>
      <c r="H154" s="180"/>
      <c r="I154" s="180"/>
      <c r="J154" s="181"/>
      <c r="K154" s="181"/>
      <c r="L154" s="202"/>
      <c r="M154" s="203"/>
      <c r="N154" s="203"/>
      <c r="O154" s="203"/>
      <c r="P154" s="203"/>
      <c r="Q154" s="203"/>
      <c r="R154" s="203"/>
      <c r="AR154" s="181"/>
      <c r="AS154" s="181"/>
      <c r="AT154" s="181"/>
      <c r="AU154" s="181"/>
      <c r="AV154" s="181"/>
      <c r="AW154" s="181"/>
      <c r="AX154" s="181"/>
      <c r="AY154" s="181"/>
      <c r="AZ154" s="181"/>
      <c r="BA154" s="181"/>
      <c r="BB154" s="181"/>
      <c r="BC154" s="181"/>
      <c r="BD154" s="181"/>
      <c r="BE154" s="181"/>
      <c r="BF154" s="181"/>
      <c r="BG154" s="181"/>
      <c r="BI154" s="241"/>
      <c r="BJ154" s="241"/>
      <c r="BL154" s="181"/>
    </row>
    <row r="155" spans="1:64">
      <c r="A155" s="181"/>
      <c r="F155" s="181"/>
      <c r="G155" s="180"/>
      <c r="H155" s="180"/>
      <c r="I155" s="180"/>
      <c r="J155" s="181"/>
      <c r="K155" s="181"/>
      <c r="L155" s="202"/>
      <c r="M155" s="203"/>
      <c r="N155" s="203"/>
      <c r="O155" s="203"/>
      <c r="P155" s="203"/>
      <c r="Q155" s="203"/>
      <c r="R155" s="203"/>
      <c r="AR155" s="181"/>
      <c r="AS155" s="181"/>
      <c r="AT155" s="181"/>
      <c r="AU155" s="181"/>
      <c r="AV155" s="181"/>
      <c r="AW155" s="181"/>
      <c r="AX155" s="181"/>
      <c r="AY155" s="181"/>
      <c r="AZ155" s="181"/>
      <c r="BA155" s="181"/>
      <c r="BB155" s="181"/>
      <c r="BC155" s="181"/>
      <c r="BD155" s="181"/>
      <c r="BE155" s="181"/>
      <c r="BF155" s="181"/>
      <c r="BG155" s="181"/>
      <c r="BI155" s="241"/>
      <c r="BJ155" s="241"/>
      <c r="BL155" s="181"/>
    </row>
    <row r="156" spans="1:64">
      <c r="A156" s="181"/>
      <c r="F156" s="181"/>
      <c r="G156" s="180"/>
      <c r="H156" s="180"/>
      <c r="I156" s="180"/>
      <c r="J156" s="181"/>
      <c r="K156" s="181"/>
      <c r="L156" s="202"/>
      <c r="M156" s="203"/>
      <c r="N156" s="203"/>
      <c r="O156" s="203"/>
      <c r="P156" s="203"/>
      <c r="Q156" s="203"/>
      <c r="R156" s="203"/>
      <c r="AR156" s="181"/>
      <c r="AS156" s="181"/>
      <c r="AT156" s="181"/>
      <c r="AU156" s="181"/>
      <c r="AV156" s="181"/>
      <c r="AW156" s="181"/>
      <c r="AX156" s="181"/>
      <c r="AY156" s="181"/>
      <c r="AZ156" s="181"/>
      <c r="BA156" s="181"/>
      <c r="BB156" s="181"/>
      <c r="BC156" s="181"/>
      <c r="BD156" s="181"/>
      <c r="BE156" s="181"/>
      <c r="BF156" s="181"/>
      <c r="BG156" s="181"/>
      <c r="BI156" s="241"/>
      <c r="BJ156" s="241"/>
      <c r="BL156" s="181"/>
    </row>
    <row r="157" spans="1:64">
      <c r="A157" s="181"/>
      <c r="F157" s="181"/>
      <c r="G157" s="180"/>
      <c r="H157" s="180"/>
      <c r="I157" s="180"/>
      <c r="J157" s="181"/>
      <c r="K157" s="181"/>
      <c r="L157" s="202"/>
      <c r="M157" s="203"/>
      <c r="N157" s="203"/>
      <c r="O157" s="203"/>
      <c r="P157" s="203"/>
      <c r="Q157" s="203"/>
      <c r="R157" s="203"/>
      <c r="AR157" s="181"/>
      <c r="AS157" s="181"/>
      <c r="AT157" s="181"/>
      <c r="AU157" s="181"/>
      <c r="AV157" s="181"/>
      <c r="AW157" s="181"/>
      <c r="AX157" s="181"/>
      <c r="AY157" s="181"/>
      <c r="AZ157" s="181"/>
      <c r="BA157" s="181"/>
      <c r="BB157" s="181"/>
      <c r="BC157" s="181"/>
      <c r="BD157" s="181"/>
      <c r="BE157" s="181"/>
      <c r="BF157" s="181"/>
      <c r="BG157" s="181"/>
      <c r="BI157" s="241"/>
      <c r="BJ157" s="241"/>
      <c r="BL157" s="181"/>
    </row>
    <row r="158" spans="1:64">
      <c r="A158" s="181"/>
      <c r="F158" s="181"/>
      <c r="G158" s="180"/>
      <c r="H158" s="180"/>
      <c r="I158" s="180"/>
      <c r="J158" s="181"/>
      <c r="K158" s="181"/>
      <c r="L158" s="202"/>
      <c r="M158" s="203"/>
      <c r="N158" s="203"/>
      <c r="O158" s="203"/>
      <c r="P158" s="203"/>
      <c r="Q158" s="203"/>
      <c r="R158" s="203"/>
      <c r="AR158" s="181"/>
      <c r="AS158" s="181"/>
      <c r="AT158" s="181"/>
      <c r="AU158" s="181"/>
      <c r="AV158" s="181"/>
      <c r="AW158" s="181"/>
      <c r="AX158" s="181"/>
      <c r="AY158" s="181"/>
      <c r="AZ158" s="181"/>
      <c r="BA158" s="181"/>
      <c r="BB158" s="181"/>
      <c r="BC158" s="181"/>
      <c r="BD158" s="181"/>
      <c r="BE158" s="181"/>
      <c r="BF158" s="181"/>
      <c r="BG158" s="181"/>
      <c r="BI158" s="241"/>
      <c r="BJ158" s="241"/>
      <c r="BL158" s="181"/>
    </row>
    <row r="159" spans="1:64">
      <c r="A159" s="181"/>
      <c r="F159" s="181"/>
      <c r="G159" s="180"/>
      <c r="H159" s="180"/>
      <c r="I159" s="180"/>
      <c r="J159" s="181"/>
      <c r="K159" s="181"/>
      <c r="L159" s="202"/>
      <c r="M159" s="203"/>
      <c r="N159" s="203"/>
      <c r="O159" s="203"/>
      <c r="P159" s="203"/>
      <c r="Q159" s="203"/>
      <c r="R159" s="203"/>
      <c r="AR159" s="181"/>
      <c r="AS159" s="181"/>
      <c r="AT159" s="181"/>
      <c r="AU159" s="181"/>
      <c r="AV159" s="181"/>
      <c r="AW159" s="181"/>
      <c r="AX159" s="181"/>
      <c r="AY159" s="181"/>
      <c r="AZ159" s="181"/>
      <c r="BA159" s="181"/>
      <c r="BB159" s="181"/>
      <c r="BC159" s="181"/>
      <c r="BD159" s="181"/>
      <c r="BE159" s="181"/>
      <c r="BF159" s="181"/>
      <c r="BG159" s="181"/>
      <c r="BI159" s="241"/>
      <c r="BJ159" s="241"/>
      <c r="BL159" s="181"/>
    </row>
    <row r="160" spans="1:64">
      <c r="A160" s="181"/>
      <c r="F160" s="181"/>
      <c r="G160" s="180"/>
      <c r="H160" s="180"/>
      <c r="I160" s="180"/>
      <c r="J160" s="181"/>
      <c r="K160" s="181"/>
      <c r="L160" s="202"/>
      <c r="M160" s="203"/>
      <c r="N160" s="203"/>
      <c r="O160" s="203"/>
      <c r="P160" s="203"/>
      <c r="Q160" s="203"/>
      <c r="R160" s="203"/>
      <c r="AR160" s="181"/>
      <c r="AS160" s="181"/>
      <c r="AT160" s="181"/>
      <c r="AU160" s="181"/>
      <c r="AV160" s="181"/>
      <c r="AW160" s="181"/>
      <c r="AX160" s="181"/>
      <c r="AY160" s="181"/>
      <c r="AZ160" s="181"/>
      <c r="BA160" s="181"/>
      <c r="BB160" s="181"/>
      <c r="BC160" s="181"/>
      <c r="BD160" s="181"/>
      <c r="BE160" s="181"/>
      <c r="BF160" s="181"/>
      <c r="BG160" s="181"/>
      <c r="BI160" s="241"/>
      <c r="BJ160" s="241"/>
      <c r="BL160" s="181"/>
    </row>
    <row r="161" spans="1:64">
      <c r="A161" s="181"/>
      <c r="F161" s="181"/>
      <c r="G161" s="180"/>
      <c r="H161" s="180"/>
      <c r="I161" s="180"/>
      <c r="J161" s="181"/>
      <c r="K161" s="181"/>
      <c r="L161" s="202"/>
      <c r="M161" s="203"/>
      <c r="N161" s="203"/>
      <c r="O161" s="203"/>
      <c r="P161" s="203"/>
      <c r="Q161" s="203"/>
      <c r="R161" s="203"/>
      <c r="AR161" s="181"/>
      <c r="AS161" s="181"/>
      <c r="AT161" s="181"/>
      <c r="AU161" s="181"/>
      <c r="AV161" s="181"/>
      <c r="AW161" s="181"/>
      <c r="AX161" s="181"/>
      <c r="AY161" s="181"/>
      <c r="AZ161" s="181"/>
      <c r="BA161" s="181"/>
      <c r="BB161" s="181"/>
      <c r="BC161" s="181"/>
      <c r="BD161" s="181"/>
      <c r="BE161" s="181"/>
      <c r="BF161" s="181"/>
      <c r="BG161" s="181"/>
      <c r="BI161" s="241"/>
      <c r="BJ161" s="241"/>
      <c r="BL161" s="181"/>
    </row>
    <row r="162" spans="1:64">
      <c r="A162" s="181"/>
      <c r="F162" s="181"/>
      <c r="G162" s="180"/>
      <c r="H162" s="180"/>
      <c r="I162" s="180"/>
      <c r="J162" s="181"/>
      <c r="K162" s="181"/>
      <c r="L162" s="202"/>
      <c r="M162" s="203"/>
      <c r="N162" s="203"/>
      <c r="O162" s="203"/>
      <c r="P162" s="203"/>
      <c r="Q162" s="203"/>
      <c r="R162" s="203"/>
      <c r="AR162" s="181"/>
      <c r="AS162" s="181"/>
      <c r="AT162" s="181"/>
      <c r="AU162" s="181"/>
      <c r="AV162" s="181"/>
      <c r="AW162" s="181"/>
      <c r="AX162" s="181"/>
      <c r="AY162" s="181"/>
      <c r="AZ162" s="181"/>
      <c r="BA162" s="181"/>
      <c r="BB162" s="181"/>
      <c r="BC162" s="181"/>
      <c r="BD162" s="181"/>
      <c r="BE162" s="181"/>
      <c r="BF162" s="181"/>
      <c r="BG162" s="181"/>
      <c r="BI162" s="241"/>
      <c r="BJ162" s="241"/>
      <c r="BL162" s="181"/>
    </row>
    <row r="163" spans="1:64">
      <c r="A163" s="181"/>
      <c r="F163" s="181"/>
      <c r="G163" s="180"/>
      <c r="H163" s="180"/>
      <c r="I163" s="180"/>
      <c r="J163" s="181"/>
      <c r="K163" s="181"/>
      <c r="L163" s="202"/>
      <c r="M163" s="203"/>
      <c r="N163" s="203"/>
      <c r="O163" s="203"/>
      <c r="P163" s="203"/>
      <c r="Q163" s="203"/>
      <c r="R163" s="203"/>
      <c r="AR163" s="181"/>
      <c r="AS163" s="181"/>
      <c r="AT163" s="181"/>
      <c r="AU163" s="181"/>
      <c r="AV163" s="181"/>
      <c r="AW163" s="181"/>
      <c r="AX163" s="181"/>
      <c r="AY163" s="181"/>
      <c r="AZ163" s="181"/>
      <c r="BA163" s="181"/>
      <c r="BB163" s="181"/>
      <c r="BC163" s="181"/>
      <c r="BD163" s="181"/>
      <c r="BE163" s="181"/>
      <c r="BF163" s="181"/>
      <c r="BG163" s="181"/>
      <c r="BI163" s="241"/>
      <c r="BJ163" s="241"/>
      <c r="BL163" s="181"/>
    </row>
    <row r="164" spans="1:64">
      <c r="A164" s="181"/>
      <c r="F164" s="181"/>
      <c r="G164" s="180"/>
      <c r="H164" s="180"/>
      <c r="I164" s="180"/>
      <c r="J164" s="181"/>
      <c r="K164" s="181"/>
      <c r="L164" s="202"/>
      <c r="M164" s="203"/>
      <c r="N164" s="203"/>
      <c r="O164" s="203"/>
      <c r="P164" s="203"/>
      <c r="Q164" s="203"/>
      <c r="R164" s="203"/>
      <c r="AR164" s="181"/>
      <c r="AS164" s="181"/>
      <c r="AT164" s="181"/>
      <c r="AU164" s="181"/>
      <c r="AV164" s="181"/>
      <c r="AW164" s="181"/>
      <c r="AX164" s="181"/>
      <c r="AY164" s="181"/>
      <c r="AZ164" s="181"/>
      <c r="BA164" s="181"/>
      <c r="BB164" s="181"/>
      <c r="BC164" s="181"/>
      <c r="BD164" s="181"/>
      <c r="BE164" s="181"/>
      <c r="BF164" s="181"/>
      <c r="BG164" s="181"/>
      <c r="BI164" s="241"/>
      <c r="BJ164" s="241"/>
      <c r="BL164" s="181"/>
    </row>
    <row r="165" spans="1:64">
      <c r="A165" s="181"/>
      <c r="F165" s="181"/>
      <c r="G165" s="180"/>
      <c r="H165" s="180"/>
      <c r="I165" s="180"/>
      <c r="J165" s="181"/>
      <c r="K165" s="181"/>
      <c r="L165" s="202"/>
      <c r="M165" s="203"/>
      <c r="N165" s="203"/>
      <c r="O165" s="203"/>
      <c r="P165" s="203"/>
      <c r="Q165" s="203"/>
      <c r="R165" s="203"/>
      <c r="AR165" s="181"/>
      <c r="AS165" s="181"/>
      <c r="AT165" s="181"/>
      <c r="AU165" s="181"/>
      <c r="AV165" s="181"/>
      <c r="AW165" s="181"/>
      <c r="AX165" s="181"/>
      <c r="AY165" s="181"/>
      <c r="AZ165" s="181"/>
      <c r="BA165" s="181"/>
      <c r="BB165" s="181"/>
      <c r="BC165" s="181"/>
      <c r="BD165" s="181"/>
      <c r="BE165" s="181"/>
      <c r="BF165" s="181"/>
      <c r="BG165" s="181"/>
      <c r="BI165" s="241"/>
      <c r="BJ165" s="241"/>
      <c r="BL165" s="181"/>
    </row>
    <row r="166" spans="1:64">
      <c r="A166" s="181"/>
      <c r="F166" s="181"/>
      <c r="G166" s="180"/>
      <c r="H166" s="180"/>
      <c r="I166" s="180"/>
      <c r="J166" s="181"/>
      <c r="K166" s="181"/>
      <c r="L166" s="202"/>
      <c r="M166" s="203"/>
      <c r="N166" s="203"/>
      <c r="O166" s="203"/>
      <c r="P166" s="203"/>
      <c r="Q166" s="203"/>
      <c r="R166" s="203"/>
      <c r="AR166" s="181"/>
      <c r="AS166" s="181"/>
      <c r="AT166" s="181"/>
      <c r="AU166" s="181"/>
      <c r="AV166" s="181"/>
      <c r="AW166" s="181"/>
      <c r="AX166" s="181"/>
      <c r="AY166" s="181"/>
      <c r="AZ166" s="181"/>
      <c r="BA166" s="181"/>
      <c r="BB166" s="181"/>
      <c r="BC166" s="181"/>
      <c r="BD166" s="181"/>
      <c r="BE166" s="181"/>
      <c r="BF166" s="181"/>
      <c r="BG166" s="181"/>
      <c r="BI166" s="241"/>
      <c r="BJ166" s="241"/>
      <c r="BL166" s="181"/>
    </row>
    <row r="167" spans="1:64">
      <c r="A167" s="181"/>
      <c r="F167" s="181"/>
      <c r="G167" s="180"/>
      <c r="H167" s="180"/>
      <c r="I167" s="180"/>
      <c r="J167" s="181"/>
      <c r="K167" s="181"/>
      <c r="L167" s="202"/>
      <c r="M167" s="203"/>
      <c r="N167" s="203"/>
      <c r="O167" s="203"/>
      <c r="P167" s="203"/>
      <c r="Q167" s="203"/>
      <c r="R167" s="203"/>
      <c r="AR167" s="181"/>
      <c r="AS167" s="181"/>
      <c r="AT167" s="181"/>
      <c r="AU167" s="181"/>
      <c r="AV167" s="181"/>
      <c r="AW167" s="181"/>
      <c r="AX167" s="181"/>
      <c r="AY167" s="181"/>
      <c r="AZ167" s="181"/>
      <c r="BA167" s="181"/>
      <c r="BB167" s="181"/>
      <c r="BC167" s="181"/>
      <c r="BD167" s="181"/>
      <c r="BE167" s="181"/>
      <c r="BF167" s="181"/>
      <c r="BG167" s="181"/>
      <c r="BI167" s="241"/>
      <c r="BJ167" s="241"/>
      <c r="BL167" s="181"/>
    </row>
    <row r="168" spans="1:64">
      <c r="A168" s="181"/>
      <c r="F168" s="181"/>
      <c r="G168" s="180"/>
      <c r="H168" s="180"/>
      <c r="I168" s="180"/>
      <c r="J168" s="181"/>
      <c r="K168" s="181"/>
      <c r="L168" s="202"/>
      <c r="M168" s="203"/>
      <c r="N168" s="203"/>
      <c r="O168" s="203"/>
      <c r="P168" s="203"/>
      <c r="Q168" s="203"/>
      <c r="R168" s="203"/>
      <c r="AR168" s="181"/>
      <c r="AS168" s="181"/>
      <c r="AT168" s="181"/>
      <c r="AU168" s="181"/>
      <c r="AV168" s="181"/>
      <c r="AW168" s="181"/>
      <c r="AX168" s="181"/>
      <c r="AY168" s="181"/>
      <c r="AZ168" s="181"/>
      <c r="BA168" s="181"/>
      <c r="BB168" s="181"/>
      <c r="BC168" s="181"/>
      <c r="BD168" s="181"/>
      <c r="BE168" s="181"/>
      <c r="BF168" s="181"/>
      <c r="BG168" s="181"/>
      <c r="BI168" s="241"/>
      <c r="BJ168" s="241"/>
      <c r="BL168" s="181"/>
    </row>
    <row r="169" spans="1:64">
      <c r="A169" s="181"/>
      <c r="F169" s="181"/>
      <c r="G169" s="180"/>
      <c r="H169" s="180"/>
      <c r="I169" s="180"/>
      <c r="J169" s="181"/>
      <c r="K169" s="181"/>
      <c r="L169" s="202"/>
      <c r="M169" s="203"/>
      <c r="N169" s="203"/>
      <c r="O169" s="203"/>
      <c r="P169" s="203"/>
      <c r="Q169" s="203"/>
      <c r="R169" s="203"/>
      <c r="AR169" s="181"/>
      <c r="AS169" s="181"/>
      <c r="AT169" s="181"/>
      <c r="AU169" s="181"/>
      <c r="AV169" s="181"/>
      <c r="AW169" s="181"/>
      <c r="AX169" s="181"/>
      <c r="AY169" s="181"/>
      <c r="AZ169" s="181"/>
      <c r="BA169" s="181"/>
      <c r="BB169" s="181"/>
      <c r="BC169" s="181"/>
      <c r="BD169" s="181"/>
      <c r="BE169" s="181"/>
      <c r="BF169" s="181"/>
      <c r="BG169" s="181"/>
      <c r="BI169" s="241"/>
      <c r="BJ169" s="241"/>
      <c r="BL169" s="181"/>
    </row>
    <row r="170" spans="1:64">
      <c r="A170" s="181"/>
      <c r="F170" s="181"/>
      <c r="G170" s="180"/>
      <c r="H170" s="180"/>
      <c r="I170" s="180"/>
      <c r="J170" s="181"/>
      <c r="K170" s="181"/>
      <c r="L170" s="202"/>
      <c r="M170" s="203"/>
      <c r="N170" s="203"/>
      <c r="O170" s="203"/>
      <c r="P170" s="203"/>
      <c r="Q170" s="203"/>
      <c r="R170" s="203"/>
      <c r="AR170" s="181"/>
      <c r="AS170" s="181"/>
      <c r="AT170" s="181"/>
      <c r="AU170" s="181"/>
      <c r="AV170" s="181"/>
      <c r="AW170" s="181"/>
      <c r="AX170" s="181"/>
      <c r="AY170" s="181"/>
      <c r="AZ170" s="181"/>
      <c r="BA170" s="181"/>
      <c r="BB170" s="181"/>
      <c r="BC170" s="181"/>
      <c r="BD170" s="181"/>
      <c r="BE170" s="181"/>
      <c r="BF170" s="181"/>
      <c r="BG170" s="181"/>
      <c r="BI170" s="241"/>
      <c r="BJ170" s="241"/>
      <c r="BL170" s="181"/>
    </row>
    <row r="171" spans="1:64">
      <c r="A171" s="181"/>
      <c r="F171" s="181"/>
      <c r="G171" s="180"/>
      <c r="H171" s="180"/>
      <c r="I171" s="180"/>
      <c r="J171" s="181"/>
      <c r="K171" s="181"/>
      <c r="L171" s="202"/>
      <c r="M171" s="203"/>
      <c r="N171" s="203"/>
      <c r="O171" s="203"/>
      <c r="P171" s="203"/>
      <c r="Q171" s="203"/>
      <c r="R171" s="203"/>
      <c r="AR171" s="181"/>
      <c r="AS171" s="181"/>
      <c r="AT171" s="181"/>
      <c r="AU171" s="181"/>
      <c r="AV171" s="181"/>
      <c r="AW171" s="181"/>
      <c r="AX171" s="181"/>
      <c r="AY171" s="181"/>
      <c r="AZ171" s="181"/>
      <c r="BA171" s="181"/>
      <c r="BB171" s="181"/>
      <c r="BC171" s="181"/>
      <c r="BD171" s="181"/>
      <c r="BE171" s="181"/>
      <c r="BF171" s="181"/>
      <c r="BG171" s="181"/>
      <c r="BI171" s="241"/>
      <c r="BJ171" s="241"/>
      <c r="BL171" s="181"/>
    </row>
    <row r="172" spans="1:64">
      <c r="A172" s="181"/>
      <c r="F172" s="181"/>
      <c r="G172" s="180"/>
      <c r="H172" s="180"/>
      <c r="I172" s="180"/>
      <c r="J172" s="181"/>
      <c r="K172" s="181"/>
      <c r="L172" s="202"/>
      <c r="M172" s="203"/>
      <c r="N172" s="203"/>
      <c r="O172" s="203"/>
      <c r="P172" s="203"/>
      <c r="Q172" s="203"/>
      <c r="R172" s="203"/>
      <c r="AR172" s="181"/>
      <c r="AS172" s="181"/>
      <c r="AT172" s="181"/>
      <c r="AU172" s="181"/>
      <c r="AV172" s="181"/>
      <c r="AW172" s="181"/>
      <c r="AX172" s="181"/>
      <c r="AY172" s="181"/>
      <c r="AZ172" s="181"/>
      <c r="BA172" s="181"/>
      <c r="BB172" s="181"/>
      <c r="BC172" s="181"/>
      <c r="BD172" s="181"/>
      <c r="BE172" s="181"/>
      <c r="BF172" s="181"/>
      <c r="BG172" s="181"/>
      <c r="BI172" s="241"/>
      <c r="BJ172" s="241"/>
      <c r="BL172" s="181"/>
    </row>
    <row r="173" spans="1:64">
      <c r="A173" s="181"/>
      <c r="F173" s="181"/>
      <c r="G173" s="180"/>
      <c r="H173" s="180"/>
      <c r="I173" s="180"/>
      <c r="J173" s="181"/>
      <c r="K173" s="181"/>
      <c r="L173" s="202"/>
      <c r="M173" s="203"/>
      <c r="N173" s="203"/>
      <c r="O173" s="203"/>
      <c r="P173" s="203"/>
      <c r="Q173" s="203"/>
      <c r="R173" s="203"/>
      <c r="AR173" s="181"/>
      <c r="AS173" s="181"/>
      <c r="AT173" s="181"/>
      <c r="AU173" s="181"/>
      <c r="AV173" s="181"/>
      <c r="AW173" s="181"/>
      <c r="AX173" s="181"/>
      <c r="AY173" s="181"/>
      <c r="AZ173" s="181"/>
      <c r="BA173" s="181"/>
      <c r="BB173" s="181"/>
      <c r="BC173" s="181"/>
      <c r="BD173" s="181"/>
      <c r="BE173" s="181"/>
      <c r="BF173" s="181"/>
      <c r="BG173" s="181"/>
      <c r="BI173" s="241"/>
      <c r="BJ173" s="241"/>
      <c r="BL173" s="181"/>
    </row>
    <row r="174" spans="1:64">
      <c r="A174" s="181"/>
      <c r="F174" s="181"/>
      <c r="G174" s="180"/>
      <c r="H174" s="180"/>
      <c r="I174" s="180"/>
      <c r="J174" s="181"/>
      <c r="K174" s="181"/>
      <c r="L174" s="202"/>
      <c r="M174" s="203"/>
      <c r="N174" s="203"/>
      <c r="O174" s="203"/>
      <c r="P174" s="203"/>
      <c r="Q174" s="203"/>
      <c r="R174" s="203"/>
      <c r="AR174" s="181"/>
      <c r="AS174" s="181"/>
      <c r="AT174" s="181"/>
      <c r="AU174" s="181"/>
      <c r="AV174" s="181"/>
      <c r="AW174" s="181"/>
      <c r="AX174" s="181"/>
      <c r="AY174" s="181"/>
      <c r="AZ174" s="181"/>
      <c r="BA174" s="181"/>
      <c r="BB174" s="181"/>
      <c r="BC174" s="181"/>
      <c r="BD174" s="181"/>
      <c r="BE174" s="181"/>
      <c r="BF174" s="181"/>
      <c r="BG174" s="181"/>
      <c r="BI174" s="241"/>
      <c r="BJ174" s="241"/>
      <c r="BL174" s="181"/>
    </row>
    <row r="175" spans="1:64">
      <c r="A175" s="181"/>
      <c r="F175" s="181"/>
      <c r="G175" s="180"/>
      <c r="H175" s="180"/>
      <c r="I175" s="180"/>
      <c r="J175" s="181"/>
      <c r="K175" s="181"/>
      <c r="L175" s="202"/>
      <c r="M175" s="203"/>
      <c r="N175" s="203"/>
      <c r="O175" s="203"/>
      <c r="P175" s="203"/>
      <c r="Q175" s="203"/>
      <c r="R175" s="203"/>
      <c r="AR175" s="181"/>
      <c r="AS175" s="181"/>
      <c r="AT175" s="181"/>
      <c r="AU175" s="181"/>
      <c r="AV175" s="181"/>
      <c r="AW175" s="181"/>
      <c r="AX175" s="181"/>
      <c r="AY175" s="181"/>
      <c r="AZ175" s="181"/>
      <c r="BA175" s="181"/>
      <c r="BB175" s="181"/>
      <c r="BC175" s="181"/>
      <c r="BD175" s="181"/>
      <c r="BE175" s="181"/>
      <c r="BF175" s="181"/>
      <c r="BG175" s="181"/>
      <c r="BI175" s="241"/>
      <c r="BJ175" s="241"/>
      <c r="BL175" s="181"/>
    </row>
    <row r="176" spans="1:64">
      <c r="A176" s="181"/>
      <c r="F176" s="181"/>
      <c r="G176" s="180"/>
      <c r="H176" s="180"/>
      <c r="I176" s="180"/>
      <c r="J176" s="181"/>
      <c r="K176" s="181"/>
      <c r="L176" s="202"/>
      <c r="M176" s="203"/>
      <c r="N176" s="203"/>
      <c r="O176" s="203"/>
      <c r="P176" s="203"/>
      <c r="Q176" s="203"/>
      <c r="R176" s="203"/>
      <c r="AR176" s="181"/>
      <c r="AS176" s="181"/>
      <c r="AT176" s="181"/>
      <c r="AU176" s="181"/>
      <c r="AV176" s="181"/>
      <c r="AW176" s="181"/>
      <c r="AX176" s="181"/>
      <c r="AY176" s="181"/>
      <c r="AZ176" s="181"/>
      <c r="BA176" s="181"/>
      <c r="BB176" s="181"/>
      <c r="BC176" s="181"/>
      <c r="BD176" s="181"/>
      <c r="BE176" s="181"/>
      <c r="BF176" s="181"/>
      <c r="BG176" s="181"/>
      <c r="BI176" s="241"/>
      <c r="BJ176" s="241"/>
      <c r="BL176" s="181"/>
    </row>
    <row r="177" spans="1:64">
      <c r="A177" s="181"/>
      <c r="F177" s="181"/>
      <c r="G177" s="180"/>
      <c r="H177" s="180"/>
      <c r="I177" s="180"/>
      <c r="J177" s="181"/>
      <c r="K177" s="181"/>
      <c r="L177" s="202"/>
      <c r="M177" s="203"/>
      <c r="N177" s="203"/>
      <c r="O177" s="203"/>
      <c r="P177" s="203"/>
      <c r="Q177" s="203"/>
      <c r="R177" s="203"/>
      <c r="AR177" s="181"/>
      <c r="AS177" s="181"/>
      <c r="AT177" s="181"/>
      <c r="AU177" s="181"/>
      <c r="AV177" s="181"/>
      <c r="AW177" s="181"/>
      <c r="AX177" s="181"/>
      <c r="AY177" s="181"/>
      <c r="AZ177" s="181"/>
      <c r="BA177" s="181"/>
      <c r="BB177" s="181"/>
      <c r="BC177" s="181"/>
      <c r="BD177" s="181"/>
      <c r="BE177" s="181"/>
      <c r="BF177" s="181"/>
      <c r="BG177" s="181"/>
      <c r="BI177" s="241"/>
      <c r="BJ177" s="241"/>
      <c r="BL177" s="181"/>
    </row>
    <row r="178" spans="1:64">
      <c r="A178" s="181"/>
      <c r="F178" s="181"/>
      <c r="G178" s="180"/>
      <c r="H178" s="180"/>
      <c r="I178" s="180"/>
      <c r="J178" s="181"/>
      <c r="K178" s="181"/>
      <c r="L178" s="202"/>
      <c r="M178" s="203"/>
      <c r="N178" s="203"/>
      <c r="O178" s="203"/>
      <c r="P178" s="203"/>
      <c r="Q178" s="203"/>
      <c r="R178" s="203"/>
      <c r="AR178" s="181"/>
      <c r="AS178" s="181"/>
      <c r="AT178" s="181"/>
      <c r="AU178" s="181"/>
      <c r="AV178" s="181"/>
      <c r="AW178" s="181"/>
      <c r="AX178" s="181"/>
      <c r="AY178" s="181"/>
      <c r="AZ178" s="181"/>
      <c r="BA178" s="181"/>
      <c r="BB178" s="181"/>
      <c r="BC178" s="181"/>
      <c r="BD178" s="181"/>
      <c r="BE178" s="181"/>
      <c r="BF178" s="181"/>
      <c r="BG178" s="181"/>
      <c r="BI178" s="241"/>
      <c r="BJ178" s="241"/>
      <c r="BL178" s="181"/>
    </row>
    <row r="179" spans="1:64">
      <c r="A179" s="181"/>
      <c r="F179" s="181"/>
      <c r="G179" s="180"/>
      <c r="H179" s="180"/>
      <c r="I179" s="180"/>
      <c r="J179" s="181"/>
      <c r="K179" s="181"/>
      <c r="L179" s="202"/>
      <c r="M179" s="203"/>
      <c r="N179" s="203"/>
      <c r="O179" s="203"/>
      <c r="P179" s="203"/>
      <c r="Q179" s="203"/>
      <c r="R179" s="203"/>
      <c r="AR179" s="181"/>
      <c r="AS179" s="181"/>
      <c r="AT179" s="181"/>
      <c r="AU179" s="181"/>
      <c r="AV179" s="181"/>
      <c r="AW179" s="181"/>
      <c r="AX179" s="181"/>
      <c r="AY179" s="181"/>
      <c r="AZ179" s="181"/>
      <c r="BA179" s="181"/>
      <c r="BB179" s="181"/>
      <c r="BC179" s="181"/>
      <c r="BD179" s="181"/>
      <c r="BE179" s="181"/>
      <c r="BF179" s="181"/>
      <c r="BG179" s="181"/>
      <c r="BI179" s="241"/>
      <c r="BJ179" s="241"/>
      <c r="BL179" s="181"/>
    </row>
    <row r="180" spans="1:64">
      <c r="A180" s="181"/>
      <c r="F180" s="181"/>
      <c r="G180" s="180"/>
      <c r="H180" s="180"/>
      <c r="I180" s="180"/>
      <c r="J180" s="181"/>
      <c r="K180" s="181"/>
      <c r="L180" s="202"/>
      <c r="M180" s="203"/>
      <c r="N180" s="203"/>
      <c r="O180" s="203"/>
      <c r="P180" s="203"/>
      <c r="Q180" s="203"/>
      <c r="R180" s="203"/>
      <c r="AR180" s="181"/>
      <c r="AS180" s="181"/>
      <c r="AT180" s="181"/>
      <c r="AU180" s="181"/>
      <c r="AV180" s="181"/>
      <c r="AW180" s="181"/>
      <c r="AX180" s="181"/>
      <c r="AY180" s="181"/>
      <c r="AZ180" s="181"/>
      <c r="BA180" s="181"/>
      <c r="BB180" s="181"/>
      <c r="BC180" s="181"/>
      <c r="BD180" s="181"/>
      <c r="BE180" s="181"/>
      <c r="BF180" s="181"/>
      <c r="BG180" s="181"/>
      <c r="BI180" s="241"/>
      <c r="BJ180" s="241"/>
      <c r="BL180" s="181"/>
    </row>
    <row r="181" spans="1:64">
      <c r="A181" s="181"/>
      <c r="F181" s="181"/>
      <c r="G181" s="180"/>
      <c r="H181" s="180"/>
      <c r="I181" s="180"/>
      <c r="J181" s="181"/>
      <c r="K181" s="181"/>
      <c r="L181" s="202"/>
      <c r="M181" s="203"/>
      <c r="N181" s="203"/>
      <c r="O181" s="203"/>
      <c r="P181" s="203"/>
      <c r="Q181" s="203"/>
      <c r="R181" s="203"/>
      <c r="AR181" s="181"/>
      <c r="AS181" s="181"/>
      <c r="AT181" s="181"/>
      <c r="AU181" s="181"/>
      <c r="AV181" s="181"/>
      <c r="AW181" s="181"/>
      <c r="AX181" s="181"/>
      <c r="AY181" s="181"/>
      <c r="AZ181" s="181"/>
      <c r="BA181" s="181"/>
      <c r="BB181" s="181"/>
      <c r="BC181" s="181"/>
      <c r="BD181" s="181"/>
      <c r="BE181" s="181"/>
      <c r="BF181" s="181"/>
      <c r="BG181" s="181"/>
      <c r="BI181" s="241"/>
      <c r="BJ181" s="241"/>
      <c r="BL181" s="181"/>
    </row>
    <row r="182" spans="1:64">
      <c r="A182" s="181"/>
      <c r="F182" s="181"/>
      <c r="G182" s="180"/>
      <c r="H182" s="180"/>
      <c r="I182" s="180"/>
      <c r="J182" s="181"/>
      <c r="K182" s="181"/>
      <c r="L182" s="202"/>
      <c r="M182" s="203"/>
      <c r="N182" s="203"/>
      <c r="O182" s="203"/>
      <c r="P182" s="203"/>
      <c r="Q182" s="203"/>
      <c r="R182" s="203"/>
      <c r="AR182" s="181"/>
      <c r="AS182" s="181"/>
      <c r="AT182" s="181"/>
      <c r="AU182" s="181"/>
      <c r="AV182" s="181"/>
      <c r="AW182" s="181"/>
      <c r="AX182" s="181"/>
      <c r="AY182" s="181"/>
      <c r="AZ182" s="181"/>
      <c r="BA182" s="181"/>
      <c r="BB182" s="181"/>
      <c r="BC182" s="181"/>
      <c r="BD182" s="181"/>
      <c r="BE182" s="181"/>
      <c r="BF182" s="181"/>
      <c r="BG182" s="181"/>
      <c r="BI182" s="241"/>
      <c r="BJ182" s="241"/>
      <c r="BL182" s="181"/>
    </row>
    <row r="183" spans="1:64">
      <c r="A183" s="181"/>
      <c r="F183" s="181"/>
      <c r="G183" s="180"/>
      <c r="H183" s="180"/>
      <c r="I183" s="180"/>
      <c r="J183" s="181"/>
      <c r="K183" s="181"/>
      <c r="L183" s="202"/>
      <c r="M183" s="203"/>
      <c r="N183" s="203"/>
      <c r="O183" s="203"/>
      <c r="P183" s="203"/>
      <c r="Q183" s="203"/>
      <c r="R183" s="203"/>
      <c r="AR183" s="181"/>
      <c r="AS183" s="181"/>
      <c r="AT183" s="181"/>
      <c r="AU183" s="181"/>
      <c r="AV183" s="181"/>
      <c r="AW183" s="181"/>
      <c r="AX183" s="181"/>
      <c r="AY183" s="181"/>
      <c r="AZ183" s="181"/>
      <c r="BA183" s="181"/>
      <c r="BB183" s="181"/>
      <c r="BC183" s="181"/>
      <c r="BD183" s="181"/>
      <c r="BE183" s="181"/>
      <c r="BF183" s="181"/>
      <c r="BG183" s="181"/>
      <c r="BI183" s="241"/>
      <c r="BJ183" s="241"/>
      <c r="BL183" s="181"/>
    </row>
    <row r="184" spans="1:64">
      <c r="A184" s="181"/>
      <c r="F184" s="181"/>
      <c r="G184" s="180"/>
      <c r="H184" s="180"/>
      <c r="I184" s="180"/>
      <c r="J184" s="181"/>
      <c r="K184" s="181"/>
      <c r="L184" s="202"/>
      <c r="M184" s="203"/>
      <c r="N184" s="203"/>
      <c r="O184" s="203"/>
      <c r="P184" s="203"/>
      <c r="Q184" s="203"/>
      <c r="R184" s="203"/>
      <c r="AR184" s="181"/>
      <c r="AS184" s="181"/>
      <c r="AT184" s="181"/>
      <c r="AU184" s="181"/>
      <c r="AV184" s="181"/>
      <c r="AW184" s="181"/>
      <c r="AX184" s="181"/>
      <c r="AY184" s="181"/>
      <c r="AZ184" s="181"/>
      <c r="BA184" s="181"/>
      <c r="BB184" s="181"/>
      <c r="BC184" s="181"/>
      <c r="BD184" s="181"/>
      <c r="BE184" s="181"/>
      <c r="BF184" s="181"/>
      <c r="BG184" s="181"/>
      <c r="BI184" s="241"/>
      <c r="BJ184" s="241"/>
      <c r="BL184" s="181"/>
    </row>
    <row r="185" spans="1:64">
      <c r="A185" s="181"/>
      <c r="F185" s="181"/>
      <c r="G185" s="180"/>
      <c r="H185" s="180"/>
      <c r="I185" s="180"/>
      <c r="J185" s="181"/>
      <c r="K185" s="181"/>
      <c r="L185" s="202"/>
      <c r="M185" s="203"/>
      <c r="N185" s="203"/>
      <c r="O185" s="203"/>
      <c r="P185" s="203"/>
      <c r="Q185" s="203"/>
      <c r="R185" s="203"/>
      <c r="AR185" s="181"/>
      <c r="AS185" s="181"/>
      <c r="AT185" s="181"/>
      <c r="AU185" s="181"/>
      <c r="AV185" s="181"/>
      <c r="AW185" s="181"/>
      <c r="AX185" s="181"/>
      <c r="AY185" s="181"/>
      <c r="AZ185" s="181"/>
      <c r="BA185" s="181"/>
      <c r="BB185" s="181"/>
      <c r="BC185" s="181"/>
      <c r="BD185" s="181"/>
      <c r="BE185" s="181"/>
      <c r="BF185" s="181"/>
      <c r="BG185" s="181"/>
      <c r="BI185" s="241"/>
      <c r="BJ185" s="241"/>
      <c r="BL185" s="181"/>
    </row>
    <row r="186" spans="1:64">
      <c r="A186" s="181"/>
      <c r="F186" s="181"/>
      <c r="G186" s="180"/>
      <c r="H186" s="180"/>
      <c r="I186" s="180"/>
      <c r="J186" s="181"/>
      <c r="K186" s="181"/>
      <c r="L186" s="202"/>
      <c r="M186" s="203"/>
      <c r="N186" s="203"/>
      <c r="O186" s="203"/>
      <c r="P186" s="203"/>
      <c r="Q186" s="203"/>
      <c r="R186" s="203"/>
      <c r="AR186" s="181"/>
      <c r="AS186" s="181"/>
      <c r="AT186" s="181"/>
      <c r="AU186" s="181"/>
      <c r="AV186" s="181"/>
      <c r="AW186" s="181"/>
      <c r="AX186" s="181"/>
      <c r="AY186" s="181"/>
      <c r="AZ186" s="181"/>
      <c r="BA186" s="181"/>
      <c r="BB186" s="181"/>
      <c r="BC186" s="181"/>
      <c r="BD186" s="181"/>
      <c r="BE186" s="181"/>
      <c r="BF186" s="181"/>
      <c r="BG186" s="181"/>
      <c r="BI186" s="241"/>
      <c r="BJ186" s="241"/>
      <c r="BL186" s="181"/>
    </row>
    <row r="187" spans="1:64">
      <c r="A187" s="181"/>
      <c r="F187" s="181"/>
      <c r="G187" s="180"/>
      <c r="H187" s="180"/>
      <c r="I187" s="180"/>
      <c r="J187" s="181"/>
      <c r="K187" s="181"/>
      <c r="L187" s="202"/>
      <c r="M187" s="203"/>
      <c r="N187" s="203"/>
      <c r="O187" s="203"/>
      <c r="P187" s="203"/>
      <c r="Q187" s="203"/>
      <c r="R187" s="203"/>
      <c r="AR187" s="181"/>
      <c r="AS187" s="181"/>
      <c r="AT187" s="181"/>
      <c r="AU187" s="181"/>
      <c r="AV187" s="181"/>
      <c r="AW187" s="181"/>
      <c r="AX187" s="181"/>
      <c r="AY187" s="181"/>
      <c r="AZ187" s="181"/>
      <c r="BA187" s="181"/>
      <c r="BB187" s="181"/>
      <c r="BC187" s="181"/>
      <c r="BD187" s="181"/>
      <c r="BE187" s="181"/>
      <c r="BF187" s="181"/>
      <c r="BG187" s="181"/>
      <c r="BI187" s="241"/>
      <c r="BJ187" s="241"/>
      <c r="BL187" s="181"/>
    </row>
    <row r="188" spans="1:64">
      <c r="A188" s="181"/>
      <c r="F188" s="181"/>
      <c r="G188" s="180"/>
      <c r="H188" s="180"/>
      <c r="I188" s="180"/>
      <c r="J188" s="181"/>
      <c r="K188" s="181"/>
      <c r="L188" s="202"/>
      <c r="M188" s="203"/>
      <c r="N188" s="203"/>
      <c r="O188" s="203"/>
      <c r="P188" s="203"/>
      <c r="Q188" s="203"/>
      <c r="R188" s="203"/>
      <c r="AR188" s="181"/>
      <c r="AS188" s="181"/>
      <c r="AT188" s="181"/>
      <c r="AU188" s="181"/>
      <c r="AV188" s="181"/>
      <c r="AW188" s="181"/>
      <c r="AX188" s="181"/>
      <c r="AY188" s="181"/>
      <c r="AZ188" s="181"/>
      <c r="BA188" s="181"/>
      <c r="BB188" s="181"/>
      <c r="BC188" s="181"/>
      <c r="BD188" s="181"/>
      <c r="BE188" s="181"/>
      <c r="BF188" s="181"/>
      <c r="BG188" s="181"/>
      <c r="BI188" s="241"/>
      <c r="BJ188" s="241"/>
      <c r="BL188" s="181"/>
    </row>
    <row r="189" spans="1:64">
      <c r="A189" s="181"/>
      <c r="F189" s="181"/>
      <c r="G189" s="180"/>
      <c r="H189" s="180"/>
      <c r="I189" s="180"/>
      <c r="J189" s="181"/>
      <c r="K189" s="181"/>
      <c r="L189" s="202"/>
      <c r="M189" s="203"/>
      <c r="N189" s="203"/>
      <c r="O189" s="203"/>
      <c r="P189" s="203"/>
      <c r="Q189" s="203"/>
      <c r="R189" s="203"/>
      <c r="AR189" s="181"/>
      <c r="AS189" s="181"/>
      <c r="AT189" s="181"/>
      <c r="AU189" s="181"/>
      <c r="AV189" s="181"/>
      <c r="AW189" s="181"/>
      <c r="AX189" s="181"/>
      <c r="AY189" s="181"/>
      <c r="AZ189" s="181"/>
      <c r="BA189" s="181"/>
      <c r="BB189" s="181"/>
      <c r="BC189" s="181"/>
      <c r="BD189" s="181"/>
      <c r="BE189" s="181"/>
      <c r="BF189" s="181"/>
      <c r="BG189" s="181"/>
      <c r="BI189" s="241"/>
      <c r="BJ189" s="241"/>
      <c r="BL189" s="181"/>
    </row>
    <row r="190" spans="1:64">
      <c r="A190" s="181"/>
      <c r="F190" s="181"/>
      <c r="G190" s="180"/>
      <c r="H190" s="180"/>
      <c r="I190" s="180"/>
      <c r="J190" s="181"/>
      <c r="K190" s="181"/>
      <c r="L190" s="202"/>
      <c r="M190" s="203"/>
      <c r="N190" s="203"/>
      <c r="O190" s="203"/>
      <c r="P190" s="203"/>
      <c r="Q190" s="203"/>
      <c r="R190" s="203"/>
      <c r="AR190" s="181"/>
      <c r="AS190" s="181"/>
      <c r="AT190" s="181"/>
      <c r="AU190" s="181"/>
      <c r="AV190" s="181"/>
      <c r="AW190" s="181"/>
      <c r="AX190" s="181"/>
      <c r="AY190" s="181"/>
      <c r="AZ190" s="181"/>
      <c r="BA190" s="181"/>
      <c r="BB190" s="181"/>
      <c r="BC190" s="181"/>
      <c r="BD190" s="181"/>
      <c r="BE190" s="181"/>
      <c r="BF190" s="181"/>
      <c r="BG190" s="181"/>
      <c r="BI190" s="241"/>
      <c r="BJ190" s="241"/>
      <c r="BL190" s="181"/>
    </row>
    <row r="191" spans="1:64">
      <c r="A191" s="181"/>
      <c r="F191" s="181"/>
      <c r="G191" s="180"/>
      <c r="H191" s="180"/>
      <c r="I191" s="180"/>
      <c r="J191" s="181"/>
      <c r="K191" s="181"/>
      <c r="L191" s="202"/>
      <c r="M191" s="203"/>
      <c r="N191" s="203"/>
      <c r="O191" s="203"/>
      <c r="P191" s="203"/>
      <c r="Q191" s="203"/>
      <c r="R191" s="203"/>
      <c r="AR191" s="181"/>
      <c r="AS191" s="181"/>
      <c r="AT191" s="181"/>
      <c r="AU191" s="181"/>
      <c r="AV191" s="181"/>
      <c r="AW191" s="181"/>
      <c r="AX191" s="181"/>
      <c r="AY191" s="181"/>
      <c r="AZ191" s="181"/>
      <c r="BA191" s="181"/>
      <c r="BB191" s="181"/>
      <c r="BC191" s="181"/>
      <c r="BD191" s="181"/>
      <c r="BE191" s="181"/>
      <c r="BF191" s="181"/>
      <c r="BG191" s="181"/>
      <c r="BI191" s="241"/>
      <c r="BJ191" s="241"/>
      <c r="BL191" s="181"/>
    </row>
    <row r="192" spans="1:64">
      <c r="A192" s="181"/>
      <c r="F192" s="181"/>
      <c r="G192" s="180"/>
      <c r="H192" s="180"/>
      <c r="I192" s="180"/>
      <c r="J192" s="181"/>
      <c r="K192" s="181"/>
      <c r="L192" s="202"/>
      <c r="M192" s="203"/>
      <c r="N192" s="203"/>
      <c r="O192" s="203"/>
      <c r="P192" s="203"/>
      <c r="Q192" s="203"/>
      <c r="R192" s="203"/>
      <c r="AR192" s="181"/>
      <c r="AS192" s="181"/>
      <c r="AT192" s="181"/>
      <c r="AU192" s="181"/>
      <c r="AV192" s="181"/>
      <c r="AW192" s="181"/>
      <c r="AX192" s="181"/>
      <c r="AY192" s="181"/>
      <c r="AZ192" s="181"/>
      <c r="BA192" s="181"/>
      <c r="BB192" s="181"/>
      <c r="BC192" s="181"/>
      <c r="BD192" s="181"/>
      <c r="BE192" s="181"/>
      <c r="BF192" s="181"/>
      <c r="BG192" s="181"/>
      <c r="BI192" s="241"/>
      <c r="BJ192" s="241"/>
      <c r="BL192" s="181"/>
    </row>
    <row r="193" spans="1:64">
      <c r="A193" s="181"/>
      <c r="F193" s="181"/>
      <c r="G193" s="180"/>
      <c r="H193" s="180"/>
      <c r="I193" s="180"/>
      <c r="J193" s="181"/>
      <c r="K193" s="181"/>
      <c r="L193" s="202"/>
      <c r="M193" s="203"/>
      <c r="N193" s="203"/>
      <c r="O193" s="203"/>
      <c r="P193" s="203"/>
      <c r="Q193" s="203"/>
      <c r="R193" s="203"/>
      <c r="AR193" s="181"/>
      <c r="AS193" s="181"/>
      <c r="AT193" s="181"/>
      <c r="AU193" s="181"/>
      <c r="AV193" s="181"/>
      <c r="AW193" s="181"/>
      <c r="AX193" s="181"/>
      <c r="AY193" s="181"/>
      <c r="AZ193" s="181"/>
      <c r="BA193" s="181"/>
      <c r="BB193" s="181"/>
      <c r="BC193" s="181"/>
      <c r="BD193" s="181"/>
      <c r="BE193" s="181"/>
      <c r="BF193" s="181"/>
      <c r="BG193" s="181"/>
      <c r="BI193" s="241"/>
      <c r="BJ193" s="241"/>
      <c r="BL193" s="181"/>
    </row>
    <row r="194" spans="1:64">
      <c r="A194" s="181"/>
      <c r="F194" s="181"/>
      <c r="G194" s="180"/>
      <c r="H194" s="180"/>
      <c r="I194" s="180"/>
      <c r="J194" s="181"/>
      <c r="K194" s="181"/>
      <c r="L194" s="202"/>
      <c r="M194" s="203"/>
      <c r="N194" s="203"/>
      <c r="O194" s="203"/>
      <c r="P194" s="203"/>
      <c r="Q194" s="203"/>
      <c r="R194" s="203"/>
      <c r="AR194" s="181"/>
      <c r="AS194" s="181"/>
      <c r="AT194" s="181"/>
      <c r="AU194" s="181"/>
      <c r="AV194" s="181"/>
      <c r="AW194" s="181"/>
      <c r="AX194" s="181"/>
      <c r="AY194" s="181"/>
      <c r="AZ194" s="181"/>
      <c r="BA194" s="181"/>
      <c r="BB194" s="181"/>
      <c r="BC194" s="181"/>
      <c r="BD194" s="181"/>
      <c r="BE194" s="181"/>
      <c r="BF194" s="181"/>
      <c r="BG194" s="181"/>
      <c r="BI194" s="241"/>
      <c r="BJ194" s="241"/>
      <c r="BL194" s="181"/>
    </row>
    <row r="195" spans="1:64">
      <c r="A195" s="181"/>
      <c r="F195" s="181"/>
      <c r="G195" s="180"/>
      <c r="H195" s="180"/>
      <c r="I195" s="180"/>
      <c r="J195" s="181"/>
      <c r="K195" s="181"/>
      <c r="L195" s="202"/>
      <c r="M195" s="203"/>
      <c r="N195" s="203"/>
      <c r="O195" s="203"/>
      <c r="P195" s="203"/>
      <c r="Q195" s="203"/>
      <c r="R195" s="203"/>
      <c r="AR195" s="181"/>
      <c r="AS195" s="181"/>
      <c r="AT195" s="181"/>
      <c r="AU195" s="181"/>
      <c r="AV195" s="181"/>
      <c r="AW195" s="181"/>
      <c r="AX195" s="181"/>
      <c r="AY195" s="181"/>
      <c r="AZ195" s="181"/>
      <c r="BA195" s="181"/>
      <c r="BB195" s="181"/>
      <c r="BC195" s="181"/>
      <c r="BD195" s="181"/>
      <c r="BE195" s="181"/>
      <c r="BF195" s="181"/>
      <c r="BG195" s="181"/>
      <c r="BI195" s="241"/>
      <c r="BJ195" s="241"/>
      <c r="BL195" s="181"/>
    </row>
    <row r="196" spans="1:64">
      <c r="A196" s="181"/>
      <c r="F196" s="181"/>
      <c r="G196" s="180"/>
      <c r="H196" s="180"/>
      <c r="I196" s="180"/>
      <c r="J196" s="181"/>
      <c r="K196" s="181"/>
      <c r="L196" s="202"/>
      <c r="M196" s="203"/>
      <c r="N196" s="203"/>
      <c r="O196" s="203"/>
      <c r="P196" s="203"/>
      <c r="Q196" s="203"/>
      <c r="R196" s="203"/>
      <c r="AR196" s="181"/>
      <c r="AS196" s="181"/>
      <c r="AT196" s="181"/>
      <c r="AU196" s="181"/>
      <c r="AV196" s="181"/>
      <c r="AW196" s="181"/>
      <c r="AX196" s="181"/>
      <c r="AY196" s="181"/>
      <c r="AZ196" s="181"/>
      <c r="BA196" s="181"/>
      <c r="BB196" s="181"/>
      <c r="BC196" s="181"/>
      <c r="BD196" s="181"/>
      <c r="BE196" s="181"/>
      <c r="BF196" s="181"/>
      <c r="BG196" s="181"/>
      <c r="BI196" s="241"/>
      <c r="BJ196" s="241"/>
      <c r="BL196" s="181"/>
    </row>
    <row r="197" spans="1:64">
      <c r="A197" s="181"/>
      <c r="F197" s="181"/>
      <c r="G197" s="180"/>
      <c r="H197" s="180"/>
      <c r="I197" s="180"/>
      <c r="J197" s="181"/>
      <c r="K197" s="181"/>
      <c r="L197" s="202"/>
      <c r="M197" s="203"/>
      <c r="N197" s="203"/>
      <c r="O197" s="203"/>
      <c r="P197" s="203"/>
      <c r="Q197" s="203"/>
      <c r="R197" s="203"/>
      <c r="AR197" s="181"/>
      <c r="AS197" s="181"/>
      <c r="AT197" s="181"/>
      <c r="AU197" s="181"/>
      <c r="AV197" s="181"/>
      <c r="AW197" s="181"/>
      <c r="AX197" s="181"/>
      <c r="AY197" s="181"/>
      <c r="AZ197" s="181"/>
      <c r="BA197" s="181"/>
      <c r="BB197" s="181"/>
      <c r="BC197" s="181"/>
      <c r="BD197" s="181"/>
      <c r="BE197" s="181"/>
      <c r="BF197" s="181"/>
      <c r="BG197" s="181"/>
      <c r="BI197" s="241"/>
      <c r="BJ197" s="241"/>
      <c r="BL197" s="181"/>
    </row>
    <row r="198" spans="1:64">
      <c r="A198" s="181"/>
      <c r="F198" s="181"/>
      <c r="G198" s="180"/>
      <c r="H198" s="180"/>
      <c r="I198" s="180"/>
      <c r="J198" s="181"/>
      <c r="K198" s="181"/>
      <c r="L198" s="202"/>
      <c r="M198" s="203"/>
      <c r="N198" s="203"/>
      <c r="O198" s="203"/>
      <c r="P198" s="203"/>
      <c r="Q198" s="203"/>
      <c r="R198" s="203"/>
      <c r="AR198" s="181"/>
      <c r="AS198" s="181"/>
      <c r="AT198" s="181"/>
      <c r="AU198" s="181"/>
      <c r="AV198" s="181"/>
      <c r="AW198" s="181"/>
      <c r="AX198" s="181"/>
      <c r="AY198" s="181"/>
      <c r="AZ198" s="181"/>
      <c r="BA198" s="181"/>
      <c r="BB198" s="181"/>
      <c r="BC198" s="181"/>
      <c r="BD198" s="181"/>
      <c r="BE198" s="181"/>
      <c r="BF198" s="181"/>
      <c r="BG198" s="181"/>
      <c r="BI198" s="241"/>
      <c r="BJ198" s="241"/>
      <c r="BL198" s="181"/>
    </row>
    <row r="199" spans="1:64">
      <c r="A199" s="181"/>
      <c r="F199" s="181"/>
      <c r="G199" s="180"/>
      <c r="H199" s="180"/>
      <c r="I199" s="180"/>
      <c r="J199" s="181"/>
      <c r="K199" s="181"/>
      <c r="L199" s="202"/>
      <c r="M199" s="203"/>
      <c r="N199" s="203"/>
      <c r="O199" s="203"/>
      <c r="P199" s="203"/>
      <c r="Q199" s="203"/>
      <c r="R199" s="203"/>
      <c r="AR199" s="181"/>
      <c r="AS199" s="181"/>
      <c r="AT199" s="181"/>
      <c r="AU199" s="181"/>
      <c r="AV199" s="181"/>
      <c r="AW199" s="181"/>
      <c r="AX199" s="181"/>
      <c r="AY199" s="181"/>
      <c r="AZ199" s="181"/>
      <c r="BA199" s="181"/>
      <c r="BB199" s="181"/>
      <c r="BC199" s="181"/>
      <c r="BD199" s="181"/>
      <c r="BE199" s="181"/>
      <c r="BF199" s="181"/>
      <c r="BG199" s="181"/>
      <c r="BI199" s="241"/>
      <c r="BJ199" s="241"/>
      <c r="BL199" s="181"/>
    </row>
    <row r="200" spans="1:64">
      <c r="A200" s="181"/>
      <c r="F200" s="181"/>
      <c r="G200" s="180"/>
      <c r="H200" s="180"/>
      <c r="I200" s="180"/>
      <c r="J200" s="181"/>
      <c r="K200" s="181"/>
      <c r="L200" s="202"/>
      <c r="M200" s="203"/>
      <c r="N200" s="203"/>
      <c r="O200" s="203"/>
      <c r="P200" s="203"/>
      <c r="Q200" s="203"/>
      <c r="R200" s="203"/>
      <c r="AR200" s="181"/>
      <c r="AS200" s="181"/>
      <c r="AT200" s="181"/>
      <c r="AU200" s="181"/>
      <c r="AV200" s="181"/>
      <c r="AW200" s="181"/>
      <c r="AX200" s="181"/>
      <c r="AY200" s="181"/>
      <c r="AZ200" s="181"/>
      <c r="BA200" s="181"/>
      <c r="BB200" s="181"/>
      <c r="BC200" s="181"/>
      <c r="BD200" s="181"/>
      <c r="BE200" s="181"/>
      <c r="BF200" s="181"/>
      <c r="BG200" s="181"/>
      <c r="BI200" s="241"/>
      <c r="BJ200" s="241"/>
      <c r="BL200" s="181"/>
    </row>
    <row r="201" spans="1:64">
      <c r="A201" s="181"/>
      <c r="F201" s="181"/>
      <c r="G201" s="180"/>
      <c r="H201" s="180"/>
      <c r="I201" s="180"/>
      <c r="J201" s="181"/>
      <c r="K201" s="181"/>
      <c r="L201" s="202"/>
      <c r="M201" s="203"/>
      <c r="N201" s="203"/>
      <c r="O201" s="203"/>
      <c r="P201" s="203"/>
      <c r="Q201" s="203"/>
      <c r="R201" s="203"/>
      <c r="AR201" s="181"/>
      <c r="AS201" s="181"/>
      <c r="AT201" s="181"/>
      <c r="AU201" s="181"/>
      <c r="AV201" s="181"/>
      <c r="AW201" s="181"/>
      <c r="AX201" s="181"/>
      <c r="AY201" s="181"/>
      <c r="AZ201" s="181"/>
      <c r="BA201" s="181"/>
      <c r="BB201" s="181"/>
      <c r="BC201" s="181"/>
      <c r="BD201" s="181"/>
      <c r="BE201" s="181"/>
      <c r="BF201" s="181"/>
      <c r="BG201" s="181"/>
      <c r="BI201" s="241"/>
      <c r="BJ201" s="241"/>
      <c r="BL201" s="181"/>
    </row>
    <row r="202" spans="1:64">
      <c r="A202" s="181"/>
      <c r="F202" s="181"/>
      <c r="G202" s="180"/>
      <c r="H202" s="180"/>
      <c r="I202" s="180"/>
      <c r="J202" s="181"/>
      <c r="K202" s="181"/>
      <c r="L202" s="202"/>
      <c r="M202" s="203"/>
      <c r="N202" s="203"/>
      <c r="O202" s="203"/>
      <c r="P202" s="203"/>
      <c r="Q202" s="203"/>
      <c r="R202" s="203"/>
      <c r="AR202" s="181"/>
      <c r="AS202" s="181"/>
      <c r="AT202" s="181"/>
      <c r="AU202" s="181"/>
      <c r="AV202" s="181"/>
      <c r="AW202" s="181"/>
      <c r="AX202" s="181"/>
      <c r="AY202" s="181"/>
      <c r="AZ202" s="181"/>
      <c r="BA202" s="181"/>
      <c r="BB202" s="181"/>
      <c r="BC202" s="181"/>
      <c r="BD202" s="181"/>
      <c r="BE202" s="181"/>
      <c r="BF202" s="181"/>
      <c r="BG202" s="181"/>
      <c r="BI202" s="241"/>
      <c r="BJ202" s="241"/>
      <c r="BL202" s="181"/>
    </row>
    <row r="203" spans="1:64">
      <c r="A203" s="181"/>
      <c r="F203" s="181"/>
      <c r="G203" s="180"/>
      <c r="H203" s="180"/>
      <c r="I203" s="180"/>
      <c r="J203" s="181"/>
      <c r="K203" s="181"/>
      <c r="L203" s="202"/>
      <c r="M203" s="203"/>
      <c r="N203" s="203"/>
      <c r="O203" s="203"/>
      <c r="P203" s="203"/>
      <c r="Q203" s="203"/>
      <c r="R203" s="203"/>
      <c r="AR203" s="181"/>
      <c r="AS203" s="181"/>
      <c r="AT203" s="181"/>
      <c r="AU203" s="181"/>
      <c r="AV203" s="181"/>
      <c r="AW203" s="181"/>
      <c r="AX203" s="181"/>
      <c r="AY203" s="181"/>
      <c r="AZ203" s="181"/>
      <c r="BA203" s="181"/>
      <c r="BB203" s="181"/>
      <c r="BC203" s="181"/>
      <c r="BD203" s="181"/>
      <c r="BE203" s="181"/>
      <c r="BF203" s="181"/>
      <c r="BG203" s="181"/>
      <c r="BI203" s="241"/>
      <c r="BJ203" s="241"/>
      <c r="BL203" s="181"/>
    </row>
    <row r="204" spans="1:64">
      <c r="A204" s="181"/>
      <c r="F204" s="181"/>
      <c r="G204" s="180"/>
      <c r="H204" s="180"/>
      <c r="I204" s="180"/>
      <c r="J204" s="181"/>
      <c r="K204" s="181"/>
      <c r="L204" s="202"/>
      <c r="M204" s="203"/>
      <c r="N204" s="203"/>
      <c r="O204" s="203"/>
      <c r="P204" s="203"/>
      <c r="Q204" s="203"/>
      <c r="R204" s="203"/>
      <c r="AR204" s="181"/>
      <c r="AS204" s="181"/>
      <c r="AT204" s="181"/>
      <c r="AU204" s="181"/>
      <c r="AV204" s="181"/>
      <c r="AW204" s="181"/>
      <c r="AX204" s="181"/>
      <c r="AY204" s="181"/>
      <c r="AZ204" s="181"/>
      <c r="BA204" s="181"/>
      <c r="BB204" s="181"/>
      <c r="BC204" s="181"/>
      <c r="BD204" s="181"/>
      <c r="BE204" s="181"/>
      <c r="BF204" s="181"/>
      <c r="BG204" s="181"/>
      <c r="BI204" s="241"/>
      <c r="BJ204" s="241"/>
      <c r="BL204" s="181"/>
    </row>
    <row r="205" spans="1:64">
      <c r="A205" s="181"/>
      <c r="F205" s="181"/>
      <c r="G205" s="180"/>
      <c r="H205" s="180"/>
      <c r="I205" s="180"/>
      <c r="J205" s="181"/>
      <c r="K205" s="181"/>
      <c r="L205" s="202"/>
      <c r="M205" s="203"/>
      <c r="N205" s="203"/>
      <c r="O205" s="203"/>
      <c r="P205" s="203"/>
      <c r="Q205" s="203"/>
      <c r="R205" s="203"/>
      <c r="AR205" s="181"/>
      <c r="AS205" s="181"/>
      <c r="AT205" s="181"/>
      <c r="AU205" s="181"/>
      <c r="AV205" s="181"/>
      <c r="AW205" s="181"/>
      <c r="AX205" s="181"/>
      <c r="AY205" s="181"/>
      <c r="AZ205" s="181"/>
      <c r="BA205" s="181"/>
      <c r="BB205" s="181"/>
      <c r="BC205" s="181"/>
      <c r="BD205" s="181"/>
      <c r="BE205" s="181"/>
      <c r="BF205" s="181"/>
      <c r="BG205" s="181"/>
      <c r="BI205" s="241"/>
      <c r="BJ205" s="241"/>
      <c r="BL205" s="181"/>
    </row>
    <row r="206" spans="1:64">
      <c r="A206" s="181"/>
      <c r="F206" s="181"/>
      <c r="G206" s="180"/>
      <c r="H206" s="180"/>
      <c r="I206" s="180"/>
      <c r="J206" s="181"/>
      <c r="K206" s="181"/>
      <c r="L206" s="202"/>
      <c r="M206" s="203"/>
      <c r="N206" s="203"/>
      <c r="O206" s="203"/>
      <c r="P206" s="203"/>
      <c r="Q206" s="203"/>
      <c r="R206" s="203"/>
      <c r="AR206" s="181"/>
      <c r="AS206" s="181"/>
      <c r="AT206" s="181"/>
      <c r="AU206" s="181"/>
      <c r="AV206" s="181"/>
      <c r="AW206" s="181"/>
      <c r="AX206" s="181"/>
      <c r="AY206" s="181"/>
      <c r="AZ206" s="181"/>
      <c r="BA206" s="181"/>
      <c r="BB206" s="181"/>
      <c r="BC206" s="181"/>
      <c r="BD206" s="181"/>
      <c r="BE206" s="181"/>
      <c r="BF206" s="181"/>
      <c r="BG206" s="181"/>
      <c r="BI206" s="241"/>
      <c r="BJ206" s="241"/>
      <c r="BL206" s="181"/>
    </row>
    <row r="207" spans="1:64">
      <c r="A207" s="181"/>
      <c r="F207" s="181"/>
      <c r="G207" s="180"/>
      <c r="H207" s="180"/>
      <c r="I207" s="180"/>
      <c r="J207" s="181"/>
      <c r="K207" s="181"/>
      <c r="L207" s="202"/>
      <c r="M207" s="203"/>
      <c r="N207" s="203"/>
      <c r="O207" s="203"/>
      <c r="P207" s="203"/>
      <c r="Q207" s="203"/>
      <c r="R207" s="203"/>
      <c r="AR207" s="181"/>
      <c r="AS207" s="181"/>
      <c r="AT207" s="181"/>
      <c r="AU207" s="181"/>
      <c r="AV207" s="181"/>
      <c r="AW207" s="181"/>
      <c r="AX207" s="181"/>
      <c r="AY207" s="181"/>
      <c r="AZ207" s="181"/>
      <c r="BA207" s="181"/>
      <c r="BB207" s="181"/>
      <c r="BC207" s="181"/>
      <c r="BD207" s="181"/>
      <c r="BE207" s="181"/>
      <c r="BF207" s="181"/>
      <c r="BG207" s="181"/>
      <c r="BI207" s="241"/>
      <c r="BJ207" s="241"/>
      <c r="BL207" s="181"/>
    </row>
    <row r="208" spans="1:64">
      <c r="A208" s="181"/>
      <c r="F208" s="181"/>
      <c r="G208" s="180"/>
      <c r="H208" s="180"/>
      <c r="I208" s="180"/>
      <c r="J208" s="181"/>
      <c r="K208" s="181"/>
      <c r="L208" s="202"/>
      <c r="M208" s="203"/>
      <c r="N208" s="203"/>
      <c r="O208" s="203"/>
      <c r="P208" s="203"/>
      <c r="Q208" s="203"/>
      <c r="R208" s="203"/>
      <c r="AR208" s="181"/>
      <c r="AS208" s="181"/>
      <c r="AT208" s="181"/>
      <c r="AU208" s="181"/>
      <c r="AV208" s="181"/>
      <c r="AW208" s="181"/>
      <c r="AX208" s="181"/>
      <c r="AY208" s="181"/>
      <c r="AZ208" s="181"/>
      <c r="BA208" s="181"/>
      <c r="BB208" s="181"/>
      <c r="BC208" s="181"/>
      <c r="BD208" s="181"/>
      <c r="BE208" s="181"/>
      <c r="BF208" s="181"/>
      <c r="BG208" s="181"/>
      <c r="BI208" s="241"/>
      <c r="BJ208" s="241"/>
      <c r="BL208" s="181"/>
    </row>
    <row r="209" spans="1:64">
      <c r="A209" s="181"/>
      <c r="F209" s="181"/>
      <c r="G209" s="180"/>
      <c r="H209" s="180"/>
      <c r="I209" s="180"/>
      <c r="J209" s="181"/>
      <c r="K209" s="181"/>
      <c r="L209" s="202"/>
      <c r="M209" s="203"/>
      <c r="N209" s="203"/>
      <c r="O209" s="203"/>
      <c r="P209" s="203"/>
      <c r="Q209" s="203"/>
      <c r="R209" s="203"/>
      <c r="AR209" s="181"/>
      <c r="AS209" s="181"/>
      <c r="AT209" s="181"/>
      <c r="AU209" s="181"/>
      <c r="AV209" s="181"/>
      <c r="AW209" s="181"/>
      <c r="AX209" s="181"/>
      <c r="AY209" s="181"/>
      <c r="AZ209" s="181"/>
      <c r="BA209" s="181"/>
      <c r="BB209" s="181"/>
      <c r="BC209" s="181"/>
      <c r="BD209" s="181"/>
      <c r="BE209" s="181"/>
      <c r="BF209" s="181"/>
      <c r="BG209" s="181"/>
      <c r="BI209" s="241"/>
      <c r="BJ209" s="241"/>
      <c r="BL209" s="181"/>
    </row>
    <row r="210" spans="1:64">
      <c r="A210" s="181"/>
      <c r="F210" s="181"/>
      <c r="G210" s="180"/>
      <c r="H210" s="180"/>
      <c r="I210" s="180"/>
      <c r="J210" s="181"/>
      <c r="K210" s="181"/>
      <c r="L210" s="202"/>
      <c r="M210" s="203"/>
      <c r="N210" s="203"/>
      <c r="O210" s="203"/>
      <c r="P210" s="203"/>
      <c r="Q210" s="203"/>
      <c r="R210" s="203"/>
      <c r="AR210" s="181"/>
      <c r="AS210" s="181"/>
      <c r="AT210" s="181"/>
      <c r="AU210" s="181"/>
      <c r="AV210" s="181"/>
      <c r="AW210" s="181"/>
      <c r="AX210" s="181"/>
      <c r="AY210" s="181"/>
      <c r="AZ210" s="181"/>
      <c r="BA210" s="181"/>
      <c r="BB210" s="181"/>
      <c r="BC210" s="181"/>
      <c r="BD210" s="181"/>
      <c r="BE210" s="181"/>
      <c r="BF210" s="181"/>
      <c r="BG210" s="181"/>
      <c r="BI210" s="241"/>
      <c r="BJ210" s="241"/>
      <c r="BL210" s="181"/>
    </row>
    <row r="211" spans="1:64">
      <c r="A211" s="181"/>
      <c r="F211" s="181"/>
      <c r="G211" s="180"/>
      <c r="H211" s="180"/>
      <c r="I211" s="180"/>
      <c r="J211" s="181"/>
      <c r="K211" s="181"/>
      <c r="L211" s="202"/>
      <c r="M211" s="203"/>
      <c r="N211" s="203"/>
      <c r="O211" s="203"/>
      <c r="P211" s="203"/>
      <c r="Q211" s="203"/>
      <c r="R211" s="203"/>
      <c r="AR211" s="181"/>
      <c r="AS211" s="181"/>
      <c r="AT211" s="181"/>
      <c r="AU211" s="181"/>
      <c r="AV211" s="181"/>
      <c r="AW211" s="181"/>
      <c r="AX211" s="181"/>
      <c r="AY211" s="181"/>
      <c r="AZ211" s="181"/>
      <c r="BA211" s="181"/>
      <c r="BB211" s="181"/>
      <c r="BC211" s="181"/>
      <c r="BD211" s="181"/>
      <c r="BE211" s="181"/>
      <c r="BF211" s="181"/>
      <c r="BG211" s="181"/>
      <c r="BI211" s="241"/>
      <c r="BJ211" s="241"/>
      <c r="BL211" s="181"/>
    </row>
    <row r="212" spans="1:64">
      <c r="A212" s="181"/>
      <c r="F212" s="181"/>
      <c r="G212" s="180"/>
      <c r="H212" s="180"/>
      <c r="I212" s="180"/>
      <c r="J212" s="181"/>
      <c r="K212" s="181"/>
      <c r="L212" s="202"/>
      <c r="M212" s="203"/>
      <c r="N212" s="203"/>
      <c r="O212" s="203"/>
      <c r="P212" s="203"/>
      <c r="Q212" s="203"/>
      <c r="R212" s="203"/>
      <c r="AR212" s="181"/>
      <c r="AS212" s="181"/>
      <c r="AT212" s="181"/>
      <c r="AU212" s="181"/>
      <c r="AV212" s="181"/>
      <c r="AW212" s="181"/>
      <c r="AX212" s="181"/>
      <c r="AY212" s="181"/>
      <c r="AZ212" s="181"/>
      <c r="BA212" s="181"/>
      <c r="BB212" s="181"/>
      <c r="BC212" s="181"/>
      <c r="BD212" s="181"/>
      <c r="BE212" s="181"/>
      <c r="BF212" s="181"/>
      <c r="BG212" s="181"/>
      <c r="BI212" s="241"/>
      <c r="BJ212" s="241"/>
      <c r="BL212" s="181"/>
    </row>
    <row r="213" spans="1:64">
      <c r="A213" s="181"/>
      <c r="F213" s="181"/>
      <c r="G213" s="180"/>
      <c r="H213" s="180"/>
      <c r="I213" s="180"/>
      <c r="J213" s="181"/>
      <c r="K213" s="181"/>
      <c r="L213" s="202"/>
      <c r="M213" s="203"/>
      <c r="N213" s="203"/>
      <c r="O213" s="203"/>
      <c r="P213" s="203"/>
      <c r="Q213" s="203"/>
      <c r="R213" s="203"/>
      <c r="AR213" s="181"/>
      <c r="AS213" s="181"/>
      <c r="AT213" s="181"/>
      <c r="AU213" s="181"/>
      <c r="AV213" s="181"/>
      <c r="AW213" s="181"/>
      <c r="AX213" s="181"/>
      <c r="AY213" s="181"/>
      <c r="AZ213" s="181"/>
      <c r="BA213" s="181"/>
      <c r="BB213" s="181"/>
      <c r="BC213" s="181"/>
      <c r="BD213" s="181"/>
      <c r="BE213" s="181"/>
      <c r="BF213" s="181"/>
      <c r="BG213" s="181"/>
      <c r="BI213" s="241"/>
      <c r="BJ213" s="241"/>
      <c r="BL213" s="181"/>
    </row>
    <row r="214" spans="1:64">
      <c r="A214" s="181"/>
      <c r="F214" s="181"/>
      <c r="G214" s="180"/>
      <c r="H214" s="180"/>
      <c r="I214" s="180"/>
      <c r="J214" s="181"/>
      <c r="K214" s="181"/>
      <c r="L214" s="202"/>
      <c r="M214" s="203"/>
      <c r="N214" s="203"/>
      <c r="O214" s="203"/>
      <c r="P214" s="203"/>
      <c r="Q214" s="203"/>
      <c r="R214" s="203"/>
      <c r="AR214" s="181"/>
      <c r="AS214" s="181"/>
      <c r="AT214" s="181"/>
      <c r="AU214" s="181"/>
      <c r="AV214" s="181"/>
      <c r="AW214" s="181"/>
      <c r="AX214" s="181"/>
      <c r="AY214" s="181"/>
      <c r="AZ214" s="181"/>
      <c r="BA214" s="181"/>
      <c r="BB214" s="181"/>
      <c r="BC214" s="181"/>
      <c r="BD214" s="181"/>
      <c r="BE214" s="181"/>
      <c r="BF214" s="181"/>
      <c r="BG214" s="181"/>
      <c r="BI214" s="241"/>
      <c r="BJ214" s="241"/>
      <c r="BL214" s="181"/>
    </row>
    <row r="215" spans="1:64">
      <c r="A215" s="181"/>
      <c r="F215" s="181"/>
      <c r="G215" s="180"/>
      <c r="H215" s="180"/>
      <c r="I215" s="180"/>
      <c r="J215" s="181"/>
      <c r="K215" s="181"/>
      <c r="L215" s="202"/>
      <c r="M215" s="203"/>
      <c r="N215" s="203"/>
      <c r="O215" s="203"/>
      <c r="P215" s="203"/>
      <c r="Q215" s="203"/>
      <c r="R215" s="203"/>
      <c r="AR215" s="181"/>
      <c r="AS215" s="181"/>
      <c r="AT215" s="181"/>
      <c r="AU215" s="181"/>
      <c r="AV215" s="181"/>
      <c r="AW215" s="181"/>
      <c r="AX215" s="181"/>
      <c r="AY215" s="181"/>
      <c r="AZ215" s="181"/>
      <c r="BA215" s="181"/>
      <c r="BB215" s="181"/>
      <c r="BC215" s="181"/>
      <c r="BD215" s="181"/>
      <c r="BE215" s="181"/>
      <c r="BF215" s="181"/>
      <c r="BG215" s="181"/>
      <c r="BI215" s="241"/>
      <c r="BJ215" s="241"/>
      <c r="BL215" s="181"/>
    </row>
    <row r="216" spans="1:64">
      <c r="A216" s="181"/>
      <c r="F216" s="181"/>
      <c r="G216" s="180"/>
      <c r="H216" s="180"/>
      <c r="I216" s="180"/>
      <c r="J216" s="181"/>
      <c r="K216" s="181"/>
      <c r="L216" s="202"/>
      <c r="M216" s="203"/>
      <c r="N216" s="203"/>
      <c r="O216" s="203"/>
      <c r="P216" s="203"/>
      <c r="Q216" s="203"/>
      <c r="R216" s="203"/>
      <c r="AR216" s="181"/>
      <c r="AS216" s="181"/>
      <c r="AT216" s="181"/>
      <c r="AU216" s="181"/>
      <c r="AV216" s="181"/>
      <c r="AW216" s="181"/>
      <c r="AX216" s="181"/>
      <c r="AY216" s="181"/>
      <c r="AZ216" s="181"/>
      <c r="BA216" s="181"/>
      <c r="BB216" s="181"/>
      <c r="BC216" s="181"/>
      <c r="BD216" s="181"/>
      <c r="BE216" s="181"/>
      <c r="BF216" s="181"/>
      <c r="BG216" s="181"/>
      <c r="BI216" s="241"/>
      <c r="BJ216" s="241"/>
      <c r="BL216" s="181"/>
    </row>
    <row r="217" spans="1:64">
      <c r="A217" s="181"/>
      <c r="F217" s="181"/>
      <c r="G217" s="180"/>
      <c r="H217" s="180"/>
      <c r="I217" s="180"/>
      <c r="J217" s="181"/>
      <c r="K217" s="181"/>
      <c r="L217" s="202"/>
      <c r="M217" s="203"/>
      <c r="N217" s="203"/>
      <c r="O217" s="203"/>
      <c r="P217" s="203"/>
      <c r="Q217" s="203"/>
      <c r="R217" s="203"/>
      <c r="AR217" s="181"/>
      <c r="AS217" s="181"/>
      <c r="AT217" s="181"/>
      <c r="AU217" s="181"/>
      <c r="AV217" s="181"/>
      <c r="AW217" s="181"/>
      <c r="AX217" s="181"/>
      <c r="AY217" s="181"/>
      <c r="AZ217" s="181"/>
      <c r="BA217" s="181"/>
      <c r="BB217" s="181"/>
      <c r="BC217" s="181"/>
      <c r="BD217" s="181"/>
      <c r="BE217" s="181"/>
      <c r="BF217" s="181"/>
      <c r="BG217" s="181"/>
      <c r="BI217" s="241"/>
      <c r="BJ217" s="241"/>
      <c r="BL217" s="181"/>
    </row>
    <row r="218" spans="1:64">
      <c r="A218" s="181"/>
      <c r="F218" s="181"/>
      <c r="G218" s="180"/>
      <c r="H218" s="180"/>
      <c r="I218" s="180"/>
      <c r="J218" s="181"/>
      <c r="K218" s="181"/>
      <c r="L218" s="202"/>
      <c r="M218" s="203"/>
      <c r="N218" s="203"/>
      <c r="O218" s="203"/>
      <c r="P218" s="203"/>
      <c r="Q218" s="203"/>
      <c r="R218" s="203"/>
      <c r="AR218" s="181"/>
      <c r="AS218" s="181"/>
      <c r="AT218" s="181"/>
      <c r="AU218" s="181"/>
      <c r="AV218" s="181"/>
      <c r="AW218" s="181"/>
      <c r="AX218" s="181"/>
      <c r="AY218" s="181"/>
      <c r="AZ218" s="181"/>
      <c r="BA218" s="181"/>
      <c r="BB218" s="181"/>
      <c r="BC218" s="181"/>
      <c r="BD218" s="181"/>
      <c r="BE218" s="181"/>
      <c r="BF218" s="181"/>
      <c r="BG218" s="181"/>
      <c r="BI218" s="241"/>
      <c r="BJ218" s="241"/>
      <c r="BL218" s="181"/>
    </row>
    <row r="219" spans="1:64">
      <c r="A219" s="181"/>
      <c r="F219" s="181"/>
      <c r="G219" s="180"/>
      <c r="H219" s="180"/>
      <c r="I219" s="180"/>
      <c r="J219" s="181"/>
      <c r="K219" s="181"/>
      <c r="L219" s="202"/>
      <c r="M219" s="203"/>
      <c r="N219" s="203"/>
      <c r="O219" s="203"/>
      <c r="P219" s="203"/>
      <c r="Q219" s="203"/>
      <c r="R219" s="203"/>
      <c r="AR219" s="181"/>
      <c r="AS219" s="181"/>
      <c r="AT219" s="181"/>
      <c r="AU219" s="181"/>
      <c r="AV219" s="181"/>
      <c r="AW219" s="181"/>
      <c r="AX219" s="181"/>
      <c r="AY219" s="181"/>
      <c r="AZ219" s="181"/>
      <c r="BA219" s="181"/>
      <c r="BB219" s="181"/>
      <c r="BC219" s="181"/>
      <c r="BD219" s="181"/>
      <c r="BE219" s="181"/>
      <c r="BF219" s="181"/>
      <c r="BG219" s="181"/>
      <c r="BI219" s="241"/>
      <c r="BJ219" s="241"/>
      <c r="BL219" s="181"/>
    </row>
    <row r="220" spans="1:64">
      <c r="A220" s="181"/>
      <c r="F220" s="181"/>
      <c r="G220" s="180"/>
      <c r="H220" s="180"/>
      <c r="I220" s="180"/>
      <c r="J220" s="181"/>
      <c r="K220" s="181"/>
      <c r="L220" s="202"/>
      <c r="M220" s="203"/>
      <c r="N220" s="203"/>
      <c r="O220" s="203"/>
      <c r="P220" s="203"/>
      <c r="Q220" s="203"/>
      <c r="R220" s="203"/>
      <c r="AR220" s="181"/>
      <c r="AS220" s="181"/>
      <c r="AT220" s="181"/>
      <c r="AU220" s="181"/>
      <c r="AV220" s="181"/>
      <c r="AW220" s="181"/>
      <c r="AX220" s="181"/>
      <c r="AY220" s="181"/>
      <c r="AZ220" s="181"/>
      <c r="BA220" s="181"/>
      <c r="BB220" s="181"/>
      <c r="BC220" s="181"/>
      <c r="BD220" s="181"/>
      <c r="BE220" s="181"/>
      <c r="BF220" s="181"/>
      <c r="BG220" s="181"/>
      <c r="BI220" s="241"/>
      <c r="BJ220" s="241"/>
      <c r="BL220" s="181"/>
    </row>
    <row r="221" spans="1:64">
      <c r="A221" s="181"/>
      <c r="F221" s="181"/>
      <c r="G221" s="180"/>
      <c r="H221" s="180"/>
      <c r="I221" s="180"/>
      <c r="J221" s="181"/>
      <c r="K221" s="181"/>
      <c r="L221" s="202"/>
      <c r="M221" s="203"/>
      <c r="N221" s="203"/>
      <c r="O221" s="203"/>
      <c r="P221" s="203"/>
      <c r="Q221" s="203"/>
      <c r="R221" s="203"/>
      <c r="AR221" s="181"/>
      <c r="AS221" s="181"/>
      <c r="AT221" s="181"/>
      <c r="AU221" s="181"/>
      <c r="AV221" s="181"/>
      <c r="AW221" s="181"/>
      <c r="AX221" s="181"/>
      <c r="AY221" s="181"/>
      <c r="AZ221" s="181"/>
      <c r="BA221" s="181"/>
      <c r="BB221" s="181"/>
      <c r="BC221" s="181"/>
      <c r="BD221" s="181"/>
      <c r="BE221" s="181"/>
      <c r="BF221" s="181"/>
      <c r="BG221" s="181"/>
      <c r="BI221" s="241"/>
      <c r="BJ221" s="241"/>
      <c r="BL221" s="181"/>
    </row>
    <row r="222" spans="1:64">
      <c r="A222" s="181"/>
      <c r="F222" s="181"/>
      <c r="G222" s="180"/>
      <c r="H222" s="180"/>
      <c r="I222" s="180"/>
      <c r="J222" s="181"/>
      <c r="K222" s="181"/>
      <c r="L222" s="202"/>
      <c r="M222" s="203"/>
      <c r="N222" s="203"/>
      <c r="O222" s="203"/>
      <c r="P222" s="203"/>
      <c r="Q222" s="203"/>
      <c r="R222" s="203"/>
      <c r="AR222" s="181"/>
      <c r="AS222" s="181"/>
      <c r="AT222" s="181"/>
      <c r="AU222" s="181"/>
      <c r="AV222" s="181"/>
      <c r="AW222" s="181"/>
      <c r="AX222" s="181"/>
      <c r="AY222" s="181"/>
      <c r="AZ222" s="181"/>
      <c r="BA222" s="181"/>
      <c r="BB222" s="181"/>
      <c r="BC222" s="181"/>
      <c r="BD222" s="181"/>
      <c r="BE222" s="181"/>
      <c r="BF222" s="181"/>
      <c r="BG222" s="181"/>
      <c r="BI222" s="241"/>
      <c r="BJ222" s="241"/>
      <c r="BL222" s="181"/>
    </row>
    <row r="223" spans="1:64">
      <c r="A223" s="181"/>
      <c r="F223" s="181"/>
      <c r="G223" s="180"/>
      <c r="H223" s="180"/>
      <c r="I223" s="180"/>
      <c r="J223" s="181"/>
      <c r="K223" s="181"/>
      <c r="L223" s="202"/>
      <c r="M223" s="203"/>
      <c r="N223" s="203"/>
      <c r="O223" s="203"/>
      <c r="P223" s="203"/>
      <c r="Q223" s="203"/>
      <c r="R223" s="203"/>
      <c r="AR223" s="181"/>
      <c r="AS223" s="181"/>
      <c r="AT223" s="181"/>
      <c r="AU223" s="181"/>
      <c r="AV223" s="181"/>
      <c r="AW223" s="181"/>
      <c r="AX223" s="181"/>
      <c r="AY223" s="181"/>
      <c r="AZ223" s="181"/>
      <c r="BA223" s="181"/>
      <c r="BB223" s="181"/>
      <c r="BC223" s="181"/>
      <c r="BD223" s="181"/>
      <c r="BE223" s="181"/>
      <c r="BF223" s="181"/>
      <c r="BG223" s="181"/>
      <c r="BI223" s="241"/>
      <c r="BJ223" s="241"/>
      <c r="BL223" s="181"/>
    </row>
    <row r="224" spans="1:64">
      <c r="A224" s="181"/>
      <c r="F224" s="181"/>
      <c r="G224" s="180"/>
      <c r="H224" s="180"/>
      <c r="I224" s="180"/>
      <c r="J224" s="181"/>
      <c r="K224" s="181"/>
      <c r="L224" s="202"/>
      <c r="M224" s="203"/>
      <c r="N224" s="203"/>
      <c r="O224" s="203"/>
      <c r="P224" s="203"/>
      <c r="Q224" s="203"/>
      <c r="R224" s="203"/>
      <c r="AR224" s="181"/>
      <c r="AS224" s="181"/>
      <c r="AT224" s="181"/>
      <c r="AU224" s="181"/>
      <c r="AV224" s="181"/>
      <c r="AW224" s="181"/>
      <c r="AX224" s="181"/>
      <c r="AY224" s="181"/>
      <c r="AZ224" s="181"/>
      <c r="BA224" s="181"/>
      <c r="BB224" s="181"/>
      <c r="BC224" s="181"/>
      <c r="BD224" s="181"/>
      <c r="BE224" s="181"/>
      <c r="BF224" s="181"/>
      <c r="BG224" s="181"/>
      <c r="BI224" s="241"/>
      <c r="BJ224" s="241"/>
      <c r="BL224" s="181"/>
    </row>
    <row r="225" spans="1:64">
      <c r="A225" s="181"/>
      <c r="F225" s="181"/>
      <c r="G225" s="180"/>
      <c r="H225" s="180"/>
      <c r="I225" s="180"/>
      <c r="J225" s="181"/>
      <c r="K225" s="181"/>
      <c r="L225" s="202"/>
      <c r="M225" s="203"/>
      <c r="N225" s="203"/>
      <c r="O225" s="203"/>
      <c r="P225" s="203"/>
      <c r="Q225" s="203"/>
      <c r="R225" s="203"/>
      <c r="AR225" s="181"/>
      <c r="AS225" s="181"/>
      <c r="AT225" s="181"/>
      <c r="AU225" s="181"/>
      <c r="AV225" s="181"/>
      <c r="AW225" s="181"/>
      <c r="AX225" s="181"/>
      <c r="AY225" s="181"/>
      <c r="AZ225" s="181"/>
      <c r="BA225" s="181"/>
      <c r="BB225" s="181"/>
      <c r="BC225" s="181"/>
      <c r="BD225" s="181"/>
      <c r="BE225" s="181"/>
      <c r="BF225" s="181"/>
      <c r="BG225" s="181"/>
      <c r="BI225" s="241"/>
      <c r="BJ225" s="241"/>
      <c r="BL225" s="181"/>
    </row>
    <row r="226" spans="1:64">
      <c r="A226" s="181"/>
      <c r="F226" s="181"/>
      <c r="G226" s="180"/>
      <c r="H226" s="180"/>
      <c r="I226" s="180"/>
      <c r="J226" s="181"/>
      <c r="K226" s="181"/>
      <c r="L226" s="202"/>
      <c r="M226" s="203"/>
      <c r="N226" s="203"/>
      <c r="O226" s="203"/>
      <c r="P226" s="203"/>
      <c r="Q226" s="203"/>
      <c r="R226" s="203"/>
      <c r="AR226" s="181"/>
      <c r="AS226" s="181"/>
      <c r="AT226" s="181"/>
      <c r="AU226" s="181"/>
      <c r="AV226" s="181"/>
      <c r="AW226" s="181"/>
      <c r="AX226" s="181"/>
      <c r="AY226" s="181"/>
      <c r="AZ226" s="181"/>
      <c r="BA226" s="181"/>
      <c r="BB226" s="181"/>
      <c r="BC226" s="181"/>
      <c r="BD226" s="181"/>
      <c r="BE226" s="181"/>
      <c r="BF226" s="181"/>
      <c r="BG226" s="181"/>
      <c r="BI226" s="241"/>
      <c r="BJ226" s="241"/>
      <c r="BL226" s="181"/>
    </row>
    <row r="227" spans="1:64">
      <c r="A227" s="181"/>
      <c r="F227" s="181"/>
      <c r="G227" s="180"/>
      <c r="H227" s="180"/>
      <c r="I227" s="180"/>
      <c r="J227" s="181"/>
      <c r="K227" s="181"/>
      <c r="L227" s="202"/>
      <c r="M227" s="203"/>
      <c r="N227" s="203"/>
      <c r="O227" s="203"/>
      <c r="P227" s="203"/>
      <c r="Q227" s="203"/>
      <c r="R227" s="203"/>
      <c r="AR227" s="181"/>
      <c r="AS227" s="181"/>
      <c r="AT227" s="181"/>
      <c r="AU227" s="181"/>
      <c r="AV227" s="181"/>
      <c r="AW227" s="181"/>
      <c r="AX227" s="181"/>
      <c r="AY227" s="181"/>
      <c r="AZ227" s="181"/>
      <c r="BA227" s="181"/>
      <c r="BB227" s="181"/>
      <c r="BC227" s="181"/>
      <c r="BD227" s="181"/>
      <c r="BE227" s="181"/>
      <c r="BF227" s="181"/>
      <c r="BG227" s="181"/>
      <c r="BI227" s="241"/>
      <c r="BJ227" s="241"/>
      <c r="BL227" s="181"/>
    </row>
    <row r="228" spans="1:64">
      <c r="A228" s="181"/>
      <c r="F228" s="181"/>
      <c r="G228" s="180"/>
      <c r="H228" s="180"/>
      <c r="I228" s="180"/>
      <c r="J228" s="181"/>
      <c r="K228" s="181"/>
      <c r="L228" s="202"/>
      <c r="M228" s="203"/>
      <c r="N228" s="203"/>
      <c r="O228" s="203"/>
      <c r="P228" s="203"/>
      <c r="Q228" s="203"/>
      <c r="R228" s="203"/>
      <c r="AR228" s="181"/>
      <c r="AS228" s="181"/>
      <c r="AT228" s="181"/>
      <c r="AU228" s="181"/>
      <c r="AV228" s="181"/>
      <c r="AW228" s="181"/>
      <c r="AX228" s="181"/>
      <c r="AY228" s="181"/>
      <c r="AZ228" s="181"/>
      <c r="BA228" s="181"/>
      <c r="BB228" s="181"/>
      <c r="BC228" s="181"/>
      <c r="BD228" s="181"/>
      <c r="BE228" s="181"/>
      <c r="BF228" s="181"/>
      <c r="BG228" s="181"/>
      <c r="BI228" s="241"/>
      <c r="BJ228" s="241"/>
      <c r="BL228" s="181"/>
    </row>
    <row r="229" spans="1:64">
      <c r="A229" s="181"/>
      <c r="F229" s="181"/>
      <c r="G229" s="180"/>
      <c r="H229" s="180"/>
      <c r="I229" s="180"/>
      <c r="J229" s="181"/>
      <c r="K229" s="181"/>
      <c r="L229" s="202"/>
      <c r="M229" s="203"/>
      <c r="N229" s="203"/>
      <c r="O229" s="203"/>
      <c r="P229" s="203"/>
      <c r="Q229" s="203"/>
      <c r="R229" s="203"/>
      <c r="AR229" s="181"/>
      <c r="AS229" s="181"/>
      <c r="AT229" s="181"/>
      <c r="AU229" s="181"/>
      <c r="AV229" s="181"/>
      <c r="AW229" s="181"/>
      <c r="AX229" s="181"/>
      <c r="AY229" s="181"/>
      <c r="AZ229" s="181"/>
      <c r="BA229" s="181"/>
      <c r="BB229" s="181"/>
      <c r="BC229" s="181"/>
      <c r="BD229" s="181"/>
      <c r="BE229" s="181"/>
      <c r="BF229" s="181"/>
      <c r="BG229" s="181"/>
      <c r="BI229" s="241"/>
      <c r="BJ229" s="241"/>
      <c r="BL229" s="181"/>
    </row>
    <row r="230" spans="1:64">
      <c r="A230" s="181"/>
      <c r="F230" s="181"/>
      <c r="G230" s="180"/>
      <c r="H230" s="180"/>
      <c r="I230" s="180"/>
      <c r="J230" s="181"/>
      <c r="K230" s="181"/>
      <c r="L230" s="202"/>
      <c r="M230" s="203"/>
      <c r="N230" s="203"/>
      <c r="O230" s="203"/>
      <c r="P230" s="203"/>
      <c r="Q230" s="203"/>
      <c r="R230" s="203"/>
      <c r="AR230" s="181"/>
      <c r="AS230" s="181"/>
      <c r="AT230" s="181"/>
      <c r="AU230" s="181"/>
      <c r="AV230" s="181"/>
      <c r="AW230" s="181"/>
      <c r="AX230" s="181"/>
      <c r="AY230" s="181"/>
      <c r="AZ230" s="181"/>
      <c r="BA230" s="181"/>
      <c r="BB230" s="181"/>
      <c r="BC230" s="181"/>
      <c r="BD230" s="181"/>
      <c r="BE230" s="181"/>
      <c r="BF230" s="181"/>
      <c r="BG230" s="181"/>
      <c r="BI230" s="241"/>
      <c r="BJ230" s="241"/>
      <c r="BL230" s="181"/>
    </row>
    <row r="231" spans="1:64">
      <c r="A231" s="181"/>
      <c r="F231" s="181"/>
      <c r="G231" s="180"/>
      <c r="H231" s="180"/>
      <c r="I231" s="180"/>
      <c r="J231" s="181"/>
      <c r="K231" s="181"/>
      <c r="L231" s="202"/>
      <c r="M231" s="203"/>
      <c r="N231" s="203"/>
      <c r="O231" s="203"/>
      <c r="P231" s="203"/>
      <c r="Q231" s="203"/>
      <c r="R231" s="203"/>
      <c r="AR231" s="181"/>
      <c r="AS231" s="181"/>
      <c r="AT231" s="181"/>
      <c r="AU231" s="181"/>
      <c r="AV231" s="181"/>
      <c r="AW231" s="181"/>
      <c r="AX231" s="181"/>
      <c r="AY231" s="181"/>
      <c r="AZ231" s="181"/>
      <c r="BA231" s="181"/>
      <c r="BB231" s="181"/>
      <c r="BC231" s="181"/>
      <c r="BD231" s="181"/>
      <c r="BE231" s="181"/>
      <c r="BF231" s="181"/>
      <c r="BG231" s="181"/>
      <c r="BI231" s="241"/>
      <c r="BJ231" s="241"/>
      <c r="BL231" s="181"/>
    </row>
    <row r="232" spans="1:64">
      <c r="A232" s="181"/>
      <c r="F232" s="181"/>
      <c r="G232" s="180"/>
      <c r="H232" s="180"/>
      <c r="I232" s="180"/>
      <c r="J232" s="181"/>
      <c r="K232" s="181"/>
      <c r="L232" s="202"/>
      <c r="M232" s="203"/>
      <c r="N232" s="203"/>
      <c r="O232" s="203"/>
      <c r="P232" s="203"/>
      <c r="Q232" s="203"/>
      <c r="R232" s="203"/>
      <c r="AR232" s="181"/>
      <c r="AS232" s="181"/>
      <c r="AT232" s="181"/>
      <c r="AU232" s="181"/>
      <c r="AV232" s="181"/>
      <c r="AW232" s="181"/>
      <c r="AX232" s="181"/>
      <c r="AY232" s="181"/>
      <c r="AZ232" s="181"/>
      <c r="BA232" s="181"/>
      <c r="BB232" s="181"/>
      <c r="BC232" s="181"/>
      <c r="BD232" s="181"/>
      <c r="BE232" s="181"/>
      <c r="BF232" s="181"/>
      <c r="BG232" s="181"/>
      <c r="BI232" s="241"/>
      <c r="BJ232" s="241"/>
      <c r="BL232" s="181"/>
    </row>
    <row r="233" spans="1:64">
      <c r="A233" s="181"/>
      <c r="F233" s="181"/>
      <c r="G233" s="180"/>
      <c r="H233" s="180"/>
      <c r="I233" s="180"/>
      <c r="J233" s="181"/>
      <c r="K233" s="181"/>
      <c r="L233" s="202"/>
      <c r="M233" s="203"/>
      <c r="N233" s="203"/>
      <c r="O233" s="203"/>
      <c r="P233" s="203"/>
      <c r="Q233" s="203"/>
      <c r="R233" s="203"/>
      <c r="AR233" s="181"/>
      <c r="AS233" s="181"/>
      <c r="AT233" s="181"/>
      <c r="AU233" s="181"/>
      <c r="AV233" s="181"/>
      <c r="AW233" s="181"/>
      <c r="AX233" s="181"/>
      <c r="AY233" s="181"/>
      <c r="AZ233" s="181"/>
      <c r="BA233" s="181"/>
      <c r="BB233" s="181"/>
      <c r="BC233" s="181"/>
      <c r="BD233" s="181"/>
      <c r="BE233" s="181"/>
      <c r="BF233" s="181"/>
      <c r="BG233" s="181"/>
      <c r="BI233" s="241"/>
      <c r="BJ233" s="241"/>
      <c r="BL233" s="181"/>
    </row>
    <row r="234" spans="1:64">
      <c r="A234" s="181"/>
      <c r="F234" s="181"/>
      <c r="G234" s="180"/>
      <c r="H234" s="180"/>
      <c r="I234" s="180"/>
      <c r="J234" s="181"/>
      <c r="K234" s="181"/>
      <c r="L234" s="202"/>
      <c r="M234" s="203"/>
      <c r="N234" s="203"/>
      <c r="O234" s="203"/>
      <c r="P234" s="203"/>
      <c r="Q234" s="203"/>
      <c r="R234" s="203"/>
      <c r="AR234" s="181"/>
      <c r="AS234" s="181"/>
      <c r="AT234" s="181"/>
      <c r="AU234" s="181"/>
      <c r="AV234" s="181"/>
      <c r="AW234" s="181"/>
      <c r="AX234" s="181"/>
      <c r="AY234" s="181"/>
      <c r="AZ234" s="181"/>
      <c r="BA234" s="181"/>
      <c r="BB234" s="181"/>
      <c r="BC234" s="181"/>
      <c r="BD234" s="181"/>
      <c r="BE234" s="181"/>
      <c r="BF234" s="181"/>
      <c r="BG234" s="181"/>
      <c r="BI234" s="241"/>
      <c r="BJ234" s="241"/>
      <c r="BL234" s="181"/>
    </row>
    <row r="235" spans="1:64">
      <c r="A235" s="181"/>
      <c r="F235" s="181"/>
      <c r="G235" s="180"/>
      <c r="H235" s="180"/>
      <c r="I235" s="180"/>
      <c r="J235" s="181"/>
      <c r="K235" s="181"/>
      <c r="L235" s="202"/>
      <c r="M235" s="203"/>
      <c r="N235" s="203"/>
      <c r="O235" s="203"/>
      <c r="P235" s="203"/>
      <c r="Q235" s="203"/>
      <c r="R235" s="203"/>
      <c r="AR235" s="181"/>
      <c r="AS235" s="181"/>
      <c r="AT235" s="181"/>
      <c r="AU235" s="181"/>
      <c r="AV235" s="181"/>
      <c r="AW235" s="181"/>
      <c r="AX235" s="181"/>
      <c r="AY235" s="181"/>
      <c r="AZ235" s="181"/>
      <c r="BA235" s="181"/>
      <c r="BB235" s="181"/>
      <c r="BC235" s="181"/>
      <c r="BD235" s="181"/>
      <c r="BE235" s="181"/>
      <c r="BF235" s="181"/>
      <c r="BG235" s="181"/>
      <c r="BI235" s="241"/>
      <c r="BJ235" s="241"/>
      <c r="BL235" s="181"/>
    </row>
    <row r="236" spans="1:64">
      <c r="A236" s="181"/>
      <c r="F236" s="181"/>
      <c r="G236" s="180"/>
      <c r="H236" s="180"/>
      <c r="I236" s="180"/>
      <c r="J236" s="181"/>
      <c r="K236" s="181"/>
      <c r="L236" s="202"/>
      <c r="M236" s="203"/>
      <c r="N236" s="203"/>
      <c r="O236" s="203"/>
      <c r="P236" s="203"/>
      <c r="Q236" s="203"/>
      <c r="R236" s="203"/>
      <c r="AR236" s="181"/>
      <c r="AS236" s="181"/>
      <c r="AT236" s="181"/>
      <c r="AU236" s="181"/>
      <c r="AV236" s="181"/>
      <c r="AW236" s="181"/>
      <c r="AX236" s="181"/>
      <c r="AY236" s="181"/>
      <c r="AZ236" s="181"/>
      <c r="BA236" s="181"/>
      <c r="BB236" s="181"/>
      <c r="BC236" s="181"/>
      <c r="BD236" s="181"/>
      <c r="BE236" s="181"/>
      <c r="BF236" s="181"/>
      <c r="BG236" s="181"/>
      <c r="BI236" s="241"/>
      <c r="BJ236" s="241"/>
      <c r="BL236" s="181"/>
    </row>
    <row r="237" spans="1:64">
      <c r="A237" s="181"/>
      <c r="F237" s="181"/>
      <c r="G237" s="180"/>
      <c r="H237" s="180"/>
      <c r="I237" s="180"/>
      <c r="J237" s="181"/>
      <c r="K237" s="181"/>
      <c r="L237" s="202"/>
      <c r="M237" s="203"/>
      <c r="N237" s="203"/>
      <c r="O237" s="203"/>
      <c r="P237" s="203"/>
      <c r="Q237" s="203"/>
      <c r="R237" s="203"/>
      <c r="AR237" s="181"/>
      <c r="AS237" s="181"/>
      <c r="AT237" s="181"/>
      <c r="AU237" s="181"/>
      <c r="AV237" s="181"/>
      <c r="AW237" s="181"/>
      <c r="AX237" s="181"/>
      <c r="AY237" s="181"/>
      <c r="AZ237" s="181"/>
      <c r="BA237" s="181"/>
      <c r="BB237" s="181"/>
      <c r="BC237" s="181"/>
      <c r="BD237" s="181"/>
      <c r="BE237" s="181"/>
      <c r="BF237" s="181"/>
      <c r="BG237" s="181"/>
      <c r="BI237" s="241"/>
      <c r="BJ237" s="241"/>
      <c r="BL237" s="181"/>
    </row>
    <row r="238" spans="1:64">
      <c r="A238" s="181"/>
      <c r="F238" s="181"/>
      <c r="G238" s="180"/>
      <c r="H238" s="180"/>
      <c r="I238" s="180"/>
      <c r="J238" s="181"/>
      <c r="K238" s="181"/>
      <c r="L238" s="202"/>
      <c r="M238" s="203"/>
      <c r="N238" s="203"/>
      <c r="O238" s="203"/>
      <c r="P238" s="203"/>
      <c r="Q238" s="203"/>
      <c r="R238" s="203"/>
      <c r="AR238" s="181"/>
      <c r="AS238" s="181"/>
      <c r="AT238" s="181"/>
      <c r="AU238" s="181"/>
      <c r="AV238" s="181"/>
      <c r="AW238" s="181"/>
      <c r="AX238" s="181"/>
      <c r="AY238" s="181"/>
      <c r="AZ238" s="181"/>
      <c r="BA238" s="181"/>
      <c r="BB238" s="181"/>
      <c r="BC238" s="181"/>
      <c r="BD238" s="181"/>
      <c r="BE238" s="181"/>
      <c r="BF238" s="181"/>
      <c r="BG238" s="181"/>
      <c r="BI238" s="241"/>
      <c r="BJ238" s="241"/>
      <c r="BL238" s="181"/>
    </row>
    <row r="239" spans="1:64">
      <c r="A239" s="181"/>
      <c r="F239" s="181"/>
      <c r="G239" s="180"/>
      <c r="H239" s="180"/>
      <c r="I239" s="180"/>
      <c r="J239" s="181"/>
      <c r="K239" s="181"/>
      <c r="L239" s="202"/>
      <c r="M239" s="203"/>
      <c r="N239" s="203"/>
      <c r="O239" s="203"/>
      <c r="P239" s="203"/>
      <c r="Q239" s="203"/>
      <c r="R239" s="203"/>
      <c r="AR239" s="181"/>
      <c r="AS239" s="181"/>
      <c r="AT239" s="181"/>
      <c r="AU239" s="181"/>
      <c r="AV239" s="181"/>
      <c r="AW239" s="181"/>
      <c r="AX239" s="181"/>
      <c r="AY239" s="181"/>
      <c r="AZ239" s="181"/>
      <c r="BA239" s="181"/>
      <c r="BB239" s="181"/>
      <c r="BC239" s="181"/>
      <c r="BD239" s="181"/>
      <c r="BE239" s="181"/>
      <c r="BF239" s="181"/>
      <c r="BG239" s="181"/>
      <c r="BI239" s="241"/>
      <c r="BJ239" s="241"/>
      <c r="BL239" s="181"/>
    </row>
    <row r="240" spans="1:64">
      <c r="A240" s="181"/>
      <c r="F240" s="181"/>
      <c r="G240" s="180"/>
      <c r="H240" s="180"/>
      <c r="I240" s="180"/>
      <c r="J240" s="181"/>
      <c r="K240" s="181"/>
      <c r="L240" s="202"/>
      <c r="M240" s="203"/>
      <c r="N240" s="203"/>
      <c r="O240" s="203"/>
      <c r="P240" s="203"/>
      <c r="Q240" s="203"/>
      <c r="R240" s="203"/>
      <c r="AR240" s="181"/>
      <c r="AS240" s="181"/>
      <c r="AT240" s="181"/>
      <c r="AU240" s="181"/>
      <c r="AV240" s="181"/>
      <c r="AW240" s="181"/>
      <c r="AX240" s="181"/>
      <c r="AY240" s="181"/>
      <c r="AZ240" s="181"/>
      <c r="BA240" s="181"/>
      <c r="BB240" s="181"/>
      <c r="BC240" s="181"/>
      <c r="BD240" s="181"/>
      <c r="BE240" s="181"/>
      <c r="BF240" s="181"/>
      <c r="BG240" s="181"/>
      <c r="BI240" s="241"/>
      <c r="BJ240" s="241"/>
      <c r="BL240" s="181"/>
    </row>
    <row r="241" spans="1:64">
      <c r="A241" s="181"/>
      <c r="F241" s="181"/>
      <c r="G241" s="180"/>
      <c r="H241" s="180"/>
      <c r="I241" s="180"/>
      <c r="J241" s="181"/>
      <c r="K241" s="181"/>
      <c r="L241" s="202"/>
      <c r="M241" s="203"/>
      <c r="N241" s="203"/>
      <c r="O241" s="203"/>
      <c r="P241" s="203"/>
      <c r="Q241" s="203"/>
      <c r="R241" s="203"/>
      <c r="AR241" s="181"/>
      <c r="AS241" s="181"/>
      <c r="AT241" s="181"/>
      <c r="AU241" s="181"/>
      <c r="AV241" s="181"/>
      <c r="AW241" s="181"/>
      <c r="AX241" s="181"/>
      <c r="AY241" s="181"/>
      <c r="AZ241" s="181"/>
      <c r="BA241" s="181"/>
      <c r="BB241" s="181"/>
      <c r="BC241" s="181"/>
      <c r="BD241" s="181"/>
      <c r="BE241" s="181"/>
      <c r="BF241" s="181"/>
      <c r="BG241" s="181"/>
      <c r="BI241" s="241"/>
      <c r="BJ241" s="241"/>
      <c r="BL241" s="181"/>
    </row>
    <row r="242" spans="1:64">
      <c r="A242" s="181"/>
      <c r="F242" s="181"/>
      <c r="G242" s="180"/>
      <c r="H242" s="180"/>
      <c r="I242" s="180"/>
      <c r="J242" s="181"/>
      <c r="K242" s="181"/>
      <c r="L242" s="202"/>
      <c r="M242" s="203"/>
      <c r="N242" s="203"/>
      <c r="O242" s="203"/>
      <c r="P242" s="203"/>
      <c r="Q242" s="203"/>
      <c r="R242" s="203"/>
      <c r="AR242" s="181"/>
      <c r="AS242" s="181"/>
      <c r="AT242" s="181"/>
      <c r="AU242" s="181"/>
      <c r="AV242" s="181"/>
      <c r="AW242" s="181"/>
      <c r="AX242" s="181"/>
      <c r="AY242" s="181"/>
      <c r="AZ242" s="181"/>
      <c r="BA242" s="181"/>
      <c r="BB242" s="181"/>
      <c r="BC242" s="181"/>
      <c r="BD242" s="181"/>
      <c r="BE242" s="181"/>
      <c r="BF242" s="181"/>
      <c r="BG242" s="181"/>
      <c r="BI242" s="241"/>
      <c r="BJ242" s="241"/>
      <c r="BL242" s="181"/>
    </row>
    <row r="243" spans="1:64">
      <c r="A243" s="181"/>
      <c r="F243" s="181"/>
      <c r="G243" s="180"/>
      <c r="H243" s="180"/>
      <c r="I243" s="180"/>
      <c r="J243" s="181"/>
      <c r="K243" s="181"/>
      <c r="L243" s="202"/>
      <c r="M243" s="203"/>
      <c r="N243" s="203"/>
      <c r="O243" s="203"/>
      <c r="P243" s="203"/>
      <c r="Q243" s="203"/>
      <c r="R243" s="203"/>
      <c r="AR243" s="181"/>
      <c r="AS243" s="181"/>
      <c r="AT243" s="181"/>
      <c r="AU243" s="181"/>
      <c r="AV243" s="181"/>
      <c r="AW243" s="181"/>
      <c r="AX243" s="181"/>
      <c r="AY243" s="181"/>
      <c r="AZ243" s="181"/>
      <c r="BA243" s="181"/>
      <c r="BB243" s="181"/>
      <c r="BC243" s="181"/>
      <c r="BD243" s="181"/>
      <c r="BE243" s="181"/>
      <c r="BF243" s="181"/>
      <c r="BG243" s="181"/>
      <c r="BI243" s="241"/>
      <c r="BJ243" s="241"/>
      <c r="BL243" s="181"/>
    </row>
    <row r="244" spans="1:64">
      <c r="A244" s="181"/>
      <c r="F244" s="181"/>
      <c r="G244" s="180"/>
      <c r="H244" s="180"/>
      <c r="I244" s="180"/>
      <c r="J244" s="181"/>
      <c r="K244" s="181"/>
      <c r="L244" s="202"/>
      <c r="M244" s="203"/>
      <c r="N244" s="203"/>
      <c r="O244" s="203"/>
      <c r="P244" s="203"/>
      <c r="Q244" s="203"/>
      <c r="R244" s="203"/>
      <c r="AR244" s="181"/>
      <c r="AS244" s="181"/>
      <c r="AT244" s="181"/>
      <c r="AU244" s="181"/>
      <c r="AV244" s="181"/>
      <c r="AW244" s="181"/>
      <c r="AX244" s="181"/>
      <c r="AY244" s="181"/>
      <c r="AZ244" s="181"/>
      <c r="BA244" s="181"/>
      <c r="BB244" s="181"/>
      <c r="BC244" s="181"/>
      <c r="BD244" s="181"/>
      <c r="BE244" s="181"/>
      <c r="BF244" s="181"/>
      <c r="BG244" s="181"/>
      <c r="BI244" s="241"/>
      <c r="BJ244" s="241"/>
      <c r="BL244" s="181"/>
    </row>
    <row r="245" spans="1:64">
      <c r="A245" s="181"/>
      <c r="F245" s="181"/>
      <c r="G245" s="180"/>
      <c r="H245" s="180"/>
      <c r="I245" s="180"/>
      <c r="J245" s="181"/>
      <c r="K245" s="181"/>
      <c r="L245" s="202"/>
      <c r="M245" s="203"/>
      <c r="N245" s="203"/>
      <c r="O245" s="203"/>
      <c r="P245" s="203"/>
      <c r="Q245" s="203"/>
      <c r="R245" s="203"/>
      <c r="AR245" s="181"/>
      <c r="AS245" s="181"/>
      <c r="AT245" s="181"/>
      <c r="AU245" s="181"/>
      <c r="AV245" s="181"/>
      <c r="AW245" s="181"/>
      <c r="AX245" s="181"/>
      <c r="AY245" s="181"/>
      <c r="AZ245" s="181"/>
      <c r="BA245" s="181"/>
      <c r="BB245" s="181"/>
      <c r="BC245" s="181"/>
      <c r="BD245" s="181"/>
      <c r="BE245" s="181"/>
      <c r="BF245" s="181"/>
      <c r="BG245" s="181"/>
      <c r="BI245" s="241"/>
      <c r="BJ245" s="241"/>
      <c r="BL245" s="181"/>
    </row>
    <row r="246" spans="1:64">
      <c r="A246" s="181"/>
      <c r="F246" s="181"/>
      <c r="G246" s="180"/>
      <c r="H246" s="180"/>
      <c r="I246" s="180"/>
      <c r="J246" s="181"/>
      <c r="K246" s="181"/>
      <c r="L246" s="202"/>
      <c r="M246" s="203"/>
      <c r="N246" s="203"/>
      <c r="O246" s="203"/>
      <c r="P246" s="203"/>
      <c r="Q246" s="203"/>
      <c r="R246" s="203"/>
      <c r="AR246" s="181"/>
      <c r="AS246" s="181"/>
      <c r="AT246" s="181"/>
      <c r="AU246" s="181"/>
      <c r="AV246" s="181"/>
      <c r="AW246" s="181"/>
      <c r="AX246" s="181"/>
      <c r="AY246" s="181"/>
      <c r="AZ246" s="181"/>
      <c r="BA246" s="181"/>
      <c r="BB246" s="181"/>
      <c r="BC246" s="181"/>
      <c r="BD246" s="181"/>
      <c r="BE246" s="181"/>
      <c r="BF246" s="181"/>
      <c r="BG246" s="181"/>
      <c r="BI246" s="241"/>
      <c r="BJ246" s="241"/>
      <c r="BL246" s="181"/>
    </row>
    <row r="247" spans="1:64">
      <c r="A247" s="181"/>
      <c r="F247" s="181"/>
      <c r="G247" s="180"/>
      <c r="H247" s="180"/>
      <c r="I247" s="180"/>
      <c r="J247" s="181"/>
      <c r="K247" s="181"/>
      <c r="L247" s="202"/>
      <c r="M247" s="203"/>
      <c r="N247" s="203"/>
      <c r="O247" s="203"/>
      <c r="P247" s="203"/>
      <c r="Q247" s="203"/>
      <c r="R247" s="203"/>
      <c r="AR247" s="181"/>
      <c r="AS247" s="181"/>
      <c r="AT247" s="181"/>
      <c r="AU247" s="181"/>
      <c r="AV247" s="181"/>
      <c r="AW247" s="181"/>
      <c r="AX247" s="181"/>
      <c r="AY247" s="181"/>
      <c r="AZ247" s="181"/>
      <c r="BA247" s="181"/>
      <c r="BB247" s="181"/>
      <c r="BC247" s="181"/>
      <c r="BD247" s="181"/>
      <c r="BE247" s="181"/>
      <c r="BF247" s="181"/>
      <c r="BG247" s="181"/>
      <c r="BI247" s="241"/>
      <c r="BJ247" s="241"/>
      <c r="BL247" s="181"/>
    </row>
    <row r="248" spans="1:64">
      <c r="A248" s="181"/>
      <c r="F248" s="181"/>
      <c r="G248" s="180"/>
      <c r="H248" s="180"/>
      <c r="I248" s="180"/>
      <c r="J248" s="181"/>
      <c r="K248" s="181"/>
      <c r="L248" s="202"/>
      <c r="M248" s="203"/>
      <c r="N248" s="203"/>
      <c r="O248" s="203"/>
      <c r="P248" s="203"/>
      <c r="Q248" s="203"/>
      <c r="R248" s="203"/>
      <c r="AR248" s="181"/>
      <c r="AS248" s="181"/>
      <c r="AT248" s="181"/>
      <c r="AU248" s="181"/>
      <c r="AV248" s="181"/>
      <c r="AW248" s="181"/>
      <c r="AX248" s="181"/>
      <c r="AY248" s="181"/>
      <c r="AZ248" s="181"/>
      <c r="BA248" s="181"/>
      <c r="BB248" s="181"/>
      <c r="BC248" s="181"/>
      <c r="BD248" s="181"/>
      <c r="BE248" s="181"/>
      <c r="BF248" s="181"/>
      <c r="BG248" s="181"/>
      <c r="BI248" s="241"/>
      <c r="BJ248" s="241"/>
      <c r="BL248" s="181"/>
    </row>
    <row r="249" spans="1:64">
      <c r="A249" s="181"/>
      <c r="F249" s="181"/>
      <c r="G249" s="180"/>
      <c r="H249" s="180"/>
      <c r="I249" s="180"/>
      <c r="J249" s="181"/>
      <c r="K249" s="181"/>
      <c r="L249" s="202"/>
      <c r="M249" s="203"/>
      <c r="N249" s="203"/>
      <c r="O249" s="203"/>
      <c r="P249" s="203"/>
      <c r="Q249" s="203"/>
      <c r="R249" s="203"/>
      <c r="AR249" s="181"/>
      <c r="AS249" s="181"/>
      <c r="AT249" s="181"/>
      <c r="AU249" s="181"/>
      <c r="AV249" s="181"/>
      <c r="AW249" s="181"/>
      <c r="AX249" s="181"/>
      <c r="AY249" s="181"/>
      <c r="AZ249" s="181"/>
      <c r="BA249" s="181"/>
      <c r="BB249" s="181"/>
      <c r="BC249" s="181"/>
      <c r="BD249" s="181"/>
      <c r="BE249" s="181"/>
      <c r="BF249" s="181"/>
      <c r="BG249" s="181"/>
      <c r="BI249" s="241"/>
      <c r="BJ249" s="241"/>
      <c r="BL249" s="181"/>
    </row>
    <row r="250" spans="1:64">
      <c r="A250" s="181"/>
      <c r="F250" s="181"/>
      <c r="G250" s="180"/>
      <c r="H250" s="180"/>
      <c r="I250" s="180"/>
      <c r="J250" s="181"/>
      <c r="K250" s="181"/>
      <c r="L250" s="202"/>
      <c r="M250" s="203"/>
      <c r="N250" s="203"/>
      <c r="O250" s="203"/>
      <c r="P250" s="203"/>
      <c r="Q250" s="203"/>
      <c r="R250" s="203"/>
      <c r="AR250" s="181"/>
      <c r="AS250" s="181"/>
      <c r="AT250" s="181"/>
      <c r="AU250" s="181"/>
      <c r="AV250" s="181"/>
      <c r="AW250" s="181"/>
      <c r="AX250" s="181"/>
      <c r="AY250" s="181"/>
      <c r="AZ250" s="181"/>
      <c r="BA250" s="181"/>
      <c r="BB250" s="181"/>
      <c r="BC250" s="181"/>
      <c r="BD250" s="181"/>
      <c r="BE250" s="181"/>
      <c r="BF250" s="181"/>
      <c r="BG250" s="181"/>
      <c r="BI250" s="241"/>
      <c r="BJ250" s="241"/>
      <c r="BL250" s="181"/>
    </row>
    <row r="251" spans="1:64">
      <c r="A251" s="181"/>
      <c r="F251" s="181"/>
      <c r="G251" s="180"/>
      <c r="H251" s="180"/>
      <c r="I251" s="180"/>
      <c r="J251" s="181"/>
      <c r="K251" s="181"/>
      <c r="L251" s="202"/>
      <c r="M251" s="203"/>
      <c r="N251" s="203"/>
      <c r="O251" s="203"/>
      <c r="P251" s="203"/>
      <c r="Q251" s="203"/>
      <c r="R251" s="203"/>
      <c r="AR251" s="181"/>
      <c r="AS251" s="181"/>
      <c r="AT251" s="181"/>
      <c r="AU251" s="181"/>
      <c r="AV251" s="181"/>
      <c r="AW251" s="181"/>
      <c r="AX251" s="181"/>
      <c r="AY251" s="181"/>
      <c r="AZ251" s="181"/>
      <c r="BA251" s="181"/>
      <c r="BB251" s="181"/>
      <c r="BC251" s="181"/>
      <c r="BD251" s="181"/>
      <c r="BE251" s="181"/>
      <c r="BF251" s="181"/>
      <c r="BG251" s="181"/>
      <c r="BI251" s="241"/>
      <c r="BJ251" s="241"/>
      <c r="BL251" s="181"/>
    </row>
    <row r="252" spans="1:64">
      <c r="A252" s="181"/>
      <c r="F252" s="181"/>
      <c r="G252" s="180"/>
      <c r="H252" s="180"/>
      <c r="I252" s="180"/>
      <c r="J252" s="181"/>
      <c r="K252" s="181"/>
      <c r="L252" s="202"/>
      <c r="M252" s="203"/>
      <c r="N252" s="203"/>
      <c r="O252" s="203"/>
      <c r="P252" s="203"/>
      <c r="Q252" s="203"/>
      <c r="R252" s="203"/>
      <c r="AR252" s="181"/>
      <c r="AS252" s="181"/>
      <c r="AT252" s="181"/>
      <c r="AU252" s="181"/>
      <c r="AV252" s="181"/>
      <c r="AW252" s="181"/>
      <c r="AX252" s="181"/>
      <c r="AY252" s="181"/>
      <c r="AZ252" s="181"/>
      <c r="BA252" s="181"/>
      <c r="BB252" s="181"/>
      <c r="BC252" s="181"/>
      <c r="BD252" s="181"/>
      <c r="BE252" s="181"/>
      <c r="BF252" s="181"/>
      <c r="BG252" s="181"/>
      <c r="BI252" s="241"/>
      <c r="BJ252" s="241"/>
      <c r="BL252" s="181"/>
    </row>
    <row r="253" spans="1:64">
      <c r="A253" s="181"/>
      <c r="F253" s="181"/>
      <c r="G253" s="180"/>
      <c r="H253" s="180"/>
      <c r="I253" s="180"/>
      <c r="J253" s="181"/>
      <c r="K253" s="181"/>
      <c r="L253" s="202"/>
      <c r="M253" s="203"/>
      <c r="N253" s="203"/>
      <c r="O253" s="203"/>
      <c r="P253" s="203"/>
      <c r="Q253" s="203"/>
      <c r="R253" s="203"/>
      <c r="AR253" s="181"/>
      <c r="AS253" s="181"/>
      <c r="AT253" s="181"/>
      <c r="AU253" s="181"/>
      <c r="AV253" s="181"/>
      <c r="AW253" s="181"/>
      <c r="AX253" s="181"/>
      <c r="AY253" s="181"/>
      <c r="AZ253" s="181"/>
      <c r="BA253" s="181"/>
      <c r="BB253" s="181"/>
      <c r="BC253" s="181"/>
      <c r="BD253" s="181"/>
      <c r="BE253" s="181"/>
      <c r="BF253" s="181"/>
      <c r="BG253" s="181"/>
      <c r="BI253" s="241"/>
      <c r="BJ253" s="241"/>
      <c r="BL253" s="181"/>
    </row>
    <row r="254" spans="1:64">
      <c r="A254" s="181"/>
      <c r="F254" s="181"/>
      <c r="G254" s="180"/>
      <c r="H254" s="180"/>
      <c r="I254" s="180"/>
      <c r="J254" s="181"/>
      <c r="K254" s="181"/>
      <c r="L254" s="202"/>
      <c r="M254" s="203"/>
      <c r="N254" s="203"/>
      <c r="O254" s="203"/>
      <c r="P254" s="203"/>
      <c r="Q254" s="203"/>
      <c r="R254" s="203"/>
      <c r="AR254" s="181"/>
      <c r="AS254" s="181"/>
      <c r="AT254" s="181"/>
      <c r="AU254" s="181"/>
      <c r="AV254" s="181"/>
      <c r="AW254" s="181"/>
      <c r="AX254" s="181"/>
      <c r="AY254" s="181"/>
      <c r="AZ254" s="181"/>
      <c r="BA254" s="181"/>
      <c r="BB254" s="181"/>
      <c r="BC254" s="181"/>
      <c r="BD254" s="181"/>
      <c r="BE254" s="181"/>
      <c r="BF254" s="181"/>
      <c r="BG254" s="181"/>
      <c r="BI254" s="241"/>
      <c r="BJ254" s="241"/>
      <c r="BL254" s="181"/>
    </row>
    <row r="255" spans="1:64">
      <c r="A255" s="181"/>
      <c r="F255" s="181"/>
      <c r="G255" s="180"/>
      <c r="H255" s="180"/>
      <c r="I255" s="180"/>
      <c r="J255" s="181"/>
      <c r="K255" s="181"/>
      <c r="L255" s="202"/>
      <c r="M255" s="203"/>
      <c r="N255" s="203"/>
      <c r="O255" s="203"/>
      <c r="P255" s="203"/>
      <c r="Q255" s="203"/>
      <c r="R255" s="203"/>
      <c r="AR255" s="181"/>
      <c r="AS255" s="181"/>
      <c r="AT255" s="181"/>
      <c r="AU255" s="181"/>
      <c r="AV255" s="181"/>
      <c r="AW255" s="181"/>
      <c r="AX255" s="181"/>
      <c r="AY255" s="181"/>
      <c r="AZ255" s="181"/>
      <c r="BA255" s="181"/>
      <c r="BB255" s="181"/>
      <c r="BC255" s="181"/>
      <c r="BD255" s="181"/>
      <c r="BE255" s="181"/>
      <c r="BF255" s="181"/>
      <c r="BG255" s="181"/>
      <c r="BI255" s="241"/>
      <c r="BJ255" s="241"/>
      <c r="BL255" s="181"/>
    </row>
    <row r="256" spans="1:64">
      <c r="A256" s="181"/>
      <c r="F256" s="181"/>
      <c r="G256" s="180"/>
      <c r="H256" s="180"/>
      <c r="I256" s="180"/>
      <c r="J256" s="181"/>
      <c r="K256" s="181"/>
      <c r="L256" s="202"/>
      <c r="M256" s="203"/>
      <c r="N256" s="203"/>
      <c r="O256" s="203"/>
      <c r="P256" s="203"/>
      <c r="Q256" s="203"/>
      <c r="R256" s="203"/>
      <c r="AR256" s="181"/>
      <c r="AS256" s="181"/>
      <c r="AT256" s="181"/>
      <c r="AU256" s="181"/>
      <c r="AV256" s="181"/>
      <c r="AW256" s="181"/>
      <c r="AX256" s="181"/>
      <c r="AY256" s="181"/>
      <c r="AZ256" s="181"/>
      <c r="BA256" s="181"/>
      <c r="BB256" s="181"/>
      <c r="BC256" s="181"/>
      <c r="BD256" s="181"/>
      <c r="BE256" s="181"/>
      <c r="BF256" s="181"/>
      <c r="BG256" s="181"/>
      <c r="BI256" s="241"/>
      <c r="BJ256" s="241"/>
      <c r="BL256" s="181"/>
    </row>
    <row r="257" spans="1:64">
      <c r="A257" s="181"/>
      <c r="F257" s="181"/>
      <c r="G257" s="180"/>
      <c r="H257" s="180"/>
      <c r="I257" s="180"/>
      <c r="J257" s="181"/>
      <c r="K257" s="181"/>
      <c r="L257" s="202"/>
      <c r="M257" s="203"/>
      <c r="N257" s="203"/>
      <c r="O257" s="203"/>
      <c r="P257" s="203"/>
      <c r="Q257" s="203"/>
      <c r="R257" s="203"/>
      <c r="AR257" s="181"/>
      <c r="AS257" s="181"/>
      <c r="AT257" s="181"/>
      <c r="AU257" s="181"/>
      <c r="AV257" s="181"/>
      <c r="AW257" s="181"/>
      <c r="AX257" s="181"/>
      <c r="AY257" s="181"/>
      <c r="AZ257" s="181"/>
      <c r="BA257" s="181"/>
      <c r="BB257" s="181"/>
      <c r="BC257" s="181"/>
      <c r="BD257" s="181"/>
      <c r="BE257" s="181"/>
      <c r="BF257" s="181"/>
      <c r="BG257" s="181"/>
      <c r="BI257" s="241"/>
      <c r="BJ257" s="241"/>
      <c r="BL257" s="181"/>
    </row>
    <row r="258" spans="1:64">
      <c r="A258" s="181"/>
      <c r="F258" s="181"/>
      <c r="G258" s="180"/>
      <c r="H258" s="180"/>
      <c r="I258" s="180"/>
      <c r="J258" s="181"/>
      <c r="K258" s="181"/>
      <c r="L258" s="202"/>
      <c r="M258" s="203"/>
      <c r="N258" s="203"/>
      <c r="O258" s="203"/>
      <c r="P258" s="203"/>
      <c r="Q258" s="203"/>
      <c r="R258" s="203"/>
      <c r="AR258" s="181"/>
      <c r="AS258" s="181"/>
      <c r="AT258" s="181"/>
      <c r="AU258" s="181"/>
      <c r="AV258" s="181"/>
      <c r="AW258" s="181"/>
      <c r="AX258" s="181"/>
      <c r="AY258" s="181"/>
      <c r="AZ258" s="181"/>
      <c r="BA258" s="181"/>
      <c r="BB258" s="181"/>
      <c r="BC258" s="181"/>
      <c r="BD258" s="181"/>
      <c r="BE258" s="181"/>
      <c r="BF258" s="181"/>
      <c r="BG258" s="181"/>
      <c r="BI258" s="241"/>
      <c r="BJ258" s="241"/>
      <c r="BL258" s="181"/>
    </row>
    <row r="259" spans="1:64">
      <c r="A259" s="181"/>
      <c r="F259" s="181"/>
      <c r="G259" s="180"/>
      <c r="H259" s="180"/>
      <c r="I259" s="180"/>
      <c r="J259" s="181"/>
      <c r="K259" s="181"/>
      <c r="L259" s="202"/>
      <c r="M259" s="203"/>
      <c r="N259" s="203"/>
      <c r="O259" s="203"/>
      <c r="P259" s="203"/>
      <c r="Q259" s="203"/>
      <c r="R259" s="203"/>
      <c r="AR259" s="181"/>
      <c r="AS259" s="181"/>
      <c r="AT259" s="181"/>
      <c r="AU259" s="181"/>
      <c r="AV259" s="181"/>
      <c r="AW259" s="181"/>
      <c r="AX259" s="181"/>
      <c r="AY259" s="181"/>
      <c r="AZ259" s="181"/>
      <c r="BA259" s="181"/>
      <c r="BB259" s="181"/>
      <c r="BC259" s="181"/>
      <c r="BD259" s="181"/>
      <c r="BE259" s="181"/>
      <c r="BF259" s="181"/>
      <c r="BG259" s="181"/>
      <c r="BI259" s="241"/>
      <c r="BJ259" s="241"/>
      <c r="BL259" s="181"/>
    </row>
    <row r="260" spans="1:64">
      <c r="A260" s="181"/>
      <c r="F260" s="181"/>
      <c r="G260" s="180"/>
      <c r="H260" s="180"/>
      <c r="I260" s="180"/>
      <c r="J260" s="181"/>
      <c r="K260" s="181"/>
      <c r="L260" s="202"/>
      <c r="M260" s="203"/>
      <c r="N260" s="203"/>
      <c r="O260" s="203"/>
      <c r="P260" s="203"/>
      <c r="Q260" s="203"/>
      <c r="R260" s="203"/>
      <c r="AR260" s="181"/>
      <c r="AS260" s="181"/>
      <c r="AT260" s="181"/>
      <c r="AU260" s="181"/>
      <c r="AV260" s="181"/>
      <c r="AW260" s="181"/>
      <c r="AX260" s="181"/>
      <c r="AY260" s="181"/>
      <c r="AZ260" s="181"/>
      <c r="BA260" s="181"/>
      <c r="BB260" s="181"/>
      <c r="BC260" s="181"/>
      <c r="BD260" s="181"/>
      <c r="BE260" s="181"/>
      <c r="BF260" s="181"/>
      <c r="BG260" s="181"/>
      <c r="BI260" s="241"/>
      <c r="BJ260" s="241"/>
      <c r="BL260" s="181"/>
    </row>
    <row r="261" spans="1:64">
      <c r="A261" s="181"/>
      <c r="F261" s="181"/>
      <c r="G261" s="180"/>
      <c r="H261" s="180"/>
      <c r="I261" s="180"/>
      <c r="J261" s="181"/>
      <c r="K261" s="181"/>
      <c r="L261" s="202"/>
      <c r="M261" s="203"/>
      <c r="N261" s="203"/>
      <c r="O261" s="203"/>
      <c r="P261" s="203"/>
      <c r="Q261" s="203"/>
      <c r="R261" s="203"/>
      <c r="AR261" s="181"/>
      <c r="AS261" s="181"/>
      <c r="AT261" s="181"/>
      <c r="AU261" s="181"/>
      <c r="AV261" s="181"/>
      <c r="AW261" s="181"/>
      <c r="AX261" s="181"/>
      <c r="AY261" s="181"/>
      <c r="AZ261" s="181"/>
      <c r="BA261" s="181"/>
      <c r="BB261" s="181"/>
      <c r="BC261" s="181"/>
      <c r="BD261" s="181"/>
      <c r="BE261" s="181"/>
      <c r="BF261" s="181"/>
      <c r="BG261" s="181"/>
      <c r="BI261" s="241"/>
      <c r="BJ261" s="241"/>
      <c r="BL261" s="181"/>
    </row>
    <row r="262" spans="1:64">
      <c r="A262" s="181"/>
      <c r="F262" s="181"/>
      <c r="G262" s="180"/>
      <c r="H262" s="180"/>
      <c r="I262" s="180"/>
      <c r="J262" s="181"/>
      <c r="K262" s="181"/>
      <c r="L262" s="202"/>
      <c r="M262" s="203"/>
      <c r="N262" s="203"/>
      <c r="O262" s="203"/>
      <c r="P262" s="203"/>
      <c r="Q262" s="203"/>
      <c r="R262" s="203"/>
      <c r="AR262" s="181"/>
      <c r="AS262" s="181"/>
      <c r="AT262" s="181"/>
      <c r="AU262" s="181"/>
      <c r="AV262" s="181"/>
      <c r="AW262" s="181"/>
      <c r="AX262" s="181"/>
      <c r="AY262" s="181"/>
      <c r="AZ262" s="181"/>
      <c r="BA262" s="181"/>
      <c r="BB262" s="181"/>
      <c r="BC262" s="181"/>
      <c r="BD262" s="181"/>
      <c r="BE262" s="181"/>
      <c r="BF262" s="181"/>
      <c r="BG262" s="181"/>
      <c r="BI262" s="241"/>
      <c r="BJ262" s="241"/>
      <c r="BL262" s="181"/>
    </row>
    <row r="263" spans="1:64">
      <c r="A263" s="181"/>
      <c r="F263" s="181"/>
      <c r="G263" s="180"/>
      <c r="H263" s="180"/>
      <c r="I263" s="180"/>
      <c r="J263" s="181"/>
      <c r="K263" s="181"/>
      <c r="L263" s="202"/>
      <c r="M263" s="203"/>
      <c r="N263" s="203"/>
      <c r="O263" s="203"/>
      <c r="P263" s="203"/>
      <c r="Q263" s="203"/>
      <c r="R263" s="203"/>
      <c r="AR263" s="181"/>
      <c r="AS263" s="181"/>
      <c r="AT263" s="181"/>
      <c r="AU263" s="181"/>
      <c r="AV263" s="181"/>
      <c r="AW263" s="181"/>
      <c r="AX263" s="181"/>
      <c r="AY263" s="181"/>
      <c r="AZ263" s="181"/>
      <c r="BA263" s="181"/>
      <c r="BB263" s="181"/>
      <c r="BC263" s="181"/>
      <c r="BD263" s="181"/>
      <c r="BE263" s="181"/>
      <c r="BF263" s="181"/>
      <c r="BG263" s="181"/>
      <c r="BI263" s="241"/>
      <c r="BJ263" s="241"/>
      <c r="BL263" s="181"/>
    </row>
    <row r="264" spans="1:64">
      <c r="A264" s="181"/>
      <c r="F264" s="181"/>
      <c r="G264" s="180"/>
      <c r="H264" s="180"/>
      <c r="I264" s="180"/>
      <c r="J264" s="181"/>
      <c r="K264" s="181"/>
      <c r="L264" s="202"/>
      <c r="M264" s="203"/>
      <c r="N264" s="203"/>
      <c r="O264" s="203"/>
      <c r="P264" s="203"/>
      <c r="Q264" s="203"/>
      <c r="R264" s="203"/>
      <c r="AR264" s="181"/>
      <c r="AS264" s="181"/>
      <c r="AT264" s="181"/>
      <c r="AU264" s="181"/>
      <c r="AV264" s="181"/>
      <c r="AW264" s="181"/>
      <c r="AX264" s="181"/>
      <c r="AY264" s="181"/>
      <c r="AZ264" s="181"/>
      <c r="BA264" s="181"/>
      <c r="BB264" s="181"/>
      <c r="BC264" s="181"/>
      <c r="BD264" s="181"/>
      <c r="BE264" s="181"/>
      <c r="BF264" s="181"/>
      <c r="BG264" s="181"/>
      <c r="BI264" s="241"/>
      <c r="BJ264" s="241"/>
      <c r="BL264" s="181"/>
    </row>
    <row r="265" spans="1:64">
      <c r="A265" s="181"/>
      <c r="F265" s="181"/>
      <c r="G265" s="180"/>
      <c r="H265" s="180"/>
      <c r="I265" s="180"/>
      <c r="J265" s="181"/>
      <c r="K265" s="181"/>
      <c r="L265" s="202"/>
      <c r="M265" s="203"/>
      <c r="N265" s="203"/>
      <c r="O265" s="203"/>
      <c r="P265" s="203"/>
      <c r="Q265" s="203"/>
      <c r="R265" s="203"/>
      <c r="AR265" s="181"/>
      <c r="AS265" s="181"/>
      <c r="AT265" s="181"/>
      <c r="AU265" s="181"/>
      <c r="AV265" s="181"/>
      <c r="AW265" s="181"/>
      <c r="AX265" s="181"/>
      <c r="AY265" s="181"/>
      <c r="AZ265" s="181"/>
      <c r="BA265" s="181"/>
      <c r="BB265" s="181"/>
      <c r="BC265" s="181"/>
      <c r="BD265" s="181"/>
      <c r="BE265" s="181"/>
      <c r="BF265" s="181"/>
      <c r="BG265" s="181"/>
      <c r="BI265" s="241"/>
      <c r="BJ265" s="241"/>
      <c r="BL265" s="181"/>
    </row>
    <row r="266" spans="1:64">
      <c r="A266" s="181"/>
      <c r="F266" s="181"/>
      <c r="G266" s="180"/>
      <c r="H266" s="180"/>
      <c r="I266" s="180"/>
      <c r="J266" s="181"/>
      <c r="K266" s="181"/>
      <c r="L266" s="202"/>
      <c r="M266" s="203"/>
      <c r="N266" s="203"/>
      <c r="O266" s="203"/>
      <c r="P266" s="203"/>
      <c r="Q266" s="203"/>
      <c r="R266" s="203"/>
      <c r="AR266" s="181"/>
      <c r="AS266" s="181"/>
      <c r="AT266" s="181"/>
      <c r="AU266" s="181"/>
      <c r="AV266" s="181"/>
      <c r="AW266" s="181"/>
      <c r="AX266" s="181"/>
      <c r="AY266" s="181"/>
      <c r="AZ266" s="181"/>
      <c r="BA266" s="181"/>
      <c r="BB266" s="181"/>
      <c r="BC266" s="181"/>
      <c r="BD266" s="181"/>
      <c r="BE266" s="181"/>
      <c r="BF266" s="181"/>
      <c r="BG266" s="181"/>
      <c r="BI266" s="241"/>
      <c r="BJ266" s="241"/>
      <c r="BL266" s="181"/>
    </row>
    <row r="267" spans="1:64">
      <c r="A267" s="181"/>
      <c r="F267" s="181"/>
      <c r="G267" s="180"/>
      <c r="H267" s="180"/>
      <c r="I267" s="180"/>
      <c r="J267" s="181"/>
      <c r="K267" s="181"/>
      <c r="L267" s="202"/>
      <c r="M267" s="203"/>
      <c r="N267" s="203"/>
      <c r="O267" s="203"/>
      <c r="P267" s="203"/>
      <c r="Q267" s="203"/>
      <c r="R267" s="203"/>
      <c r="AR267" s="181"/>
      <c r="AS267" s="181"/>
      <c r="AT267" s="181"/>
      <c r="AU267" s="181"/>
      <c r="AV267" s="181"/>
      <c r="AW267" s="181"/>
      <c r="AX267" s="181"/>
      <c r="AY267" s="181"/>
      <c r="AZ267" s="181"/>
      <c r="BA267" s="181"/>
      <c r="BB267" s="181"/>
      <c r="BC267" s="181"/>
      <c r="BD267" s="181"/>
      <c r="BE267" s="181"/>
      <c r="BF267" s="181"/>
      <c r="BG267" s="181"/>
      <c r="BI267" s="241"/>
      <c r="BJ267" s="241"/>
      <c r="BL267" s="181"/>
    </row>
    <row r="268" spans="1:64">
      <c r="A268" s="181"/>
      <c r="F268" s="181"/>
      <c r="G268" s="180"/>
      <c r="H268" s="180"/>
      <c r="I268" s="180"/>
      <c r="J268" s="181"/>
      <c r="K268" s="181"/>
      <c r="L268" s="202"/>
      <c r="M268" s="203"/>
      <c r="N268" s="203"/>
      <c r="O268" s="203"/>
      <c r="P268" s="203"/>
      <c r="Q268" s="203"/>
      <c r="R268" s="203"/>
      <c r="AR268" s="181"/>
      <c r="AS268" s="181"/>
      <c r="AT268" s="181"/>
      <c r="AU268" s="181"/>
      <c r="AV268" s="181"/>
      <c r="AW268" s="181"/>
      <c r="AX268" s="181"/>
      <c r="AY268" s="181"/>
      <c r="AZ268" s="181"/>
      <c r="BA268" s="181"/>
      <c r="BB268" s="181"/>
      <c r="BC268" s="181"/>
      <c r="BD268" s="181"/>
      <c r="BE268" s="181"/>
      <c r="BF268" s="181"/>
      <c r="BG268" s="181"/>
      <c r="BI268" s="241"/>
      <c r="BJ268" s="241"/>
      <c r="BL268" s="181"/>
    </row>
  </sheetData>
  <sheetProtection password="CC09" sheet="1" autoFilter="0" pivotTables="0"/>
  <protectedRanges>
    <protectedRange sqref="BL1:BL1048576" name="区域7"/>
    <protectedRange sqref="AX1:BD1048576" name="区域5"/>
    <protectedRange sqref="AP1:AP26 AP28:AP1048576" name="区域3"/>
    <protectedRange sqref="B1:J1048576" name="区域1"/>
    <protectedRange sqref="R2 M1:Q1048576 R1:S1 R3:S1048576 T1:AN1048576" name="区域2"/>
    <protectedRange sqref="AR1:AR1048576 AP27" name="区域4"/>
    <protectedRange sqref="BH1:BI1048576" name="区域6"/>
    <protectedRange sqref="BN1:BO1048576 CO28:XFD28 A28:CB28" name="区域8"/>
  </protectedRanges>
  <mergeCells count="61">
    <mergeCell ref="BI5:BI6"/>
    <mergeCell ref="BJ5:BJ6"/>
    <mergeCell ref="BK5:BK6"/>
    <mergeCell ref="BC5:BC6"/>
    <mergeCell ref="BD5:BD6"/>
    <mergeCell ref="BE5:BE6"/>
    <mergeCell ref="BF5:BF6"/>
    <mergeCell ref="BG5:BG6"/>
    <mergeCell ref="BH5:BH6"/>
    <mergeCell ref="BB5:BB6"/>
    <mergeCell ref="AP5:AP6"/>
    <mergeCell ref="AQ5:AQ6"/>
    <mergeCell ref="AR5:AR6"/>
    <mergeCell ref="AT5:AT6"/>
    <mergeCell ref="AU5:AU6"/>
    <mergeCell ref="AV5:AV6"/>
    <mergeCell ref="AW5:AW6"/>
    <mergeCell ref="AX5:AX6"/>
    <mergeCell ref="AY5:AY6"/>
    <mergeCell ref="AZ5:AZ6"/>
    <mergeCell ref="BA5:BA6"/>
    <mergeCell ref="AO5:AO6"/>
    <mergeCell ref="AD5:AD6"/>
    <mergeCell ref="AE5:AE6"/>
    <mergeCell ref="AF5:AF6"/>
    <mergeCell ref="AG5:AG6"/>
    <mergeCell ref="AH5:AH6"/>
    <mergeCell ref="AI5:AI6"/>
    <mergeCell ref="AJ5:AJ6"/>
    <mergeCell ref="AK5:AK6"/>
    <mergeCell ref="AL5:AL6"/>
    <mergeCell ref="AM5:AM6"/>
    <mergeCell ref="AN5:AN6"/>
    <mergeCell ref="AC5:AC6"/>
    <mergeCell ref="N5:N6"/>
    <mergeCell ref="O5:O6"/>
    <mergeCell ref="P5:P6"/>
    <mergeCell ref="Q5:Q6"/>
    <mergeCell ref="R5:R6"/>
    <mergeCell ref="S5:S6"/>
    <mergeCell ref="T5:T6"/>
    <mergeCell ref="U5:W5"/>
    <mergeCell ref="X5:Z5"/>
    <mergeCell ref="AA5:AA6"/>
    <mergeCell ref="AB5:AB6"/>
    <mergeCell ref="M5:M6"/>
    <mergeCell ref="A1:K1"/>
    <mergeCell ref="R2:AP4"/>
    <mergeCell ref="AQ2:AQ4"/>
    <mergeCell ref="A5:A6"/>
    <mergeCell ref="B5:B6"/>
    <mergeCell ref="C5:C6"/>
    <mergeCell ref="D5:D6"/>
    <mergeCell ref="E5:E6"/>
    <mergeCell ref="F5:F6"/>
    <mergeCell ref="G5:G6"/>
    <mergeCell ref="H5:H6"/>
    <mergeCell ref="I5:I6"/>
    <mergeCell ref="J5:J6"/>
    <mergeCell ref="K5:K6"/>
    <mergeCell ref="L5:L6"/>
  </mergeCells>
  <phoneticPr fontId="7" type="noConversion"/>
  <dataValidations count="8">
    <dataValidation type="list" allowBlank="1" showInputMessage="1" showErrorMessage="1" sqref="C7:C15">
      <formula1>$BQ$36:$BQ$65</formula1>
    </dataValidation>
    <dataValidation type="list" allowBlank="1" showInputMessage="1" showErrorMessage="1" sqref="G7:G26">
      <formula1>$BU$36:$BU$53</formula1>
    </dataValidation>
    <dataValidation type="list" allowBlank="1" showInputMessage="1" showErrorMessage="1" sqref="H7:H26">
      <formula1>$BV$36:$BV$37</formula1>
    </dataValidation>
    <dataValidation type="list" allowBlank="1" showInputMessage="1" showErrorMessage="1" sqref="I7:I26">
      <formula1>$BW$36:$BW$40</formula1>
    </dataValidation>
    <dataValidation type="list" allowBlank="1" showInputMessage="1" showErrorMessage="1" sqref="M7:M26">
      <formula1>$BP$49:$BP$52</formula1>
    </dataValidation>
    <dataValidation type="list" allowBlank="1" showInputMessage="1" showErrorMessage="1" sqref="N7:N26">
      <formula1>$BY$35:$BY$65</formula1>
    </dataValidation>
    <dataValidation type="list" allowBlank="1" showInputMessage="1" showErrorMessage="1" sqref="B1:B1048576">
      <formula1>$CA$47:$CA$58</formula1>
    </dataValidation>
    <dataValidation type="list" allowBlank="1" showInputMessage="1" showErrorMessage="1" sqref="D7:D26">
      <formula1>$BR$36:$BR$38</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N268"/>
  <sheetViews>
    <sheetView workbookViewId="0">
      <pane xSplit="11" ySplit="8" topLeftCell="BA9" activePane="bottomRight" state="frozen"/>
      <selection pane="topRight" activeCell="L1" sqref="L1"/>
      <selection pane="bottomLeft" activeCell="A9" sqref="A9"/>
      <selection pane="bottomRight" activeCell="BB14" sqref="BA14:BB14"/>
    </sheetView>
  </sheetViews>
  <sheetFormatPr defaultColWidth="9" defaultRowHeight="14.25"/>
  <cols>
    <col min="1" max="1" width="4" style="160" customWidth="1"/>
    <col min="2" max="2" width="4.375" style="160" customWidth="1"/>
    <col min="3" max="3" width="11.25" style="160" customWidth="1"/>
    <col min="4" max="4" width="6.375" style="160" customWidth="1"/>
    <col min="5" max="5" width="7.375" style="160" hidden="1" customWidth="1"/>
    <col min="6" max="6" width="9" style="160" hidden="1" customWidth="1"/>
    <col min="7" max="7" width="8.625" style="160" customWidth="1"/>
    <col min="8" max="8" width="5" style="160" customWidth="1"/>
    <col min="9" max="9" width="7.5" style="160" customWidth="1"/>
    <col min="10" max="10" width="6" style="160" customWidth="1"/>
    <col min="11" max="11" width="5.375" style="160" customWidth="1"/>
    <col min="12" max="12" width="8.125" style="161" customWidth="1"/>
    <col min="13" max="13" width="4.25" style="160" customWidth="1"/>
    <col min="14" max="17" width="4.375" style="160" customWidth="1"/>
    <col min="18" max="18" width="7.5" style="160" customWidth="1"/>
    <col min="19" max="19" width="8.125" style="160" customWidth="1"/>
    <col min="20" max="20" width="5.375" style="160" customWidth="1"/>
    <col min="21" max="41" width="7.5" style="160" customWidth="1"/>
    <col min="42" max="42" width="7.375" style="160" customWidth="1"/>
    <col min="43" max="43" width="6.625" style="160" hidden="1" customWidth="1"/>
    <col min="44" max="44" width="7" style="160" customWidth="1"/>
    <col min="45" max="45" width="8" style="160" hidden="1" customWidth="1"/>
    <col min="46" max="46" width="6.75" style="160" hidden="1" customWidth="1"/>
    <col min="47" max="48" width="7.875" style="160" customWidth="1"/>
    <col min="49" max="49" width="7" style="160" customWidth="1"/>
    <col min="50" max="56" width="6.625" style="160" customWidth="1"/>
    <col min="57" max="57" width="8" style="160" customWidth="1"/>
    <col min="58" max="58" width="8.375" style="160" customWidth="1"/>
    <col min="59" max="59" width="8.125" style="160" customWidth="1"/>
    <col min="60" max="60" width="6.625" style="160" customWidth="1"/>
    <col min="61" max="61" width="7.375" style="160" customWidth="1"/>
    <col min="62" max="62" width="8.5" style="160" customWidth="1"/>
    <col min="63" max="63" width="9.625" style="160" customWidth="1"/>
    <col min="64" max="64" width="20.875" style="160" customWidth="1"/>
    <col min="65" max="65" width="14.5" style="160" customWidth="1"/>
    <col min="66" max="66" width="10.5" style="160" customWidth="1"/>
    <col min="67" max="67" width="9.5" style="160" customWidth="1"/>
    <col min="68" max="68" width="12.75" style="160" customWidth="1"/>
    <col min="69" max="69" width="9" style="160" customWidth="1"/>
    <col min="70" max="70" width="10" style="160" customWidth="1"/>
    <col min="71" max="81" width="9" style="160" customWidth="1"/>
    <col min="82" max="82" width="8.25" style="160" customWidth="1"/>
    <col min="83" max="91" width="9" style="160" customWidth="1"/>
    <col min="92" max="16384" width="9" style="160"/>
  </cols>
  <sheetData>
    <row r="1" spans="1:92" ht="22.5">
      <c r="A1" s="397" t="str">
        <f>"2017年"&amp;B7&amp;C7&amp;D7&amp;"工资表"</f>
        <v>2017年6月天河天府路中心市场部工资表</v>
      </c>
      <c r="B1" s="397"/>
      <c r="C1" s="397"/>
      <c r="D1" s="397"/>
      <c r="E1" s="397"/>
      <c r="F1" s="397"/>
      <c r="G1" s="397"/>
      <c r="H1" s="397"/>
      <c r="I1" s="397"/>
      <c r="J1" s="397"/>
      <c r="K1" s="397"/>
      <c r="L1" s="268"/>
      <c r="M1" s="269"/>
      <c r="N1" s="269"/>
      <c r="O1" s="269"/>
      <c r="P1" s="269"/>
      <c r="Q1" s="269"/>
      <c r="R1" s="269"/>
      <c r="S1" s="269"/>
      <c r="T1" s="269"/>
      <c r="U1" s="269"/>
      <c r="V1" s="269"/>
      <c r="W1" s="269"/>
      <c r="X1" s="269"/>
      <c r="Y1" s="269"/>
      <c r="Z1" s="269"/>
      <c r="AA1" s="269"/>
      <c r="AB1" s="269"/>
      <c r="AC1" s="269"/>
      <c r="AD1" s="269"/>
      <c r="AE1" s="269"/>
      <c r="AF1" s="269"/>
      <c r="AG1" s="269"/>
      <c r="AH1" s="269"/>
      <c r="AI1" s="269"/>
      <c r="AJ1" s="269"/>
      <c r="AK1" s="269"/>
      <c r="AL1" s="269"/>
      <c r="AM1" s="269"/>
      <c r="AN1" s="269"/>
      <c r="AO1" s="269"/>
      <c r="AP1" s="269"/>
      <c r="AQ1" s="269"/>
      <c r="AR1" s="269"/>
      <c r="AS1" s="269"/>
      <c r="AT1" s="269"/>
      <c r="AU1" s="269"/>
      <c r="AV1" s="269"/>
      <c r="AW1" s="269"/>
      <c r="AX1" s="269"/>
      <c r="AY1" s="269"/>
      <c r="AZ1" s="269"/>
      <c r="BA1" s="269"/>
      <c r="BB1" s="269"/>
      <c r="BC1" s="269"/>
      <c r="BD1" s="269"/>
      <c r="BE1" s="269"/>
      <c r="BF1" s="269"/>
      <c r="BG1" s="269"/>
      <c r="BH1" s="269"/>
      <c r="BI1" s="269"/>
      <c r="BJ1" s="269"/>
      <c r="BK1" s="269"/>
      <c r="BL1" s="269"/>
    </row>
    <row r="2" spans="1:92" ht="24.75" customHeight="1">
      <c r="A2" s="270" t="s">
        <v>26</v>
      </c>
      <c r="B2" s="271"/>
      <c r="C2" s="271"/>
      <c r="D2" s="271"/>
      <c r="E2" s="271"/>
      <c r="F2" s="271"/>
      <c r="G2" s="271"/>
      <c r="H2" s="271"/>
      <c r="I2" s="271"/>
      <c r="J2" s="271"/>
      <c r="K2" s="271"/>
      <c r="L2" s="272"/>
      <c r="M2" s="271"/>
      <c r="N2" s="271"/>
      <c r="O2" s="273"/>
      <c r="P2" s="273"/>
      <c r="Q2" s="273"/>
      <c r="R2" s="398" t="s">
        <v>1483</v>
      </c>
      <c r="S2" s="399"/>
      <c r="T2" s="399"/>
      <c r="U2" s="399"/>
      <c r="V2" s="399"/>
      <c r="W2" s="399"/>
      <c r="X2" s="399"/>
      <c r="Y2" s="399"/>
      <c r="Z2" s="399"/>
      <c r="AA2" s="399"/>
      <c r="AB2" s="399"/>
      <c r="AC2" s="399"/>
      <c r="AD2" s="399"/>
      <c r="AE2" s="399"/>
      <c r="AF2" s="399"/>
      <c r="AG2" s="399"/>
      <c r="AH2" s="399"/>
      <c r="AI2" s="399"/>
      <c r="AJ2" s="399"/>
      <c r="AK2" s="399"/>
      <c r="AL2" s="399"/>
      <c r="AM2" s="399"/>
      <c r="AN2" s="399"/>
      <c r="AO2" s="399"/>
      <c r="AP2" s="400"/>
      <c r="AQ2" s="407"/>
      <c r="AR2" s="274" t="s">
        <v>28</v>
      </c>
      <c r="AS2" s="274"/>
      <c r="AT2" s="274"/>
      <c r="AU2" s="274"/>
      <c r="AV2" s="274"/>
      <c r="AW2" s="274"/>
      <c r="AX2" s="274"/>
      <c r="AY2" s="274"/>
      <c r="AZ2" s="274"/>
      <c r="BA2" s="274"/>
      <c r="BB2" s="274"/>
      <c r="BC2" s="274"/>
      <c r="BD2" s="274"/>
      <c r="BE2" s="274"/>
      <c r="BF2" s="274"/>
      <c r="BG2" s="275" t="s">
        <v>29</v>
      </c>
      <c r="BH2" s="274" t="s">
        <v>30</v>
      </c>
      <c r="BI2" s="274"/>
      <c r="BJ2" s="274"/>
      <c r="BK2" s="275" t="s">
        <v>31</v>
      </c>
      <c r="BL2" s="275"/>
    </row>
    <row r="3" spans="1:92" ht="25.5" hidden="1" customHeight="1">
      <c r="A3" s="271"/>
      <c r="B3" s="271"/>
      <c r="C3" s="271"/>
      <c r="D3" s="271"/>
      <c r="E3" s="271"/>
      <c r="F3" s="271"/>
      <c r="G3" s="271"/>
      <c r="H3" s="271"/>
      <c r="I3" s="271"/>
      <c r="J3" s="271"/>
      <c r="K3" s="271"/>
      <c r="L3" s="272"/>
      <c r="M3" s="271"/>
      <c r="N3" s="271"/>
      <c r="O3" s="186"/>
      <c r="P3" s="186"/>
      <c r="Q3" s="186"/>
      <c r="R3" s="401"/>
      <c r="S3" s="402"/>
      <c r="T3" s="402"/>
      <c r="U3" s="402"/>
      <c r="V3" s="402"/>
      <c r="W3" s="402"/>
      <c r="X3" s="402"/>
      <c r="Y3" s="402"/>
      <c r="Z3" s="402"/>
      <c r="AA3" s="402"/>
      <c r="AB3" s="402"/>
      <c r="AC3" s="402"/>
      <c r="AD3" s="402"/>
      <c r="AE3" s="402"/>
      <c r="AF3" s="402"/>
      <c r="AG3" s="402"/>
      <c r="AH3" s="402"/>
      <c r="AI3" s="402"/>
      <c r="AJ3" s="402"/>
      <c r="AK3" s="402"/>
      <c r="AL3" s="402"/>
      <c r="AM3" s="402"/>
      <c r="AN3" s="402"/>
      <c r="AO3" s="402"/>
      <c r="AP3" s="403"/>
      <c r="AQ3" s="408"/>
      <c r="AR3" s="275"/>
      <c r="AS3" s="274"/>
      <c r="AT3" s="275"/>
      <c r="AU3" s="274" t="s">
        <v>33</v>
      </c>
      <c r="AV3" s="276" t="s">
        <v>34</v>
      </c>
      <c r="AW3" s="276"/>
      <c r="AX3" s="276"/>
      <c r="AY3" s="274"/>
      <c r="AZ3" s="274"/>
      <c r="BA3" s="274"/>
      <c r="BB3" s="274"/>
      <c r="BC3" s="274"/>
      <c r="BD3" s="274"/>
      <c r="BE3" s="274"/>
      <c r="BF3" s="274"/>
      <c r="BG3" s="274"/>
      <c r="BH3" s="274"/>
      <c r="BI3" s="274"/>
      <c r="BJ3" s="274"/>
      <c r="BK3" s="274"/>
      <c r="BL3" s="177"/>
    </row>
    <row r="4" spans="1:92" ht="25.5" hidden="1" customHeight="1">
      <c r="A4" s="271"/>
      <c r="B4" s="271"/>
      <c r="C4" s="271"/>
      <c r="D4" s="271"/>
      <c r="E4" s="271"/>
      <c r="F4" s="271"/>
      <c r="G4" s="271"/>
      <c r="H4" s="271"/>
      <c r="I4" s="271"/>
      <c r="J4" s="271"/>
      <c r="K4" s="271"/>
      <c r="L4" s="272"/>
      <c r="M4" s="271"/>
      <c r="N4" s="271"/>
      <c r="O4" s="277"/>
      <c r="P4" s="277"/>
      <c r="Q4" s="277"/>
      <c r="R4" s="404"/>
      <c r="S4" s="405"/>
      <c r="T4" s="405"/>
      <c r="U4" s="405"/>
      <c r="V4" s="405"/>
      <c r="W4" s="405"/>
      <c r="X4" s="405"/>
      <c r="Y4" s="405"/>
      <c r="Z4" s="405"/>
      <c r="AA4" s="405"/>
      <c r="AB4" s="405"/>
      <c r="AC4" s="405"/>
      <c r="AD4" s="405"/>
      <c r="AE4" s="405"/>
      <c r="AF4" s="405"/>
      <c r="AG4" s="405"/>
      <c r="AH4" s="405"/>
      <c r="AI4" s="405"/>
      <c r="AJ4" s="405"/>
      <c r="AK4" s="405"/>
      <c r="AL4" s="405"/>
      <c r="AM4" s="405"/>
      <c r="AN4" s="405"/>
      <c r="AO4" s="405"/>
      <c r="AP4" s="406"/>
      <c r="AQ4" s="409"/>
      <c r="AR4" s="278">
        <v>1</v>
      </c>
      <c r="AS4" s="278">
        <v>3</v>
      </c>
      <c r="AT4" s="278">
        <v>4</v>
      </c>
      <c r="AU4" s="278">
        <v>12</v>
      </c>
      <c r="AV4" s="279">
        <v>13</v>
      </c>
      <c r="AW4" s="279"/>
      <c r="AX4" s="279">
        <v>14</v>
      </c>
      <c r="AY4" s="278">
        <v>16</v>
      </c>
      <c r="AZ4" s="278">
        <v>17</v>
      </c>
      <c r="BA4" s="278"/>
      <c r="BB4" s="278"/>
      <c r="BC4" s="278">
        <v>18</v>
      </c>
      <c r="BD4" s="278">
        <v>19</v>
      </c>
      <c r="BE4" s="278">
        <v>20</v>
      </c>
      <c r="BF4" s="278">
        <v>21</v>
      </c>
      <c r="BG4" s="278">
        <v>22</v>
      </c>
      <c r="BH4" s="278">
        <v>23</v>
      </c>
      <c r="BI4" s="278">
        <v>24</v>
      </c>
      <c r="BJ4" s="278">
        <v>25</v>
      </c>
      <c r="BK4" s="278">
        <v>26</v>
      </c>
      <c r="BL4" s="278">
        <v>39</v>
      </c>
    </row>
    <row r="5" spans="1:92" ht="23.25" customHeight="1">
      <c r="A5" s="410" t="s">
        <v>35</v>
      </c>
      <c r="B5" s="412" t="s">
        <v>36</v>
      </c>
      <c r="C5" s="412" t="s">
        <v>37</v>
      </c>
      <c r="D5" s="412" t="s">
        <v>38</v>
      </c>
      <c r="E5" s="412" t="s">
        <v>39</v>
      </c>
      <c r="F5" s="410" t="s">
        <v>40</v>
      </c>
      <c r="G5" s="414" t="s">
        <v>1484</v>
      </c>
      <c r="H5" s="414" t="s">
        <v>42</v>
      </c>
      <c r="I5" s="414" t="s">
        <v>1485</v>
      </c>
      <c r="J5" s="414" t="s">
        <v>44</v>
      </c>
      <c r="K5" s="414" t="s">
        <v>45</v>
      </c>
      <c r="L5" s="416" t="s">
        <v>46</v>
      </c>
      <c r="M5" s="395" t="s">
        <v>47</v>
      </c>
      <c r="N5" s="395" t="s">
        <v>48</v>
      </c>
      <c r="O5" s="395" t="s">
        <v>1486</v>
      </c>
      <c r="P5" s="395" t="s">
        <v>1487</v>
      </c>
      <c r="Q5" s="395" t="s">
        <v>1488</v>
      </c>
      <c r="R5" s="418" t="s">
        <v>1489</v>
      </c>
      <c r="S5" s="418" t="s">
        <v>53</v>
      </c>
      <c r="T5" s="418" t="s">
        <v>54</v>
      </c>
      <c r="U5" s="420" t="s">
        <v>55</v>
      </c>
      <c r="V5" s="421"/>
      <c r="W5" s="422"/>
      <c r="X5" s="423" t="s">
        <v>56</v>
      </c>
      <c r="Y5" s="423"/>
      <c r="Z5" s="423"/>
      <c r="AA5" s="418" t="s">
        <v>57</v>
      </c>
      <c r="AB5" s="418" t="s">
        <v>1490</v>
      </c>
      <c r="AC5" s="418" t="s">
        <v>1491</v>
      </c>
      <c r="AD5" s="418" t="s">
        <v>1492</v>
      </c>
      <c r="AE5" s="418" t="s">
        <v>1493</v>
      </c>
      <c r="AF5" s="418" t="s">
        <v>1494</v>
      </c>
      <c r="AG5" s="418" t="s">
        <v>1495</v>
      </c>
      <c r="AH5" s="418" t="s">
        <v>1496</v>
      </c>
      <c r="AI5" s="418" t="s">
        <v>1497</v>
      </c>
      <c r="AJ5" s="424" t="s">
        <v>61</v>
      </c>
      <c r="AK5" s="424" t="s">
        <v>62</v>
      </c>
      <c r="AL5" s="424" t="s">
        <v>63</v>
      </c>
      <c r="AM5" s="424" t="s">
        <v>64</v>
      </c>
      <c r="AN5" s="424" t="s">
        <v>65</v>
      </c>
      <c r="AO5" s="418" t="s">
        <v>66</v>
      </c>
      <c r="AP5" s="418" t="s">
        <v>1498</v>
      </c>
      <c r="AQ5" s="418" t="s">
        <v>68</v>
      </c>
      <c r="AR5" s="410" t="s">
        <v>1499</v>
      </c>
      <c r="AS5" s="280" t="s">
        <v>72</v>
      </c>
      <c r="AT5" s="426" t="s">
        <v>73</v>
      </c>
      <c r="AU5" s="426" t="s">
        <v>1500</v>
      </c>
      <c r="AV5" s="428" t="s">
        <v>1501</v>
      </c>
      <c r="AW5" s="428" t="s">
        <v>1502</v>
      </c>
      <c r="AX5" s="430" t="s">
        <v>1503</v>
      </c>
      <c r="AY5" s="426" t="s">
        <v>78</v>
      </c>
      <c r="AZ5" s="426" t="s">
        <v>79</v>
      </c>
      <c r="BA5" s="426" t="s">
        <v>1504</v>
      </c>
      <c r="BB5" s="426" t="s">
        <v>81</v>
      </c>
      <c r="BC5" s="426" t="s">
        <v>82</v>
      </c>
      <c r="BD5" s="426" t="s">
        <v>83</v>
      </c>
      <c r="BE5" s="426" t="s">
        <v>84</v>
      </c>
      <c r="BF5" s="434" t="s">
        <v>1505</v>
      </c>
      <c r="BG5" s="426" t="s">
        <v>29</v>
      </c>
      <c r="BH5" s="436" t="s">
        <v>86</v>
      </c>
      <c r="BI5" s="432" t="s">
        <v>87</v>
      </c>
      <c r="BJ5" s="432" t="s">
        <v>88</v>
      </c>
      <c r="BK5" s="426" t="s">
        <v>89</v>
      </c>
      <c r="BL5" s="281" t="s">
        <v>90</v>
      </c>
    </row>
    <row r="6" spans="1:92" ht="18" customHeight="1">
      <c r="A6" s="411"/>
      <c r="B6" s="413"/>
      <c r="C6" s="413"/>
      <c r="D6" s="413"/>
      <c r="E6" s="413"/>
      <c r="F6" s="411"/>
      <c r="G6" s="415"/>
      <c r="H6" s="415"/>
      <c r="I6" s="415"/>
      <c r="J6" s="415"/>
      <c r="K6" s="415"/>
      <c r="L6" s="417"/>
      <c r="M6" s="396"/>
      <c r="N6" s="396"/>
      <c r="O6" s="396"/>
      <c r="P6" s="396"/>
      <c r="Q6" s="396"/>
      <c r="R6" s="419"/>
      <c r="S6" s="419"/>
      <c r="T6" s="419"/>
      <c r="U6" s="282" t="s">
        <v>1506</v>
      </c>
      <c r="V6" s="282" t="s">
        <v>92</v>
      </c>
      <c r="W6" s="282" t="s">
        <v>93</v>
      </c>
      <c r="X6" s="282" t="s">
        <v>94</v>
      </c>
      <c r="Y6" s="282" t="s">
        <v>95</v>
      </c>
      <c r="Z6" s="282" t="s">
        <v>93</v>
      </c>
      <c r="AA6" s="419"/>
      <c r="AB6" s="419"/>
      <c r="AC6" s="419"/>
      <c r="AD6" s="419"/>
      <c r="AE6" s="419"/>
      <c r="AF6" s="419"/>
      <c r="AG6" s="419"/>
      <c r="AH6" s="419"/>
      <c r="AI6" s="419"/>
      <c r="AJ6" s="425"/>
      <c r="AK6" s="425"/>
      <c r="AL6" s="425"/>
      <c r="AM6" s="425"/>
      <c r="AN6" s="425"/>
      <c r="AO6" s="419"/>
      <c r="AP6" s="419"/>
      <c r="AQ6" s="419"/>
      <c r="AR6" s="411"/>
      <c r="AS6" s="280"/>
      <c r="AT6" s="427"/>
      <c r="AU6" s="427"/>
      <c r="AV6" s="429"/>
      <c r="AW6" s="429"/>
      <c r="AX6" s="431"/>
      <c r="AY6" s="427"/>
      <c r="AZ6" s="427"/>
      <c r="BA6" s="427"/>
      <c r="BB6" s="427"/>
      <c r="BC6" s="427"/>
      <c r="BD6" s="427"/>
      <c r="BE6" s="427"/>
      <c r="BF6" s="435"/>
      <c r="BG6" s="427"/>
      <c r="BH6" s="437"/>
      <c r="BI6" s="433"/>
      <c r="BJ6" s="433"/>
      <c r="BK6" s="427"/>
      <c r="BL6" s="281"/>
      <c r="BM6" s="242" t="s">
        <v>1507</v>
      </c>
      <c r="BN6" s="243" t="s">
        <v>1507</v>
      </c>
      <c r="BO6" s="243" t="s">
        <v>1508</v>
      </c>
      <c r="CC6" s="283">
        <v>0.2</v>
      </c>
      <c r="CD6" s="283">
        <v>0.12</v>
      </c>
      <c r="CE6" s="284">
        <v>0.1</v>
      </c>
      <c r="CF6" s="284">
        <v>0.09</v>
      </c>
      <c r="CG6" s="284">
        <v>0.08</v>
      </c>
      <c r="CH6" s="284">
        <v>0.05</v>
      </c>
      <c r="CI6" s="283">
        <v>0.2</v>
      </c>
      <c r="CJ6" s="283">
        <v>0.12</v>
      </c>
      <c r="CK6" s="284">
        <v>0.1</v>
      </c>
      <c r="CL6" s="284">
        <v>0.09</v>
      </c>
      <c r="CM6" s="284">
        <v>0.08</v>
      </c>
      <c r="CN6" s="284">
        <v>0.05</v>
      </c>
    </row>
    <row r="7" spans="1:92" ht="16.5" customHeight="1">
      <c r="A7" s="285">
        <v>1</v>
      </c>
      <c r="B7" s="286" t="s">
        <v>162</v>
      </c>
      <c r="C7" s="287" t="s">
        <v>99</v>
      </c>
      <c r="D7" s="288" t="s">
        <v>34</v>
      </c>
      <c r="E7" s="289"/>
      <c r="F7" s="290"/>
      <c r="G7" s="291" t="s">
        <v>100</v>
      </c>
      <c r="H7" s="289"/>
      <c r="I7" s="289"/>
      <c r="J7" s="292"/>
      <c r="K7" s="293" t="str">
        <f t="shared" ref="K7:K18" si="0">IF(ISERROR(+BP7+BR7),"",+BP7+BR7)</f>
        <v/>
      </c>
      <c r="L7" s="294" t="str">
        <f>IF(ISERROR(VLOOKUP(J7,人事资料!D:AS,26,0)),"",VLOOKUP(J7,人事资料!D:AS,26,0))</f>
        <v/>
      </c>
      <c r="M7" s="295"/>
      <c r="N7" s="295"/>
      <c r="O7" s="296">
        <v>8</v>
      </c>
      <c r="P7" s="296">
        <v>11</v>
      </c>
      <c r="Q7" s="296">
        <v>17</v>
      </c>
      <c r="R7" s="296"/>
      <c r="S7" s="296"/>
      <c r="T7" s="297"/>
      <c r="U7" s="296"/>
      <c r="V7" s="296"/>
      <c r="W7" s="296"/>
      <c r="X7" s="296"/>
      <c r="Y7" s="296"/>
      <c r="Z7" s="296"/>
      <c r="AA7" s="296"/>
      <c r="AB7" s="296"/>
      <c r="AC7" s="296"/>
      <c r="AD7" s="296"/>
      <c r="AE7" s="296"/>
      <c r="AF7" s="296"/>
      <c r="AG7" s="296"/>
      <c r="AH7" s="296"/>
      <c r="AI7" s="296"/>
      <c r="AJ7" s="296"/>
      <c r="AK7" s="296"/>
      <c r="AL7" s="296"/>
      <c r="AM7" s="296"/>
      <c r="AN7" s="296"/>
      <c r="AO7" s="298">
        <f>SUM(U7:AN7)</f>
        <v>0</v>
      </c>
      <c r="AP7" s="299"/>
      <c r="AQ7" s="300">
        <f t="shared" ref="AQ7:AQ12" si="1">IF(I7="试用期",IF(T77&lt;2,2,T7),T7)</f>
        <v>0</v>
      </c>
      <c r="AR7" s="296"/>
      <c r="AS7" s="301"/>
      <c r="AT7" s="298">
        <f>SUM(AR7:AS7)</f>
        <v>0</v>
      </c>
      <c r="AU7" s="302">
        <f>IF(T7&lt;2,IF(R7=0,0,IF(R7&gt;CN7,CC7*20%+CD7*12%+CE7*10%+CF7*9%+CG7*8%+CH7*5%,IF(R7&gt;CM7,CC7*20%+CD7*12%+CE7*10%+CF7*9%+CG7*8%+(R7-CM7)*5%+(CN7-R7)*5%*0.6,IF(R7&gt;CL7,+CC7*20%+CD7*12%+CE7*10%+CF7*9%+(R7-CL7)*8%+(CM7-R7)*8%*0.6+CH7*5%*0.6,IF(R7&gt;CK7,CC7*20%+CD7*12%+CE7*10%+(R7-CK7)*9%+(CL7-R7)*9%*0.6+CG7*8%*0.6+CH7*5%*0.6,IF(R7&gt;CJ7,CC7*20%+CD7*12%+(R7-CJ7)*10%+(CK7-R7)*10%*0.6+CF7*9%*0.6+CG7*8%*0.6+CH7*5%*0.6,IF(R7&gt;CI7,CC7*20%+(R7-CI7)*12%+(CJ7-R7)*12%*0.6+CE7*10%*0.6+CF7*9%*0.6+CG7*8%*0.6+CH7*5%*0.6,R7*20%+(CC7-R7)*20%*0.6)))))-AP7*2%))*85%,IF(R7=0,0,IF(R7&gt;CN7,CC7*20%+CD7*12%+CE7*10%+CF7*9%+CG7*8%+CH7*5%,IF(R7&gt;CM7,CC7*20%+CD7*12%+CE7*10%+CF7*9%+CG7*8%+(R7-CM7)*5%+(CN7-R7)*5%*0.6,IF(R7&gt;CL7,+CC7*20%+CD7*12%+CE7*10%+CF7*9%+(R7-CL7)*8%+(CM7-R7)*8%*0.6+CH7*5%*0.6,IF(R7&gt;CK7,CC7*20%+CD7*12%+CE7*10%+(R7-CK7)*9%+(CL7-R7)*9%*0.6+CG7*8%*0.6+CH7*5%*0.6,IF(R7&gt;CJ7,CC7*20%+CD7*12%+(R7-CJ7)*10%+(CK7-R7)*10%*0.6+CF7*9%*0.6+CG7*8%*0.6+CH7*5%*0.6,IF(R7&gt;CI7,CC7*20%+(R7-CI7)*12%+(CJ7-R7)*12%*0.6+CE7*10%*0.6+CF7*9%*0.6+CG7*8%*0.6+CH7*5%*0.6,R7*20%+(CC7-R7)*20%*0.6))))))))-AP7*2%</f>
        <v>0</v>
      </c>
      <c r="AV7" s="303">
        <f>IF(OR(G7="招生副校长",G7="招生主任"),IF(T7&lt;4,AK7*6%,IF(T7&lt;7,AK7*7.5%,IF(T7&lt;10,AK7*8.5%,AK7*9%))),IF(T7&lt;4,AK7*5%,IF(T7&lt;7,AK7*6.5%,IF(T7&lt;10,AK7*7.5%,AK7*8%))))+IF(OR(G7="招生副校长",G7="招生主任"),IF(T7&lt;4,AM7*7%,IF(T7&lt;7,AM7*8.5%,IF(T7&lt;10,AM7*9.5%,AM7*10%))),IF(T7&lt;4,AM7*6%,IF(T7&lt;7,AM7*7.5%,IF(T7&lt;10,AM7*8.5%,AM7*9%))))+AJ7*3%+AL7*4%+AN7*5%+AB7*4%</f>
        <v>0</v>
      </c>
      <c r="AW7" s="303">
        <f>IF(T27&lt;O7,(AO27-AJ27-AE27)*0.6%,IF(T27&lt;P7,(AO27-AJ27-AE27)*1%,IF(T27&lt;Q7,(AO27-AJ27-AE27)*1.2%,(AO27-AJ27-AE27)*1.5%)))</f>
        <v>10265.76</v>
      </c>
      <c r="AX7" s="296"/>
      <c r="AY7" s="296"/>
      <c r="AZ7" s="296"/>
      <c r="BA7" s="296"/>
      <c r="BB7" s="296"/>
      <c r="BC7" s="296"/>
      <c r="BD7" s="296"/>
      <c r="BE7" s="298">
        <f>IF(G7="招生副校长",IF(AU7+AV7+SUMIFS(AX7:BD7,AX7:BD7,"&gt;0")&gt;15000,15000+AW7+SUMIFS(AX7:BD7,AX7:BD7,"&lt;0"),SUM(AU7:BD7)),SUM(AU7:BD7))</f>
        <v>10265.76</v>
      </c>
      <c r="BF7" s="298">
        <f t="shared" ref="BF7:BF26" si="2">IF(BE7&gt;AR7,0,AR7-BE7)</f>
        <v>0</v>
      </c>
      <c r="BG7" s="298">
        <f t="shared" ref="BG7:BG26" si="3">IF(BE7&gt;AR7,BE7,AR7)</f>
        <v>10265.76</v>
      </c>
      <c r="BH7" s="304"/>
      <c r="BI7" s="305"/>
      <c r="BJ7" s="306">
        <f>IF(G7="外教",ROUND(MAX((BG7-BH7-BI7-4800)*{0.03,0.1,0.2,0.25,0.3,0.35,0.45}-{0,105,555,1005,2755,5505,13505},0),2),ROUND(MAX((BG7-BH7-BI7-3500)*{0.03,0.1,0.2,0.25,0.3,0.35,0.45}-{0,105,555,1005,2755,5505,13505},0),2))</f>
        <v>798.15</v>
      </c>
      <c r="BK7" s="306">
        <f>BG7-BH7-BI7-BJ7</f>
        <v>9467.61</v>
      </c>
      <c r="BL7" s="307"/>
      <c r="BN7" s="244"/>
      <c r="BO7" s="244"/>
      <c r="BP7" s="245" t="str">
        <f>IF(ISERROR(VLOOKUP(J7,人事资料!D:AS,27,0)),"",VLOOKUP(J7,人事资料!D:AS,27,0))</f>
        <v/>
      </c>
      <c r="BQ7" s="246">
        <f t="shared" ref="BQ7:BQ26" si="4">IF(ISERROR(VLOOKUP(B7,BP:CB,13,0)),,VLOOKUP(B7,BP:CB,13,0))</f>
        <v>42551</v>
      </c>
      <c r="BR7" s="247" t="e">
        <f t="shared" ref="BR7:BR26" si="5">DATEDIF(L7,BQ7,"M")</f>
        <v>#VALUE!</v>
      </c>
      <c r="CC7" s="256">
        <f>AC7</f>
        <v>0</v>
      </c>
      <c r="CD7" s="256">
        <f>W7+Z7</f>
        <v>0</v>
      </c>
      <c r="CE7" s="256">
        <f>V7+Y7+AA7+AE7</f>
        <v>0</v>
      </c>
      <c r="CF7" s="256"/>
      <c r="CG7" s="256">
        <f>U7+X7+AD7</f>
        <v>0</v>
      </c>
      <c r="CH7" s="256">
        <f>AF7</f>
        <v>0</v>
      </c>
      <c r="CI7" s="256">
        <f>CC7</f>
        <v>0</v>
      </c>
      <c r="CJ7" s="256">
        <f>SUM($CC7:CD7)</f>
        <v>0</v>
      </c>
      <c r="CK7" s="256">
        <f>SUM($CC7:CE7)</f>
        <v>0</v>
      </c>
      <c r="CL7" s="256">
        <f>SUM($CC7:CF7)</f>
        <v>0</v>
      </c>
      <c r="CM7" s="256">
        <f>SUM($CC7:CG7)</f>
        <v>0</v>
      </c>
      <c r="CN7" s="256">
        <f>SUM($CC7:CH7)</f>
        <v>0</v>
      </c>
    </row>
    <row r="8" spans="1:92" ht="16.5" customHeight="1">
      <c r="A8" s="285">
        <v>2</v>
      </c>
      <c r="B8" s="308" t="s">
        <v>162</v>
      </c>
      <c r="C8" s="308" t="s">
        <v>99</v>
      </c>
      <c r="D8" s="308" t="s">
        <v>34</v>
      </c>
      <c r="E8" s="309"/>
      <c r="F8" s="309"/>
      <c r="G8" s="308" t="s">
        <v>107</v>
      </c>
      <c r="H8" s="309" t="s">
        <v>101</v>
      </c>
      <c r="I8" s="309" t="s">
        <v>102</v>
      </c>
      <c r="J8" s="292" t="s">
        <v>1542</v>
      </c>
      <c r="K8" s="293">
        <f t="shared" si="0"/>
        <v>43</v>
      </c>
      <c r="L8" s="294">
        <f>IF(ISERROR(VLOOKUP(J8,人事资料!D:AS,26,0)),"",VLOOKUP(J8,人事资料!D:AS,26,0))</f>
        <v>41355</v>
      </c>
      <c r="M8" s="295">
        <v>30</v>
      </c>
      <c r="N8" s="295">
        <v>30</v>
      </c>
      <c r="O8" s="296"/>
      <c r="P8" s="296"/>
      <c r="Q8" s="296"/>
      <c r="R8" s="296"/>
      <c r="S8" s="304"/>
      <c r="T8" s="304"/>
      <c r="U8" s="296"/>
      <c r="V8" s="296"/>
      <c r="W8" s="296"/>
      <c r="X8" s="296"/>
      <c r="Y8" s="296"/>
      <c r="Z8" s="296"/>
      <c r="AA8" s="296"/>
      <c r="AB8" s="296"/>
      <c r="AC8" s="296"/>
      <c r="AD8" s="296"/>
      <c r="AE8" s="296"/>
      <c r="AF8" s="296"/>
      <c r="AG8" s="296"/>
      <c r="AH8" s="296"/>
      <c r="AI8" s="296"/>
      <c r="AJ8" s="296"/>
      <c r="AK8" s="296"/>
      <c r="AL8" s="296">
        <v>10200</v>
      </c>
      <c r="AM8" s="296"/>
      <c r="AN8" s="296"/>
      <c r="AO8" s="298">
        <f t="shared" ref="AO8:AO27" si="6">SUM(U8:AN8)</f>
        <v>10200</v>
      </c>
      <c r="AP8" s="299">
        <v>4700</v>
      </c>
      <c r="AQ8" s="300">
        <f t="shared" si="1"/>
        <v>0</v>
      </c>
      <c r="AR8" s="296"/>
      <c r="AS8" s="301"/>
      <c r="AT8" s="298">
        <f t="shared" ref="AT8:AT27" si="7">SUM(AR8:AS8)</f>
        <v>0</v>
      </c>
      <c r="AU8" s="303">
        <f t="shared" ref="AU8:AU26" si="8">IF(T8&lt;2,IF(R8=0,0,IF(R8&gt;CN8,CC8*20%+CD8*12%+CE8*10%+CF8*9%+CG8*8%+CH8*5%,IF(R8&gt;CM8,CC8*20%+CD8*12%+CE8*10%+CF8*9%+CG8*8%+(R8-CM8)*5%+(CN8-R8)*5%*0.6,IF(R8&gt;CL8,+CC8*20%+CD8*12%+CE8*10%+CF8*9%+(R8-CL8)*8%+(CM8-R8)*8%*0.6+CH8*5%*0.6,IF(R8&gt;CK8,CC8*20%+CD8*12%+CE8*10%+(R8-CK8)*9%+(CL8-R8)*9%*0.6+CG8*8%*0.6+CH8*5%*0.6,IF(R8&gt;CJ8,CC8*20%+CD8*12%+(R8-CJ8)*10%+(CK8-R8)*10%*0.6+CF8*9%*0.6+CG8*8%*0.6+CH8*5%*0.6,IF(R8&gt;CI8,CC8*20%+(R8-CI8)*12%+(CJ8-R8)*12%*0.6+CE8*10%*0.6+CF8*9%*0.6+CG8*8%*0.6+CH8*5%*0.6,R8*20%+(CC8-R8)*20%*0.6)))))-AP8*2%))*85%,IF(R8=0,0,IF(R8&gt;CN8,CC8*20%+CD8*12%+CE8*10%+CF8*9%+CG8*8%+CH8*5%,IF(R8&gt;CM8,CC8*20%+CD8*12%+CE8*10%+CF8*9%+CG8*8%+(R8-CM8)*5%+(CN8-R8)*5%*0.6,IF(R8&gt;CL8,+CC8*20%+CD8*12%+CE8*10%+CF8*9%+(R8-CL8)*8%+(CM8-R8)*8%*0.6+CH8*5%*0.6,IF(R8&gt;CK8,CC8*20%+CD8*12%+CE8*10%+(R8-CK8)*9%+(CL8-R8)*9%*0.6+CG8*8%*0.6+CH8*5%*0.6,IF(R8&gt;CJ8,CC8*20%+CD8*12%+(R8-CJ8)*10%+(CK8-R8)*10%*0.6+CF8*9%*0.6+CG8*8%*0.6+CH8*5%*0.6,IF(R8&gt;CI8,CC8*20%+(R8-CI8)*12%+(CJ8-R8)*12%*0.6+CE8*10%*0.6+CF8*9%*0.6+CG8*8%*0.6+CH8*5%*0.6,R8*20%+(CC8-R8)*20%*0.6))))))))-AP8*2%</f>
        <v>-94</v>
      </c>
      <c r="AV8" s="303">
        <f>IF(OR(G8="招生副校长",G8="招生主任"),IF(T8&lt;4,AK8*6%,IF(T8&lt;7,AK8*7.5%,IF(T8&lt;10,AK8*8.5%,AK8*9%))),IF(T8&lt;4,AK8*5%,IF(T8&lt;7,AK8*6.5%,IF(T8&lt;10,AK8*7.5%,AK8*8%))))+IF(OR(G8="招生副校长",G8="招生主任"),IF(T8&lt;4,AM8*7%,IF(T8&lt;7,AM8*8.5%,IF(T8&lt;10,AM8*9.5%,AM8*10%))),IF(T8&lt;4,AM8*6%,IF(T8&lt;7,AM8*7.5%,IF(T8&lt;10,AM8*8.5%,AM8*9%))))+AJ8*3%+AL8*4%+AN8*5%+AB8*4%</f>
        <v>408</v>
      </c>
      <c r="AW8" s="303"/>
      <c r="AX8" s="296">
        <f>1900+1500</f>
        <v>3400</v>
      </c>
      <c r="AY8" s="296">
        <f>440*2+120</f>
        <v>1000</v>
      </c>
      <c r="AZ8" s="296"/>
      <c r="BA8" s="296"/>
      <c r="BB8" s="332">
        <v>-20</v>
      </c>
      <c r="BC8" s="296"/>
      <c r="BD8" s="296">
        <v>4000</v>
      </c>
      <c r="BE8" s="298">
        <f>SUM(AU8:BD8)</f>
        <v>8694</v>
      </c>
      <c r="BF8" s="298">
        <f t="shared" si="2"/>
        <v>0</v>
      </c>
      <c r="BG8" s="298">
        <f t="shared" si="3"/>
        <v>8694</v>
      </c>
      <c r="BH8" s="296">
        <v>100</v>
      </c>
      <c r="BI8" s="310">
        <v>317.43</v>
      </c>
      <c r="BJ8" s="306">
        <f>IF(G8="外教",ROUND(MAX((BG8-BH8-BI8-4800)*{0.03,0.1,0.2,0.25,0.3,0.35,0.45}-{0,105,555,1005,2755,5505,13505},0),2),ROUND(MAX((BG8-BH8-BI8-3500)*{0.03,0.1,0.2,0.25,0.3,0.35,0.45}-{0,105,555,1005,2755,5505,13505},0),2))</f>
        <v>400.31</v>
      </c>
      <c r="BK8" s="306">
        <f>BG8-BH8-BI8-BJ8</f>
        <v>7876.2599999999993</v>
      </c>
      <c r="BL8" s="307"/>
      <c r="BM8" s="248" t="e">
        <f>SUMIF(#REF!,J8,#REF!)+SUMIF(#REF!,J8,#REF!)+SUMIF(#REF!,J8,#REF!)+SUMIF(#REF!,J8,#REF!)+SUMIF(#REF!,J8,#REF!)+SUMIF(#REF!,J8,#REF!)</f>
        <v>#REF!</v>
      </c>
      <c r="BN8" s="248"/>
      <c r="BO8" s="248"/>
      <c r="BP8" s="245">
        <f>IF(ISERROR(VLOOKUP(J8,人事资料!D:AS,27,0)),"",VLOOKUP(J8,人事资料!D:AS,27,0))</f>
        <v>4</v>
      </c>
      <c r="BQ8" s="246">
        <f t="shared" si="4"/>
        <v>42551</v>
      </c>
      <c r="BR8" s="247">
        <f t="shared" si="5"/>
        <v>39</v>
      </c>
      <c r="CC8" s="256">
        <f t="shared" ref="CC8:CC34" si="9">AC8</f>
        <v>0</v>
      </c>
      <c r="CD8" s="256">
        <f t="shared" ref="CD8:CD34" si="10">W8+Z8</f>
        <v>0</v>
      </c>
      <c r="CE8" s="256">
        <f t="shared" ref="CE8:CE34" si="11">V8+Y8+AA8+AE8</f>
        <v>0</v>
      </c>
      <c r="CF8" s="256"/>
      <c r="CG8" s="256">
        <f t="shared" ref="CG8:CG34" si="12">U8+X8+AD8</f>
        <v>0</v>
      </c>
      <c r="CH8" s="256">
        <f t="shared" ref="CH8:CH34" si="13">AF8</f>
        <v>0</v>
      </c>
      <c r="CI8" s="256">
        <f t="shared" ref="CI8:CI34" si="14">CC8</f>
        <v>0</v>
      </c>
      <c r="CJ8" s="256">
        <f>SUM($CC8:CD8)</f>
        <v>0</v>
      </c>
      <c r="CK8" s="256">
        <f>SUM($CC8:CE8)</f>
        <v>0</v>
      </c>
      <c r="CL8" s="256">
        <f>SUM($CC8:CF8)</f>
        <v>0</v>
      </c>
      <c r="CM8" s="256">
        <f>SUM($CC8:CG8)</f>
        <v>0</v>
      </c>
      <c r="CN8" s="256">
        <f>SUM($CC8:CH8)</f>
        <v>0</v>
      </c>
    </row>
    <row r="9" spans="1:92" ht="16.5" customHeight="1">
      <c r="A9" s="285">
        <v>3</v>
      </c>
      <c r="B9" s="308" t="s">
        <v>162</v>
      </c>
      <c r="C9" s="308" t="s">
        <v>99</v>
      </c>
      <c r="D9" s="308" t="s">
        <v>34</v>
      </c>
      <c r="E9" s="309"/>
      <c r="F9" s="309"/>
      <c r="G9" s="308" t="s">
        <v>107</v>
      </c>
      <c r="H9" s="308" t="s">
        <v>101</v>
      </c>
      <c r="I9" s="308" t="s">
        <v>102</v>
      </c>
      <c r="J9" s="292" t="s">
        <v>1543</v>
      </c>
      <c r="K9" s="293" t="str">
        <f t="shared" si="0"/>
        <v/>
      </c>
      <c r="L9" s="294">
        <f>IF(ISERROR(VLOOKUP(J9,人事资料!D:AS,26,0)),"",VLOOKUP(J9,人事资料!D:AS,26,0))</f>
        <v>42825</v>
      </c>
      <c r="M9" s="295">
        <v>30</v>
      </c>
      <c r="N9" s="295">
        <v>30</v>
      </c>
      <c r="O9" s="296"/>
      <c r="P9" s="296"/>
      <c r="Q9" s="296"/>
      <c r="R9" s="296">
        <v>195000</v>
      </c>
      <c r="S9" s="304">
        <v>12</v>
      </c>
      <c r="T9" s="304">
        <v>8.4</v>
      </c>
      <c r="U9" s="296">
        <v>3800</v>
      </c>
      <c r="V9" s="296"/>
      <c r="W9" s="296"/>
      <c r="X9" s="296">
        <v>3316</v>
      </c>
      <c r="Y9" s="296"/>
      <c r="Z9" s="296">
        <v>150000</v>
      </c>
      <c r="AA9" s="296">
        <v>24400</v>
      </c>
      <c r="AB9" s="296"/>
      <c r="AC9" s="296">
        <v>14420</v>
      </c>
      <c r="AD9" s="296"/>
      <c r="AE9" s="296"/>
      <c r="AF9" s="296"/>
      <c r="AG9" s="296"/>
      <c r="AH9" s="296"/>
      <c r="AI9" s="296"/>
      <c r="AJ9" s="296"/>
      <c r="AK9" s="296"/>
      <c r="AL9" s="296"/>
      <c r="AM9" s="296"/>
      <c r="AN9" s="296"/>
      <c r="AO9" s="298">
        <f t="shared" si="6"/>
        <v>195936</v>
      </c>
      <c r="AP9" s="311">
        <v>50000</v>
      </c>
      <c r="AQ9" s="300">
        <f t="shared" si="1"/>
        <v>8.4</v>
      </c>
      <c r="AR9" s="296"/>
      <c r="AS9" s="301"/>
      <c r="AT9" s="298">
        <f t="shared" si="7"/>
        <v>0</v>
      </c>
      <c r="AU9" s="303">
        <f t="shared" si="8"/>
        <v>22863.328000000001</v>
      </c>
      <c r="AV9" s="303">
        <f t="shared" ref="AV9:AV27" si="15">IF(OR(G9="招生副校长",G9="招生主任"),IF(T9&lt;4,AK9*6%,IF(T9&lt;7,AK9*7.5%,IF(T9&lt;10,AK9*8.5%,AK9*9%))),IF(T9&lt;4,AK9*5%,IF(T9&lt;7,AK9*6.5%,IF(T9&lt;10,AK9*7.5%,AK9*8%))))+IF(OR(G9="招生副校长",G9="招生主任"),IF(T9&lt;4,AM9*7%,IF(T9&lt;7,AM9*8.5%,IF(T9&lt;10,AM9*9.5%,AM9*10%))),IF(T9&lt;4,AM9*6%,IF(T9&lt;7,AM9*7.5%,IF(T9&lt;10,AM9*8.5%,AM9*9%))))+AJ9*3%+AL9*4%+AN9*5%+AB9*4%</f>
        <v>0</v>
      </c>
      <c r="AW9" s="303"/>
      <c r="AX9" s="296"/>
      <c r="AY9" s="296"/>
      <c r="AZ9" s="296">
        <f>102*0.2+15*2+13*5</f>
        <v>115.4</v>
      </c>
      <c r="BA9" s="296"/>
      <c r="BB9" s="332">
        <v>-20</v>
      </c>
      <c r="BC9" s="296"/>
      <c r="BD9" s="296"/>
      <c r="BE9" s="334">
        <v>21873.423468663954</v>
      </c>
      <c r="BF9" s="298">
        <f t="shared" si="2"/>
        <v>0</v>
      </c>
      <c r="BG9" s="298">
        <f t="shared" si="3"/>
        <v>21873.423468663954</v>
      </c>
      <c r="BH9" s="296">
        <v>100</v>
      </c>
      <c r="BI9" s="310">
        <v>1430</v>
      </c>
      <c r="BJ9" s="335">
        <v>4094.2</v>
      </c>
      <c r="BK9" s="306">
        <f t="shared" ref="BK9:BK26" si="16">BG9-BH9-BI9-BJ9</f>
        <v>16249.223468663953</v>
      </c>
      <c r="BL9" s="312"/>
      <c r="BM9" s="248" t="e">
        <f>SUMIF(#REF!,J9,#REF!)</f>
        <v>#REF!</v>
      </c>
      <c r="BN9" s="248"/>
      <c r="BO9" s="248"/>
      <c r="BP9" s="245">
        <f>IF(ISERROR(VLOOKUP(J9,人事资料!D:AS,27,0)),"",VLOOKUP(J9,人事资料!D:AS,27,0))</f>
        <v>0</v>
      </c>
      <c r="BQ9" s="246">
        <f t="shared" si="4"/>
        <v>42551</v>
      </c>
      <c r="BR9" s="247" t="e">
        <f t="shared" si="5"/>
        <v>#NUM!</v>
      </c>
      <c r="CC9" s="256">
        <f t="shared" si="9"/>
        <v>14420</v>
      </c>
      <c r="CD9" s="256">
        <f t="shared" si="10"/>
        <v>150000</v>
      </c>
      <c r="CE9" s="256">
        <f t="shared" si="11"/>
        <v>24400</v>
      </c>
      <c r="CF9" s="256"/>
      <c r="CG9" s="256">
        <f t="shared" si="12"/>
        <v>7116</v>
      </c>
      <c r="CH9" s="256">
        <f t="shared" si="13"/>
        <v>0</v>
      </c>
      <c r="CI9" s="256">
        <f t="shared" si="14"/>
        <v>14420</v>
      </c>
      <c r="CJ9" s="256">
        <f>SUM($CC9:CD9)</f>
        <v>164420</v>
      </c>
      <c r="CK9" s="256">
        <f>SUM($CC9:CE9)</f>
        <v>188820</v>
      </c>
      <c r="CL9" s="256">
        <f>SUM($CC9:CF9)</f>
        <v>188820</v>
      </c>
      <c r="CM9" s="256">
        <f>SUM($CC9:CG9)</f>
        <v>195936</v>
      </c>
      <c r="CN9" s="256">
        <f>SUM($CC9:CH9)</f>
        <v>195936</v>
      </c>
    </row>
    <row r="10" spans="1:92" ht="16.5" customHeight="1">
      <c r="A10" s="285">
        <v>4</v>
      </c>
      <c r="B10" s="308" t="s">
        <v>162</v>
      </c>
      <c r="C10" s="308" t="s">
        <v>99</v>
      </c>
      <c r="D10" s="308" t="s">
        <v>34</v>
      </c>
      <c r="E10" s="309"/>
      <c r="F10" s="309"/>
      <c r="G10" s="308" t="s">
        <v>104</v>
      </c>
      <c r="H10" s="308" t="s">
        <v>101</v>
      </c>
      <c r="I10" s="308" t="s">
        <v>102</v>
      </c>
      <c r="J10" s="292" t="s">
        <v>1544</v>
      </c>
      <c r="K10" s="293" t="str">
        <f t="shared" si="0"/>
        <v/>
      </c>
      <c r="L10" s="294">
        <f>IF(ISERROR(VLOOKUP(J10,人事资料!D:AS,26,0)),"",VLOOKUP(J10,人事资料!D:AS,26,0))</f>
        <v>42791</v>
      </c>
      <c r="M10" s="295">
        <v>30</v>
      </c>
      <c r="N10" s="295">
        <v>30</v>
      </c>
      <c r="O10" s="296"/>
      <c r="P10" s="296"/>
      <c r="Q10" s="296"/>
      <c r="R10" s="296">
        <v>35000</v>
      </c>
      <c r="S10" s="304">
        <v>6</v>
      </c>
      <c r="T10" s="304">
        <v>0.6</v>
      </c>
      <c r="U10" s="296"/>
      <c r="V10" s="296"/>
      <c r="W10" s="296"/>
      <c r="X10" s="296"/>
      <c r="Y10" s="296"/>
      <c r="Z10" s="296"/>
      <c r="AA10" s="296"/>
      <c r="AB10" s="296"/>
      <c r="AC10" s="296">
        <v>9560</v>
      </c>
      <c r="AD10" s="296">
        <v>5340</v>
      </c>
      <c r="AE10" s="296"/>
      <c r="AF10" s="296"/>
      <c r="AG10" s="296"/>
      <c r="AH10" s="296"/>
      <c r="AI10" s="296"/>
      <c r="AJ10" s="296"/>
      <c r="AK10" s="296"/>
      <c r="AL10" s="296"/>
      <c r="AM10" s="296"/>
      <c r="AN10" s="296"/>
      <c r="AO10" s="298">
        <f t="shared" si="6"/>
        <v>14900</v>
      </c>
      <c r="AP10" s="299"/>
      <c r="AQ10" s="300">
        <f t="shared" si="1"/>
        <v>0.6</v>
      </c>
      <c r="AR10" s="296">
        <v>2500</v>
      </c>
      <c r="AS10" s="301"/>
      <c r="AT10" s="298">
        <f t="shared" si="7"/>
        <v>2500</v>
      </c>
      <c r="AU10" s="303">
        <f t="shared" si="8"/>
        <v>1988.3199999999997</v>
      </c>
      <c r="AV10" s="303">
        <f t="shared" si="15"/>
        <v>0</v>
      </c>
      <c r="AW10" s="303"/>
      <c r="AX10" s="296"/>
      <c r="AY10" s="296">
        <f>100+80</f>
        <v>180</v>
      </c>
      <c r="AZ10" s="296"/>
      <c r="BA10" s="296"/>
      <c r="BB10" s="296"/>
      <c r="BC10" s="296"/>
      <c r="BD10" s="296"/>
      <c r="BE10" s="298">
        <f t="shared" ref="BE10:BE26" si="17">SUM(AU10:BD10)</f>
        <v>2168.3199999999997</v>
      </c>
      <c r="BF10" s="298">
        <f t="shared" si="2"/>
        <v>331.68000000000029</v>
      </c>
      <c r="BG10" s="298">
        <f t="shared" si="3"/>
        <v>2500</v>
      </c>
      <c r="BH10" s="296">
        <v>100</v>
      </c>
      <c r="BI10" s="310">
        <v>317.43</v>
      </c>
      <c r="BJ10" s="306">
        <f>IF(G10="外教",ROUND(MAX((BG10-BH10-BI10-4800)*{0.03,0.1,0.2,0.25,0.3,0.35,0.45}-{0,105,555,1005,2755,5505,13505},0),2),ROUND(MAX((BG10-BH10-BI10-3500)*{0.03,0.1,0.2,0.25,0.3,0.35,0.45}-{0,105,555,1005,2755,5505,13505},0),2))</f>
        <v>0</v>
      </c>
      <c r="BK10" s="306">
        <f t="shared" si="16"/>
        <v>2082.5700000000002</v>
      </c>
      <c r="BL10" s="307"/>
      <c r="BM10" s="248" t="e">
        <f>SUMIF(#REF!,J10,#REF!)</f>
        <v>#REF!</v>
      </c>
      <c r="BN10" s="248"/>
      <c r="BO10" s="249"/>
      <c r="BP10" s="245">
        <f>IF(ISERROR(VLOOKUP(J10,人事资料!D:AS,27,0)),"",VLOOKUP(J10,人事资料!D:AS,27,0))</f>
        <v>0</v>
      </c>
      <c r="BQ10" s="246">
        <f t="shared" si="4"/>
        <v>42551</v>
      </c>
      <c r="BR10" s="247" t="e">
        <f t="shared" si="5"/>
        <v>#NUM!</v>
      </c>
      <c r="CC10" s="256">
        <f t="shared" si="9"/>
        <v>9560</v>
      </c>
      <c r="CD10" s="256">
        <f t="shared" si="10"/>
        <v>0</v>
      </c>
      <c r="CE10" s="256">
        <f t="shared" si="11"/>
        <v>0</v>
      </c>
      <c r="CF10" s="256"/>
      <c r="CG10" s="256">
        <f t="shared" si="12"/>
        <v>5340</v>
      </c>
      <c r="CH10" s="256">
        <f t="shared" si="13"/>
        <v>0</v>
      </c>
      <c r="CI10" s="256">
        <f t="shared" si="14"/>
        <v>9560</v>
      </c>
      <c r="CJ10" s="256">
        <f>SUM($CC10:CD10)</f>
        <v>9560</v>
      </c>
      <c r="CK10" s="256">
        <f>SUM($CC10:CE10)</f>
        <v>9560</v>
      </c>
      <c r="CL10" s="256">
        <f>SUM($CC10:CF10)</f>
        <v>9560</v>
      </c>
      <c r="CM10" s="256">
        <f>SUM($CC10:CG10)</f>
        <v>14900</v>
      </c>
      <c r="CN10" s="256">
        <f>SUM($CC10:CH10)</f>
        <v>14900</v>
      </c>
    </row>
    <row r="11" spans="1:92" ht="16.5" customHeight="1">
      <c r="A11" s="285">
        <v>5</v>
      </c>
      <c r="B11" s="308" t="s">
        <v>162</v>
      </c>
      <c r="C11" s="308" t="s">
        <v>99</v>
      </c>
      <c r="D11" s="308" t="s">
        <v>110</v>
      </c>
      <c r="E11" s="309"/>
      <c r="F11" s="309"/>
      <c r="G11" s="308" t="s">
        <v>118</v>
      </c>
      <c r="H11" s="308" t="s">
        <v>101</v>
      </c>
      <c r="I11" s="309" t="s">
        <v>102</v>
      </c>
      <c r="J11" s="292" t="s">
        <v>1545</v>
      </c>
      <c r="K11" s="293" t="str">
        <f t="shared" si="0"/>
        <v/>
      </c>
      <c r="L11" s="294" t="str">
        <f>IF(ISERROR(VLOOKUP(J11,人事资料!D:AS,26,0)),"",VLOOKUP(J11,人事资料!D:AS,26,0))</f>
        <v/>
      </c>
      <c r="M11" s="295">
        <v>30</v>
      </c>
      <c r="N11" s="295">
        <v>30</v>
      </c>
      <c r="O11" s="296"/>
      <c r="P11" s="296"/>
      <c r="Q11" s="296"/>
      <c r="R11" s="296">
        <v>275000</v>
      </c>
      <c r="S11" s="304">
        <v>4</v>
      </c>
      <c r="T11" s="304">
        <v>5.6</v>
      </c>
      <c r="U11" s="296"/>
      <c r="V11" s="296"/>
      <c r="W11" s="296"/>
      <c r="X11" s="296"/>
      <c r="Y11" s="296"/>
      <c r="Z11" s="296">
        <v>86000</v>
      </c>
      <c r="AA11" s="296">
        <v>122000</v>
      </c>
      <c r="AB11" s="296"/>
      <c r="AC11" s="296">
        <v>940</v>
      </c>
      <c r="AD11" s="296"/>
      <c r="AE11" s="296"/>
      <c r="AF11" s="296"/>
      <c r="AG11" s="296"/>
      <c r="AH11" s="296"/>
      <c r="AI11" s="296"/>
      <c r="AJ11" s="296"/>
      <c r="AK11" s="296"/>
      <c r="AL11" s="296"/>
      <c r="AM11" s="296"/>
      <c r="AN11" s="296"/>
      <c r="AO11" s="298">
        <f t="shared" si="6"/>
        <v>208940</v>
      </c>
      <c r="AP11" s="299">
        <v>37500</v>
      </c>
      <c r="AQ11" s="300">
        <f t="shared" si="1"/>
        <v>5.6</v>
      </c>
      <c r="AR11" s="296"/>
      <c r="AS11" s="301"/>
      <c r="AT11" s="298">
        <f t="shared" si="7"/>
        <v>0</v>
      </c>
      <c r="AU11" s="303">
        <f t="shared" si="8"/>
        <v>21958</v>
      </c>
      <c r="AV11" s="303">
        <f t="shared" si="15"/>
        <v>0</v>
      </c>
      <c r="AW11" s="303"/>
      <c r="AX11" s="296"/>
      <c r="AY11" s="296"/>
      <c r="AZ11" s="296"/>
      <c r="BA11" s="296"/>
      <c r="BB11" s="296"/>
      <c r="BC11" s="296"/>
      <c r="BD11" s="296"/>
      <c r="BE11" s="298">
        <f t="shared" si="17"/>
        <v>21958</v>
      </c>
      <c r="BF11" s="298">
        <f t="shared" si="2"/>
        <v>0</v>
      </c>
      <c r="BG11" s="298">
        <f t="shared" si="3"/>
        <v>21958</v>
      </c>
      <c r="BH11" s="304"/>
      <c r="BI11" s="310"/>
      <c r="BJ11" s="335"/>
      <c r="BK11" s="306">
        <f t="shared" si="16"/>
        <v>21958</v>
      </c>
      <c r="BL11" s="313" t="s">
        <v>1551</v>
      </c>
      <c r="BM11" s="248" t="e">
        <f>SUMIF(#REF!,J11,#REF!)</f>
        <v>#REF!</v>
      </c>
      <c r="BN11" s="248"/>
      <c r="BO11" s="249"/>
      <c r="BP11" s="245" t="str">
        <f>IF(ISERROR(VLOOKUP(J11,人事资料!D:AS,27,0)),"",VLOOKUP(J11,人事资料!D:AS,27,0))</f>
        <v/>
      </c>
      <c r="BQ11" s="246">
        <f t="shared" si="4"/>
        <v>42551</v>
      </c>
      <c r="BR11" s="247" t="e">
        <f t="shared" si="5"/>
        <v>#VALUE!</v>
      </c>
      <c r="CC11" s="256">
        <f t="shared" si="9"/>
        <v>940</v>
      </c>
      <c r="CD11" s="256">
        <f t="shared" si="10"/>
        <v>86000</v>
      </c>
      <c r="CE11" s="256">
        <f t="shared" si="11"/>
        <v>122000</v>
      </c>
      <c r="CF11" s="256"/>
      <c r="CG11" s="256">
        <f t="shared" si="12"/>
        <v>0</v>
      </c>
      <c r="CH11" s="256">
        <f t="shared" si="13"/>
        <v>0</v>
      </c>
      <c r="CI11" s="256">
        <f t="shared" si="14"/>
        <v>940</v>
      </c>
      <c r="CJ11" s="256">
        <f>SUM($CC11:CD11)</f>
        <v>86940</v>
      </c>
      <c r="CK11" s="256">
        <f>SUM($CC11:CE11)</f>
        <v>208940</v>
      </c>
      <c r="CL11" s="256">
        <f>SUM($CC11:CF11)</f>
        <v>208940</v>
      </c>
      <c r="CM11" s="256">
        <f>SUM($CC11:CG11)</f>
        <v>208940</v>
      </c>
      <c r="CN11" s="256">
        <f>SUM($CC11:CH11)</f>
        <v>208940</v>
      </c>
    </row>
    <row r="12" spans="1:92" ht="16.5" customHeight="1">
      <c r="A12" s="285">
        <v>6</v>
      </c>
      <c r="B12" s="308" t="s">
        <v>162</v>
      </c>
      <c r="C12" s="308" t="s">
        <v>99</v>
      </c>
      <c r="D12" s="308" t="s">
        <v>110</v>
      </c>
      <c r="E12" s="308"/>
      <c r="F12" s="308"/>
      <c r="G12" s="308" t="s">
        <v>111</v>
      </c>
      <c r="H12" s="308" t="s">
        <v>101</v>
      </c>
      <c r="I12" s="308" t="s">
        <v>102</v>
      </c>
      <c r="J12" s="292" t="s">
        <v>1546</v>
      </c>
      <c r="K12" s="314" t="str">
        <f t="shared" si="0"/>
        <v/>
      </c>
      <c r="L12" s="294" t="str">
        <f>IF(ISERROR(VLOOKUP(J12,人事资料!D:AS,26,0)),"",VLOOKUP(J12,人事资料!D:AS,26,0))</f>
        <v/>
      </c>
      <c r="M12" s="295">
        <v>30</v>
      </c>
      <c r="N12" s="295">
        <v>30</v>
      </c>
      <c r="O12" s="296"/>
      <c r="P12" s="296"/>
      <c r="Q12" s="296"/>
      <c r="R12" s="296">
        <v>75000</v>
      </c>
      <c r="S12" s="304">
        <v>1</v>
      </c>
      <c r="T12" s="304">
        <v>2</v>
      </c>
      <c r="U12" s="296"/>
      <c r="V12" s="296"/>
      <c r="W12" s="296"/>
      <c r="X12" s="296"/>
      <c r="Y12" s="296"/>
      <c r="Z12" s="296">
        <v>50000</v>
      </c>
      <c r="AA12" s="296"/>
      <c r="AB12" s="296"/>
      <c r="AC12" s="296"/>
      <c r="AD12" s="296"/>
      <c r="AE12" s="296"/>
      <c r="AF12" s="296"/>
      <c r="AG12" s="296"/>
      <c r="AH12" s="296"/>
      <c r="AI12" s="296"/>
      <c r="AJ12" s="296"/>
      <c r="AK12" s="296"/>
      <c r="AL12" s="296"/>
      <c r="AM12" s="296"/>
      <c r="AN12" s="296"/>
      <c r="AO12" s="298">
        <f t="shared" si="6"/>
        <v>50000</v>
      </c>
      <c r="AP12" s="296"/>
      <c r="AQ12" s="300">
        <f t="shared" si="1"/>
        <v>2</v>
      </c>
      <c r="AR12" s="296"/>
      <c r="AS12" s="301"/>
      <c r="AT12" s="298">
        <f t="shared" si="7"/>
        <v>0</v>
      </c>
      <c r="AU12" s="303">
        <f t="shared" si="8"/>
        <v>6000</v>
      </c>
      <c r="AV12" s="303">
        <f t="shared" si="15"/>
        <v>0</v>
      </c>
      <c r="AW12" s="303"/>
      <c r="AX12" s="296"/>
      <c r="AY12" s="296"/>
      <c r="AZ12" s="296"/>
      <c r="BA12" s="296"/>
      <c r="BB12" s="296"/>
      <c r="BC12" s="296"/>
      <c r="BD12" s="296"/>
      <c r="BE12" s="298">
        <f t="shared" si="17"/>
        <v>6000</v>
      </c>
      <c r="BF12" s="298">
        <f t="shared" si="2"/>
        <v>0</v>
      </c>
      <c r="BG12" s="298">
        <f t="shared" si="3"/>
        <v>6000</v>
      </c>
      <c r="BH12" s="296"/>
      <c r="BI12" s="310"/>
      <c r="BJ12" s="335"/>
      <c r="BK12" s="306">
        <f t="shared" si="16"/>
        <v>6000</v>
      </c>
      <c r="BL12" s="292" t="s">
        <v>1551</v>
      </c>
      <c r="BM12" s="248" t="e">
        <f>SUMIF(#REF!,J12,#REF!)</f>
        <v>#REF!</v>
      </c>
      <c r="BN12" s="249"/>
      <c r="BO12" s="249"/>
      <c r="BP12" s="245" t="str">
        <f>IF(ISERROR(VLOOKUP(J12,人事资料!D:AS,27,0)),"",VLOOKUP(J12,人事资料!D:AS,27,0))</f>
        <v/>
      </c>
      <c r="BQ12" s="246">
        <f t="shared" si="4"/>
        <v>42551</v>
      </c>
      <c r="BR12" s="247" t="e">
        <f t="shared" si="5"/>
        <v>#VALUE!</v>
      </c>
      <c r="CC12" s="256">
        <f t="shared" si="9"/>
        <v>0</v>
      </c>
      <c r="CD12" s="256">
        <f t="shared" si="10"/>
        <v>50000</v>
      </c>
      <c r="CE12" s="256">
        <f t="shared" si="11"/>
        <v>0</v>
      </c>
      <c r="CF12" s="256"/>
      <c r="CG12" s="256">
        <f t="shared" si="12"/>
        <v>0</v>
      </c>
      <c r="CH12" s="256">
        <f t="shared" si="13"/>
        <v>0</v>
      </c>
      <c r="CI12" s="256">
        <f t="shared" si="14"/>
        <v>0</v>
      </c>
      <c r="CJ12" s="256">
        <f>SUM($CC12:CD12)</f>
        <v>50000</v>
      </c>
      <c r="CK12" s="256">
        <f>SUM($CC12:CE12)</f>
        <v>50000</v>
      </c>
      <c r="CL12" s="256">
        <f>SUM($CC12:CF12)</f>
        <v>50000</v>
      </c>
      <c r="CM12" s="256">
        <f>SUM($CC12:CG12)</f>
        <v>50000</v>
      </c>
      <c r="CN12" s="256">
        <f>SUM($CC12:CH12)</f>
        <v>50000</v>
      </c>
    </row>
    <row r="13" spans="1:92" ht="16.5" customHeight="1">
      <c r="A13" s="285">
        <v>7</v>
      </c>
      <c r="B13" s="308" t="s">
        <v>162</v>
      </c>
      <c r="C13" s="308" t="s">
        <v>99</v>
      </c>
      <c r="D13" s="308" t="s">
        <v>110</v>
      </c>
      <c r="E13" s="315"/>
      <c r="F13" s="308"/>
      <c r="G13" s="316" t="s">
        <v>115</v>
      </c>
      <c r="H13" s="316" t="s">
        <v>101</v>
      </c>
      <c r="I13" s="316" t="s">
        <v>102</v>
      </c>
      <c r="J13" s="317" t="s">
        <v>1547</v>
      </c>
      <c r="K13" s="318" t="str">
        <f t="shared" si="0"/>
        <v/>
      </c>
      <c r="L13" s="294" t="str">
        <f>IF(ISERROR(VLOOKUP(J13,人事资料!D:AS,26,0)),"",VLOOKUP(J13,人事资料!D:AS,26,0))</f>
        <v/>
      </c>
      <c r="M13" s="295">
        <v>30</v>
      </c>
      <c r="N13" s="295">
        <v>30</v>
      </c>
      <c r="O13" s="296"/>
      <c r="P13" s="296"/>
      <c r="Q13" s="296"/>
      <c r="R13" s="296">
        <v>120000</v>
      </c>
      <c r="S13" s="304">
        <v>2</v>
      </c>
      <c r="T13" s="304">
        <v>2</v>
      </c>
      <c r="U13" s="296"/>
      <c r="V13" s="296"/>
      <c r="W13" s="296"/>
      <c r="X13" s="296">
        <v>3316</v>
      </c>
      <c r="Y13" s="296"/>
      <c r="Z13" s="296">
        <v>25000</v>
      </c>
      <c r="AA13" s="296">
        <v>48800</v>
      </c>
      <c r="AB13" s="296"/>
      <c r="AC13" s="296"/>
      <c r="AD13" s="296"/>
      <c r="AE13" s="296"/>
      <c r="AF13" s="296"/>
      <c r="AG13" s="296"/>
      <c r="AH13" s="296"/>
      <c r="AI13" s="296"/>
      <c r="AJ13" s="296"/>
      <c r="AK13" s="296"/>
      <c r="AL13" s="296"/>
      <c r="AM13" s="296"/>
      <c r="AN13" s="296"/>
      <c r="AO13" s="298">
        <f t="shared" si="6"/>
        <v>77116</v>
      </c>
      <c r="AP13" s="319"/>
      <c r="AQ13" s="300">
        <f t="shared" ref="AQ13:AQ26" si="18">IF(I13="试用期",IF(T78&lt;2,2,T13),T13)</f>
        <v>2</v>
      </c>
      <c r="AR13" s="296"/>
      <c r="AS13" s="320"/>
      <c r="AT13" s="298">
        <f t="shared" si="7"/>
        <v>0</v>
      </c>
      <c r="AU13" s="303">
        <f t="shared" si="8"/>
        <v>8145.28</v>
      </c>
      <c r="AV13" s="303">
        <f t="shared" si="15"/>
        <v>0</v>
      </c>
      <c r="AW13" s="303"/>
      <c r="AX13" s="296"/>
      <c r="AY13" s="296"/>
      <c r="AZ13" s="296"/>
      <c r="BA13" s="296"/>
      <c r="BB13" s="296"/>
      <c r="BC13" s="296"/>
      <c r="BD13" s="296"/>
      <c r="BE13" s="298">
        <f t="shared" si="17"/>
        <v>8145.28</v>
      </c>
      <c r="BF13" s="298">
        <f t="shared" si="2"/>
        <v>0</v>
      </c>
      <c r="BG13" s="298">
        <f t="shared" si="3"/>
        <v>8145.28</v>
      </c>
      <c r="BH13" s="296"/>
      <c r="BI13" s="310"/>
      <c r="BJ13" s="335"/>
      <c r="BK13" s="306">
        <f t="shared" si="16"/>
        <v>8145.28</v>
      </c>
      <c r="BL13" s="292" t="s">
        <v>1551</v>
      </c>
      <c r="BM13" s="248" t="e">
        <f>SUMIF(#REF!,J13,#REF!)</f>
        <v>#REF!</v>
      </c>
      <c r="BN13" s="249"/>
      <c r="BO13" s="249"/>
      <c r="BP13" s="245" t="str">
        <f>IF(ISERROR(VLOOKUP(J13,人事资料!D:AS,27,0)),"",VLOOKUP(J13,人事资料!D:AS,27,0))</f>
        <v/>
      </c>
      <c r="BQ13" s="246">
        <f t="shared" si="4"/>
        <v>42551</v>
      </c>
      <c r="BR13" s="247" t="e">
        <f t="shared" si="5"/>
        <v>#VALUE!</v>
      </c>
      <c r="CC13" s="256">
        <f t="shared" si="9"/>
        <v>0</v>
      </c>
      <c r="CD13" s="256">
        <f t="shared" si="10"/>
        <v>25000</v>
      </c>
      <c r="CE13" s="256">
        <f t="shared" si="11"/>
        <v>48800</v>
      </c>
      <c r="CF13" s="256"/>
      <c r="CG13" s="256">
        <f t="shared" si="12"/>
        <v>3316</v>
      </c>
      <c r="CH13" s="256">
        <f t="shared" si="13"/>
        <v>0</v>
      </c>
      <c r="CI13" s="256">
        <f t="shared" si="14"/>
        <v>0</v>
      </c>
      <c r="CJ13" s="256">
        <f>SUM($CC13:CD13)</f>
        <v>25000</v>
      </c>
      <c r="CK13" s="256">
        <f>SUM($CC13:CE13)</f>
        <v>73800</v>
      </c>
      <c r="CL13" s="256">
        <f>SUM($CC13:CF13)</f>
        <v>73800</v>
      </c>
      <c r="CM13" s="256">
        <f>SUM($CC13:CG13)</f>
        <v>77116</v>
      </c>
      <c r="CN13" s="256">
        <f>SUM($CC13:CH13)</f>
        <v>77116</v>
      </c>
    </row>
    <row r="14" spans="1:92" ht="16.5" customHeight="1">
      <c r="A14" s="285">
        <v>8</v>
      </c>
      <c r="B14" s="308" t="s">
        <v>162</v>
      </c>
      <c r="C14" s="308" t="s">
        <v>99</v>
      </c>
      <c r="D14" s="308" t="s">
        <v>110</v>
      </c>
      <c r="E14" s="315"/>
      <c r="F14" s="308"/>
      <c r="G14" s="316" t="s">
        <v>111</v>
      </c>
      <c r="H14" s="316" t="s">
        <v>101</v>
      </c>
      <c r="I14" s="316" t="s">
        <v>102</v>
      </c>
      <c r="J14" s="317" t="s">
        <v>1548</v>
      </c>
      <c r="K14" s="318"/>
      <c r="L14" s="294" t="str">
        <f>IF(ISERROR(VLOOKUP(J14,人事资料!D:AS,26,0)),"",VLOOKUP(J14,人事资料!D:AS,26,0))</f>
        <v/>
      </c>
      <c r="M14" s="295">
        <v>30</v>
      </c>
      <c r="N14" s="295">
        <v>30</v>
      </c>
      <c r="O14" s="296"/>
      <c r="P14" s="296"/>
      <c r="Q14" s="296"/>
      <c r="R14" s="296">
        <v>35000</v>
      </c>
      <c r="S14" s="304">
        <v>1</v>
      </c>
      <c r="T14" s="304">
        <v>1</v>
      </c>
      <c r="U14" s="296"/>
      <c r="V14" s="296"/>
      <c r="W14" s="296"/>
      <c r="X14" s="296"/>
      <c r="Y14" s="296"/>
      <c r="Z14" s="296">
        <v>25000</v>
      </c>
      <c r="AA14" s="296"/>
      <c r="AB14" s="296"/>
      <c r="AC14" s="296"/>
      <c r="AD14" s="296"/>
      <c r="AE14" s="296"/>
      <c r="AF14" s="296"/>
      <c r="AG14" s="296"/>
      <c r="AH14" s="296"/>
      <c r="AI14" s="296"/>
      <c r="AJ14" s="296"/>
      <c r="AK14" s="296"/>
      <c r="AL14" s="296"/>
      <c r="AM14" s="296"/>
      <c r="AN14" s="296"/>
      <c r="AO14" s="298">
        <f t="shared" si="6"/>
        <v>25000</v>
      </c>
      <c r="AP14" s="319"/>
      <c r="AQ14" s="300">
        <f t="shared" si="18"/>
        <v>1</v>
      </c>
      <c r="AR14" s="296"/>
      <c r="AS14" s="320"/>
      <c r="AT14" s="298">
        <f t="shared" si="7"/>
        <v>0</v>
      </c>
      <c r="AU14" s="303">
        <f t="shared" si="8"/>
        <v>2550</v>
      </c>
      <c r="AV14" s="303">
        <f t="shared" si="15"/>
        <v>0</v>
      </c>
      <c r="AW14" s="303"/>
      <c r="AX14" s="296"/>
      <c r="AY14" s="296"/>
      <c r="AZ14" s="296"/>
      <c r="BA14" s="296"/>
      <c r="BB14" s="296"/>
      <c r="BC14" s="296"/>
      <c r="BD14" s="296"/>
      <c r="BE14" s="298">
        <f>SUM(AU14:BD14)</f>
        <v>2550</v>
      </c>
      <c r="BF14" s="298">
        <f t="shared" si="2"/>
        <v>0</v>
      </c>
      <c r="BG14" s="298">
        <f t="shared" si="3"/>
        <v>2550</v>
      </c>
      <c r="BH14" s="296"/>
      <c r="BI14" s="321"/>
      <c r="BJ14" s="306">
        <f>IF(G14="外教",ROUND(MAX((BG14-BH14-BI14-4800)*{0.03,0.1,0.2,0.25,0.3,0.35,0.45}-{0,105,555,1005,2755,5505,13505},0),2),ROUND(MAX((BG14-BH14-BI14-3500)*{0.03,0.1,0.2,0.25,0.3,0.35,0.45}-{0,105,555,1005,2755,5505,13505},0),2))</f>
        <v>0</v>
      </c>
      <c r="BK14" s="306">
        <f t="shared" si="16"/>
        <v>2550</v>
      </c>
      <c r="BL14" s="292" t="s">
        <v>1551</v>
      </c>
      <c r="BM14" s="249"/>
      <c r="BN14" s="249"/>
      <c r="BO14" s="249"/>
      <c r="BP14" s="245" t="str">
        <f>IF(ISERROR(VLOOKUP(J14,人事资料!D:AS,27,0)),"",VLOOKUP(J14,人事资料!D:AS,27,0))</f>
        <v/>
      </c>
      <c r="BQ14" s="246">
        <f t="shared" si="4"/>
        <v>42551</v>
      </c>
      <c r="BR14" s="247" t="e">
        <f t="shared" si="5"/>
        <v>#VALUE!</v>
      </c>
      <c r="CC14" s="256">
        <f t="shared" si="9"/>
        <v>0</v>
      </c>
      <c r="CD14" s="256">
        <f t="shared" si="10"/>
        <v>25000</v>
      </c>
      <c r="CE14" s="256">
        <f t="shared" si="11"/>
        <v>0</v>
      </c>
      <c r="CF14" s="256"/>
      <c r="CG14" s="256">
        <f t="shared" si="12"/>
        <v>0</v>
      </c>
      <c r="CH14" s="256">
        <f t="shared" si="13"/>
        <v>0</v>
      </c>
      <c r="CI14" s="256">
        <f t="shared" si="14"/>
        <v>0</v>
      </c>
      <c r="CJ14" s="256">
        <f>SUM($CC14:CD14)</f>
        <v>25000</v>
      </c>
      <c r="CK14" s="256">
        <f>SUM($CC14:CE14)</f>
        <v>25000</v>
      </c>
      <c r="CL14" s="256">
        <f>SUM($CC14:CF14)</f>
        <v>25000</v>
      </c>
      <c r="CM14" s="256">
        <f>SUM($CC14:CG14)</f>
        <v>25000</v>
      </c>
      <c r="CN14" s="256">
        <f>SUM($CC14:CH14)</f>
        <v>25000</v>
      </c>
    </row>
    <row r="15" spans="1:92" ht="16.5" customHeight="1">
      <c r="A15" s="285">
        <v>9</v>
      </c>
      <c r="B15" s="308" t="s">
        <v>162</v>
      </c>
      <c r="C15" s="308" t="s">
        <v>109</v>
      </c>
      <c r="D15" s="308" t="s">
        <v>34</v>
      </c>
      <c r="E15" s="315"/>
      <c r="F15" s="308"/>
      <c r="G15" s="316" t="s">
        <v>100</v>
      </c>
      <c r="H15" s="316" t="s">
        <v>101</v>
      </c>
      <c r="I15" s="316" t="s">
        <v>102</v>
      </c>
      <c r="J15" s="322" t="s">
        <v>1561</v>
      </c>
      <c r="K15" s="318" t="str">
        <f t="shared" ref="K15:K17" si="19">IF(ISERROR(+BP15+BR15),"",+BP15+BR15)</f>
        <v/>
      </c>
      <c r="L15" s="294" t="str">
        <f>IF(ISERROR(VLOOKUP(J15,人事资料!D:AS,26,0)),"",VLOOKUP(J15,人事资料!D:AS,26,0))</f>
        <v/>
      </c>
      <c r="M15" s="323"/>
      <c r="N15" s="295"/>
      <c r="O15" s="296"/>
      <c r="P15" s="296"/>
      <c r="Q15" s="296"/>
      <c r="R15" s="296">
        <v>160000</v>
      </c>
      <c r="S15" s="324">
        <v>1</v>
      </c>
      <c r="T15" s="297"/>
      <c r="U15" s="296"/>
      <c r="V15" s="296"/>
      <c r="W15" s="296"/>
      <c r="X15" s="296"/>
      <c r="Y15" s="296"/>
      <c r="Z15" s="296">
        <v>51570</v>
      </c>
      <c r="AA15" s="296"/>
      <c r="AB15" s="296"/>
      <c r="AC15" s="296"/>
      <c r="AD15" s="296"/>
      <c r="AE15" s="296"/>
      <c r="AF15" s="296"/>
      <c r="AG15" s="296"/>
      <c r="AH15" s="296"/>
      <c r="AI15" s="296"/>
      <c r="AJ15" s="296"/>
      <c r="AK15" s="296"/>
      <c r="AL15" s="296"/>
      <c r="AM15" s="296"/>
      <c r="AN15" s="296"/>
      <c r="AO15" s="298">
        <f t="shared" si="6"/>
        <v>51570</v>
      </c>
      <c r="AP15" s="319"/>
      <c r="AQ15" s="300">
        <f t="shared" si="18"/>
        <v>0</v>
      </c>
      <c r="AR15" s="296"/>
      <c r="AS15" s="320"/>
      <c r="AT15" s="298">
        <f t="shared" si="7"/>
        <v>0</v>
      </c>
      <c r="AU15" s="303">
        <f t="shared" si="8"/>
        <v>5260.1399999999994</v>
      </c>
      <c r="AV15" s="303">
        <f t="shared" si="15"/>
        <v>0</v>
      </c>
      <c r="AW15" s="303"/>
      <c r="AX15" s="296"/>
      <c r="AY15" s="296"/>
      <c r="AZ15" s="296"/>
      <c r="BA15" s="296"/>
      <c r="BB15" s="296"/>
      <c r="BC15" s="296"/>
      <c r="BD15" s="296"/>
      <c r="BE15" s="298">
        <f t="shared" si="17"/>
        <v>5260.1399999999994</v>
      </c>
      <c r="BF15" s="298">
        <f t="shared" si="2"/>
        <v>0</v>
      </c>
      <c r="BG15" s="298">
        <f t="shared" si="3"/>
        <v>5260.1399999999994</v>
      </c>
      <c r="BH15" s="296"/>
      <c r="BI15" s="321"/>
      <c r="BJ15" s="335"/>
      <c r="BK15" s="306">
        <f t="shared" si="16"/>
        <v>5260.1399999999994</v>
      </c>
      <c r="BL15" s="313" t="s">
        <v>1552</v>
      </c>
      <c r="BM15" s="249"/>
      <c r="BN15" s="249"/>
      <c r="BO15" s="249"/>
      <c r="BP15" s="245" t="str">
        <f>IF(ISERROR(VLOOKUP(J15,人事资料!D:AS,27,0)),"",VLOOKUP(J15,人事资料!D:AS,27,0))</f>
        <v/>
      </c>
      <c r="BQ15" s="246">
        <f t="shared" si="4"/>
        <v>42551</v>
      </c>
      <c r="BR15" s="247" t="e">
        <f t="shared" si="5"/>
        <v>#VALUE!</v>
      </c>
      <c r="CC15" s="256">
        <f t="shared" si="9"/>
        <v>0</v>
      </c>
      <c r="CD15" s="256">
        <f t="shared" si="10"/>
        <v>51570</v>
      </c>
      <c r="CE15" s="256">
        <f t="shared" si="11"/>
        <v>0</v>
      </c>
      <c r="CF15" s="256"/>
      <c r="CG15" s="256">
        <f t="shared" si="12"/>
        <v>0</v>
      </c>
      <c r="CH15" s="256">
        <f t="shared" si="13"/>
        <v>0</v>
      </c>
      <c r="CI15" s="256">
        <f t="shared" si="14"/>
        <v>0</v>
      </c>
      <c r="CJ15" s="256">
        <f>SUM($CC15:CD15)</f>
        <v>51570</v>
      </c>
      <c r="CK15" s="256">
        <f>SUM($CC15:CE15)</f>
        <v>51570</v>
      </c>
      <c r="CL15" s="256">
        <f>SUM($CC15:CF15)</f>
        <v>51570</v>
      </c>
      <c r="CM15" s="256">
        <f>SUM($CC15:CG15)</f>
        <v>51570</v>
      </c>
      <c r="CN15" s="256">
        <f>SUM($CC15:CH15)</f>
        <v>51570</v>
      </c>
    </row>
    <row r="16" spans="1:92" ht="16.5" customHeight="1">
      <c r="A16" s="285">
        <v>10</v>
      </c>
      <c r="B16" s="308" t="s">
        <v>162</v>
      </c>
      <c r="C16" s="308" t="s">
        <v>1549</v>
      </c>
      <c r="D16" s="308" t="s">
        <v>34</v>
      </c>
      <c r="E16" s="315"/>
      <c r="F16" s="308"/>
      <c r="G16" s="316" t="s">
        <v>107</v>
      </c>
      <c r="H16" s="316" t="s">
        <v>101</v>
      </c>
      <c r="I16" s="316" t="s">
        <v>105</v>
      </c>
      <c r="J16" s="322" t="s">
        <v>1550</v>
      </c>
      <c r="K16" s="318" t="str">
        <f t="shared" si="19"/>
        <v/>
      </c>
      <c r="L16" s="294" t="str">
        <f>IF(ISERROR(VLOOKUP(J16,人事资料!D:AS,26,0)),"",VLOOKUP(J16,人事资料!D:AS,26,0))</f>
        <v/>
      </c>
      <c r="M16" s="323"/>
      <c r="N16" s="295"/>
      <c r="O16" s="296"/>
      <c r="P16" s="296"/>
      <c r="Q16" s="296"/>
      <c r="R16" s="296">
        <v>35000</v>
      </c>
      <c r="S16" s="324">
        <v>1</v>
      </c>
      <c r="T16" s="297">
        <v>1</v>
      </c>
      <c r="U16" s="296"/>
      <c r="V16" s="296"/>
      <c r="W16" s="296"/>
      <c r="X16" s="296"/>
      <c r="Y16" s="296"/>
      <c r="Z16" s="296">
        <v>25000</v>
      </c>
      <c r="AA16" s="296"/>
      <c r="AB16" s="296"/>
      <c r="AC16" s="296"/>
      <c r="AD16" s="296"/>
      <c r="AE16" s="296"/>
      <c r="AF16" s="296"/>
      <c r="AG16" s="296"/>
      <c r="AH16" s="296"/>
      <c r="AI16" s="296"/>
      <c r="AJ16" s="296"/>
      <c r="AK16" s="296"/>
      <c r="AL16" s="296"/>
      <c r="AM16" s="296"/>
      <c r="AN16" s="296"/>
      <c r="AO16" s="298">
        <f t="shared" si="6"/>
        <v>25000</v>
      </c>
      <c r="AP16" s="319"/>
      <c r="AQ16" s="300">
        <f t="shared" si="18"/>
        <v>2</v>
      </c>
      <c r="AR16" s="296"/>
      <c r="AS16" s="320"/>
      <c r="AT16" s="298">
        <f t="shared" si="7"/>
        <v>0</v>
      </c>
      <c r="AU16" s="303">
        <f t="shared" si="8"/>
        <v>2550</v>
      </c>
      <c r="AV16" s="303">
        <f t="shared" si="15"/>
        <v>0</v>
      </c>
      <c r="AW16" s="303"/>
      <c r="AX16" s="296"/>
      <c r="AY16" s="296"/>
      <c r="AZ16" s="296"/>
      <c r="BA16" s="296"/>
      <c r="BB16" s="296"/>
      <c r="BC16" s="296"/>
      <c r="BD16" s="296"/>
      <c r="BE16" s="334">
        <v>3077.4023484303857</v>
      </c>
      <c r="BF16" s="298">
        <f t="shared" si="2"/>
        <v>0</v>
      </c>
      <c r="BG16" s="298">
        <f t="shared" si="3"/>
        <v>3077.4023484303857</v>
      </c>
      <c r="BH16" s="296"/>
      <c r="BI16" s="321"/>
      <c r="BJ16" s="306">
        <f>IF(G16="外教",ROUND(MAX((BG16-BH16-BI16-4800)*{0.03,0.1,0.2,0.25,0.3,0.35,0.45}-{0,105,555,1005,2755,5505,13505},0),2),ROUND(MAX((BG16-BH16-BI16-3500)*{0.03,0.1,0.2,0.25,0.3,0.35,0.45}-{0,105,555,1005,2755,5505,13505},0),2))</f>
        <v>0</v>
      </c>
      <c r="BK16" s="306">
        <f t="shared" si="16"/>
        <v>3077.4023484303857</v>
      </c>
      <c r="BL16" s="313" t="s">
        <v>1553</v>
      </c>
      <c r="BM16" s="249"/>
      <c r="BN16" s="249"/>
      <c r="BO16" s="249"/>
      <c r="BP16" s="245" t="str">
        <f>IF(ISERROR(VLOOKUP(J16,人事资料!D:AS,27,0)),"",VLOOKUP(J16,人事资料!D:AS,27,0))</f>
        <v/>
      </c>
      <c r="BQ16" s="246">
        <f t="shared" si="4"/>
        <v>42551</v>
      </c>
      <c r="BR16" s="247" t="e">
        <f t="shared" si="5"/>
        <v>#VALUE!</v>
      </c>
      <c r="CC16" s="256">
        <f t="shared" si="9"/>
        <v>0</v>
      </c>
      <c r="CD16" s="256">
        <f t="shared" si="10"/>
        <v>25000</v>
      </c>
      <c r="CE16" s="256">
        <f t="shared" si="11"/>
        <v>0</v>
      </c>
      <c r="CF16" s="256"/>
      <c r="CG16" s="256">
        <f t="shared" si="12"/>
        <v>0</v>
      </c>
      <c r="CH16" s="256">
        <f t="shared" si="13"/>
        <v>0</v>
      </c>
      <c r="CI16" s="256">
        <f t="shared" si="14"/>
        <v>0</v>
      </c>
      <c r="CJ16" s="256">
        <f>SUM($CC16:CD16)</f>
        <v>25000</v>
      </c>
      <c r="CK16" s="256">
        <f>SUM($CC16:CE16)</f>
        <v>25000</v>
      </c>
      <c r="CL16" s="256">
        <f>SUM($CC16:CF16)</f>
        <v>25000</v>
      </c>
      <c r="CM16" s="256">
        <f>SUM($CC16:CG16)</f>
        <v>25000</v>
      </c>
      <c r="CN16" s="256">
        <f>SUM($CC16:CH16)</f>
        <v>25000</v>
      </c>
    </row>
    <row r="17" spans="1:92" ht="16.5" customHeight="1">
      <c r="A17" s="285">
        <v>11</v>
      </c>
      <c r="B17" s="308" t="s">
        <v>162</v>
      </c>
      <c r="C17" s="325" t="s">
        <v>1554</v>
      </c>
      <c r="D17" s="308" t="s">
        <v>110</v>
      </c>
      <c r="E17" s="315"/>
      <c r="F17" s="308"/>
      <c r="G17" s="316" t="s">
        <v>111</v>
      </c>
      <c r="H17" s="316" t="s">
        <v>101</v>
      </c>
      <c r="I17" s="316" t="s">
        <v>102</v>
      </c>
      <c r="J17" s="322" t="s">
        <v>1562</v>
      </c>
      <c r="K17" s="318" t="str">
        <f t="shared" si="19"/>
        <v/>
      </c>
      <c r="L17" s="294" t="str">
        <f>IF(ISERROR(VLOOKUP(J17,人事资料!D:AS,26,0)),"",VLOOKUP(J17,人事资料!D:AS,26,0))</f>
        <v/>
      </c>
      <c r="M17" s="323"/>
      <c r="N17" s="295"/>
      <c r="O17" s="296"/>
      <c r="P17" s="296"/>
      <c r="Q17" s="296"/>
      <c r="R17" s="296">
        <v>24000</v>
      </c>
      <c r="S17" s="324">
        <v>4</v>
      </c>
      <c r="T17" s="297">
        <v>1.1000000000000001</v>
      </c>
      <c r="U17" s="296"/>
      <c r="V17" s="296"/>
      <c r="W17" s="296"/>
      <c r="X17" s="296"/>
      <c r="Y17" s="296"/>
      <c r="Z17" s="296"/>
      <c r="AA17" s="296">
        <v>23842</v>
      </c>
      <c r="AB17" s="296"/>
      <c r="AC17" s="296">
        <v>1880</v>
      </c>
      <c r="AD17" s="296"/>
      <c r="AE17" s="296"/>
      <c r="AF17" s="296"/>
      <c r="AG17" s="296"/>
      <c r="AH17" s="296"/>
      <c r="AI17" s="296"/>
      <c r="AJ17" s="296"/>
      <c r="AK17" s="296"/>
      <c r="AL17" s="296"/>
      <c r="AM17" s="296"/>
      <c r="AN17" s="296"/>
      <c r="AO17" s="298">
        <f t="shared" si="6"/>
        <v>25722</v>
      </c>
      <c r="AP17" s="319"/>
      <c r="AQ17" s="300">
        <f t="shared" si="18"/>
        <v>1.1000000000000001</v>
      </c>
      <c r="AR17" s="296"/>
      <c r="AS17" s="320"/>
      <c r="AT17" s="298">
        <f t="shared" si="7"/>
        <v>0</v>
      </c>
      <c r="AU17" s="303">
        <f t="shared" si="8"/>
        <v>2287.6220000000003</v>
      </c>
      <c r="AV17" s="303">
        <f t="shared" si="15"/>
        <v>0</v>
      </c>
      <c r="AW17" s="303"/>
      <c r="AX17" s="296"/>
      <c r="AY17" s="296"/>
      <c r="AZ17" s="296"/>
      <c r="BA17" s="296"/>
      <c r="BB17" s="296"/>
      <c r="BC17" s="296"/>
      <c r="BD17" s="296"/>
      <c r="BE17" s="298">
        <f t="shared" si="17"/>
        <v>2287.6220000000003</v>
      </c>
      <c r="BF17" s="298">
        <f t="shared" si="2"/>
        <v>0</v>
      </c>
      <c r="BG17" s="298">
        <f t="shared" si="3"/>
        <v>2287.6220000000003</v>
      </c>
      <c r="BH17" s="296"/>
      <c r="BI17" s="321"/>
      <c r="BJ17" s="306">
        <f>IF(G17="外教",ROUND(MAX((BG17-BH17-BI17-4800)*{0.03,0.1,0.2,0.25,0.3,0.35,0.45}-{0,105,555,1005,2755,5505,13505},0),2),ROUND(MAX((BG17-BH17-BI17-3500)*{0.03,0.1,0.2,0.25,0.3,0.35,0.45}-{0,105,555,1005,2755,5505,13505},0),2))</f>
        <v>0</v>
      </c>
      <c r="BK17" s="306">
        <f t="shared" si="16"/>
        <v>2287.6220000000003</v>
      </c>
      <c r="BL17" s="313" t="s">
        <v>1555</v>
      </c>
      <c r="BM17" s="249"/>
      <c r="BN17" s="249"/>
      <c r="BO17" s="249"/>
      <c r="BP17" s="245" t="str">
        <f>IF(ISERROR(VLOOKUP(J17,人事资料!D:AS,27,0)),"",VLOOKUP(J17,人事资料!D:AS,27,0))</f>
        <v/>
      </c>
      <c r="BQ17" s="246">
        <f t="shared" si="4"/>
        <v>42551</v>
      </c>
      <c r="BR17" s="247" t="e">
        <f t="shared" si="5"/>
        <v>#VALUE!</v>
      </c>
      <c r="CC17" s="256">
        <f t="shared" si="9"/>
        <v>1880</v>
      </c>
      <c r="CD17" s="256">
        <f t="shared" si="10"/>
        <v>0</v>
      </c>
      <c r="CE17" s="256">
        <f t="shared" si="11"/>
        <v>23842</v>
      </c>
      <c r="CF17" s="256"/>
      <c r="CG17" s="256">
        <f t="shared" si="12"/>
        <v>0</v>
      </c>
      <c r="CH17" s="256">
        <f t="shared" si="13"/>
        <v>0</v>
      </c>
      <c r="CI17" s="256">
        <f t="shared" si="14"/>
        <v>1880</v>
      </c>
      <c r="CJ17" s="256">
        <f>SUM($CC17:CD17)</f>
        <v>1880</v>
      </c>
      <c r="CK17" s="256">
        <f>SUM($CC17:CE17)</f>
        <v>25722</v>
      </c>
      <c r="CL17" s="256">
        <f>SUM($CC17:CF17)</f>
        <v>25722</v>
      </c>
      <c r="CM17" s="256">
        <f>SUM($CC17:CG17)</f>
        <v>25722</v>
      </c>
      <c r="CN17" s="256">
        <f>SUM($CC17:CH17)</f>
        <v>25722</v>
      </c>
    </row>
    <row r="18" spans="1:92" ht="16.5" customHeight="1">
      <c r="A18" s="285">
        <v>12</v>
      </c>
      <c r="B18" s="308" t="str">
        <f t="shared" ref="B18:B26" si="20">IF(J18&lt;&gt;"",$B$7,"")</f>
        <v/>
      </c>
      <c r="C18" s="325" t="str">
        <f t="shared" ref="C18:C26" si="21">IF(J18&lt;&gt;"",$C$7,"")</f>
        <v/>
      </c>
      <c r="D18" s="308"/>
      <c r="E18" s="315"/>
      <c r="F18" s="308"/>
      <c r="G18" s="316"/>
      <c r="H18" s="316"/>
      <c r="I18" s="316"/>
      <c r="J18" s="317"/>
      <c r="K18" s="318" t="str">
        <f t="shared" si="0"/>
        <v/>
      </c>
      <c r="L18" s="294" t="str">
        <f>IF(ISERROR(VLOOKUP(J18,人事资料!D:AS,26,0)),"",VLOOKUP(J18,人事资料!D:AS,26,0))</f>
        <v/>
      </c>
      <c r="M18" s="295"/>
      <c r="N18" s="295"/>
      <c r="O18" s="296"/>
      <c r="P18" s="296"/>
      <c r="Q18" s="296"/>
      <c r="R18" s="296"/>
      <c r="S18" s="304"/>
      <c r="T18" s="297"/>
      <c r="U18" s="296"/>
      <c r="V18" s="296"/>
      <c r="W18" s="296"/>
      <c r="X18" s="296"/>
      <c r="Y18" s="296"/>
      <c r="Z18" s="296"/>
      <c r="AA18" s="296"/>
      <c r="AB18" s="296"/>
      <c r="AC18" s="296"/>
      <c r="AD18" s="296"/>
      <c r="AE18" s="296"/>
      <c r="AF18" s="296"/>
      <c r="AG18" s="296"/>
      <c r="AH18" s="296"/>
      <c r="AI18" s="296"/>
      <c r="AJ18" s="296"/>
      <c r="AK18" s="296"/>
      <c r="AL18" s="296"/>
      <c r="AM18" s="296"/>
      <c r="AN18" s="296"/>
      <c r="AO18" s="298">
        <f t="shared" si="6"/>
        <v>0</v>
      </c>
      <c r="AP18" s="319"/>
      <c r="AQ18" s="300">
        <f t="shared" si="18"/>
        <v>0</v>
      </c>
      <c r="AR18" s="296"/>
      <c r="AS18" s="320"/>
      <c r="AT18" s="298">
        <f t="shared" si="7"/>
        <v>0</v>
      </c>
      <c r="AU18" s="303">
        <f t="shared" si="8"/>
        <v>0</v>
      </c>
      <c r="AV18" s="303">
        <f t="shared" si="15"/>
        <v>0</v>
      </c>
      <c r="AW18" s="303"/>
      <c r="AX18" s="296"/>
      <c r="AY18" s="296"/>
      <c r="AZ18" s="296"/>
      <c r="BA18" s="296"/>
      <c r="BB18" s="296"/>
      <c r="BC18" s="296"/>
      <c r="BD18" s="296"/>
      <c r="BE18" s="298">
        <f t="shared" si="17"/>
        <v>0</v>
      </c>
      <c r="BF18" s="298">
        <f t="shared" si="2"/>
        <v>0</v>
      </c>
      <c r="BG18" s="298">
        <f t="shared" si="3"/>
        <v>0</v>
      </c>
      <c r="BH18" s="296"/>
      <c r="BI18" s="310"/>
      <c r="BJ18" s="306">
        <f>IF(G18="外教",ROUND(MAX((BG18-BH18-BI18-4800)*{0.03,0.1,0.2,0.25,0.3,0.35,0.45}-{0,105,555,1005,2755,5505,13505},0),2),ROUND(MAX((BG18-BH18-BI18-3500)*{0.03,0.1,0.2,0.25,0.3,0.35,0.45}-{0,105,555,1005,2755,5505,13505},0),2))</f>
        <v>0</v>
      </c>
      <c r="BK18" s="306">
        <f t="shared" si="16"/>
        <v>0</v>
      </c>
      <c r="BL18" s="313"/>
      <c r="BM18" s="248" t="e">
        <f>SUMIF(#REF!,J18,#REF!)</f>
        <v>#REF!</v>
      </c>
      <c r="BN18" s="249"/>
      <c r="BO18" s="249"/>
      <c r="BP18" s="245" t="str">
        <f>IF(ISERROR(VLOOKUP(J18,人事资料!D:AS,27,0)),"",VLOOKUP(J18,人事资料!D:AS,27,0))</f>
        <v/>
      </c>
      <c r="BQ18" s="246">
        <f t="shared" si="4"/>
        <v>0</v>
      </c>
      <c r="BR18" s="247" t="e">
        <f t="shared" si="5"/>
        <v>#VALUE!</v>
      </c>
      <c r="CC18" s="256">
        <f t="shared" si="9"/>
        <v>0</v>
      </c>
      <c r="CD18" s="256">
        <f t="shared" si="10"/>
        <v>0</v>
      </c>
      <c r="CE18" s="256">
        <f t="shared" si="11"/>
        <v>0</v>
      </c>
      <c r="CF18" s="256"/>
      <c r="CG18" s="256">
        <f t="shared" si="12"/>
        <v>0</v>
      </c>
      <c r="CH18" s="256">
        <f t="shared" si="13"/>
        <v>0</v>
      </c>
      <c r="CI18" s="256">
        <f t="shared" si="14"/>
        <v>0</v>
      </c>
      <c r="CJ18" s="256">
        <f>SUM($CC18:CD18)</f>
        <v>0</v>
      </c>
      <c r="CK18" s="256">
        <f>SUM($CC18:CE18)</f>
        <v>0</v>
      </c>
      <c r="CL18" s="256">
        <f>SUM($CC18:CF18)</f>
        <v>0</v>
      </c>
      <c r="CM18" s="256">
        <f>SUM($CC18:CG18)</f>
        <v>0</v>
      </c>
      <c r="CN18" s="256">
        <f>SUM($CC18:CH18)</f>
        <v>0</v>
      </c>
    </row>
    <row r="19" spans="1:92" ht="16.5" customHeight="1">
      <c r="A19" s="285">
        <v>13</v>
      </c>
      <c r="B19" s="308" t="str">
        <f t="shared" si="20"/>
        <v/>
      </c>
      <c r="C19" s="325" t="str">
        <f t="shared" si="21"/>
        <v/>
      </c>
      <c r="D19" s="308"/>
      <c r="E19" s="315"/>
      <c r="F19" s="308"/>
      <c r="G19" s="316"/>
      <c r="H19" s="316"/>
      <c r="I19" s="316"/>
      <c r="J19" s="317"/>
      <c r="K19" s="318"/>
      <c r="L19" s="294" t="str">
        <f>IF(ISERROR(VLOOKUP(J19,人事资料!D:AS,26,0)),"",VLOOKUP(J19,人事资料!D:AS,26,0))</f>
        <v/>
      </c>
      <c r="M19" s="295"/>
      <c r="N19" s="295"/>
      <c r="O19" s="296"/>
      <c r="P19" s="296"/>
      <c r="Q19" s="296"/>
      <c r="R19" s="296"/>
      <c r="S19" s="304"/>
      <c r="T19" s="297"/>
      <c r="U19" s="296"/>
      <c r="V19" s="296"/>
      <c r="W19" s="296"/>
      <c r="X19" s="296"/>
      <c r="Y19" s="296"/>
      <c r="Z19" s="296"/>
      <c r="AA19" s="296"/>
      <c r="AB19" s="296"/>
      <c r="AC19" s="296"/>
      <c r="AD19" s="296"/>
      <c r="AE19" s="296"/>
      <c r="AF19" s="296"/>
      <c r="AG19" s="296"/>
      <c r="AH19" s="296"/>
      <c r="AI19" s="296"/>
      <c r="AJ19" s="296"/>
      <c r="AK19" s="296"/>
      <c r="AL19" s="296"/>
      <c r="AM19" s="296"/>
      <c r="AN19" s="296"/>
      <c r="AO19" s="298">
        <f t="shared" si="6"/>
        <v>0</v>
      </c>
      <c r="AP19" s="319"/>
      <c r="AQ19" s="300">
        <f t="shared" si="18"/>
        <v>0</v>
      </c>
      <c r="AR19" s="296"/>
      <c r="AS19" s="320"/>
      <c r="AT19" s="298">
        <f t="shared" si="7"/>
        <v>0</v>
      </c>
      <c r="AU19" s="303">
        <f t="shared" si="8"/>
        <v>0</v>
      </c>
      <c r="AV19" s="303">
        <f t="shared" si="15"/>
        <v>0</v>
      </c>
      <c r="AW19" s="303"/>
      <c r="AX19" s="296"/>
      <c r="AY19" s="296"/>
      <c r="AZ19" s="296"/>
      <c r="BA19" s="296"/>
      <c r="BB19" s="296"/>
      <c r="BC19" s="296"/>
      <c r="BD19" s="296"/>
      <c r="BE19" s="298">
        <f t="shared" si="17"/>
        <v>0</v>
      </c>
      <c r="BF19" s="298">
        <f t="shared" si="2"/>
        <v>0</v>
      </c>
      <c r="BG19" s="298">
        <f t="shared" si="3"/>
        <v>0</v>
      </c>
      <c r="BH19" s="296"/>
      <c r="BI19" s="321"/>
      <c r="BJ19" s="306">
        <f>IF(G19="外教",ROUND(MAX((BG19-BH19-BI19-4800)*{0.03,0.1,0.2,0.25,0.3,0.35,0.45}-{0,105,555,1005,2755,5505,13505},0),2),ROUND(MAX((BG19-BH19-BI19-3500)*{0.03,0.1,0.2,0.25,0.3,0.35,0.45}-{0,105,555,1005,2755,5505,13505},0),2))</f>
        <v>0</v>
      </c>
      <c r="BK19" s="306">
        <f t="shared" si="16"/>
        <v>0</v>
      </c>
      <c r="BL19" s="313"/>
      <c r="BM19" s="249"/>
      <c r="BN19" s="249"/>
      <c r="BO19" s="249"/>
      <c r="BP19" s="245" t="str">
        <f>IF(ISERROR(VLOOKUP(J19,人事资料!D:AS,27,0)),"",VLOOKUP(J19,人事资料!D:AS,27,0))</f>
        <v/>
      </c>
      <c r="BQ19" s="246">
        <f t="shared" si="4"/>
        <v>0</v>
      </c>
      <c r="BR19" s="247" t="e">
        <f t="shared" si="5"/>
        <v>#VALUE!</v>
      </c>
      <c r="CC19" s="256">
        <f t="shared" si="9"/>
        <v>0</v>
      </c>
      <c r="CD19" s="256">
        <f t="shared" si="10"/>
        <v>0</v>
      </c>
      <c r="CE19" s="256">
        <f t="shared" si="11"/>
        <v>0</v>
      </c>
      <c r="CF19" s="256"/>
      <c r="CG19" s="256">
        <f t="shared" si="12"/>
        <v>0</v>
      </c>
      <c r="CH19" s="256">
        <f t="shared" si="13"/>
        <v>0</v>
      </c>
      <c r="CI19" s="256">
        <f t="shared" si="14"/>
        <v>0</v>
      </c>
      <c r="CJ19" s="256">
        <f>SUM($CC19:CD19)</f>
        <v>0</v>
      </c>
      <c r="CK19" s="256">
        <f>SUM($CC19:CE19)</f>
        <v>0</v>
      </c>
      <c r="CL19" s="256">
        <f>SUM($CC19:CF19)</f>
        <v>0</v>
      </c>
      <c r="CM19" s="256">
        <f>SUM($CC19:CG19)</f>
        <v>0</v>
      </c>
      <c r="CN19" s="256">
        <f>SUM($CC19:CH19)</f>
        <v>0</v>
      </c>
    </row>
    <row r="20" spans="1:92" ht="16.5" customHeight="1">
      <c r="A20" s="285">
        <v>14</v>
      </c>
      <c r="B20" s="308" t="str">
        <f t="shared" si="20"/>
        <v/>
      </c>
      <c r="C20" s="325" t="str">
        <f t="shared" si="21"/>
        <v/>
      </c>
      <c r="D20" s="308"/>
      <c r="E20" s="315"/>
      <c r="F20" s="308"/>
      <c r="G20" s="316"/>
      <c r="H20" s="316"/>
      <c r="I20" s="316"/>
      <c r="J20" s="322"/>
      <c r="K20" s="318" t="str">
        <f t="shared" ref="K20:K26" si="22">IF(ISERROR(+BP20+BR20),"",+BP20+BR20)</f>
        <v/>
      </c>
      <c r="L20" s="294" t="str">
        <f>IF(ISERROR(VLOOKUP(J20,人事资料!D:AS,26,0)),"",VLOOKUP(J20,人事资料!D:AS,26,0))</f>
        <v/>
      </c>
      <c r="M20" s="323"/>
      <c r="N20" s="295"/>
      <c r="O20" s="296"/>
      <c r="P20" s="296"/>
      <c r="Q20" s="296"/>
      <c r="R20" s="296"/>
      <c r="S20" s="324"/>
      <c r="T20" s="297"/>
      <c r="U20" s="296"/>
      <c r="V20" s="296"/>
      <c r="W20" s="296"/>
      <c r="X20" s="296"/>
      <c r="Y20" s="296"/>
      <c r="Z20" s="296"/>
      <c r="AA20" s="296"/>
      <c r="AB20" s="296"/>
      <c r="AC20" s="296"/>
      <c r="AD20" s="296"/>
      <c r="AE20" s="296"/>
      <c r="AF20" s="296"/>
      <c r="AG20" s="296"/>
      <c r="AH20" s="296"/>
      <c r="AI20" s="296"/>
      <c r="AJ20" s="296"/>
      <c r="AK20" s="296"/>
      <c r="AL20" s="296"/>
      <c r="AM20" s="296"/>
      <c r="AN20" s="296"/>
      <c r="AO20" s="298">
        <f t="shared" si="6"/>
        <v>0</v>
      </c>
      <c r="AP20" s="319"/>
      <c r="AQ20" s="300">
        <f t="shared" si="18"/>
        <v>0</v>
      </c>
      <c r="AR20" s="296"/>
      <c r="AS20" s="320"/>
      <c r="AT20" s="298">
        <f t="shared" si="7"/>
        <v>0</v>
      </c>
      <c r="AU20" s="303">
        <f t="shared" si="8"/>
        <v>0</v>
      </c>
      <c r="AV20" s="303">
        <f t="shared" si="15"/>
        <v>0</v>
      </c>
      <c r="AW20" s="303"/>
      <c r="AX20" s="296"/>
      <c r="AY20" s="296"/>
      <c r="AZ20" s="296"/>
      <c r="BA20" s="296"/>
      <c r="BB20" s="296"/>
      <c r="BC20" s="296"/>
      <c r="BD20" s="296"/>
      <c r="BE20" s="298">
        <f t="shared" si="17"/>
        <v>0</v>
      </c>
      <c r="BF20" s="298">
        <f t="shared" si="2"/>
        <v>0</v>
      </c>
      <c r="BG20" s="298">
        <f t="shared" si="3"/>
        <v>0</v>
      </c>
      <c r="BH20" s="296"/>
      <c r="BI20" s="321"/>
      <c r="BJ20" s="306">
        <f>IF(G20="外教",ROUND(MAX((BG20-BH20-BI20-4800)*{0.03,0.1,0.2,0.25,0.3,0.35,0.45}-{0,105,555,1005,2755,5505,13505},0),2),ROUND(MAX((BG20-BH20-BI20-3500)*{0.03,0.1,0.2,0.25,0.3,0.35,0.45}-{0,105,555,1005,2755,5505,13505},0),2))</f>
        <v>0</v>
      </c>
      <c r="BK20" s="306">
        <f t="shared" si="16"/>
        <v>0</v>
      </c>
      <c r="BL20" s="313"/>
      <c r="BM20" s="249"/>
      <c r="BN20" s="249"/>
      <c r="BO20" s="249"/>
      <c r="BP20" s="245" t="str">
        <f>IF(ISERROR(VLOOKUP(J20,人事资料!D:AS,27,0)),"",VLOOKUP(J20,人事资料!D:AS,27,0))</f>
        <v/>
      </c>
      <c r="BQ20" s="246">
        <f t="shared" si="4"/>
        <v>0</v>
      </c>
      <c r="BR20" s="247" t="e">
        <f t="shared" si="5"/>
        <v>#VALUE!</v>
      </c>
      <c r="CC20" s="256">
        <f t="shared" si="9"/>
        <v>0</v>
      </c>
      <c r="CD20" s="256">
        <f t="shared" si="10"/>
        <v>0</v>
      </c>
      <c r="CE20" s="256">
        <f t="shared" si="11"/>
        <v>0</v>
      </c>
      <c r="CF20" s="256"/>
      <c r="CG20" s="256">
        <f t="shared" si="12"/>
        <v>0</v>
      </c>
      <c r="CH20" s="256">
        <f t="shared" si="13"/>
        <v>0</v>
      </c>
      <c r="CI20" s="256">
        <f t="shared" si="14"/>
        <v>0</v>
      </c>
      <c r="CJ20" s="256">
        <f>SUM($CC20:CD20)</f>
        <v>0</v>
      </c>
      <c r="CK20" s="256">
        <f>SUM($CC20:CE20)</f>
        <v>0</v>
      </c>
      <c r="CL20" s="256">
        <f>SUM($CC20:CF20)</f>
        <v>0</v>
      </c>
      <c r="CM20" s="256">
        <f>SUM($CC20:CG20)</f>
        <v>0</v>
      </c>
      <c r="CN20" s="256">
        <f>SUM($CC20:CH20)</f>
        <v>0</v>
      </c>
    </row>
    <row r="21" spans="1:92" ht="16.5" customHeight="1">
      <c r="A21" s="285">
        <v>15</v>
      </c>
      <c r="B21" s="308" t="str">
        <f t="shared" si="20"/>
        <v/>
      </c>
      <c r="C21" s="325" t="str">
        <f t="shared" si="21"/>
        <v/>
      </c>
      <c r="D21" s="308"/>
      <c r="E21" s="315"/>
      <c r="F21" s="308"/>
      <c r="G21" s="316"/>
      <c r="H21" s="316"/>
      <c r="I21" s="316"/>
      <c r="J21" s="322"/>
      <c r="K21" s="318" t="str">
        <f t="shared" si="22"/>
        <v/>
      </c>
      <c r="L21" s="294" t="str">
        <f>IF(ISERROR(VLOOKUP(J21,人事资料!D:AS,26,0)),"",VLOOKUP(J21,人事资料!D:AS,26,0))</f>
        <v/>
      </c>
      <c r="M21" s="323"/>
      <c r="N21" s="295"/>
      <c r="O21" s="296"/>
      <c r="P21" s="296"/>
      <c r="Q21" s="296"/>
      <c r="R21" s="296"/>
      <c r="S21" s="324"/>
      <c r="T21" s="297"/>
      <c r="U21" s="296"/>
      <c r="V21" s="296"/>
      <c r="W21" s="296"/>
      <c r="X21" s="296"/>
      <c r="Y21" s="296"/>
      <c r="Z21" s="296"/>
      <c r="AA21" s="296"/>
      <c r="AB21" s="296"/>
      <c r="AC21" s="296"/>
      <c r="AD21" s="296"/>
      <c r="AE21" s="296"/>
      <c r="AF21" s="296"/>
      <c r="AG21" s="296"/>
      <c r="AH21" s="296"/>
      <c r="AI21" s="296"/>
      <c r="AJ21" s="296"/>
      <c r="AK21" s="296"/>
      <c r="AL21" s="296"/>
      <c r="AM21" s="296"/>
      <c r="AN21" s="296"/>
      <c r="AO21" s="298">
        <f t="shared" si="6"/>
        <v>0</v>
      </c>
      <c r="AP21" s="319"/>
      <c r="AQ21" s="300">
        <f t="shared" si="18"/>
        <v>0</v>
      </c>
      <c r="AR21" s="296"/>
      <c r="AS21" s="320"/>
      <c r="AT21" s="298">
        <f t="shared" si="7"/>
        <v>0</v>
      </c>
      <c r="AU21" s="303">
        <f t="shared" si="8"/>
        <v>0</v>
      </c>
      <c r="AV21" s="303">
        <f t="shared" si="15"/>
        <v>0</v>
      </c>
      <c r="AW21" s="303"/>
      <c r="AX21" s="296"/>
      <c r="AY21" s="296"/>
      <c r="AZ21" s="296"/>
      <c r="BA21" s="296"/>
      <c r="BB21" s="296"/>
      <c r="BC21" s="296"/>
      <c r="BD21" s="296"/>
      <c r="BE21" s="298">
        <f t="shared" si="17"/>
        <v>0</v>
      </c>
      <c r="BF21" s="298">
        <f t="shared" si="2"/>
        <v>0</v>
      </c>
      <c r="BG21" s="298">
        <f t="shared" si="3"/>
        <v>0</v>
      </c>
      <c r="BH21" s="296"/>
      <c r="BI21" s="321"/>
      <c r="BJ21" s="306">
        <f>IF(G21="外教",ROUND(MAX((BG21-BH21-BI21-4800)*{0.03,0.1,0.2,0.25,0.3,0.35,0.45}-{0,105,555,1005,2755,5505,13505},0),2),ROUND(MAX((BG21-BH21-BI21-3500)*{0.03,0.1,0.2,0.25,0.3,0.35,0.45}-{0,105,555,1005,2755,5505,13505},0),2))</f>
        <v>0</v>
      </c>
      <c r="BK21" s="306">
        <f t="shared" si="16"/>
        <v>0</v>
      </c>
      <c r="BL21" s="313"/>
      <c r="BM21" s="249"/>
      <c r="BN21" s="249"/>
      <c r="BO21" s="249"/>
      <c r="BP21" s="245" t="str">
        <f>IF(ISERROR(VLOOKUP(J21,人事资料!D:AS,27,0)),"",VLOOKUP(J21,人事资料!D:AS,27,0))</f>
        <v/>
      </c>
      <c r="BQ21" s="246">
        <f t="shared" si="4"/>
        <v>0</v>
      </c>
      <c r="BR21" s="247" t="e">
        <f t="shared" si="5"/>
        <v>#VALUE!</v>
      </c>
      <c r="CC21" s="256">
        <f t="shared" si="9"/>
        <v>0</v>
      </c>
      <c r="CD21" s="256">
        <f t="shared" si="10"/>
        <v>0</v>
      </c>
      <c r="CE21" s="256">
        <f t="shared" si="11"/>
        <v>0</v>
      </c>
      <c r="CF21" s="256"/>
      <c r="CG21" s="256">
        <f t="shared" si="12"/>
        <v>0</v>
      </c>
      <c r="CH21" s="256">
        <f t="shared" si="13"/>
        <v>0</v>
      </c>
      <c r="CI21" s="256">
        <f t="shared" si="14"/>
        <v>0</v>
      </c>
      <c r="CJ21" s="256">
        <f>SUM($CC21:CD21)</f>
        <v>0</v>
      </c>
      <c r="CK21" s="256">
        <f>SUM($CC21:CE21)</f>
        <v>0</v>
      </c>
      <c r="CL21" s="256">
        <f>SUM($CC21:CF21)</f>
        <v>0</v>
      </c>
      <c r="CM21" s="256">
        <f>SUM($CC21:CG21)</f>
        <v>0</v>
      </c>
      <c r="CN21" s="256">
        <f>SUM($CC21:CH21)</f>
        <v>0</v>
      </c>
    </row>
    <row r="22" spans="1:92" ht="16.5" customHeight="1">
      <c r="A22" s="285">
        <v>16</v>
      </c>
      <c r="B22" s="308" t="str">
        <f t="shared" si="20"/>
        <v/>
      </c>
      <c r="C22" s="325" t="str">
        <f t="shared" si="21"/>
        <v/>
      </c>
      <c r="D22" s="308"/>
      <c r="E22" s="315"/>
      <c r="F22" s="308"/>
      <c r="G22" s="316"/>
      <c r="H22" s="316"/>
      <c r="I22" s="316"/>
      <c r="J22" s="322"/>
      <c r="K22" s="318" t="str">
        <f t="shared" si="22"/>
        <v/>
      </c>
      <c r="L22" s="294" t="str">
        <f>IF(ISERROR(VLOOKUP(J22,人事资料!D:AS,26,0)),"",VLOOKUP(J22,人事资料!D:AS,26,0))</f>
        <v/>
      </c>
      <c r="M22" s="323"/>
      <c r="N22" s="295"/>
      <c r="O22" s="296"/>
      <c r="P22" s="296"/>
      <c r="Q22" s="296"/>
      <c r="R22" s="296"/>
      <c r="S22" s="324"/>
      <c r="T22" s="297"/>
      <c r="U22" s="296"/>
      <c r="V22" s="296"/>
      <c r="W22" s="296"/>
      <c r="X22" s="296"/>
      <c r="Y22" s="296"/>
      <c r="Z22" s="296"/>
      <c r="AA22" s="296"/>
      <c r="AB22" s="296"/>
      <c r="AC22" s="296"/>
      <c r="AD22" s="296"/>
      <c r="AE22" s="296"/>
      <c r="AF22" s="296"/>
      <c r="AG22" s="296"/>
      <c r="AH22" s="296"/>
      <c r="AI22" s="296"/>
      <c r="AJ22" s="296"/>
      <c r="AK22" s="296"/>
      <c r="AL22" s="296"/>
      <c r="AM22" s="296"/>
      <c r="AN22" s="296"/>
      <c r="AO22" s="298">
        <f t="shared" si="6"/>
        <v>0</v>
      </c>
      <c r="AP22" s="319"/>
      <c r="AQ22" s="300">
        <f t="shared" si="18"/>
        <v>0</v>
      </c>
      <c r="AR22" s="296"/>
      <c r="AS22" s="320"/>
      <c r="AT22" s="298">
        <f t="shared" si="7"/>
        <v>0</v>
      </c>
      <c r="AU22" s="303">
        <f t="shared" si="8"/>
        <v>0</v>
      </c>
      <c r="AV22" s="303">
        <f t="shared" si="15"/>
        <v>0</v>
      </c>
      <c r="AW22" s="303"/>
      <c r="AX22" s="296"/>
      <c r="AY22" s="296"/>
      <c r="AZ22" s="296"/>
      <c r="BA22" s="296"/>
      <c r="BB22" s="296"/>
      <c r="BC22" s="296"/>
      <c r="BD22" s="296"/>
      <c r="BE22" s="298">
        <f t="shared" si="17"/>
        <v>0</v>
      </c>
      <c r="BF22" s="298">
        <f t="shared" si="2"/>
        <v>0</v>
      </c>
      <c r="BG22" s="298">
        <f t="shared" si="3"/>
        <v>0</v>
      </c>
      <c r="BH22" s="296"/>
      <c r="BI22" s="321"/>
      <c r="BJ22" s="306">
        <f>IF(G22="外教",ROUND(MAX((BG22-BH22-BI22-4800)*{0.03,0.1,0.2,0.25,0.3,0.35,0.45}-{0,105,555,1005,2755,5505,13505},0),2),ROUND(MAX((BG22-BH22-BI22-3500)*{0.03,0.1,0.2,0.25,0.3,0.35,0.45}-{0,105,555,1005,2755,5505,13505},0),2))</f>
        <v>0</v>
      </c>
      <c r="BK22" s="306">
        <f t="shared" si="16"/>
        <v>0</v>
      </c>
      <c r="BL22" s="313"/>
      <c r="BM22" s="249"/>
      <c r="BN22" s="249"/>
      <c r="BO22" s="249"/>
      <c r="BP22" s="245" t="str">
        <f>IF(ISERROR(VLOOKUP(J22,人事资料!D:AS,27,0)),"",VLOOKUP(J22,人事资料!D:AS,27,0))</f>
        <v/>
      </c>
      <c r="BQ22" s="246">
        <f t="shared" si="4"/>
        <v>0</v>
      </c>
      <c r="BR22" s="247" t="e">
        <f t="shared" si="5"/>
        <v>#VALUE!</v>
      </c>
      <c r="CC22" s="256">
        <f t="shared" si="9"/>
        <v>0</v>
      </c>
      <c r="CD22" s="256">
        <f t="shared" si="10"/>
        <v>0</v>
      </c>
      <c r="CE22" s="256">
        <f t="shared" si="11"/>
        <v>0</v>
      </c>
      <c r="CF22" s="256"/>
      <c r="CG22" s="256">
        <f t="shared" si="12"/>
        <v>0</v>
      </c>
      <c r="CH22" s="256">
        <f t="shared" si="13"/>
        <v>0</v>
      </c>
      <c r="CI22" s="256">
        <f t="shared" si="14"/>
        <v>0</v>
      </c>
      <c r="CJ22" s="256">
        <f>SUM($CC22:CD22)</f>
        <v>0</v>
      </c>
      <c r="CK22" s="256">
        <f>SUM($CC22:CE22)</f>
        <v>0</v>
      </c>
      <c r="CL22" s="256">
        <f>SUM($CC22:CF22)</f>
        <v>0</v>
      </c>
      <c r="CM22" s="256">
        <f>SUM($CC22:CG22)</f>
        <v>0</v>
      </c>
      <c r="CN22" s="256">
        <f>SUM($CC22:CH22)</f>
        <v>0</v>
      </c>
    </row>
    <row r="23" spans="1:92" ht="16.5" customHeight="1">
      <c r="A23" s="285">
        <v>17</v>
      </c>
      <c r="B23" s="308" t="str">
        <f t="shared" si="20"/>
        <v/>
      </c>
      <c r="C23" s="325" t="str">
        <f t="shared" si="21"/>
        <v/>
      </c>
      <c r="D23" s="308"/>
      <c r="E23" s="315"/>
      <c r="F23" s="308"/>
      <c r="G23" s="316"/>
      <c r="H23" s="316"/>
      <c r="I23" s="316"/>
      <c r="J23" s="322"/>
      <c r="K23" s="318" t="str">
        <f t="shared" si="22"/>
        <v/>
      </c>
      <c r="L23" s="294" t="str">
        <f>IF(ISERROR(VLOOKUP(J23,人事资料!D:AS,26,0)),"",VLOOKUP(J23,人事资料!D:AS,26,0))</f>
        <v/>
      </c>
      <c r="M23" s="323"/>
      <c r="N23" s="295"/>
      <c r="O23" s="296"/>
      <c r="P23" s="296"/>
      <c r="Q23" s="296"/>
      <c r="R23" s="296"/>
      <c r="S23" s="324"/>
      <c r="T23" s="297"/>
      <c r="U23" s="296"/>
      <c r="V23" s="296"/>
      <c r="W23" s="296"/>
      <c r="X23" s="296"/>
      <c r="Y23" s="296"/>
      <c r="Z23" s="296"/>
      <c r="AA23" s="296"/>
      <c r="AB23" s="296"/>
      <c r="AC23" s="296"/>
      <c r="AD23" s="296"/>
      <c r="AE23" s="296"/>
      <c r="AF23" s="296"/>
      <c r="AG23" s="296"/>
      <c r="AH23" s="296"/>
      <c r="AI23" s="296"/>
      <c r="AJ23" s="296"/>
      <c r="AK23" s="296"/>
      <c r="AL23" s="296"/>
      <c r="AM23" s="296"/>
      <c r="AN23" s="296"/>
      <c r="AO23" s="298">
        <f t="shared" si="6"/>
        <v>0</v>
      </c>
      <c r="AP23" s="319"/>
      <c r="AQ23" s="300">
        <f t="shared" si="18"/>
        <v>0</v>
      </c>
      <c r="AR23" s="296"/>
      <c r="AS23" s="320"/>
      <c r="AT23" s="298">
        <f t="shared" si="7"/>
        <v>0</v>
      </c>
      <c r="AU23" s="303">
        <f t="shared" si="8"/>
        <v>0</v>
      </c>
      <c r="AV23" s="303">
        <f t="shared" si="15"/>
        <v>0</v>
      </c>
      <c r="AW23" s="303"/>
      <c r="AX23" s="296"/>
      <c r="AY23" s="296"/>
      <c r="AZ23" s="296"/>
      <c r="BA23" s="296"/>
      <c r="BB23" s="296"/>
      <c r="BC23" s="296"/>
      <c r="BD23" s="296"/>
      <c r="BE23" s="298">
        <f t="shared" si="17"/>
        <v>0</v>
      </c>
      <c r="BF23" s="298">
        <f t="shared" si="2"/>
        <v>0</v>
      </c>
      <c r="BG23" s="298">
        <f t="shared" si="3"/>
        <v>0</v>
      </c>
      <c r="BH23" s="296"/>
      <c r="BI23" s="321"/>
      <c r="BJ23" s="306">
        <f>IF(G23="外教",ROUND(MAX((BG23-BH23-BI23-4800)*{0.03,0.1,0.2,0.25,0.3,0.35,0.45}-{0,105,555,1005,2755,5505,13505},0),2),ROUND(MAX((BG23-BH23-BI23-3500)*{0.03,0.1,0.2,0.25,0.3,0.35,0.45}-{0,105,555,1005,2755,5505,13505},0),2))</f>
        <v>0</v>
      </c>
      <c r="BK23" s="306">
        <f t="shared" si="16"/>
        <v>0</v>
      </c>
      <c r="BL23" s="313"/>
      <c r="BM23" s="249"/>
      <c r="BN23" s="249"/>
      <c r="BO23" s="249"/>
      <c r="BP23" s="245" t="str">
        <f>IF(ISERROR(VLOOKUP(J23,人事资料!D:AS,27,0)),"",VLOOKUP(J23,人事资料!D:AS,27,0))</f>
        <v/>
      </c>
      <c r="BQ23" s="246">
        <f t="shared" si="4"/>
        <v>0</v>
      </c>
      <c r="BR23" s="247" t="e">
        <f t="shared" si="5"/>
        <v>#VALUE!</v>
      </c>
      <c r="CC23" s="256">
        <f t="shared" si="9"/>
        <v>0</v>
      </c>
      <c r="CD23" s="256">
        <f t="shared" si="10"/>
        <v>0</v>
      </c>
      <c r="CE23" s="256">
        <f t="shared" si="11"/>
        <v>0</v>
      </c>
      <c r="CF23" s="256"/>
      <c r="CG23" s="256">
        <f t="shared" si="12"/>
        <v>0</v>
      </c>
      <c r="CH23" s="256">
        <f t="shared" si="13"/>
        <v>0</v>
      </c>
      <c r="CI23" s="256">
        <f t="shared" si="14"/>
        <v>0</v>
      </c>
      <c r="CJ23" s="256">
        <f>SUM($CC23:CD23)</f>
        <v>0</v>
      </c>
      <c r="CK23" s="256">
        <f>SUM($CC23:CE23)</f>
        <v>0</v>
      </c>
      <c r="CL23" s="256">
        <f>SUM($CC23:CF23)</f>
        <v>0</v>
      </c>
      <c r="CM23" s="256">
        <f>SUM($CC23:CG23)</f>
        <v>0</v>
      </c>
      <c r="CN23" s="256">
        <f>SUM($CC23:CH23)</f>
        <v>0</v>
      </c>
    </row>
    <row r="24" spans="1:92" ht="16.5" customHeight="1">
      <c r="A24" s="285">
        <v>18</v>
      </c>
      <c r="B24" s="308" t="str">
        <f t="shared" si="20"/>
        <v/>
      </c>
      <c r="C24" s="325" t="str">
        <f t="shared" si="21"/>
        <v/>
      </c>
      <c r="D24" s="308"/>
      <c r="E24" s="315"/>
      <c r="F24" s="308"/>
      <c r="G24" s="316"/>
      <c r="H24" s="316"/>
      <c r="I24" s="316"/>
      <c r="J24" s="322"/>
      <c r="K24" s="318" t="str">
        <f t="shared" si="22"/>
        <v/>
      </c>
      <c r="L24" s="294" t="str">
        <f>IF(ISERROR(VLOOKUP(J24,人事资料!D:AS,26,0)),"",VLOOKUP(J24,人事资料!D:AS,26,0))</f>
        <v/>
      </c>
      <c r="M24" s="323"/>
      <c r="N24" s="295"/>
      <c r="O24" s="296"/>
      <c r="P24" s="296"/>
      <c r="Q24" s="296"/>
      <c r="R24" s="296"/>
      <c r="S24" s="324"/>
      <c r="T24" s="297"/>
      <c r="U24" s="296"/>
      <c r="V24" s="296"/>
      <c r="W24" s="296"/>
      <c r="X24" s="296"/>
      <c r="Y24" s="296"/>
      <c r="Z24" s="296"/>
      <c r="AA24" s="296"/>
      <c r="AB24" s="296"/>
      <c r="AC24" s="296"/>
      <c r="AD24" s="296"/>
      <c r="AE24" s="296"/>
      <c r="AF24" s="296"/>
      <c r="AG24" s="296"/>
      <c r="AH24" s="296"/>
      <c r="AI24" s="296"/>
      <c r="AJ24" s="296"/>
      <c r="AK24" s="296"/>
      <c r="AL24" s="296"/>
      <c r="AM24" s="296"/>
      <c r="AN24" s="296"/>
      <c r="AO24" s="298">
        <f t="shared" si="6"/>
        <v>0</v>
      </c>
      <c r="AP24" s="319"/>
      <c r="AQ24" s="300">
        <f t="shared" si="18"/>
        <v>0</v>
      </c>
      <c r="AR24" s="296"/>
      <c r="AS24" s="320"/>
      <c r="AT24" s="298">
        <f t="shared" si="7"/>
        <v>0</v>
      </c>
      <c r="AU24" s="303">
        <f t="shared" si="8"/>
        <v>0</v>
      </c>
      <c r="AV24" s="303">
        <f t="shared" si="15"/>
        <v>0</v>
      </c>
      <c r="AW24" s="303"/>
      <c r="AX24" s="296"/>
      <c r="AY24" s="296"/>
      <c r="AZ24" s="296"/>
      <c r="BA24" s="296"/>
      <c r="BB24" s="296"/>
      <c r="BC24" s="296"/>
      <c r="BD24" s="296"/>
      <c r="BE24" s="298">
        <f t="shared" si="17"/>
        <v>0</v>
      </c>
      <c r="BF24" s="298">
        <f t="shared" si="2"/>
        <v>0</v>
      </c>
      <c r="BG24" s="298">
        <f t="shared" si="3"/>
        <v>0</v>
      </c>
      <c r="BH24" s="296"/>
      <c r="BI24" s="321"/>
      <c r="BJ24" s="306">
        <f>IF(G24="外教",ROUND(MAX((BG24-BH24-BI24-4800)*{0.03,0.1,0.2,0.25,0.3,0.35,0.45}-{0,105,555,1005,2755,5505,13505},0),2),ROUND(MAX((BG24-BH24-BI24-3500)*{0.03,0.1,0.2,0.25,0.3,0.35,0.45}-{0,105,555,1005,2755,5505,13505},0),2))</f>
        <v>0</v>
      </c>
      <c r="BK24" s="306">
        <f t="shared" si="16"/>
        <v>0</v>
      </c>
      <c r="BL24" s="313"/>
      <c r="BM24" s="249"/>
      <c r="BN24" s="249"/>
      <c r="BO24" s="249"/>
      <c r="BP24" s="245" t="str">
        <f>IF(ISERROR(VLOOKUP(J24,人事资料!D:AS,27,0)),"",VLOOKUP(J24,人事资料!D:AS,27,0))</f>
        <v/>
      </c>
      <c r="BQ24" s="246">
        <f t="shared" si="4"/>
        <v>0</v>
      </c>
      <c r="BR24" s="247" t="e">
        <f t="shared" si="5"/>
        <v>#VALUE!</v>
      </c>
      <c r="CC24" s="256">
        <f t="shared" si="9"/>
        <v>0</v>
      </c>
      <c r="CD24" s="256">
        <f t="shared" si="10"/>
        <v>0</v>
      </c>
      <c r="CE24" s="256">
        <f t="shared" si="11"/>
        <v>0</v>
      </c>
      <c r="CF24" s="256"/>
      <c r="CG24" s="256">
        <f t="shared" si="12"/>
        <v>0</v>
      </c>
      <c r="CH24" s="256">
        <f t="shared" si="13"/>
        <v>0</v>
      </c>
      <c r="CI24" s="256">
        <f t="shared" si="14"/>
        <v>0</v>
      </c>
      <c r="CJ24" s="256">
        <f>SUM($CC24:CD24)</f>
        <v>0</v>
      </c>
      <c r="CK24" s="256">
        <f>SUM($CC24:CE24)</f>
        <v>0</v>
      </c>
      <c r="CL24" s="256">
        <f>SUM($CC24:CF24)</f>
        <v>0</v>
      </c>
      <c r="CM24" s="256">
        <f>SUM($CC24:CG24)</f>
        <v>0</v>
      </c>
      <c r="CN24" s="256">
        <f>SUM($CC24:CH24)</f>
        <v>0</v>
      </c>
    </row>
    <row r="25" spans="1:92" ht="16.5" customHeight="1">
      <c r="A25" s="285">
        <v>19</v>
      </c>
      <c r="B25" s="308" t="str">
        <f t="shared" si="20"/>
        <v/>
      </c>
      <c r="C25" s="325" t="str">
        <f t="shared" si="21"/>
        <v/>
      </c>
      <c r="D25" s="308"/>
      <c r="E25" s="315"/>
      <c r="F25" s="308"/>
      <c r="G25" s="316"/>
      <c r="H25" s="316"/>
      <c r="I25" s="316"/>
      <c r="J25" s="322"/>
      <c r="K25" s="318" t="str">
        <f t="shared" si="22"/>
        <v/>
      </c>
      <c r="L25" s="294" t="str">
        <f>IF(ISERROR(VLOOKUP(J25,人事资料!D:AS,26,0)),"",VLOOKUP(J25,人事资料!D:AS,26,0))</f>
        <v/>
      </c>
      <c r="M25" s="323"/>
      <c r="N25" s="295"/>
      <c r="O25" s="296"/>
      <c r="P25" s="296"/>
      <c r="Q25" s="296"/>
      <c r="R25" s="296"/>
      <c r="S25" s="324"/>
      <c r="T25" s="297"/>
      <c r="U25" s="296"/>
      <c r="V25" s="296"/>
      <c r="W25" s="296"/>
      <c r="X25" s="296"/>
      <c r="Y25" s="296"/>
      <c r="Z25" s="296"/>
      <c r="AA25" s="296"/>
      <c r="AB25" s="296"/>
      <c r="AC25" s="296"/>
      <c r="AD25" s="296"/>
      <c r="AE25" s="296"/>
      <c r="AF25" s="296"/>
      <c r="AG25" s="296"/>
      <c r="AH25" s="296"/>
      <c r="AI25" s="296"/>
      <c r="AJ25" s="296"/>
      <c r="AK25" s="296"/>
      <c r="AL25" s="296"/>
      <c r="AM25" s="296"/>
      <c r="AN25" s="296"/>
      <c r="AO25" s="298">
        <f t="shared" si="6"/>
        <v>0</v>
      </c>
      <c r="AP25" s="319"/>
      <c r="AQ25" s="300">
        <f t="shared" si="18"/>
        <v>0</v>
      </c>
      <c r="AR25" s="296"/>
      <c r="AS25" s="320"/>
      <c r="AT25" s="298">
        <f t="shared" si="7"/>
        <v>0</v>
      </c>
      <c r="AU25" s="303">
        <f t="shared" si="8"/>
        <v>0</v>
      </c>
      <c r="AV25" s="303">
        <f t="shared" si="15"/>
        <v>0</v>
      </c>
      <c r="AW25" s="303"/>
      <c r="AX25" s="296"/>
      <c r="AY25" s="296"/>
      <c r="AZ25" s="296"/>
      <c r="BA25" s="296"/>
      <c r="BB25" s="296"/>
      <c r="BC25" s="296"/>
      <c r="BD25" s="296"/>
      <c r="BE25" s="298">
        <f t="shared" si="17"/>
        <v>0</v>
      </c>
      <c r="BF25" s="298">
        <f t="shared" si="2"/>
        <v>0</v>
      </c>
      <c r="BG25" s="298">
        <f t="shared" si="3"/>
        <v>0</v>
      </c>
      <c r="BH25" s="296"/>
      <c r="BI25" s="321"/>
      <c r="BJ25" s="306">
        <f>IF(G25="外教",ROUND(MAX((BG25-BH25-BI25-4800)*{0.03,0.1,0.2,0.25,0.3,0.35,0.45}-{0,105,555,1005,2755,5505,13505},0),2),ROUND(MAX((BG25-BH25-BI25-3500)*{0.03,0.1,0.2,0.25,0.3,0.35,0.45}-{0,105,555,1005,2755,5505,13505},0),2))</f>
        <v>0</v>
      </c>
      <c r="BK25" s="306">
        <f t="shared" si="16"/>
        <v>0</v>
      </c>
      <c r="BL25" s="313"/>
      <c r="BM25" s="249"/>
      <c r="BN25" s="249"/>
      <c r="BO25" s="249"/>
      <c r="BP25" s="245" t="str">
        <f>IF(ISERROR(VLOOKUP(J25,人事资料!D:AS,27,0)),"",VLOOKUP(J25,人事资料!D:AS,27,0))</f>
        <v/>
      </c>
      <c r="BQ25" s="246">
        <f t="shared" si="4"/>
        <v>0</v>
      </c>
      <c r="BR25" s="247" t="e">
        <f t="shared" si="5"/>
        <v>#VALUE!</v>
      </c>
      <c r="CC25" s="256">
        <f t="shared" si="9"/>
        <v>0</v>
      </c>
      <c r="CD25" s="256">
        <f t="shared" si="10"/>
        <v>0</v>
      </c>
      <c r="CE25" s="256">
        <f t="shared" si="11"/>
        <v>0</v>
      </c>
      <c r="CF25" s="256"/>
      <c r="CG25" s="256">
        <f t="shared" si="12"/>
        <v>0</v>
      </c>
      <c r="CH25" s="256">
        <f t="shared" si="13"/>
        <v>0</v>
      </c>
      <c r="CI25" s="256">
        <f t="shared" si="14"/>
        <v>0</v>
      </c>
      <c r="CJ25" s="256">
        <f>SUM($CC25:CD25)</f>
        <v>0</v>
      </c>
      <c r="CK25" s="256">
        <f>SUM($CC25:CE25)</f>
        <v>0</v>
      </c>
      <c r="CL25" s="256">
        <f>SUM($CC25:CF25)</f>
        <v>0</v>
      </c>
      <c r="CM25" s="256">
        <f>SUM($CC25:CG25)</f>
        <v>0</v>
      </c>
      <c r="CN25" s="256">
        <f>SUM($CC25:CH25)</f>
        <v>0</v>
      </c>
    </row>
    <row r="26" spans="1:92" ht="16.5" customHeight="1">
      <c r="A26" s="285">
        <v>20</v>
      </c>
      <c r="B26" s="308" t="str">
        <f t="shared" si="20"/>
        <v/>
      </c>
      <c r="C26" s="325" t="str">
        <f t="shared" si="21"/>
        <v/>
      </c>
      <c r="D26" s="308"/>
      <c r="E26" s="315"/>
      <c r="F26" s="308"/>
      <c r="G26" s="316"/>
      <c r="H26" s="316"/>
      <c r="I26" s="316"/>
      <c r="J26" s="322"/>
      <c r="K26" s="318" t="str">
        <f t="shared" si="22"/>
        <v/>
      </c>
      <c r="L26" s="294" t="str">
        <f>IF(ISERROR(VLOOKUP(J26,人事资料!D:AS,26,0)),"",VLOOKUP(J26,人事资料!D:AS,26,0))</f>
        <v/>
      </c>
      <c r="M26" s="323"/>
      <c r="N26" s="295"/>
      <c r="O26" s="296"/>
      <c r="P26" s="296"/>
      <c r="Q26" s="296"/>
      <c r="R26" s="296"/>
      <c r="S26" s="324"/>
      <c r="T26" s="297"/>
      <c r="U26" s="296"/>
      <c r="V26" s="296"/>
      <c r="W26" s="296"/>
      <c r="X26" s="296"/>
      <c r="Y26" s="296"/>
      <c r="Z26" s="296"/>
      <c r="AA26" s="296"/>
      <c r="AB26" s="296"/>
      <c r="AC26" s="296"/>
      <c r="AD26" s="296"/>
      <c r="AE26" s="296"/>
      <c r="AF26" s="296"/>
      <c r="AG26" s="296"/>
      <c r="AH26" s="296"/>
      <c r="AI26" s="296"/>
      <c r="AJ26" s="296"/>
      <c r="AK26" s="296"/>
      <c r="AL26" s="296"/>
      <c r="AM26" s="296"/>
      <c r="AN26" s="296"/>
      <c r="AO26" s="298">
        <f t="shared" si="6"/>
        <v>0</v>
      </c>
      <c r="AP26" s="319"/>
      <c r="AQ26" s="300">
        <f t="shared" si="18"/>
        <v>0</v>
      </c>
      <c r="AR26" s="296"/>
      <c r="AS26" s="320"/>
      <c r="AT26" s="298">
        <f t="shared" si="7"/>
        <v>0</v>
      </c>
      <c r="AU26" s="303">
        <f t="shared" si="8"/>
        <v>0</v>
      </c>
      <c r="AV26" s="303">
        <f t="shared" si="15"/>
        <v>0</v>
      </c>
      <c r="AW26" s="303"/>
      <c r="AX26" s="296"/>
      <c r="AY26" s="296"/>
      <c r="AZ26" s="296"/>
      <c r="BA26" s="296"/>
      <c r="BB26" s="296"/>
      <c r="BC26" s="296"/>
      <c r="BD26" s="296"/>
      <c r="BE26" s="298">
        <f t="shared" si="17"/>
        <v>0</v>
      </c>
      <c r="BF26" s="298">
        <f t="shared" si="2"/>
        <v>0</v>
      </c>
      <c r="BG26" s="298">
        <f t="shared" si="3"/>
        <v>0</v>
      </c>
      <c r="BH26" s="296"/>
      <c r="BI26" s="321"/>
      <c r="BJ26" s="306">
        <f>IF(G26="外教",ROUND(MAX((BG26-BH26-BI26-4800)*{0.03,0.1,0.2,0.25,0.3,0.35,0.45}-{0,105,555,1005,2755,5505,13505},0),2),ROUND(MAX((BG26-BH26-BI26-3500)*{0.03,0.1,0.2,0.25,0.3,0.35,0.45}-{0,105,555,1005,2755,5505,13505},0),2))</f>
        <v>0</v>
      </c>
      <c r="BK26" s="306">
        <f t="shared" si="16"/>
        <v>0</v>
      </c>
      <c r="BL26" s="313"/>
      <c r="BM26" s="249"/>
      <c r="BN26" s="249"/>
      <c r="BO26" s="249"/>
      <c r="BP26" s="245" t="str">
        <f>IF(ISERROR(VLOOKUP(J26,人事资料!D:AS,27,0)),"",VLOOKUP(J26,人事资料!D:AS,27,0))</f>
        <v/>
      </c>
      <c r="BQ26" s="246">
        <f t="shared" si="4"/>
        <v>0</v>
      </c>
      <c r="BR26" s="247" t="e">
        <f t="shared" si="5"/>
        <v>#VALUE!</v>
      </c>
      <c r="CC26" s="256">
        <f t="shared" si="9"/>
        <v>0</v>
      </c>
      <c r="CD26" s="256">
        <f t="shared" si="10"/>
        <v>0</v>
      </c>
      <c r="CE26" s="256">
        <f t="shared" si="11"/>
        <v>0</v>
      </c>
      <c r="CF26" s="256"/>
      <c r="CG26" s="256">
        <f t="shared" si="12"/>
        <v>0</v>
      </c>
      <c r="CH26" s="256">
        <f t="shared" si="13"/>
        <v>0</v>
      </c>
      <c r="CI26" s="256">
        <f t="shared" si="14"/>
        <v>0</v>
      </c>
      <c r="CJ26" s="256">
        <f>SUM($CC26:CD26)</f>
        <v>0</v>
      </c>
      <c r="CK26" s="256">
        <f>SUM($CC26:CE26)</f>
        <v>0</v>
      </c>
      <c r="CL26" s="256">
        <f>SUM($CC26:CF26)</f>
        <v>0</v>
      </c>
      <c r="CM26" s="256">
        <f>SUM($CC26:CG26)</f>
        <v>0</v>
      </c>
      <c r="CN26" s="256">
        <f>SUM($CC26:CH26)</f>
        <v>0</v>
      </c>
    </row>
    <row r="27" spans="1:92" ht="16.5" customHeight="1">
      <c r="A27" s="285"/>
      <c r="B27" s="318"/>
      <c r="C27" s="318"/>
      <c r="D27" s="318"/>
      <c r="E27" s="318"/>
      <c r="F27" s="318"/>
      <c r="G27" s="318"/>
      <c r="H27" s="318"/>
      <c r="I27" s="318"/>
      <c r="J27" s="318"/>
      <c r="K27" s="318"/>
      <c r="L27" s="326"/>
      <c r="M27" s="318"/>
      <c r="N27" s="318"/>
      <c r="O27" s="318"/>
      <c r="P27" s="318"/>
      <c r="Q27" s="318"/>
      <c r="R27" s="318"/>
      <c r="S27" s="327">
        <f t="shared" ref="S27:AS27" si="23">SUM(S7:S26)</f>
        <v>32</v>
      </c>
      <c r="T27" s="328">
        <f t="shared" si="23"/>
        <v>21.700000000000003</v>
      </c>
      <c r="U27" s="329">
        <f t="shared" si="23"/>
        <v>3800</v>
      </c>
      <c r="V27" s="329">
        <f t="shared" si="23"/>
        <v>0</v>
      </c>
      <c r="W27" s="329">
        <f t="shared" si="23"/>
        <v>0</v>
      </c>
      <c r="X27" s="329">
        <f t="shared" si="23"/>
        <v>6632</v>
      </c>
      <c r="Y27" s="329">
        <f t="shared" si="23"/>
        <v>0</v>
      </c>
      <c r="Z27" s="329">
        <f t="shared" si="23"/>
        <v>412570</v>
      </c>
      <c r="AA27" s="329">
        <f t="shared" si="23"/>
        <v>219042</v>
      </c>
      <c r="AB27" s="329">
        <f t="shared" si="23"/>
        <v>0</v>
      </c>
      <c r="AC27" s="329">
        <f t="shared" si="23"/>
        <v>26800</v>
      </c>
      <c r="AD27" s="329">
        <v>5340</v>
      </c>
      <c r="AE27" s="329">
        <f t="shared" si="23"/>
        <v>0</v>
      </c>
      <c r="AF27" s="329"/>
      <c r="AG27" s="329"/>
      <c r="AH27" s="329"/>
      <c r="AI27" s="329"/>
      <c r="AJ27" s="329">
        <f t="shared" si="23"/>
        <v>0</v>
      </c>
      <c r="AK27" s="329">
        <f t="shared" si="23"/>
        <v>0</v>
      </c>
      <c r="AL27" s="329">
        <f t="shared" si="23"/>
        <v>10200</v>
      </c>
      <c r="AM27" s="329">
        <f t="shared" si="23"/>
        <v>0</v>
      </c>
      <c r="AN27" s="329">
        <f t="shared" si="23"/>
        <v>0</v>
      </c>
      <c r="AO27" s="329">
        <f t="shared" si="6"/>
        <v>684384</v>
      </c>
      <c r="AP27" s="298">
        <f t="shared" si="23"/>
        <v>92200</v>
      </c>
      <c r="AQ27" s="328">
        <f t="shared" si="23"/>
        <v>22.700000000000003</v>
      </c>
      <c r="AR27" s="298">
        <f t="shared" si="23"/>
        <v>2500</v>
      </c>
      <c r="AS27" s="330">
        <f t="shared" si="23"/>
        <v>0</v>
      </c>
      <c r="AT27" s="298">
        <f t="shared" si="7"/>
        <v>2500</v>
      </c>
      <c r="AU27" s="303">
        <f t="shared" ref="AU27:BL27" si="24">SUM(AU7:AU26)</f>
        <v>73508.69</v>
      </c>
      <c r="AV27" s="303">
        <f t="shared" si="15"/>
        <v>408</v>
      </c>
      <c r="AW27" s="328">
        <f t="shared" si="24"/>
        <v>10265.76</v>
      </c>
      <c r="AX27" s="328">
        <f t="shared" si="24"/>
        <v>3400</v>
      </c>
      <c r="AY27" s="328">
        <f t="shared" si="24"/>
        <v>1180</v>
      </c>
      <c r="AZ27" s="329">
        <f t="shared" si="24"/>
        <v>115.4</v>
      </c>
      <c r="BA27" s="329">
        <f t="shared" si="24"/>
        <v>0</v>
      </c>
      <c r="BB27" s="329">
        <f t="shared" si="24"/>
        <v>-40</v>
      </c>
      <c r="BC27" s="329">
        <f t="shared" si="24"/>
        <v>0</v>
      </c>
      <c r="BD27" s="329">
        <f t="shared" si="24"/>
        <v>4000</v>
      </c>
      <c r="BE27" s="329">
        <f t="shared" si="24"/>
        <v>92279.947817094348</v>
      </c>
      <c r="BF27" s="329">
        <f t="shared" si="24"/>
        <v>331.68000000000029</v>
      </c>
      <c r="BG27" s="329">
        <f t="shared" si="24"/>
        <v>92611.627817094341</v>
      </c>
      <c r="BH27" s="328">
        <f t="shared" si="24"/>
        <v>300</v>
      </c>
      <c r="BI27" s="328">
        <f t="shared" si="24"/>
        <v>2064.86</v>
      </c>
      <c r="BJ27" s="328">
        <f t="shared" si="24"/>
        <v>5292.66</v>
      </c>
      <c r="BK27" s="329">
        <f t="shared" si="24"/>
        <v>84954.107817094351</v>
      </c>
      <c r="BL27" s="331">
        <f t="shared" si="24"/>
        <v>0</v>
      </c>
      <c r="BM27" s="249"/>
      <c r="BN27" s="249"/>
      <c r="BO27" s="249"/>
      <c r="CC27" s="256">
        <f t="shared" si="9"/>
        <v>26800</v>
      </c>
      <c r="CD27" s="256">
        <f t="shared" si="10"/>
        <v>412570</v>
      </c>
      <c r="CE27" s="256">
        <f t="shared" si="11"/>
        <v>219042</v>
      </c>
      <c r="CF27" s="256"/>
      <c r="CG27" s="256">
        <f t="shared" si="12"/>
        <v>15772</v>
      </c>
      <c r="CH27" s="256">
        <f t="shared" si="13"/>
        <v>0</v>
      </c>
      <c r="CI27" s="256">
        <f t="shared" si="14"/>
        <v>26800</v>
      </c>
      <c r="CJ27" s="256">
        <f>SUM($CC27:CD27)</f>
        <v>439370</v>
      </c>
      <c r="CK27" s="256">
        <f>SUM($CC27:CE27)</f>
        <v>658412</v>
      </c>
      <c r="CL27" s="256">
        <f>SUM($CC27:CF27)</f>
        <v>658412</v>
      </c>
      <c r="CM27" s="256">
        <f>SUM($CC27:CG27)</f>
        <v>674184</v>
      </c>
      <c r="CN27" s="256">
        <f>SUM($CC27:CH27)</f>
        <v>674184</v>
      </c>
    </row>
    <row r="28" spans="1:92">
      <c r="G28" s="177" t="s">
        <v>1559</v>
      </c>
      <c r="H28" s="178"/>
      <c r="I28" s="177"/>
      <c r="J28" s="177"/>
      <c r="L28" s="199" t="s">
        <v>1560</v>
      </c>
      <c r="M28" s="181"/>
      <c r="N28" s="181"/>
      <c r="O28" s="181"/>
      <c r="P28" s="181"/>
      <c r="Q28" s="181"/>
      <c r="R28" s="181"/>
      <c r="S28" s="212" t="s">
        <v>129</v>
      </c>
      <c r="T28" s="181"/>
      <c r="U28" s="181"/>
      <c r="CC28" s="256">
        <f t="shared" si="9"/>
        <v>0</v>
      </c>
      <c r="CD28" s="256">
        <f t="shared" si="10"/>
        <v>0</v>
      </c>
      <c r="CE28" s="256">
        <f t="shared" si="11"/>
        <v>0</v>
      </c>
      <c r="CF28" s="256"/>
      <c r="CG28" s="256">
        <f t="shared" si="12"/>
        <v>0</v>
      </c>
      <c r="CH28" s="256">
        <f t="shared" si="13"/>
        <v>0</v>
      </c>
      <c r="CI28" s="256">
        <f t="shared" si="14"/>
        <v>0</v>
      </c>
      <c r="CJ28" s="256">
        <f>SUM($CC28:CD28)</f>
        <v>0</v>
      </c>
      <c r="CK28" s="256">
        <f>SUM($CC28:CE28)</f>
        <v>0</v>
      </c>
      <c r="CL28" s="256">
        <f>SUM($CC28:CF28)</f>
        <v>0</v>
      </c>
      <c r="CM28" s="256">
        <f>SUM($CC28:CG28)</f>
        <v>0</v>
      </c>
      <c r="CN28" s="256">
        <f>SUM($CC28:CH28)</f>
        <v>0</v>
      </c>
    </row>
    <row r="29" spans="1:92">
      <c r="B29" s="177" t="s">
        <v>131</v>
      </c>
      <c r="C29" s="179" t="s">
        <v>132</v>
      </c>
      <c r="Z29" s="213"/>
      <c r="CC29" s="256">
        <f t="shared" si="9"/>
        <v>0</v>
      </c>
      <c r="CD29" s="256">
        <f t="shared" si="10"/>
        <v>0</v>
      </c>
      <c r="CE29" s="256">
        <f t="shared" si="11"/>
        <v>0</v>
      </c>
      <c r="CF29" s="256"/>
      <c r="CG29" s="256">
        <f t="shared" si="12"/>
        <v>0</v>
      </c>
      <c r="CH29" s="256">
        <f t="shared" si="13"/>
        <v>0</v>
      </c>
      <c r="CI29" s="256">
        <f t="shared" si="14"/>
        <v>0</v>
      </c>
      <c r="CJ29" s="256">
        <f>SUM($CC29:CD29)</f>
        <v>0</v>
      </c>
      <c r="CK29" s="256">
        <f>SUM($CC29:CE29)</f>
        <v>0</v>
      </c>
      <c r="CL29" s="256">
        <f>SUM($CC29:CF29)</f>
        <v>0</v>
      </c>
      <c r="CM29" s="256">
        <f>SUM($CC29:CG29)</f>
        <v>0</v>
      </c>
      <c r="CN29" s="256">
        <f>SUM($CC29:CH29)</f>
        <v>0</v>
      </c>
    </row>
    <row r="30" spans="1:92">
      <c r="A30" s="179"/>
      <c r="C30" s="179" t="s">
        <v>133</v>
      </c>
      <c r="CC30" s="256">
        <f t="shared" si="9"/>
        <v>0</v>
      </c>
      <c r="CD30" s="256">
        <f t="shared" si="10"/>
        <v>0</v>
      </c>
      <c r="CE30" s="256">
        <f t="shared" si="11"/>
        <v>0</v>
      </c>
      <c r="CF30" s="256"/>
      <c r="CG30" s="256">
        <f t="shared" si="12"/>
        <v>0</v>
      </c>
      <c r="CH30" s="256">
        <f t="shared" si="13"/>
        <v>0</v>
      </c>
      <c r="CI30" s="256">
        <f t="shared" si="14"/>
        <v>0</v>
      </c>
      <c r="CJ30" s="256">
        <f>SUM($CC30:CD30)</f>
        <v>0</v>
      </c>
      <c r="CK30" s="256">
        <f>SUM($CC30:CE30)</f>
        <v>0</v>
      </c>
      <c r="CL30" s="256">
        <f>SUM($CC30:CF30)</f>
        <v>0</v>
      </c>
      <c r="CM30" s="256">
        <f>SUM($CC30:CG30)</f>
        <v>0</v>
      </c>
      <c r="CN30" s="256">
        <f>SUM($CC30:CH30)</f>
        <v>0</v>
      </c>
    </row>
    <row r="31" spans="1:92">
      <c r="A31" s="179"/>
      <c r="C31" s="179" t="s">
        <v>134</v>
      </c>
      <c r="CC31" s="256">
        <f t="shared" si="9"/>
        <v>0</v>
      </c>
      <c r="CD31" s="256">
        <f t="shared" si="10"/>
        <v>0</v>
      </c>
      <c r="CE31" s="256">
        <f t="shared" si="11"/>
        <v>0</v>
      </c>
      <c r="CF31" s="256"/>
      <c r="CG31" s="256">
        <f t="shared" si="12"/>
        <v>0</v>
      </c>
      <c r="CH31" s="256">
        <f t="shared" si="13"/>
        <v>0</v>
      </c>
      <c r="CI31" s="256">
        <f t="shared" si="14"/>
        <v>0</v>
      </c>
      <c r="CJ31" s="256">
        <f>SUM($CC31:CD31)</f>
        <v>0</v>
      </c>
      <c r="CK31" s="256">
        <f>SUM($CC31:CE31)</f>
        <v>0</v>
      </c>
      <c r="CL31" s="256">
        <f>SUM($CC31:CF31)</f>
        <v>0</v>
      </c>
      <c r="CM31" s="256">
        <f>SUM($CC31:CG31)</f>
        <v>0</v>
      </c>
      <c r="CN31" s="256">
        <f>SUM($CC31:CH31)</f>
        <v>0</v>
      </c>
    </row>
    <row r="32" spans="1:92">
      <c r="A32" s="179"/>
      <c r="C32" s="179" t="s">
        <v>135</v>
      </c>
      <c r="CC32" s="256">
        <f t="shared" si="9"/>
        <v>0</v>
      </c>
      <c r="CD32" s="256">
        <f t="shared" si="10"/>
        <v>0</v>
      </c>
      <c r="CE32" s="256">
        <f t="shared" si="11"/>
        <v>0</v>
      </c>
      <c r="CF32" s="256"/>
      <c r="CG32" s="256">
        <f t="shared" si="12"/>
        <v>0</v>
      </c>
      <c r="CH32" s="256">
        <f t="shared" si="13"/>
        <v>0</v>
      </c>
      <c r="CI32" s="256">
        <f t="shared" si="14"/>
        <v>0</v>
      </c>
      <c r="CJ32" s="256">
        <f>SUM($CC32:CD32)</f>
        <v>0</v>
      </c>
      <c r="CK32" s="256">
        <f>SUM($CC32:CE32)</f>
        <v>0</v>
      </c>
      <c r="CL32" s="256">
        <f>SUM($CC32:CF32)</f>
        <v>0</v>
      </c>
      <c r="CM32" s="256">
        <f>SUM($CC32:CG32)</f>
        <v>0</v>
      </c>
      <c r="CN32" s="256">
        <f>SUM($CC32:CH32)</f>
        <v>0</v>
      </c>
    </row>
    <row r="33" spans="1:92">
      <c r="A33" s="179"/>
      <c r="C33" s="177" t="s">
        <v>136</v>
      </c>
      <c r="AU33" s="160">
        <v>5</v>
      </c>
      <c r="CC33" s="256">
        <f t="shared" si="9"/>
        <v>0</v>
      </c>
      <c r="CD33" s="256">
        <f t="shared" si="10"/>
        <v>0</v>
      </c>
      <c r="CE33" s="256">
        <f t="shared" si="11"/>
        <v>0</v>
      </c>
      <c r="CF33" s="256"/>
      <c r="CG33" s="256">
        <f t="shared" si="12"/>
        <v>0</v>
      </c>
      <c r="CH33" s="256">
        <f t="shared" si="13"/>
        <v>0</v>
      </c>
      <c r="CI33" s="256">
        <f t="shared" si="14"/>
        <v>0</v>
      </c>
      <c r="CJ33" s="256">
        <f>SUM($CC33:CD33)</f>
        <v>0</v>
      </c>
      <c r="CK33" s="256">
        <f>SUM($CC33:CE33)</f>
        <v>0</v>
      </c>
      <c r="CL33" s="256">
        <f>SUM($CC33:CF33)</f>
        <v>0</v>
      </c>
      <c r="CM33" s="256">
        <f>SUM($CC33:CG33)</f>
        <v>0</v>
      </c>
      <c r="CN33" s="256">
        <f>SUM($CC33:CH33)</f>
        <v>0</v>
      </c>
    </row>
    <row r="34" spans="1:92">
      <c r="A34" s="179"/>
      <c r="C34" s="177" t="s">
        <v>137</v>
      </c>
      <c r="CC34" s="256">
        <f t="shared" si="9"/>
        <v>0</v>
      </c>
      <c r="CD34" s="256">
        <f t="shared" si="10"/>
        <v>0</v>
      </c>
      <c r="CE34" s="256">
        <f t="shared" si="11"/>
        <v>0</v>
      </c>
      <c r="CF34" s="256"/>
      <c r="CG34" s="256">
        <f t="shared" si="12"/>
        <v>0</v>
      </c>
      <c r="CH34" s="256">
        <f t="shared" si="13"/>
        <v>0</v>
      </c>
      <c r="CI34" s="256">
        <f t="shared" si="14"/>
        <v>0</v>
      </c>
      <c r="CJ34" s="256">
        <f>SUM($CC34:CD34)</f>
        <v>0</v>
      </c>
      <c r="CK34" s="256">
        <f>SUM($CC34:CE34)</f>
        <v>0</v>
      </c>
      <c r="CL34" s="256">
        <f>SUM($CC34:CF34)</f>
        <v>0</v>
      </c>
      <c r="CM34" s="256">
        <f>SUM($CC34:CG34)</f>
        <v>0</v>
      </c>
      <c r="CN34" s="256">
        <f>SUM($CC34:CH34)</f>
        <v>0</v>
      </c>
    </row>
    <row r="35" spans="1:92">
      <c r="A35" s="179"/>
      <c r="L35" s="200" t="s">
        <v>105</v>
      </c>
      <c r="M35" s="201" t="s">
        <v>100</v>
      </c>
      <c r="BP35" s="250" t="s">
        <v>36</v>
      </c>
      <c r="BQ35" s="250" t="s">
        <v>37</v>
      </c>
      <c r="BR35" s="250" t="s">
        <v>38</v>
      </c>
      <c r="BS35" s="250" t="s">
        <v>39</v>
      </c>
      <c r="BT35" s="250" t="s">
        <v>40</v>
      </c>
      <c r="BU35" s="250" t="s">
        <v>41</v>
      </c>
      <c r="BV35" s="250" t="s">
        <v>42</v>
      </c>
      <c r="BW35" s="250" t="s">
        <v>43</v>
      </c>
      <c r="BY35" s="253">
        <v>1</v>
      </c>
      <c r="CD35" s="256"/>
      <c r="CE35" s="256"/>
      <c r="CF35" s="256"/>
      <c r="CG35" s="256"/>
      <c r="CH35" s="256"/>
      <c r="CI35" s="256"/>
      <c r="CJ35" s="256"/>
      <c r="CK35" s="256"/>
      <c r="CL35" s="256"/>
    </row>
    <row r="36" spans="1:92">
      <c r="A36" s="180"/>
      <c r="F36" s="181"/>
      <c r="G36" s="180"/>
      <c r="H36" s="180"/>
      <c r="I36" s="180"/>
      <c r="J36" s="181"/>
      <c r="K36" s="181"/>
      <c r="L36" s="202" t="s">
        <v>138</v>
      </c>
      <c r="M36" s="203" t="s">
        <v>107</v>
      </c>
      <c r="N36" s="203"/>
      <c r="O36" s="203"/>
      <c r="P36" s="203"/>
      <c r="Q36" s="203"/>
      <c r="R36" s="203"/>
      <c r="AR36" s="181"/>
      <c r="AS36" s="181"/>
      <c r="AT36" s="181"/>
      <c r="AU36" s="181"/>
      <c r="AV36" s="181"/>
      <c r="AW36" s="181"/>
      <c r="AX36" s="181"/>
      <c r="AY36" s="181"/>
      <c r="AZ36" s="181"/>
      <c r="BA36" s="181"/>
      <c r="BB36" s="181"/>
      <c r="BC36" s="181"/>
      <c r="BD36" s="181"/>
      <c r="BE36" s="181"/>
      <c r="BF36" s="181"/>
      <c r="BG36" s="181"/>
      <c r="BI36" s="241"/>
      <c r="BJ36" s="241"/>
      <c r="BL36" s="181"/>
      <c r="BP36" s="251" t="s">
        <v>1509</v>
      </c>
      <c r="BQ36" s="251" t="s">
        <v>140</v>
      </c>
      <c r="BR36" s="251" t="s">
        <v>1510</v>
      </c>
      <c r="BS36" s="251" t="s">
        <v>1511</v>
      </c>
      <c r="BT36" s="251">
        <v>0</v>
      </c>
      <c r="BU36" s="251" t="s">
        <v>1512</v>
      </c>
      <c r="BV36" s="251" t="s">
        <v>1513</v>
      </c>
      <c r="BW36" s="251" t="s">
        <v>1514</v>
      </c>
      <c r="BX36" s="246">
        <v>42400</v>
      </c>
      <c r="BY36" s="253">
        <v>2</v>
      </c>
      <c r="CB36" s="246">
        <v>42400</v>
      </c>
      <c r="CC36" s="246"/>
      <c r="CD36" s="256"/>
      <c r="CE36" s="256"/>
      <c r="CF36" s="256"/>
      <c r="CG36" s="256"/>
      <c r="CH36" s="256"/>
      <c r="CI36" s="256"/>
      <c r="CJ36" s="256"/>
      <c r="CK36" s="256"/>
      <c r="CL36" s="256"/>
    </row>
    <row r="37" spans="1:92">
      <c r="A37" s="181"/>
      <c r="B37" s="178" t="s">
        <v>142</v>
      </c>
      <c r="F37" s="181"/>
      <c r="G37" s="180"/>
      <c r="H37" s="180"/>
      <c r="I37" s="180"/>
      <c r="J37" s="181"/>
      <c r="K37" s="181"/>
      <c r="L37" s="202"/>
      <c r="M37" s="203" t="s">
        <v>104</v>
      </c>
      <c r="N37" s="203"/>
      <c r="O37" s="203"/>
      <c r="P37" s="203"/>
      <c r="Q37" s="203"/>
      <c r="R37" s="203"/>
      <c r="AR37" s="181"/>
      <c r="AS37" s="181"/>
      <c r="AT37" s="181"/>
      <c r="AU37" s="181"/>
      <c r="AV37" s="181"/>
      <c r="AW37" s="181"/>
      <c r="AX37" s="181"/>
      <c r="AY37" s="181"/>
      <c r="AZ37" s="181"/>
      <c r="BA37" s="181"/>
      <c r="BB37" s="181"/>
      <c r="BC37" s="181"/>
      <c r="BD37" s="181"/>
      <c r="BE37" s="181"/>
      <c r="BF37" s="181"/>
      <c r="BG37" s="181"/>
      <c r="BI37" s="241"/>
      <c r="BJ37" s="241"/>
      <c r="BL37" s="181"/>
      <c r="BP37" s="251" t="s">
        <v>1515</v>
      </c>
      <c r="BQ37" s="251" t="s">
        <v>144</v>
      </c>
      <c r="BR37" s="251" t="s">
        <v>1516</v>
      </c>
      <c r="BS37" s="251" t="s">
        <v>1517</v>
      </c>
      <c r="BT37" s="251">
        <v>0.5</v>
      </c>
      <c r="BU37" s="251" t="s">
        <v>1518</v>
      </c>
      <c r="BV37" s="251" t="s">
        <v>1519</v>
      </c>
      <c r="BW37" s="251" t="s">
        <v>1520</v>
      </c>
      <c r="BX37" s="246">
        <v>42428</v>
      </c>
      <c r="BY37" s="253">
        <v>3</v>
      </c>
      <c r="CB37" s="246">
        <v>42428</v>
      </c>
      <c r="CC37" s="246"/>
      <c r="CD37" s="256"/>
      <c r="CE37" s="256"/>
      <c r="CF37" s="256"/>
      <c r="CG37" s="256"/>
      <c r="CH37" s="256"/>
      <c r="CI37" s="256"/>
      <c r="CJ37" s="256"/>
      <c r="CK37" s="256"/>
      <c r="CL37" s="256"/>
    </row>
    <row r="38" spans="1:92">
      <c r="A38" s="181"/>
      <c r="B38" s="178" t="s">
        <v>146</v>
      </c>
      <c r="F38" s="181"/>
      <c r="G38" s="180"/>
      <c r="H38" s="180"/>
      <c r="I38" s="180"/>
      <c r="J38" s="181"/>
      <c r="K38" s="181"/>
      <c r="L38" s="204" t="s">
        <v>147</v>
      </c>
      <c r="M38" s="203" t="s">
        <v>148</v>
      </c>
      <c r="N38" s="203"/>
      <c r="O38" s="203"/>
      <c r="P38" s="203"/>
      <c r="Q38" s="203"/>
      <c r="R38" s="203"/>
      <c r="AR38" s="181"/>
      <c r="AS38" s="181"/>
      <c r="AT38" s="181"/>
      <c r="AU38" s="181"/>
      <c r="AV38" s="181"/>
      <c r="AW38" s="181"/>
      <c r="AX38" s="181"/>
      <c r="AY38" s="181"/>
      <c r="AZ38" s="181"/>
      <c r="BA38" s="181"/>
      <c r="BB38" s="181"/>
      <c r="BC38" s="181"/>
      <c r="BD38" s="181"/>
      <c r="BE38" s="181"/>
      <c r="BF38" s="181"/>
      <c r="BG38" s="181"/>
      <c r="BI38" s="241"/>
      <c r="BJ38" s="241"/>
      <c r="BL38" s="181"/>
      <c r="BP38" s="251" t="s">
        <v>149</v>
      </c>
      <c r="BQ38" s="251" t="s">
        <v>150</v>
      </c>
      <c r="BR38" s="251" t="s">
        <v>1521</v>
      </c>
      <c r="BS38" s="251" t="s">
        <v>1522</v>
      </c>
      <c r="BT38" s="251">
        <v>1</v>
      </c>
      <c r="BU38" s="251" t="s">
        <v>1523</v>
      </c>
      <c r="BV38" s="251"/>
      <c r="BW38" s="251" t="s">
        <v>1524</v>
      </c>
      <c r="BX38" s="246">
        <v>42460</v>
      </c>
      <c r="BY38" s="253">
        <v>4</v>
      </c>
      <c r="CB38" s="246">
        <v>42460</v>
      </c>
      <c r="CC38" s="246"/>
      <c r="CD38" s="256"/>
      <c r="CE38" s="256"/>
      <c r="CF38" s="256"/>
      <c r="CG38" s="256"/>
      <c r="CH38" s="256"/>
      <c r="CI38" s="256"/>
      <c r="CJ38" s="256"/>
      <c r="CK38" s="256"/>
      <c r="CL38" s="256"/>
    </row>
    <row r="39" spans="1:92">
      <c r="A39" s="181"/>
      <c r="B39" s="178" t="s">
        <v>154</v>
      </c>
      <c r="F39" s="181"/>
      <c r="G39" s="180"/>
      <c r="H39" s="180"/>
      <c r="I39" s="180"/>
      <c r="J39" s="181"/>
      <c r="K39" s="181"/>
      <c r="L39" s="204" t="s">
        <v>146</v>
      </c>
      <c r="M39" s="203"/>
      <c r="N39" s="203"/>
      <c r="O39" s="203"/>
      <c r="P39" s="203"/>
      <c r="Q39" s="203"/>
      <c r="R39" s="203"/>
      <c r="AR39" s="181"/>
      <c r="AS39" s="181"/>
      <c r="AT39" s="181"/>
      <c r="AU39" s="181"/>
      <c r="AV39" s="181"/>
      <c r="AW39" s="181"/>
      <c r="AX39" s="181"/>
      <c r="AY39" s="181"/>
      <c r="AZ39" s="181"/>
      <c r="BA39" s="181"/>
      <c r="BB39" s="181"/>
      <c r="BC39" s="181"/>
      <c r="BD39" s="181"/>
      <c r="BE39" s="181"/>
      <c r="BF39" s="181"/>
      <c r="BG39" s="181"/>
      <c r="BI39" s="241"/>
      <c r="BJ39" s="241"/>
      <c r="BL39" s="181"/>
      <c r="BP39" s="251" t="s">
        <v>155</v>
      </c>
      <c r="BQ39" s="251" t="s">
        <v>156</v>
      </c>
      <c r="BR39" s="251"/>
      <c r="BS39" s="251"/>
      <c r="BT39" s="251">
        <v>1.5</v>
      </c>
      <c r="BU39" s="251" t="s">
        <v>1525</v>
      </c>
      <c r="BV39" s="251"/>
      <c r="BW39" s="251" t="s">
        <v>1526</v>
      </c>
      <c r="BX39" s="246">
        <v>42490</v>
      </c>
      <c r="BY39" s="253">
        <v>5</v>
      </c>
      <c r="CB39" s="246">
        <v>42490</v>
      </c>
      <c r="CC39" s="246"/>
      <c r="CD39" s="256"/>
      <c r="CE39" s="256"/>
      <c r="CF39" s="256"/>
      <c r="CG39" s="256"/>
      <c r="CH39" s="256"/>
      <c r="CI39" s="256"/>
      <c r="CJ39" s="256"/>
      <c r="CK39" s="256"/>
      <c r="CL39" s="256"/>
    </row>
    <row r="40" spans="1:92">
      <c r="A40" s="181"/>
      <c r="F40" s="181"/>
      <c r="G40" s="180"/>
      <c r="H40" s="180"/>
      <c r="I40" s="180"/>
      <c r="J40" s="181"/>
      <c r="K40" s="181"/>
      <c r="L40" s="202"/>
      <c r="M40" s="203"/>
      <c r="N40" s="203"/>
      <c r="O40" s="203"/>
      <c r="P40" s="203"/>
      <c r="Q40" s="203"/>
      <c r="R40" s="203"/>
      <c r="AR40" s="181"/>
      <c r="AS40" s="181"/>
      <c r="AT40" s="181"/>
      <c r="AU40" s="181"/>
      <c r="AV40" s="181"/>
      <c r="AW40" s="181"/>
      <c r="AX40" s="181"/>
      <c r="AY40" s="181"/>
      <c r="AZ40" s="181"/>
      <c r="BA40" s="181"/>
      <c r="BB40" s="181"/>
      <c r="BC40" s="181"/>
      <c r="BD40" s="181"/>
      <c r="BE40" s="181"/>
      <c r="BF40" s="181"/>
      <c r="BG40" s="181"/>
      <c r="BI40" s="241"/>
      <c r="BJ40" s="241"/>
      <c r="BL40" s="181"/>
      <c r="BP40" s="251" t="s">
        <v>98</v>
      </c>
      <c r="BQ40" s="251" t="s">
        <v>159</v>
      </c>
      <c r="BR40" s="251"/>
      <c r="BS40" s="251"/>
      <c r="BT40" s="251"/>
      <c r="BU40" s="251" t="s">
        <v>1527</v>
      </c>
      <c r="BV40" s="251"/>
      <c r="BW40" s="251" t="s">
        <v>161</v>
      </c>
      <c r="BX40" s="246">
        <v>42521</v>
      </c>
      <c r="BY40" s="253">
        <v>6</v>
      </c>
      <c r="CB40" s="246">
        <v>42521</v>
      </c>
      <c r="CC40" s="246"/>
      <c r="CD40" s="256"/>
      <c r="CE40" s="256"/>
      <c r="CF40" s="256"/>
      <c r="CG40" s="256"/>
      <c r="CH40" s="256"/>
      <c r="CI40" s="256"/>
      <c r="CJ40" s="256"/>
      <c r="CK40" s="256"/>
      <c r="CL40" s="256"/>
    </row>
    <row r="41" spans="1:92">
      <c r="A41" s="181"/>
      <c r="F41" s="181"/>
      <c r="G41" s="180"/>
      <c r="H41" s="180"/>
      <c r="I41" s="180"/>
      <c r="J41" s="181"/>
      <c r="K41" s="181"/>
      <c r="L41" s="202"/>
      <c r="M41" s="203"/>
      <c r="N41" s="203"/>
      <c r="O41" s="203"/>
      <c r="P41" s="203"/>
      <c r="Q41" s="203"/>
      <c r="R41" s="203"/>
      <c r="AR41" s="181"/>
      <c r="AS41" s="181"/>
      <c r="AT41" s="181"/>
      <c r="AU41" s="181"/>
      <c r="AV41" s="181"/>
      <c r="AW41" s="181"/>
      <c r="AX41" s="181"/>
      <c r="AY41" s="181"/>
      <c r="AZ41" s="181"/>
      <c r="BA41" s="181"/>
      <c r="BB41" s="181"/>
      <c r="BC41" s="181"/>
      <c r="BD41" s="181"/>
      <c r="BE41" s="181"/>
      <c r="BF41" s="181"/>
      <c r="BG41" s="181"/>
      <c r="BI41" s="241"/>
      <c r="BJ41" s="241"/>
      <c r="BL41" s="181"/>
      <c r="BP41" s="251" t="s">
        <v>162</v>
      </c>
      <c r="BQ41" s="251" t="s">
        <v>163</v>
      </c>
      <c r="BR41" s="251"/>
      <c r="BS41" s="251"/>
      <c r="BT41" s="251"/>
      <c r="BU41" s="251" t="s">
        <v>1528</v>
      </c>
      <c r="BV41" s="251"/>
      <c r="BW41" s="251"/>
      <c r="BX41" s="246">
        <v>42551</v>
      </c>
      <c r="BY41" s="253">
        <v>7</v>
      </c>
      <c r="CB41" s="246">
        <v>42551</v>
      </c>
      <c r="CC41" s="246"/>
      <c r="CD41" s="256"/>
      <c r="CE41" s="256"/>
      <c r="CF41" s="256"/>
      <c r="CG41" s="256"/>
      <c r="CH41" s="256"/>
      <c r="CI41" s="256"/>
      <c r="CJ41" s="256"/>
      <c r="CK41" s="256"/>
      <c r="CL41" s="256"/>
    </row>
    <row r="42" spans="1:92">
      <c r="A42" s="181"/>
      <c r="F42" s="181"/>
      <c r="G42" s="180"/>
      <c r="H42" s="180"/>
      <c r="I42" s="180"/>
      <c r="J42" s="181"/>
      <c r="K42" s="181"/>
      <c r="L42" s="202"/>
      <c r="M42" s="203"/>
      <c r="N42" s="203"/>
      <c r="O42" s="203"/>
      <c r="P42" s="203"/>
      <c r="Q42" s="203"/>
      <c r="R42" s="203"/>
      <c r="AR42" s="181"/>
      <c r="AS42" s="181"/>
      <c r="AT42" s="181"/>
      <c r="AU42" s="181"/>
      <c r="AV42" s="181"/>
      <c r="AW42" s="181"/>
      <c r="AX42" s="181"/>
      <c r="AY42" s="181"/>
      <c r="AZ42" s="181"/>
      <c r="BA42" s="181"/>
      <c r="BB42" s="181"/>
      <c r="BC42" s="181"/>
      <c r="BD42" s="181"/>
      <c r="BE42" s="181"/>
      <c r="BF42" s="181"/>
      <c r="BG42" s="181"/>
      <c r="BI42" s="241"/>
      <c r="BJ42" s="241"/>
      <c r="BL42" s="181"/>
      <c r="BP42" s="251" t="s">
        <v>165</v>
      </c>
      <c r="BQ42" s="251" t="s">
        <v>166</v>
      </c>
      <c r="BR42" s="251"/>
      <c r="BS42" s="251"/>
      <c r="BT42" s="251"/>
      <c r="BU42" s="251" t="s">
        <v>1529</v>
      </c>
      <c r="BV42" s="251"/>
      <c r="BW42" s="251"/>
      <c r="BX42" s="246">
        <v>42582</v>
      </c>
      <c r="BY42" s="253">
        <v>8</v>
      </c>
      <c r="CB42" s="246">
        <v>42582</v>
      </c>
      <c r="CC42" s="246"/>
      <c r="CD42" s="256"/>
      <c r="CE42" s="256"/>
      <c r="CF42" s="256"/>
      <c r="CG42" s="256"/>
      <c r="CH42" s="256"/>
      <c r="CI42" s="256"/>
      <c r="CJ42" s="256"/>
      <c r="CK42" s="256"/>
      <c r="CL42" s="256"/>
    </row>
    <row r="43" spans="1:92">
      <c r="A43" s="181"/>
      <c r="F43" s="181"/>
      <c r="G43" s="180"/>
      <c r="H43" s="180"/>
      <c r="I43" s="180"/>
      <c r="J43" s="181"/>
      <c r="K43" s="181"/>
      <c r="L43" s="202"/>
      <c r="M43" s="203"/>
      <c r="N43" s="203"/>
      <c r="O43" s="203"/>
      <c r="P43" s="203"/>
      <c r="Q43" s="203"/>
      <c r="R43" s="203"/>
      <c r="AR43" s="181"/>
      <c r="AS43" s="181"/>
      <c r="AT43" s="181"/>
      <c r="AU43" s="181"/>
      <c r="AV43" s="181"/>
      <c r="AW43" s="181"/>
      <c r="AX43" s="181"/>
      <c r="AY43" s="181"/>
      <c r="AZ43" s="181"/>
      <c r="BA43" s="181"/>
      <c r="BB43" s="181"/>
      <c r="BC43" s="181"/>
      <c r="BD43" s="181"/>
      <c r="BE43" s="181"/>
      <c r="BF43" s="181"/>
      <c r="BG43" s="181"/>
      <c r="BI43" s="241"/>
      <c r="BJ43" s="241"/>
      <c r="BL43" s="181"/>
      <c r="BP43" s="251" t="s">
        <v>168</v>
      </c>
      <c r="BQ43" s="251" t="s">
        <v>109</v>
      </c>
      <c r="BR43" s="251"/>
      <c r="BS43" s="251"/>
      <c r="BT43" s="251"/>
      <c r="BU43" s="251" t="s">
        <v>1530</v>
      </c>
      <c r="BV43" s="251"/>
      <c r="BW43" s="251"/>
      <c r="BX43" s="246">
        <v>42613</v>
      </c>
      <c r="BY43" s="253">
        <v>9</v>
      </c>
      <c r="CB43" s="246">
        <v>42613</v>
      </c>
      <c r="CC43" s="246"/>
      <c r="CD43" s="256"/>
      <c r="CE43" s="256"/>
      <c r="CF43" s="256"/>
      <c r="CG43" s="256"/>
      <c r="CH43" s="256"/>
      <c r="CI43" s="256"/>
      <c r="CJ43" s="256"/>
      <c r="CK43" s="256"/>
      <c r="CL43" s="256"/>
    </row>
    <row r="44" spans="1:92">
      <c r="A44" s="181"/>
      <c r="F44" s="181"/>
      <c r="G44" s="180"/>
      <c r="H44" s="180"/>
      <c r="I44" s="180"/>
      <c r="J44" s="181"/>
      <c r="K44" s="181"/>
      <c r="L44" s="202"/>
      <c r="M44" s="203"/>
      <c r="N44" s="203"/>
      <c r="O44" s="203"/>
      <c r="P44" s="203"/>
      <c r="Q44" s="203"/>
      <c r="R44" s="203"/>
      <c r="AR44" s="181"/>
      <c r="AS44" s="181"/>
      <c r="AT44" s="181"/>
      <c r="AU44" s="181"/>
      <c r="AV44" s="181"/>
      <c r="AW44" s="181"/>
      <c r="AX44" s="181"/>
      <c r="AY44" s="181"/>
      <c r="AZ44" s="181"/>
      <c r="BA44" s="181"/>
      <c r="BB44" s="181"/>
      <c r="BC44" s="181"/>
      <c r="BD44" s="181"/>
      <c r="BE44" s="181"/>
      <c r="BF44" s="181"/>
      <c r="BG44" s="181"/>
      <c r="BI44" s="241"/>
      <c r="BJ44" s="241"/>
      <c r="BL44" s="181"/>
      <c r="BP44" s="251" t="s">
        <v>169</v>
      </c>
      <c r="BQ44" s="251" t="s">
        <v>99</v>
      </c>
      <c r="BR44" s="251"/>
      <c r="BS44" s="251"/>
      <c r="BT44" s="251"/>
      <c r="BU44" s="251" t="s">
        <v>1531</v>
      </c>
      <c r="BV44" s="251"/>
      <c r="BW44" s="251"/>
      <c r="BX44" s="246">
        <v>42643</v>
      </c>
      <c r="BY44" s="253">
        <v>10</v>
      </c>
      <c r="CB44" s="246">
        <v>42643</v>
      </c>
      <c r="CC44" s="246"/>
      <c r="CD44" s="256"/>
      <c r="CE44" s="256"/>
      <c r="CF44" s="256"/>
      <c r="CG44" s="256"/>
      <c r="CH44" s="256"/>
      <c r="CI44" s="256"/>
      <c r="CJ44" s="256"/>
      <c r="CK44" s="256"/>
      <c r="CL44" s="256"/>
    </row>
    <row r="45" spans="1:92">
      <c r="A45" s="181"/>
      <c r="F45" s="181"/>
      <c r="G45" s="180"/>
      <c r="H45" s="180"/>
      <c r="I45" s="180"/>
      <c r="J45" s="181"/>
      <c r="K45" s="181"/>
      <c r="L45" s="202"/>
      <c r="M45" s="203"/>
      <c r="N45" s="203"/>
      <c r="O45" s="203"/>
      <c r="P45" s="203"/>
      <c r="Q45" s="203"/>
      <c r="R45" s="203"/>
      <c r="AR45" s="181"/>
      <c r="AS45" s="181"/>
      <c r="AT45" s="181"/>
      <c r="AU45" s="181"/>
      <c r="AV45" s="181"/>
      <c r="AW45" s="181"/>
      <c r="AX45" s="181"/>
      <c r="AY45" s="181"/>
      <c r="AZ45" s="181"/>
      <c r="BA45" s="181"/>
      <c r="BB45" s="181"/>
      <c r="BC45" s="181"/>
      <c r="BD45" s="181"/>
      <c r="BE45" s="181"/>
      <c r="BF45" s="181"/>
      <c r="BG45" s="181"/>
      <c r="BI45" s="241"/>
      <c r="BJ45" s="241"/>
      <c r="BL45" s="181"/>
      <c r="BP45" s="251" t="s">
        <v>170</v>
      </c>
      <c r="BQ45" s="251" t="s">
        <v>113</v>
      </c>
      <c r="BR45" s="251"/>
      <c r="BS45" s="251"/>
      <c r="BT45" s="251"/>
      <c r="BU45" s="251" t="s">
        <v>1532</v>
      </c>
      <c r="BV45" s="251"/>
      <c r="BW45" s="251"/>
      <c r="BX45" s="246">
        <v>42674</v>
      </c>
      <c r="BY45" s="253">
        <v>11</v>
      </c>
      <c r="CB45" s="246">
        <v>42674</v>
      </c>
      <c r="CC45" s="246"/>
    </row>
    <row r="46" spans="1:92">
      <c r="A46" s="181"/>
      <c r="F46" s="181"/>
      <c r="G46" s="180"/>
      <c r="H46" s="180"/>
      <c r="I46" s="180"/>
      <c r="J46" s="181"/>
      <c r="K46" s="181"/>
      <c r="L46" s="202"/>
      <c r="M46" s="203"/>
      <c r="N46" s="203"/>
      <c r="O46" s="203"/>
      <c r="P46" s="203"/>
      <c r="Q46" s="203"/>
      <c r="R46" s="203"/>
      <c r="AR46" s="181"/>
      <c r="AS46" s="181"/>
      <c r="AT46" s="181"/>
      <c r="AU46" s="181"/>
      <c r="AV46" s="181"/>
      <c r="AW46" s="181"/>
      <c r="AX46" s="181"/>
      <c r="AY46" s="181"/>
      <c r="AZ46" s="181"/>
      <c r="BA46" s="181"/>
      <c r="BB46" s="181"/>
      <c r="BC46" s="181"/>
      <c r="BD46" s="181"/>
      <c r="BE46" s="181"/>
      <c r="BF46" s="181"/>
      <c r="BG46" s="181"/>
      <c r="BI46" s="241"/>
      <c r="BJ46" s="241"/>
      <c r="BL46" s="181"/>
      <c r="BP46" s="251" t="s">
        <v>171</v>
      </c>
      <c r="BQ46" s="251" t="s">
        <v>172</v>
      </c>
      <c r="BR46" s="251"/>
      <c r="BS46" s="251"/>
      <c r="BT46" s="251"/>
      <c r="BU46" s="251" t="s">
        <v>1533</v>
      </c>
      <c r="BV46" s="251"/>
      <c r="BW46" s="251"/>
      <c r="BX46" s="246">
        <v>42704</v>
      </c>
      <c r="BY46" s="253">
        <v>12</v>
      </c>
      <c r="CB46" s="246">
        <v>42704</v>
      </c>
      <c r="CC46" s="246"/>
    </row>
    <row r="47" spans="1:92">
      <c r="A47" s="181"/>
      <c r="F47" s="181"/>
      <c r="G47" s="180"/>
      <c r="H47" s="180"/>
      <c r="I47" s="180"/>
      <c r="J47" s="181"/>
      <c r="K47" s="181"/>
      <c r="L47" s="202"/>
      <c r="M47" s="203"/>
      <c r="N47" s="203"/>
      <c r="O47" s="203"/>
      <c r="P47" s="203"/>
      <c r="Q47" s="203"/>
      <c r="R47" s="203"/>
      <c r="AR47" s="181"/>
      <c r="AS47" s="181"/>
      <c r="AT47" s="181"/>
      <c r="AU47" s="181"/>
      <c r="AV47" s="181"/>
      <c r="AW47" s="181"/>
      <c r="AX47" s="181"/>
      <c r="AY47" s="181"/>
      <c r="AZ47" s="181"/>
      <c r="BA47" s="181"/>
      <c r="BB47" s="181"/>
      <c r="BC47" s="181"/>
      <c r="BD47" s="181"/>
      <c r="BE47" s="181"/>
      <c r="BF47" s="181"/>
      <c r="BG47" s="181"/>
      <c r="BI47" s="241"/>
      <c r="BJ47" s="241"/>
      <c r="BL47" s="181"/>
      <c r="BP47" s="251" t="s">
        <v>173</v>
      </c>
      <c r="BQ47" s="251" t="s">
        <v>174</v>
      </c>
      <c r="BR47" s="251"/>
      <c r="BS47" s="251"/>
      <c r="BT47" s="251"/>
      <c r="BU47" s="251" t="s">
        <v>1534</v>
      </c>
      <c r="BV47" s="251"/>
      <c r="BW47" s="251"/>
      <c r="BX47" s="246">
        <v>42735</v>
      </c>
      <c r="BY47" s="253">
        <v>13</v>
      </c>
      <c r="CA47" s="160" t="s">
        <v>1535</v>
      </c>
      <c r="CB47" s="246">
        <v>42735</v>
      </c>
      <c r="CC47" s="246"/>
    </row>
    <row r="48" spans="1:92">
      <c r="A48" s="181"/>
      <c r="F48" s="181"/>
      <c r="G48" s="180"/>
      <c r="H48" s="180"/>
      <c r="I48" s="180"/>
      <c r="J48" s="181"/>
      <c r="K48" s="181"/>
      <c r="L48" s="202"/>
      <c r="M48" s="203"/>
      <c r="N48" s="203"/>
      <c r="O48" s="203"/>
      <c r="P48" s="203"/>
      <c r="Q48" s="203"/>
      <c r="R48" s="203"/>
      <c r="AR48" s="181"/>
      <c r="AS48" s="181"/>
      <c r="AT48" s="181"/>
      <c r="AU48" s="181"/>
      <c r="AV48" s="181"/>
      <c r="AW48" s="181"/>
      <c r="AX48" s="181"/>
      <c r="AY48" s="181"/>
      <c r="AZ48" s="181"/>
      <c r="BA48" s="181"/>
      <c r="BB48" s="181"/>
      <c r="BC48" s="181"/>
      <c r="BD48" s="181"/>
      <c r="BE48" s="181"/>
      <c r="BF48" s="181"/>
      <c r="BG48" s="181"/>
      <c r="BI48" s="241"/>
      <c r="BJ48" s="241"/>
      <c r="BL48" s="181"/>
      <c r="BP48" s="251"/>
      <c r="BQ48" s="251" t="s">
        <v>176</v>
      </c>
      <c r="BR48" s="251"/>
      <c r="BS48" s="251"/>
      <c r="BT48" s="251"/>
      <c r="BU48" s="251" t="s">
        <v>1536</v>
      </c>
      <c r="BV48" s="251"/>
      <c r="BW48" s="251"/>
      <c r="BY48" s="253">
        <v>14</v>
      </c>
      <c r="CA48" s="160" t="s">
        <v>143</v>
      </c>
    </row>
    <row r="49" spans="1:79">
      <c r="A49" s="181"/>
      <c r="F49" s="181"/>
      <c r="G49" s="180"/>
      <c r="H49" s="180"/>
      <c r="I49" s="180"/>
      <c r="J49" s="181"/>
      <c r="K49" s="181"/>
      <c r="L49" s="202"/>
      <c r="M49" s="203"/>
      <c r="N49" s="203"/>
      <c r="O49" s="203"/>
      <c r="P49" s="203"/>
      <c r="Q49" s="203"/>
      <c r="R49" s="203"/>
      <c r="AR49" s="181"/>
      <c r="AS49" s="181"/>
      <c r="AT49" s="181"/>
      <c r="AU49" s="181"/>
      <c r="AV49" s="181"/>
      <c r="AW49" s="181"/>
      <c r="AX49" s="181"/>
      <c r="AY49" s="181"/>
      <c r="AZ49" s="181"/>
      <c r="BA49" s="181"/>
      <c r="BB49" s="181"/>
      <c r="BC49" s="181"/>
      <c r="BD49" s="181"/>
      <c r="BE49" s="181"/>
      <c r="BF49" s="181"/>
      <c r="BG49" s="181"/>
      <c r="BI49" s="241"/>
      <c r="BJ49" s="241"/>
      <c r="BL49" s="181"/>
      <c r="BP49" s="244">
        <v>28</v>
      </c>
      <c r="BQ49" s="251" t="s">
        <v>178</v>
      </c>
      <c r="BR49" s="251"/>
      <c r="BS49" s="251"/>
      <c r="BT49" s="251"/>
      <c r="BU49" s="251" t="s">
        <v>1537</v>
      </c>
      <c r="BV49" s="251"/>
      <c r="BW49" s="251"/>
      <c r="BY49" s="253">
        <v>15</v>
      </c>
      <c r="CA49" s="160" t="s">
        <v>149</v>
      </c>
    </row>
    <row r="50" spans="1:79">
      <c r="A50" s="181"/>
      <c r="F50" s="181"/>
      <c r="G50" s="180"/>
      <c r="H50" s="180"/>
      <c r="I50" s="180"/>
      <c r="J50" s="181"/>
      <c r="K50" s="181"/>
      <c r="L50" s="202"/>
      <c r="M50" s="203"/>
      <c r="N50" s="203"/>
      <c r="O50" s="203"/>
      <c r="P50" s="203"/>
      <c r="Q50" s="203"/>
      <c r="R50" s="203"/>
      <c r="AR50" s="181"/>
      <c r="AS50" s="181"/>
      <c r="AT50" s="181"/>
      <c r="AU50" s="181"/>
      <c r="AV50" s="181"/>
      <c r="AW50" s="181"/>
      <c r="AX50" s="181"/>
      <c r="AY50" s="181"/>
      <c r="AZ50" s="181"/>
      <c r="BA50" s="181"/>
      <c r="BB50" s="181"/>
      <c r="BC50" s="181"/>
      <c r="BD50" s="181"/>
      <c r="BE50" s="181"/>
      <c r="BF50" s="181"/>
      <c r="BG50" s="181"/>
      <c r="BI50" s="241"/>
      <c r="BJ50" s="241"/>
      <c r="BL50" s="181"/>
      <c r="BP50" s="244">
        <v>29</v>
      </c>
      <c r="BQ50" s="251" t="s">
        <v>180</v>
      </c>
      <c r="BR50" s="251"/>
      <c r="BS50" s="251"/>
      <c r="BT50" s="251"/>
      <c r="BU50" s="251" t="s">
        <v>1538</v>
      </c>
      <c r="BV50" s="251"/>
      <c r="BW50" s="251"/>
      <c r="BY50" s="253">
        <v>16</v>
      </c>
      <c r="CA50" s="160" t="s">
        <v>155</v>
      </c>
    </row>
    <row r="51" spans="1:79">
      <c r="A51" s="181"/>
      <c r="F51" s="181"/>
      <c r="G51" s="180"/>
      <c r="H51" s="180"/>
      <c r="I51" s="180"/>
      <c r="J51" s="181"/>
      <c r="K51" s="181"/>
      <c r="L51" s="202"/>
      <c r="M51" s="203"/>
      <c r="N51" s="203"/>
      <c r="O51" s="203"/>
      <c r="P51" s="203"/>
      <c r="Q51" s="203"/>
      <c r="R51" s="203"/>
      <c r="AR51" s="181"/>
      <c r="AS51" s="181"/>
      <c r="AT51" s="181"/>
      <c r="AU51" s="181"/>
      <c r="AV51" s="181"/>
      <c r="AW51" s="181"/>
      <c r="AX51" s="181"/>
      <c r="AY51" s="181"/>
      <c r="AZ51" s="181"/>
      <c r="BA51" s="181"/>
      <c r="BB51" s="181"/>
      <c r="BC51" s="181"/>
      <c r="BD51" s="181"/>
      <c r="BE51" s="181"/>
      <c r="BF51" s="181"/>
      <c r="BG51" s="181"/>
      <c r="BI51" s="241"/>
      <c r="BJ51" s="241"/>
      <c r="BL51" s="181"/>
      <c r="BP51" s="244">
        <v>30</v>
      </c>
      <c r="BQ51" s="251" t="s">
        <v>182</v>
      </c>
      <c r="BR51" s="251"/>
      <c r="BS51" s="251"/>
      <c r="BT51" s="251"/>
      <c r="BU51" s="251" t="s">
        <v>1539</v>
      </c>
      <c r="BV51" s="251"/>
      <c r="BW51" s="251"/>
      <c r="BY51" s="253">
        <v>17</v>
      </c>
      <c r="CA51" s="160" t="s">
        <v>98</v>
      </c>
    </row>
    <row r="52" spans="1:79">
      <c r="A52" s="181"/>
      <c r="F52" s="181"/>
      <c r="G52" s="180"/>
      <c r="H52" s="180"/>
      <c r="I52" s="180"/>
      <c r="J52" s="181"/>
      <c r="K52" s="181"/>
      <c r="L52" s="202"/>
      <c r="M52" s="203"/>
      <c r="N52" s="203"/>
      <c r="O52" s="203"/>
      <c r="P52" s="203"/>
      <c r="Q52" s="203"/>
      <c r="R52" s="203"/>
      <c r="AR52" s="181"/>
      <c r="AS52" s="181"/>
      <c r="AT52" s="181"/>
      <c r="AU52" s="181"/>
      <c r="AV52" s="181"/>
      <c r="AW52" s="181"/>
      <c r="AX52" s="181"/>
      <c r="AY52" s="181"/>
      <c r="AZ52" s="181"/>
      <c r="BA52" s="181"/>
      <c r="BB52" s="181"/>
      <c r="BC52" s="181"/>
      <c r="BD52" s="181"/>
      <c r="BE52" s="181"/>
      <c r="BF52" s="181"/>
      <c r="BG52" s="181"/>
      <c r="BI52" s="241"/>
      <c r="BJ52" s="241"/>
      <c r="BL52" s="181"/>
      <c r="BP52" s="244">
        <v>31</v>
      </c>
      <c r="BQ52" s="251" t="s">
        <v>184</v>
      </c>
      <c r="BR52" s="251"/>
      <c r="BS52" s="251"/>
      <c r="BT52" s="251"/>
      <c r="BU52" s="251" t="s">
        <v>1540</v>
      </c>
      <c r="BV52" s="251"/>
      <c r="BW52" s="251"/>
      <c r="BY52" s="253">
        <v>18</v>
      </c>
      <c r="CA52" s="160" t="s">
        <v>162</v>
      </c>
    </row>
    <row r="53" spans="1:79">
      <c r="A53" s="181"/>
      <c r="F53" s="181"/>
      <c r="G53" s="180"/>
      <c r="H53" s="180"/>
      <c r="I53" s="180"/>
      <c r="J53" s="181"/>
      <c r="K53" s="181"/>
      <c r="L53" s="202"/>
      <c r="M53" s="203"/>
      <c r="N53" s="203"/>
      <c r="O53" s="203"/>
      <c r="P53" s="203"/>
      <c r="Q53" s="203"/>
      <c r="R53" s="203"/>
      <c r="AR53" s="181"/>
      <c r="AS53" s="181"/>
      <c r="AT53" s="181"/>
      <c r="AU53" s="181"/>
      <c r="AV53" s="181"/>
      <c r="AW53" s="181"/>
      <c r="AX53" s="181"/>
      <c r="AY53" s="181"/>
      <c r="AZ53" s="181"/>
      <c r="BA53" s="181"/>
      <c r="BB53" s="181"/>
      <c r="BC53" s="181"/>
      <c r="BD53" s="181"/>
      <c r="BE53" s="181"/>
      <c r="BF53" s="181"/>
      <c r="BG53" s="181"/>
      <c r="BI53" s="241"/>
      <c r="BJ53" s="241"/>
      <c r="BL53" s="181"/>
      <c r="BP53" s="244"/>
      <c r="BQ53" s="251" t="s">
        <v>186</v>
      </c>
      <c r="BR53" s="251"/>
      <c r="BS53" s="251"/>
      <c r="BT53" s="251"/>
      <c r="BU53" s="251" t="s">
        <v>1541</v>
      </c>
      <c r="BV53" s="251"/>
      <c r="BW53" s="251"/>
      <c r="BY53" s="253">
        <v>19</v>
      </c>
      <c r="CA53" s="160" t="s">
        <v>165</v>
      </c>
    </row>
    <row r="54" spans="1:79">
      <c r="A54" s="181"/>
      <c r="F54" s="181"/>
      <c r="G54" s="180"/>
      <c r="H54" s="180"/>
      <c r="I54" s="180"/>
      <c r="J54" s="181"/>
      <c r="K54" s="181"/>
      <c r="L54" s="202"/>
      <c r="M54" s="203"/>
      <c r="N54" s="203"/>
      <c r="O54" s="203"/>
      <c r="P54" s="203"/>
      <c r="Q54" s="203"/>
      <c r="R54" s="203"/>
      <c r="AR54" s="181"/>
      <c r="AS54" s="181"/>
      <c r="AT54" s="181"/>
      <c r="AU54" s="181"/>
      <c r="AV54" s="181"/>
      <c r="AW54" s="181"/>
      <c r="AX54" s="181"/>
      <c r="AY54" s="181"/>
      <c r="AZ54" s="181"/>
      <c r="BA54" s="181"/>
      <c r="BB54" s="181"/>
      <c r="BC54" s="181"/>
      <c r="BD54" s="181"/>
      <c r="BE54" s="181"/>
      <c r="BF54" s="181"/>
      <c r="BG54" s="181"/>
      <c r="BI54" s="241"/>
      <c r="BJ54" s="241"/>
      <c r="BL54" s="181"/>
      <c r="BQ54" s="251" t="s">
        <v>188</v>
      </c>
      <c r="BY54" s="253">
        <v>20</v>
      </c>
      <c r="CA54" s="160" t="s">
        <v>168</v>
      </c>
    </row>
    <row r="55" spans="1:79">
      <c r="A55" s="181"/>
      <c r="F55" s="181"/>
      <c r="G55" s="180"/>
      <c r="H55" s="180"/>
      <c r="I55" s="180"/>
      <c r="J55" s="181"/>
      <c r="K55" s="181"/>
      <c r="L55" s="202"/>
      <c r="M55" s="203"/>
      <c r="N55" s="203"/>
      <c r="O55" s="203"/>
      <c r="P55" s="203"/>
      <c r="Q55" s="203"/>
      <c r="R55" s="203"/>
      <c r="AR55" s="181"/>
      <c r="AS55" s="181"/>
      <c r="AT55" s="181"/>
      <c r="AU55" s="181"/>
      <c r="AV55" s="181"/>
      <c r="AW55" s="181"/>
      <c r="AX55" s="181"/>
      <c r="AY55" s="181"/>
      <c r="AZ55" s="181"/>
      <c r="BA55" s="181"/>
      <c r="BB55" s="181"/>
      <c r="BC55" s="181"/>
      <c r="BD55" s="181"/>
      <c r="BE55" s="181"/>
      <c r="BF55" s="181"/>
      <c r="BG55" s="181"/>
      <c r="BI55" s="241"/>
      <c r="BJ55" s="241"/>
      <c r="BL55" s="181"/>
      <c r="BQ55" s="251" t="s">
        <v>189</v>
      </c>
      <c r="BY55" s="253">
        <v>21</v>
      </c>
      <c r="CA55" s="160" t="s">
        <v>169</v>
      </c>
    </row>
    <row r="56" spans="1:79">
      <c r="A56" s="181"/>
      <c r="F56" s="181"/>
      <c r="G56" s="180"/>
      <c r="H56" s="180"/>
      <c r="I56" s="180"/>
      <c r="J56" s="181"/>
      <c r="K56" s="181"/>
      <c r="L56" s="202"/>
      <c r="M56" s="203"/>
      <c r="N56" s="203"/>
      <c r="O56" s="203"/>
      <c r="P56" s="203"/>
      <c r="Q56" s="203"/>
      <c r="R56" s="203"/>
      <c r="AR56" s="181"/>
      <c r="AS56" s="181"/>
      <c r="AT56" s="181"/>
      <c r="AU56" s="181"/>
      <c r="AV56" s="181"/>
      <c r="AW56" s="181"/>
      <c r="AX56" s="181"/>
      <c r="AY56" s="181"/>
      <c r="AZ56" s="181"/>
      <c r="BA56" s="181"/>
      <c r="BB56" s="181"/>
      <c r="BC56" s="181"/>
      <c r="BD56" s="181"/>
      <c r="BE56" s="181"/>
      <c r="BF56" s="181"/>
      <c r="BG56" s="181"/>
      <c r="BI56" s="241"/>
      <c r="BJ56" s="241"/>
      <c r="BL56" s="181"/>
      <c r="BQ56" s="251" t="s">
        <v>190</v>
      </c>
      <c r="BY56" s="253">
        <v>22</v>
      </c>
      <c r="CA56" s="160" t="s">
        <v>170</v>
      </c>
    </row>
    <row r="57" spans="1:79">
      <c r="A57" s="181"/>
      <c r="F57" s="181"/>
      <c r="G57" s="180"/>
      <c r="H57" s="180"/>
      <c r="I57" s="180"/>
      <c r="J57" s="181"/>
      <c r="K57" s="181"/>
      <c r="L57" s="202"/>
      <c r="M57" s="203"/>
      <c r="N57" s="203"/>
      <c r="O57" s="203"/>
      <c r="P57" s="203"/>
      <c r="Q57" s="203"/>
      <c r="R57" s="203"/>
      <c r="AR57" s="181"/>
      <c r="AS57" s="181"/>
      <c r="AT57" s="181"/>
      <c r="AU57" s="181"/>
      <c r="AV57" s="181"/>
      <c r="AW57" s="181"/>
      <c r="AX57" s="181"/>
      <c r="AY57" s="181"/>
      <c r="AZ57" s="181"/>
      <c r="BA57" s="181"/>
      <c r="BB57" s="181"/>
      <c r="BC57" s="181"/>
      <c r="BD57" s="181"/>
      <c r="BE57" s="181"/>
      <c r="BF57" s="181"/>
      <c r="BG57" s="181"/>
      <c r="BI57" s="241"/>
      <c r="BJ57" s="241"/>
      <c r="BL57" s="181"/>
      <c r="BQ57" s="251" t="s">
        <v>191</v>
      </c>
      <c r="BY57" s="253">
        <v>23</v>
      </c>
      <c r="CA57" s="160" t="s">
        <v>171</v>
      </c>
    </row>
    <row r="58" spans="1:79">
      <c r="A58" s="181"/>
      <c r="F58" s="181"/>
      <c r="G58" s="180"/>
      <c r="H58" s="180"/>
      <c r="I58" s="180"/>
      <c r="J58" s="181"/>
      <c r="K58" s="181"/>
      <c r="L58" s="202"/>
      <c r="M58" s="203"/>
      <c r="N58" s="203"/>
      <c r="O58" s="203"/>
      <c r="P58" s="203"/>
      <c r="Q58" s="203"/>
      <c r="R58" s="203"/>
      <c r="AR58" s="181"/>
      <c r="AS58" s="181"/>
      <c r="AT58" s="181"/>
      <c r="AU58" s="181"/>
      <c r="AV58" s="181"/>
      <c r="AW58" s="181"/>
      <c r="AX58" s="181"/>
      <c r="AY58" s="181"/>
      <c r="AZ58" s="181"/>
      <c r="BA58" s="181"/>
      <c r="BB58" s="181"/>
      <c r="BC58" s="181"/>
      <c r="BD58" s="181"/>
      <c r="BE58" s="181"/>
      <c r="BF58" s="181"/>
      <c r="BG58" s="181"/>
      <c r="BI58" s="241"/>
      <c r="BJ58" s="241"/>
      <c r="BL58" s="181"/>
      <c r="BQ58" s="251" t="s">
        <v>192</v>
      </c>
      <c r="BY58" s="253">
        <v>24</v>
      </c>
      <c r="CA58" s="160" t="s">
        <v>173</v>
      </c>
    </row>
    <row r="59" spans="1:79">
      <c r="A59" s="181"/>
      <c r="F59" s="181"/>
      <c r="G59" s="180"/>
      <c r="H59" s="180"/>
      <c r="I59" s="180"/>
      <c r="J59" s="181"/>
      <c r="K59" s="181"/>
      <c r="L59" s="202"/>
      <c r="M59" s="203"/>
      <c r="N59" s="203"/>
      <c r="O59" s="203"/>
      <c r="P59" s="203"/>
      <c r="Q59" s="203"/>
      <c r="R59" s="203"/>
      <c r="AR59" s="181"/>
      <c r="AS59" s="181"/>
      <c r="AT59" s="181"/>
      <c r="AU59" s="181"/>
      <c r="AV59" s="181"/>
      <c r="AW59" s="181"/>
      <c r="AX59" s="181"/>
      <c r="AY59" s="181"/>
      <c r="AZ59" s="181"/>
      <c r="BA59" s="181"/>
      <c r="BB59" s="181"/>
      <c r="BC59" s="181"/>
      <c r="BD59" s="181"/>
      <c r="BE59" s="181"/>
      <c r="BF59" s="181"/>
      <c r="BG59" s="181"/>
      <c r="BI59" s="241"/>
      <c r="BJ59" s="241"/>
      <c r="BL59" s="181"/>
      <c r="BQ59" s="251" t="s">
        <v>193</v>
      </c>
      <c r="BY59" s="253">
        <v>25</v>
      </c>
    </row>
    <row r="60" spans="1:79">
      <c r="A60" s="181"/>
      <c r="F60" s="181"/>
      <c r="G60" s="180"/>
      <c r="H60" s="180"/>
      <c r="I60" s="180"/>
      <c r="J60" s="181"/>
      <c r="K60" s="181"/>
      <c r="L60" s="202"/>
      <c r="M60" s="203"/>
      <c r="N60" s="203"/>
      <c r="O60" s="203"/>
      <c r="P60" s="203"/>
      <c r="Q60" s="203"/>
      <c r="R60" s="203"/>
      <c r="AR60" s="181"/>
      <c r="AS60" s="181"/>
      <c r="AT60" s="181"/>
      <c r="AU60" s="181"/>
      <c r="AV60" s="181"/>
      <c r="AW60" s="181"/>
      <c r="AX60" s="181"/>
      <c r="AY60" s="181"/>
      <c r="AZ60" s="181"/>
      <c r="BA60" s="181"/>
      <c r="BB60" s="181"/>
      <c r="BC60" s="181"/>
      <c r="BD60" s="181"/>
      <c r="BE60" s="181"/>
      <c r="BF60" s="181"/>
      <c r="BG60" s="181"/>
      <c r="BI60" s="241"/>
      <c r="BJ60" s="241"/>
      <c r="BL60" s="181"/>
      <c r="BQ60" s="251" t="s">
        <v>194</v>
      </c>
      <c r="BY60" s="253">
        <v>26</v>
      </c>
    </row>
    <row r="61" spans="1:79">
      <c r="A61" s="181"/>
      <c r="F61" s="181"/>
      <c r="G61" s="180"/>
      <c r="H61" s="180"/>
      <c r="I61" s="180"/>
      <c r="J61" s="181"/>
      <c r="K61" s="181"/>
      <c r="L61" s="202"/>
      <c r="M61" s="203"/>
      <c r="N61" s="203"/>
      <c r="O61" s="203"/>
      <c r="P61" s="203"/>
      <c r="Q61" s="203"/>
      <c r="R61" s="203"/>
      <c r="AR61" s="181"/>
      <c r="AS61" s="181"/>
      <c r="AT61" s="181"/>
      <c r="AU61" s="181"/>
      <c r="AV61" s="181"/>
      <c r="AW61" s="181"/>
      <c r="AX61" s="181"/>
      <c r="AY61" s="181"/>
      <c r="AZ61" s="181"/>
      <c r="BA61" s="181"/>
      <c r="BB61" s="181"/>
      <c r="BC61" s="181"/>
      <c r="BD61" s="181"/>
      <c r="BE61" s="181"/>
      <c r="BF61" s="181"/>
      <c r="BG61" s="181"/>
      <c r="BI61" s="241"/>
      <c r="BJ61" s="241"/>
      <c r="BL61" s="181"/>
      <c r="BQ61" s="251" t="s">
        <v>195</v>
      </c>
      <c r="BY61" s="253">
        <v>27</v>
      </c>
    </row>
    <row r="62" spans="1:79">
      <c r="A62" s="181"/>
      <c r="F62" s="181"/>
      <c r="G62" s="180"/>
      <c r="H62" s="180"/>
      <c r="I62" s="180"/>
      <c r="J62" s="181"/>
      <c r="K62" s="181"/>
      <c r="L62" s="202"/>
      <c r="M62" s="203"/>
      <c r="N62" s="203"/>
      <c r="O62" s="203"/>
      <c r="P62" s="203"/>
      <c r="Q62" s="203"/>
      <c r="R62" s="203"/>
      <c r="AR62" s="181"/>
      <c r="AS62" s="181"/>
      <c r="AT62" s="181"/>
      <c r="AU62" s="181"/>
      <c r="AV62" s="181"/>
      <c r="AW62" s="181"/>
      <c r="AX62" s="181"/>
      <c r="AY62" s="181"/>
      <c r="AZ62" s="181"/>
      <c r="BA62" s="181"/>
      <c r="BB62" s="181"/>
      <c r="BC62" s="181"/>
      <c r="BD62" s="181"/>
      <c r="BE62" s="181"/>
      <c r="BF62" s="181"/>
      <c r="BG62" s="181"/>
      <c r="BI62" s="241"/>
      <c r="BJ62" s="241"/>
      <c r="BL62" s="181"/>
      <c r="BQ62" s="251" t="s">
        <v>196</v>
      </c>
      <c r="BY62" s="253">
        <v>28</v>
      </c>
    </row>
    <row r="63" spans="1:79">
      <c r="A63" s="181"/>
      <c r="F63" s="181"/>
      <c r="G63" s="180"/>
      <c r="H63" s="180"/>
      <c r="I63" s="180"/>
      <c r="J63" s="181"/>
      <c r="K63" s="181"/>
      <c r="L63" s="202"/>
      <c r="M63" s="203"/>
      <c r="N63" s="203"/>
      <c r="O63" s="203"/>
      <c r="P63" s="203"/>
      <c r="Q63" s="203"/>
      <c r="R63" s="203"/>
      <c r="AR63" s="181"/>
      <c r="AS63" s="181"/>
      <c r="AT63" s="181"/>
      <c r="AU63" s="181"/>
      <c r="AV63" s="181"/>
      <c r="AW63" s="181"/>
      <c r="AX63" s="181"/>
      <c r="AY63" s="181"/>
      <c r="AZ63" s="181"/>
      <c r="BA63" s="181"/>
      <c r="BB63" s="181"/>
      <c r="BC63" s="181"/>
      <c r="BD63" s="181"/>
      <c r="BE63" s="181"/>
      <c r="BF63" s="181"/>
      <c r="BG63" s="181"/>
      <c r="BI63" s="241"/>
      <c r="BJ63" s="241"/>
      <c r="BL63" s="181"/>
      <c r="BQ63" s="251" t="s">
        <v>197</v>
      </c>
      <c r="BY63" s="253">
        <v>29</v>
      </c>
    </row>
    <row r="64" spans="1:79">
      <c r="A64" s="181"/>
      <c r="F64" s="181"/>
      <c r="G64" s="180"/>
      <c r="H64" s="180"/>
      <c r="I64" s="180"/>
      <c r="J64" s="181"/>
      <c r="K64" s="181"/>
      <c r="L64" s="202"/>
      <c r="M64" s="203"/>
      <c r="N64" s="203"/>
      <c r="O64" s="203"/>
      <c r="P64" s="203"/>
      <c r="Q64" s="203"/>
      <c r="R64" s="203"/>
      <c r="AR64" s="181"/>
      <c r="AS64" s="181"/>
      <c r="AT64" s="181"/>
      <c r="AU64" s="181"/>
      <c r="AV64" s="181"/>
      <c r="AW64" s="181"/>
      <c r="AX64" s="181"/>
      <c r="AY64" s="181"/>
      <c r="AZ64" s="181"/>
      <c r="BA64" s="181"/>
      <c r="BB64" s="181"/>
      <c r="BC64" s="181"/>
      <c r="BD64" s="181"/>
      <c r="BE64" s="181"/>
      <c r="BF64" s="181"/>
      <c r="BG64" s="181"/>
      <c r="BI64" s="241"/>
      <c r="BJ64" s="241"/>
      <c r="BL64" s="181"/>
      <c r="BQ64" s="251" t="s">
        <v>198</v>
      </c>
      <c r="BY64" s="253">
        <v>30</v>
      </c>
    </row>
    <row r="65" spans="1:77">
      <c r="A65" s="181"/>
      <c r="F65" s="181"/>
      <c r="G65" s="180"/>
      <c r="H65" s="180"/>
      <c r="I65" s="180"/>
      <c r="J65" s="181"/>
      <c r="K65" s="181"/>
      <c r="L65" s="202"/>
      <c r="M65" s="203"/>
      <c r="N65" s="203"/>
      <c r="O65" s="203"/>
      <c r="P65" s="203"/>
      <c r="Q65" s="203"/>
      <c r="R65" s="203"/>
      <c r="AR65" s="181"/>
      <c r="AS65" s="181"/>
      <c r="AT65" s="181"/>
      <c r="AU65" s="181"/>
      <c r="AV65" s="181"/>
      <c r="AW65" s="181"/>
      <c r="AX65" s="181"/>
      <c r="AY65" s="181"/>
      <c r="AZ65" s="181"/>
      <c r="BA65" s="181"/>
      <c r="BB65" s="181"/>
      <c r="BC65" s="181"/>
      <c r="BD65" s="181"/>
      <c r="BE65" s="181"/>
      <c r="BF65" s="181"/>
      <c r="BG65" s="181"/>
      <c r="BI65" s="241"/>
      <c r="BJ65" s="241"/>
      <c r="BL65" s="181"/>
      <c r="BQ65" s="251" t="s">
        <v>199</v>
      </c>
      <c r="BY65" s="253">
        <v>31</v>
      </c>
    </row>
    <row r="66" spans="1:77">
      <c r="A66" s="181"/>
      <c r="F66" s="181"/>
      <c r="G66" s="180"/>
      <c r="H66" s="180"/>
      <c r="I66" s="180"/>
      <c r="J66" s="181"/>
      <c r="K66" s="181"/>
      <c r="L66" s="202"/>
      <c r="M66" s="203"/>
      <c r="N66" s="203"/>
      <c r="O66" s="203"/>
      <c r="P66" s="203"/>
      <c r="Q66" s="203"/>
      <c r="R66" s="203"/>
      <c r="AR66" s="181"/>
      <c r="AS66" s="181"/>
      <c r="AT66" s="181"/>
      <c r="AU66" s="181"/>
      <c r="AV66" s="181"/>
      <c r="AW66" s="181"/>
      <c r="AX66" s="181"/>
      <c r="AY66" s="181"/>
      <c r="AZ66" s="181"/>
      <c r="BA66" s="181"/>
      <c r="BB66" s="181"/>
      <c r="BC66" s="181"/>
      <c r="BD66" s="181"/>
      <c r="BE66" s="181"/>
      <c r="BF66" s="181"/>
      <c r="BG66" s="181"/>
      <c r="BI66" s="241"/>
      <c r="BJ66" s="241"/>
      <c r="BL66" s="181"/>
    </row>
    <row r="67" spans="1:77">
      <c r="A67" s="181"/>
      <c r="F67" s="181"/>
      <c r="G67" s="180"/>
      <c r="H67" s="180"/>
      <c r="I67" s="180"/>
      <c r="J67" s="181"/>
      <c r="K67" s="181"/>
      <c r="L67" s="202"/>
      <c r="M67" s="203"/>
      <c r="N67" s="203"/>
      <c r="O67" s="203"/>
      <c r="P67" s="203"/>
      <c r="Q67" s="203"/>
      <c r="R67" s="203"/>
      <c r="AR67" s="181"/>
      <c r="AS67" s="181"/>
      <c r="AT67" s="181"/>
      <c r="AU67" s="181"/>
      <c r="AV67" s="181"/>
      <c r="AW67" s="181"/>
      <c r="AX67" s="181"/>
      <c r="AY67" s="181"/>
      <c r="AZ67" s="181"/>
      <c r="BA67" s="181"/>
      <c r="BB67" s="181"/>
      <c r="BC67" s="181"/>
      <c r="BD67" s="181"/>
      <c r="BE67" s="181"/>
      <c r="BF67" s="181"/>
      <c r="BG67" s="181"/>
      <c r="BI67" s="241"/>
      <c r="BJ67" s="241"/>
      <c r="BL67" s="181"/>
    </row>
    <row r="68" spans="1:77">
      <c r="A68" s="181"/>
      <c r="F68" s="181"/>
      <c r="G68" s="180"/>
      <c r="H68" s="180"/>
      <c r="I68" s="180"/>
      <c r="J68" s="181"/>
      <c r="K68" s="181"/>
      <c r="L68" s="202"/>
      <c r="M68" s="203"/>
      <c r="N68" s="203"/>
      <c r="O68" s="203"/>
      <c r="P68" s="203"/>
      <c r="Q68" s="203"/>
      <c r="R68" s="203"/>
      <c r="AR68" s="181"/>
      <c r="AS68" s="181"/>
      <c r="AT68" s="181"/>
      <c r="AU68" s="181"/>
      <c r="AV68" s="181"/>
      <c r="AW68" s="181"/>
      <c r="AX68" s="181"/>
      <c r="AY68" s="181"/>
      <c r="AZ68" s="181"/>
      <c r="BA68" s="181"/>
      <c r="BB68" s="181"/>
      <c r="BC68" s="181"/>
      <c r="BD68" s="181"/>
      <c r="BE68" s="181"/>
      <c r="BF68" s="181"/>
      <c r="BG68" s="181"/>
      <c r="BI68" s="241"/>
      <c r="BJ68" s="241"/>
      <c r="BL68" s="181"/>
    </row>
    <row r="69" spans="1:77">
      <c r="A69" s="181"/>
      <c r="F69" s="181"/>
      <c r="G69" s="180"/>
      <c r="H69" s="180"/>
      <c r="I69" s="180"/>
      <c r="J69" s="181"/>
      <c r="K69" s="181"/>
      <c r="L69" s="202"/>
      <c r="M69" s="203"/>
      <c r="N69" s="203"/>
      <c r="O69" s="203"/>
      <c r="P69" s="203"/>
      <c r="Q69" s="203"/>
      <c r="R69" s="203"/>
      <c r="AR69" s="181"/>
      <c r="AS69" s="181"/>
      <c r="AT69" s="181"/>
      <c r="AU69" s="181"/>
      <c r="AV69" s="181"/>
      <c r="AW69" s="181"/>
      <c r="AX69" s="181"/>
      <c r="AY69" s="181"/>
      <c r="AZ69" s="181"/>
      <c r="BA69" s="181"/>
      <c r="BB69" s="181"/>
      <c r="BC69" s="181"/>
      <c r="BD69" s="181"/>
      <c r="BE69" s="181"/>
      <c r="BF69" s="181"/>
      <c r="BG69" s="181"/>
      <c r="BI69" s="241"/>
      <c r="BJ69" s="241"/>
      <c r="BL69" s="181"/>
    </row>
    <row r="70" spans="1:77">
      <c r="A70" s="181"/>
      <c r="F70" s="181"/>
      <c r="G70" s="180"/>
      <c r="H70" s="180"/>
      <c r="I70" s="180"/>
      <c r="J70" s="181"/>
      <c r="K70" s="181"/>
      <c r="L70" s="202"/>
      <c r="M70" s="203"/>
      <c r="N70" s="203"/>
      <c r="O70" s="203"/>
      <c r="P70" s="203"/>
      <c r="Q70" s="203"/>
      <c r="R70" s="203"/>
      <c r="AR70" s="181"/>
      <c r="AS70" s="181"/>
      <c r="AT70" s="181"/>
      <c r="AU70" s="181"/>
      <c r="AV70" s="181"/>
      <c r="AW70" s="181"/>
      <c r="AX70" s="181"/>
      <c r="AY70" s="181"/>
      <c r="AZ70" s="181"/>
      <c r="BA70" s="181"/>
      <c r="BB70" s="181"/>
      <c r="BC70" s="181"/>
      <c r="BD70" s="181"/>
      <c r="BE70" s="181"/>
      <c r="BF70" s="181"/>
      <c r="BG70" s="181"/>
      <c r="BI70" s="241"/>
      <c r="BJ70" s="241"/>
      <c r="BL70" s="181"/>
    </row>
    <row r="71" spans="1:77">
      <c r="A71" s="181"/>
      <c r="F71" s="181"/>
      <c r="G71" s="180"/>
      <c r="H71" s="180"/>
      <c r="I71" s="180"/>
      <c r="J71" s="181"/>
      <c r="K71" s="181"/>
      <c r="L71" s="202"/>
      <c r="M71" s="203"/>
      <c r="N71" s="203"/>
      <c r="O71" s="203"/>
      <c r="P71" s="203"/>
      <c r="Q71" s="203"/>
      <c r="R71" s="203"/>
      <c r="AR71" s="181"/>
      <c r="AS71" s="181"/>
      <c r="AT71" s="181"/>
      <c r="AU71" s="181"/>
      <c r="AV71" s="181"/>
      <c r="AW71" s="181"/>
      <c r="AX71" s="181"/>
      <c r="AY71" s="181"/>
      <c r="AZ71" s="181"/>
      <c r="BA71" s="181"/>
      <c r="BB71" s="181"/>
      <c r="BC71" s="181"/>
      <c r="BD71" s="181"/>
      <c r="BE71" s="181"/>
      <c r="BF71" s="181"/>
      <c r="BG71" s="181"/>
      <c r="BI71" s="241"/>
      <c r="BJ71" s="241"/>
      <c r="BL71" s="181"/>
    </row>
    <row r="72" spans="1:77">
      <c r="A72" s="181"/>
      <c r="F72" s="181"/>
      <c r="G72" s="180"/>
      <c r="H72" s="180"/>
      <c r="I72" s="180"/>
      <c r="J72" s="181"/>
      <c r="K72" s="181"/>
      <c r="L72" s="202"/>
      <c r="M72" s="203"/>
      <c r="N72" s="203"/>
      <c r="O72" s="203"/>
      <c r="P72" s="203"/>
      <c r="Q72" s="203"/>
      <c r="R72" s="203"/>
      <c r="AR72" s="181"/>
      <c r="AS72" s="181"/>
      <c r="AT72" s="181"/>
      <c r="AU72" s="181"/>
      <c r="AV72" s="181"/>
      <c r="AW72" s="181"/>
      <c r="AX72" s="181"/>
      <c r="AY72" s="181"/>
      <c r="AZ72" s="181"/>
      <c r="BA72" s="181"/>
      <c r="BB72" s="181"/>
      <c r="BC72" s="181"/>
      <c r="BD72" s="181"/>
      <c r="BE72" s="181"/>
      <c r="BF72" s="181"/>
      <c r="BG72" s="181"/>
      <c r="BI72" s="241"/>
      <c r="BJ72" s="241"/>
      <c r="BL72" s="181"/>
    </row>
    <row r="73" spans="1:77">
      <c r="A73" s="181"/>
      <c r="F73" s="181"/>
      <c r="G73" s="180"/>
      <c r="H73" s="180"/>
      <c r="I73" s="180"/>
      <c r="J73" s="181"/>
      <c r="K73" s="181"/>
      <c r="L73" s="202"/>
      <c r="M73" s="203"/>
      <c r="N73" s="203"/>
      <c r="O73" s="203"/>
      <c r="P73" s="203"/>
      <c r="Q73" s="203"/>
      <c r="R73" s="203"/>
      <c r="AR73" s="181"/>
      <c r="AS73" s="181"/>
      <c r="AT73" s="181"/>
      <c r="AU73" s="181"/>
      <c r="AV73" s="181"/>
      <c r="AW73" s="181"/>
      <c r="AX73" s="181"/>
      <c r="AY73" s="181"/>
      <c r="AZ73" s="181"/>
      <c r="BA73" s="181"/>
      <c r="BB73" s="181"/>
      <c r="BC73" s="181"/>
      <c r="BD73" s="181"/>
      <c r="BE73" s="181"/>
      <c r="BF73" s="181"/>
      <c r="BG73" s="181"/>
      <c r="BI73" s="241"/>
      <c r="BJ73" s="241"/>
      <c r="BL73" s="181"/>
    </row>
    <row r="74" spans="1:77">
      <c r="A74" s="181"/>
      <c r="F74" s="181"/>
      <c r="G74" s="180"/>
      <c r="H74" s="180"/>
      <c r="I74" s="180"/>
      <c r="J74" s="181"/>
      <c r="K74" s="181"/>
      <c r="L74" s="202"/>
      <c r="M74" s="203"/>
      <c r="N74" s="203"/>
      <c r="O74" s="203"/>
      <c r="P74" s="203"/>
      <c r="Q74" s="203"/>
      <c r="R74" s="203"/>
      <c r="AR74" s="181"/>
      <c r="AS74" s="181"/>
      <c r="AT74" s="181"/>
      <c r="AU74" s="181"/>
      <c r="AV74" s="181"/>
      <c r="AW74" s="181"/>
      <c r="AX74" s="181"/>
      <c r="AY74" s="181"/>
      <c r="AZ74" s="181"/>
      <c r="BA74" s="181"/>
      <c r="BB74" s="181"/>
      <c r="BC74" s="181"/>
      <c r="BD74" s="181"/>
      <c r="BE74" s="181"/>
      <c r="BF74" s="181"/>
      <c r="BG74" s="181"/>
      <c r="BI74" s="241"/>
      <c r="BJ74" s="241"/>
      <c r="BL74" s="181"/>
    </row>
    <row r="75" spans="1:77">
      <c r="A75" s="181"/>
      <c r="F75" s="181"/>
      <c r="G75" s="180"/>
      <c r="H75" s="180"/>
      <c r="I75" s="180"/>
      <c r="J75" s="181"/>
      <c r="K75" s="181"/>
      <c r="L75" s="202"/>
      <c r="M75" s="203"/>
      <c r="N75" s="203"/>
      <c r="O75" s="203"/>
      <c r="P75" s="203"/>
      <c r="Q75" s="203"/>
      <c r="R75" s="203"/>
      <c r="AR75" s="181"/>
      <c r="AS75" s="181"/>
      <c r="AT75" s="181"/>
      <c r="AU75" s="181"/>
      <c r="AV75" s="181"/>
      <c r="AW75" s="181"/>
      <c r="AX75" s="181"/>
      <c r="AY75" s="181"/>
      <c r="AZ75" s="181"/>
      <c r="BA75" s="181"/>
      <c r="BB75" s="181"/>
      <c r="BC75" s="181"/>
      <c r="BD75" s="181"/>
      <c r="BE75" s="181"/>
      <c r="BF75" s="181"/>
      <c r="BG75" s="181"/>
      <c r="BI75" s="241"/>
      <c r="BJ75" s="241"/>
      <c r="BL75" s="181"/>
    </row>
    <row r="76" spans="1:77">
      <c r="A76" s="181"/>
      <c r="F76" s="181"/>
      <c r="G76" s="180"/>
      <c r="H76" s="180"/>
      <c r="I76" s="180"/>
      <c r="J76" s="181"/>
      <c r="K76" s="181"/>
      <c r="L76" s="202"/>
      <c r="M76" s="203"/>
      <c r="N76" s="203"/>
      <c r="O76" s="203"/>
      <c r="P76" s="203"/>
      <c r="Q76" s="203"/>
      <c r="R76" s="203"/>
      <c r="AR76" s="181"/>
      <c r="AS76" s="181"/>
      <c r="AT76" s="181"/>
      <c r="AU76" s="181"/>
      <c r="AV76" s="181"/>
      <c r="AW76" s="181"/>
      <c r="AX76" s="181"/>
      <c r="AY76" s="181"/>
      <c r="AZ76" s="181"/>
      <c r="BA76" s="181"/>
      <c r="BB76" s="181"/>
      <c r="BC76" s="181"/>
      <c r="BD76" s="181"/>
      <c r="BE76" s="181"/>
      <c r="BF76" s="181"/>
      <c r="BG76" s="181"/>
      <c r="BI76" s="241"/>
      <c r="BJ76" s="241"/>
      <c r="BL76" s="181"/>
    </row>
    <row r="77" spans="1:77">
      <c r="A77" s="181"/>
      <c r="F77" s="181"/>
      <c r="G77" s="180"/>
      <c r="H77" s="180"/>
      <c r="I77" s="180"/>
      <c r="J77" s="181"/>
      <c r="K77" s="181"/>
      <c r="L77" s="202"/>
      <c r="M77" s="203"/>
      <c r="N77" s="203"/>
      <c r="O77" s="203"/>
      <c r="P77" s="203"/>
      <c r="Q77" s="203"/>
      <c r="R77" s="203"/>
      <c r="AR77" s="181"/>
      <c r="AS77" s="181"/>
      <c r="AT77" s="181"/>
      <c r="AU77" s="181"/>
      <c r="AV77" s="181"/>
      <c r="AW77" s="181"/>
      <c r="AX77" s="181"/>
      <c r="AY77" s="181"/>
      <c r="AZ77" s="181"/>
      <c r="BA77" s="181"/>
      <c r="BB77" s="181"/>
      <c r="BC77" s="181"/>
      <c r="BD77" s="181"/>
      <c r="BE77" s="181"/>
      <c r="BF77" s="181"/>
      <c r="BG77" s="181"/>
      <c r="BI77" s="241"/>
      <c r="BJ77" s="241"/>
      <c r="BL77" s="181"/>
    </row>
    <row r="78" spans="1:77">
      <c r="A78" s="181"/>
      <c r="F78" s="181"/>
      <c r="G78" s="180"/>
      <c r="H78" s="180"/>
      <c r="I78" s="180"/>
      <c r="J78" s="181"/>
      <c r="K78" s="181"/>
      <c r="L78" s="202"/>
      <c r="M78" s="203"/>
      <c r="N78" s="203"/>
      <c r="O78" s="203"/>
      <c r="P78" s="203"/>
      <c r="Q78" s="203"/>
      <c r="R78" s="203"/>
      <c r="AR78" s="181"/>
      <c r="AS78" s="181"/>
      <c r="AT78" s="181"/>
      <c r="AU78" s="181"/>
      <c r="AV78" s="181"/>
      <c r="AW78" s="181"/>
      <c r="AX78" s="181"/>
      <c r="AY78" s="181"/>
      <c r="AZ78" s="181"/>
      <c r="BA78" s="181"/>
      <c r="BB78" s="181"/>
      <c r="BC78" s="181"/>
      <c r="BD78" s="181"/>
      <c r="BE78" s="181"/>
      <c r="BF78" s="181"/>
      <c r="BG78" s="181"/>
      <c r="BI78" s="241"/>
      <c r="BJ78" s="241"/>
      <c r="BL78" s="181"/>
    </row>
    <row r="79" spans="1:77">
      <c r="A79" s="181"/>
      <c r="F79" s="181"/>
      <c r="G79" s="180"/>
      <c r="H79" s="180"/>
      <c r="I79" s="180"/>
      <c r="J79" s="181"/>
      <c r="K79" s="181"/>
      <c r="L79" s="202"/>
      <c r="M79" s="203"/>
      <c r="N79" s="203"/>
      <c r="O79" s="203"/>
      <c r="P79" s="203"/>
      <c r="Q79" s="203"/>
      <c r="R79" s="203"/>
      <c r="AR79" s="181"/>
      <c r="AS79" s="181"/>
      <c r="AT79" s="181"/>
      <c r="AU79" s="181"/>
      <c r="AV79" s="181"/>
      <c r="AW79" s="181"/>
      <c r="AX79" s="181"/>
      <c r="AY79" s="181"/>
      <c r="AZ79" s="181"/>
      <c r="BA79" s="181"/>
      <c r="BB79" s="181"/>
      <c r="BC79" s="181"/>
      <c r="BD79" s="181"/>
      <c r="BE79" s="181"/>
      <c r="BF79" s="181"/>
      <c r="BG79" s="181"/>
      <c r="BI79" s="241"/>
      <c r="BJ79" s="241"/>
      <c r="BL79" s="181"/>
    </row>
    <row r="80" spans="1:77">
      <c r="A80" s="181"/>
      <c r="F80" s="181"/>
      <c r="G80" s="180"/>
      <c r="H80" s="180"/>
      <c r="I80" s="180"/>
      <c r="J80" s="181"/>
      <c r="K80" s="181"/>
      <c r="L80" s="202"/>
      <c r="M80" s="203"/>
      <c r="N80" s="203"/>
      <c r="O80" s="203"/>
      <c r="P80" s="203"/>
      <c r="Q80" s="203"/>
      <c r="R80" s="203"/>
      <c r="AR80" s="181"/>
      <c r="AS80" s="181"/>
      <c r="AT80" s="181"/>
      <c r="AU80" s="181"/>
      <c r="AV80" s="181"/>
      <c r="AW80" s="181"/>
      <c r="AX80" s="181"/>
      <c r="AY80" s="181"/>
      <c r="AZ80" s="181"/>
      <c r="BA80" s="181"/>
      <c r="BB80" s="181"/>
      <c r="BC80" s="181"/>
      <c r="BD80" s="181"/>
      <c r="BE80" s="181"/>
      <c r="BF80" s="181"/>
      <c r="BG80" s="181"/>
      <c r="BI80" s="241"/>
      <c r="BJ80" s="241"/>
      <c r="BL80" s="181"/>
    </row>
    <row r="81" spans="1:64">
      <c r="A81" s="181"/>
      <c r="F81" s="181"/>
      <c r="G81" s="180"/>
      <c r="H81" s="180"/>
      <c r="I81" s="180"/>
      <c r="J81" s="181"/>
      <c r="K81" s="181"/>
      <c r="L81" s="202"/>
      <c r="M81" s="203"/>
      <c r="N81" s="203"/>
      <c r="O81" s="203"/>
      <c r="P81" s="203"/>
      <c r="Q81" s="203"/>
      <c r="R81" s="203"/>
      <c r="AR81" s="181"/>
      <c r="AS81" s="181"/>
      <c r="AT81" s="181"/>
      <c r="AU81" s="181"/>
      <c r="AV81" s="181"/>
      <c r="AW81" s="181"/>
      <c r="AX81" s="181"/>
      <c r="AY81" s="181"/>
      <c r="AZ81" s="181"/>
      <c r="BA81" s="181"/>
      <c r="BB81" s="181"/>
      <c r="BC81" s="181"/>
      <c r="BD81" s="181"/>
      <c r="BE81" s="181"/>
      <c r="BF81" s="181"/>
      <c r="BG81" s="181"/>
      <c r="BI81" s="241"/>
      <c r="BJ81" s="241"/>
      <c r="BL81" s="181"/>
    </row>
    <row r="82" spans="1:64">
      <c r="A82" s="181"/>
      <c r="F82" s="181"/>
      <c r="G82" s="180"/>
      <c r="H82" s="180"/>
      <c r="I82" s="180"/>
      <c r="J82" s="181"/>
      <c r="K82" s="181"/>
      <c r="L82" s="202"/>
      <c r="M82" s="203"/>
      <c r="N82" s="203"/>
      <c r="O82" s="203"/>
      <c r="P82" s="203"/>
      <c r="Q82" s="203"/>
      <c r="R82" s="203"/>
      <c r="AR82" s="181"/>
      <c r="AS82" s="181"/>
      <c r="AT82" s="181"/>
      <c r="AU82" s="181"/>
      <c r="AV82" s="181"/>
      <c r="AW82" s="181"/>
      <c r="AX82" s="181"/>
      <c r="AY82" s="181"/>
      <c r="AZ82" s="181"/>
      <c r="BA82" s="181"/>
      <c r="BB82" s="181"/>
      <c r="BC82" s="181"/>
      <c r="BD82" s="181"/>
      <c r="BE82" s="181"/>
      <c r="BF82" s="181"/>
      <c r="BG82" s="181"/>
      <c r="BI82" s="241"/>
      <c r="BJ82" s="241"/>
      <c r="BL82" s="181"/>
    </row>
    <row r="83" spans="1:64">
      <c r="A83" s="181"/>
      <c r="F83" s="181"/>
      <c r="G83" s="180"/>
      <c r="H83" s="180"/>
      <c r="I83" s="180"/>
      <c r="J83" s="181"/>
      <c r="K83" s="181"/>
      <c r="L83" s="202"/>
      <c r="M83" s="203"/>
      <c r="N83" s="203"/>
      <c r="O83" s="203"/>
      <c r="P83" s="203"/>
      <c r="Q83" s="203"/>
      <c r="R83" s="203"/>
      <c r="AR83" s="181"/>
      <c r="AS83" s="181"/>
      <c r="AT83" s="181"/>
      <c r="AU83" s="181"/>
      <c r="AV83" s="181"/>
      <c r="AW83" s="181"/>
      <c r="AX83" s="181"/>
      <c r="AY83" s="181"/>
      <c r="AZ83" s="181"/>
      <c r="BA83" s="181"/>
      <c r="BB83" s="181"/>
      <c r="BC83" s="181"/>
      <c r="BD83" s="181"/>
      <c r="BE83" s="181"/>
      <c r="BF83" s="181"/>
      <c r="BG83" s="181"/>
      <c r="BI83" s="241"/>
      <c r="BJ83" s="241"/>
      <c r="BL83" s="181"/>
    </row>
    <row r="84" spans="1:64">
      <c r="A84" s="181"/>
      <c r="F84" s="181"/>
      <c r="G84" s="180"/>
      <c r="H84" s="180"/>
      <c r="I84" s="180"/>
      <c r="J84" s="181"/>
      <c r="K84" s="181"/>
      <c r="L84" s="202"/>
      <c r="M84" s="203"/>
      <c r="N84" s="203"/>
      <c r="O84" s="203"/>
      <c r="P84" s="203"/>
      <c r="Q84" s="203"/>
      <c r="R84" s="203"/>
      <c r="AR84" s="181"/>
      <c r="AS84" s="181"/>
      <c r="AT84" s="181"/>
      <c r="AU84" s="181"/>
      <c r="AV84" s="181"/>
      <c r="AW84" s="181"/>
      <c r="AX84" s="181"/>
      <c r="AY84" s="181"/>
      <c r="AZ84" s="181"/>
      <c r="BA84" s="181"/>
      <c r="BB84" s="181"/>
      <c r="BC84" s="181"/>
      <c r="BD84" s="181"/>
      <c r="BE84" s="181"/>
      <c r="BF84" s="181"/>
      <c r="BG84" s="181"/>
      <c r="BI84" s="241"/>
      <c r="BJ84" s="241"/>
      <c r="BL84" s="181"/>
    </row>
    <row r="85" spans="1:64">
      <c r="A85" s="181"/>
      <c r="F85" s="181"/>
      <c r="G85" s="180"/>
      <c r="H85" s="180"/>
      <c r="I85" s="180"/>
      <c r="J85" s="181"/>
      <c r="K85" s="181"/>
      <c r="L85" s="202"/>
      <c r="M85" s="203"/>
      <c r="N85" s="203"/>
      <c r="O85" s="203"/>
      <c r="P85" s="203"/>
      <c r="Q85" s="203"/>
      <c r="R85" s="203"/>
      <c r="AR85" s="181"/>
      <c r="AS85" s="181"/>
      <c r="AT85" s="181"/>
      <c r="AU85" s="181"/>
      <c r="AV85" s="181"/>
      <c r="AW85" s="181"/>
      <c r="AX85" s="181"/>
      <c r="AY85" s="181"/>
      <c r="AZ85" s="181"/>
      <c r="BA85" s="181"/>
      <c r="BB85" s="181"/>
      <c r="BC85" s="181"/>
      <c r="BD85" s="181"/>
      <c r="BE85" s="181"/>
      <c r="BF85" s="181"/>
      <c r="BG85" s="181"/>
      <c r="BI85" s="241"/>
      <c r="BJ85" s="241"/>
      <c r="BL85" s="181"/>
    </row>
    <row r="86" spans="1:64">
      <c r="A86" s="181"/>
      <c r="F86" s="181"/>
      <c r="G86" s="180"/>
      <c r="H86" s="180"/>
      <c r="I86" s="180"/>
      <c r="J86" s="181"/>
      <c r="K86" s="181"/>
      <c r="L86" s="202"/>
      <c r="M86" s="203"/>
      <c r="N86" s="203"/>
      <c r="O86" s="203"/>
      <c r="P86" s="203"/>
      <c r="Q86" s="203"/>
      <c r="R86" s="203"/>
      <c r="AR86" s="181"/>
      <c r="AS86" s="181"/>
      <c r="AT86" s="181"/>
      <c r="AU86" s="181"/>
      <c r="AV86" s="181"/>
      <c r="AW86" s="181"/>
      <c r="AX86" s="181"/>
      <c r="AY86" s="181"/>
      <c r="AZ86" s="181"/>
      <c r="BA86" s="181"/>
      <c r="BB86" s="181"/>
      <c r="BC86" s="181"/>
      <c r="BD86" s="181"/>
      <c r="BE86" s="181"/>
      <c r="BF86" s="181"/>
      <c r="BG86" s="181"/>
      <c r="BI86" s="241"/>
      <c r="BJ86" s="241"/>
      <c r="BL86" s="181"/>
    </row>
    <row r="87" spans="1:64">
      <c r="A87" s="181"/>
      <c r="F87" s="181"/>
      <c r="G87" s="180"/>
      <c r="H87" s="180"/>
      <c r="I87" s="180"/>
      <c r="J87" s="181"/>
      <c r="K87" s="181"/>
      <c r="L87" s="202"/>
      <c r="M87" s="203"/>
      <c r="N87" s="203"/>
      <c r="O87" s="203"/>
      <c r="P87" s="203"/>
      <c r="Q87" s="203"/>
      <c r="R87" s="203"/>
      <c r="AR87" s="181"/>
      <c r="AS87" s="181"/>
      <c r="AT87" s="181"/>
      <c r="AU87" s="181"/>
      <c r="AV87" s="181"/>
      <c r="AW87" s="181"/>
      <c r="AX87" s="181"/>
      <c r="AY87" s="181"/>
      <c r="AZ87" s="181"/>
      <c r="BA87" s="181"/>
      <c r="BB87" s="181"/>
      <c r="BC87" s="181"/>
      <c r="BD87" s="181"/>
      <c r="BE87" s="181"/>
      <c r="BF87" s="181"/>
      <c r="BG87" s="181"/>
      <c r="BI87" s="241"/>
      <c r="BJ87" s="241"/>
      <c r="BL87" s="181"/>
    </row>
    <row r="88" spans="1:64">
      <c r="A88" s="181"/>
      <c r="F88" s="181"/>
      <c r="G88" s="180"/>
      <c r="H88" s="180"/>
      <c r="I88" s="180"/>
      <c r="J88" s="181"/>
      <c r="K88" s="181"/>
      <c r="L88" s="202"/>
      <c r="M88" s="203"/>
      <c r="N88" s="203"/>
      <c r="O88" s="203"/>
      <c r="P88" s="203"/>
      <c r="Q88" s="203"/>
      <c r="R88" s="203"/>
      <c r="AR88" s="181"/>
      <c r="AS88" s="181"/>
      <c r="AT88" s="181"/>
      <c r="AU88" s="181"/>
      <c r="AV88" s="181"/>
      <c r="AW88" s="181"/>
      <c r="AX88" s="181"/>
      <c r="AY88" s="181"/>
      <c r="AZ88" s="181"/>
      <c r="BA88" s="181"/>
      <c r="BB88" s="181"/>
      <c r="BC88" s="181"/>
      <c r="BD88" s="181"/>
      <c r="BE88" s="181"/>
      <c r="BF88" s="181"/>
      <c r="BG88" s="181"/>
      <c r="BI88" s="241"/>
      <c r="BJ88" s="241"/>
      <c r="BL88" s="181"/>
    </row>
    <row r="89" spans="1:64">
      <c r="A89" s="181"/>
      <c r="F89" s="181"/>
      <c r="G89" s="180"/>
      <c r="H89" s="180"/>
      <c r="I89" s="180"/>
      <c r="J89" s="181"/>
      <c r="K89" s="181"/>
      <c r="L89" s="202"/>
      <c r="M89" s="203"/>
      <c r="N89" s="203"/>
      <c r="O89" s="203"/>
      <c r="P89" s="203"/>
      <c r="Q89" s="203"/>
      <c r="R89" s="203"/>
      <c r="AR89" s="181"/>
      <c r="AS89" s="181"/>
      <c r="AT89" s="181"/>
      <c r="AU89" s="181"/>
      <c r="AV89" s="181"/>
      <c r="AW89" s="181"/>
      <c r="AX89" s="181"/>
      <c r="AY89" s="181"/>
      <c r="AZ89" s="181"/>
      <c r="BA89" s="181"/>
      <c r="BB89" s="181"/>
      <c r="BC89" s="181"/>
      <c r="BD89" s="181"/>
      <c r="BE89" s="181"/>
      <c r="BF89" s="181"/>
      <c r="BG89" s="181"/>
      <c r="BI89" s="241"/>
      <c r="BJ89" s="241"/>
      <c r="BL89" s="181"/>
    </row>
    <row r="90" spans="1:64">
      <c r="A90" s="181"/>
      <c r="F90" s="181"/>
      <c r="G90" s="180"/>
      <c r="H90" s="180"/>
      <c r="I90" s="180"/>
      <c r="J90" s="181"/>
      <c r="K90" s="181"/>
      <c r="L90" s="202"/>
      <c r="M90" s="203"/>
      <c r="N90" s="203"/>
      <c r="O90" s="203"/>
      <c r="P90" s="203"/>
      <c r="Q90" s="203"/>
      <c r="R90" s="203"/>
      <c r="AR90" s="181"/>
      <c r="AS90" s="181"/>
      <c r="AT90" s="181"/>
      <c r="AU90" s="181"/>
      <c r="AV90" s="181"/>
      <c r="AW90" s="181"/>
      <c r="AX90" s="181"/>
      <c r="AY90" s="181"/>
      <c r="AZ90" s="181"/>
      <c r="BA90" s="181"/>
      <c r="BB90" s="181"/>
      <c r="BC90" s="181"/>
      <c r="BD90" s="181"/>
      <c r="BE90" s="181"/>
      <c r="BF90" s="181"/>
      <c r="BG90" s="181"/>
      <c r="BI90" s="241"/>
      <c r="BJ90" s="241"/>
      <c r="BL90" s="181"/>
    </row>
    <row r="91" spans="1:64">
      <c r="A91" s="181"/>
      <c r="F91" s="181"/>
      <c r="G91" s="180"/>
      <c r="H91" s="180"/>
      <c r="I91" s="180"/>
      <c r="J91" s="181"/>
      <c r="K91" s="181"/>
      <c r="L91" s="202"/>
      <c r="M91" s="203"/>
      <c r="N91" s="203"/>
      <c r="O91" s="203"/>
      <c r="P91" s="203"/>
      <c r="Q91" s="203"/>
      <c r="R91" s="203"/>
      <c r="AR91" s="181"/>
      <c r="AS91" s="181"/>
      <c r="AT91" s="181"/>
      <c r="AU91" s="181"/>
      <c r="AV91" s="181"/>
      <c r="AW91" s="181"/>
      <c r="AX91" s="181"/>
      <c r="AY91" s="181"/>
      <c r="AZ91" s="181"/>
      <c r="BA91" s="181"/>
      <c r="BB91" s="181"/>
      <c r="BC91" s="181"/>
      <c r="BD91" s="181"/>
      <c r="BE91" s="181"/>
      <c r="BF91" s="181"/>
      <c r="BG91" s="181"/>
      <c r="BI91" s="241"/>
      <c r="BJ91" s="241"/>
      <c r="BL91" s="181"/>
    </row>
    <row r="92" spans="1:64">
      <c r="A92" s="181"/>
      <c r="F92" s="181"/>
      <c r="G92" s="180"/>
      <c r="H92" s="180"/>
      <c r="I92" s="180"/>
      <c r="J92" s="181"/>
      <c r="K92" s="181"/>
      <c r="L92" s="202"/>
      <c r="M92" s="203"/>
      <c r="N92" s="203"/>
      <c r="O92" s="203"/>
      <c r="P92" s="203"/>
      <c r="Q92" s="203"/>
      <c r="R92" s="203"/>
      <c r="AR92" s="181"/>
      <c r="AS92" s="181"/>
      <c r="AT92" s="181"/>
      <c r="AU92" s="181"/>
      <c r="AV92" s="181"/>
      <c r="AW92" s="181"/>
      <c r="AX92" s="181"/>
      <c r="AY92" s="181"/>
      <c r="AZ92" s="181"/>
      <c r="BA92" s="181"/>
      <c r="BB92" s="181"/>
      <c r="BC92" s="181"/>
      <c r="BD92" s="181"/>
      <c r="BE92" s="181"/>
      <c r="BF92" s="181"/>
      <c r="BG92" s="181"/>
      <c r="BI92" s="241"/>
      <c r="BJ92" s="241"/>
      <c r="BL92" s="181"/>
    </row>
    <row r="93" spans="1:64">
      <c r="A93" s="181"/>
      <c r="F93" s="181"/>
      <c r="G93" s="180"/>
      <c r="H93" s="180"/>
      <c r="I93" s="180"/>
      <c r="J93" s="181"/>
      <c r="K93" s="181"/>
      <c r="L93" s="202"/>
      <c r="M93" s="203"/>
      <c r="N93" s="203"/>
      <c r="O93" s="203"/>
      <c r="P93" s="203"/>
      <c r="Q93" s="203"/>
      <c r="R93" s="203"/>
      <c r="AR93" s="181"/>
      <c r="AS93" s="181"/>
      <c r="AT93" s="181"/>
      <c r="AU93" s="181"/>
      <c r="AV93" s="181"/>
      <c r="AW93" s="181"/>
      <c r="AX93" s="181"/>
      <c r="AY93" s="181"/>
      <c r="AZ93" s="181"/>
      <c r="BA93" s="181"/>
      <c r="BB93" s="181"/>
      <c r="BC93" s="181"/>
      <c r="BD93" s="181"/>
      <c r="BE93" s="181"/>
      <c r="BF93" s="181"/>
      <c r="BG93" s="181"/>
      <c r="BI93" s="241"/>
      <c r="BJ93" s="241"/>
      <c r="BL93" s="181"/>
    </row>
    <row r="94" spans="1:64">
      <c r="A94" s="181"/>
      <c r="F94" s="181"/>
      <c r="G94" s="180"/>
      <c r="H94" s="180"/>
      <c r="I94" s="180"/>
      <c r="J94" s="181"/>
      <c r="K94" s="181"/>
      <c r="L94" s="202"/>
      <c r="M94" s="203"/>
      <c r="N94" s="203"/>
      <c r="O94" s="203"/>
      <c r="P94" s="203"/>
      <c r="Q94" s="203"/>
      <c r="R94" s="203"/>
      <c r="AR94" s="181"/>
      <c r="AS94" s="181"/>
      <c r="AT94" s="181"/>
      <c r="AU94" s="181"/>
      <c r="AV94" s="181"/>
      <c r="AW94" s="181"/>
      <c r="AX94" s="181"/>
      <c r="AY94" s="181"/>
      <c r="AZ94" s="181"/>
      <c r="BA94" s="181"/>
      <c r="BB94" s="181"/>
      <c r="BC94" s="181"/>
      <c r="BD94" s="181"/>
      <c r="BE94" s="181"/>
      <c r="BF94" s="181"/>
      <c r="BG94" s="181"/>
      <c r="BI94" s="241"/>
      <c r="BJ94" s="241"/>
      <c r="BL94" s="181"/>
    </row>
    <row r="95" spans="1:64">
      <c r="A95" s="181"/>
      <c r="F95" s="181"/>
      <c r="G95" s="180"/>
      <c r="H95" s="180"/>
      <c r="I95" s="180"/>
      <c r="J95" s="181"/>
      <c r="K95" s="181"/>
      <c r="L95" s="202"/>
      <c r="M95" s="203"/>
      <c r="N95" s="203"/>
      <c r="O95" s="203"/>
      <c r="P95" s="203"/>
      <c r="Q95" s="203"/>
      <c r="R95" s="203"/>
      <c r="AR95" s="181"/>
      <c r="AS95" s="181"/>
      <c r="AT95" s="181"/>
      <c r="AU95" s="181"/>
      <c r="AV95" s="181"/>
      <c r="AW95" s="181"/>
      <c r="AX95" s="181"/>
      <c r="AY95" s="181"/>
      <c r="AZ95" s="181"/>
      <c r="BA95" s="181"/>
      <c r="BB95" s="181"/>
      <c r="BC95" s="181"/>
      <c r="BD95" s="181"/>
      <c r="BE95" s="181"/>
      <c r="BF95" s="181"/>
      <c r="BG95" s="181"/>
      <c r="BI95" s="241"/>
      <c r="BJ95" s="241"/>
      <c r="BL95" s="181"/>
    </row>
    <row r="96" spans="1:64">
      <c r="A96" s="181"/>
      <c r="F96" s="181"/>
      <c r="G96" s="180"/>
      <c r="H96" s="180"/>
      <c r="I96" s="180"/>
      <c r="J96" s="181"/>
      <c r="K96" s="181"/>
      <c r="L96" s="202"/>
      <c r="M96" s="203"/>
      <c r="N96" s="203"/>
      <c r="O96" s="203"/>
      <c r="P96" s="203"/>
      <c r="Q96" s="203"/>
      <c r="R96" s="203"/>
      <c r="AR96" s="181"/>
      <c r="AS96" s="181"/>
      <c r="AT96" s="181"/>
      <c r="AU96" s="181"/>
      <c r="AV96" s="181"/>
      <c r="AW96" s="181"/>
      <c r="AX96" s="181"/>
      <c r="AY96" s="181"/>
      <c r="AZ96" s="181"/>
      <c r="BA96" s="181"/>
      <c r="BB96" s="181"/>
      <c r="BC96" s="181"/>
      <c r="BD96" s="181"/>
      <c r="BE96" s="181"/>
      <c r="BF96" s="181"/>
      <c r="BG96" s="181"/>
      <c r="BI96" s="241"/>
      <c r="BJ96" s="241"/>
      <c r="BL96" s="181"/>
    </row>
    <row r="97" spans="1:64">
      <c r="A97" s="181"/>
      <c r="F97" s="181"/>
      <c r="G97" s="180"/>
      <c r="H97" s="180"/>
      <c r="I97" s="180"/>
      <c r="J97" s="181"/>
      <c r="K97" s="181"/>
      <c r="L97" s="202"/>
      <c r="M97" s="203"/>
      <c r="N97" s="203"/>
      <c r="O97" s="203"/>
      <c r="P97" s="203"/>
      <c r="Q97" s="203"/>
      <c r="R97" s="203"/>
      <c r="AR97" s="181"/>
      <c r="AS97" s="181"/>
      <c r="AT97" s="181"/>
      <c r="AU97" s="181"/>
      <c r="AV97" s="181"/>
      <c r="AW97" s="181"/>
      <c r="AX97" s="181"/>
      <c r="AY97" s="181"/>
      <c r="AZ97" s="181"/>
      <c r="BA97" s="181"/>
      <c r="BB97" s="181"/>
      <c r="BC97" s="181"/>
      <c r="BD97" s="181"/>
      <c r="BE97" s="181"/>
      <c r="BF97" s="181"/>
      <c r="BG97" s="181"/>
      <c r="BI97" s="241"/>
      <c r="BJ97" s="241"/>
      <c r="BL97" s="181"/>
    </row>
    <row r="98" spans="1:64">
      <c r="A98" s="181"/>
      <c r="F98" s="181"/>
      <c r="G98" s="180"/>
      <c r="H98" s="180"/>
      <c r="I98" s="180"/>
      <c r="J98" s="181"/>
      <c r="K98" s="181"/>
      <c r="L98" s="202"/>
      <c r="M98" s="203"/>
      <c r="N98" s="203"/>
      <c r="O98" s="203"/>
      <c r="P98" s="203"/>
      <c r="Q98" s="203"/>
      <c r="R98" s="203"/>
      <c r="AR98" s="181"/>
      <c r="AS98" s="181"/>
      <c r="AT98" s="181"/>
      <c r="AU98" s="181"/>
      <c r="AV98" s="181"/>
      <c r="AW98" s="181"/>
      <c r="AX98" s="181"/>
      <c r="AY98" s="181"/>
      <c r="AZ98" s="181"/>
      <c r="BA98" s="181"/>
      <c r="BB98" s="181"/>
      <c r="BC98" s="181"/>
      <c r="BD98" s="181"/>
      <c r="BE98" s="181"/>
      <c r="BF98" s="181"/>
      <c r="BG98" s="181"/>
      <c r="BI98" s="241"/>
      <c r="BJ98" s="241"/>
      <c r="BL98" s="181"/>
    </row>
    <row r="99" spans="1:64">
      <c r="A99" s="181"/>
      <c r="F99" s="181"/>
      <c r="G99" s="180"/>
      <c r="H99" s="180"/>
      <c r="I99" s="180"/>
      <c r="J99" s="181"/>
      <c r="K99" s="181"/>
      <c r="L99" s="202"/>
      <c r="M99" s="203"/>
      <c r="N99" s="203"/>
      <c r="O99" s="203"/>
      <c r="P99" s="203"/>
      <c r="Q99" s="203"/>
      <c r="R99" s="203"/>
      <c r="AR99" s="181"/>
      <c r="AS99" s="181"/>
      <c r="AT99" s="181"/>
      <c r="AU99" s="181"/>
      <c r="AV99" s="181"/>
      <c r="AW99" s="181"/>
      <c r="AX99" s="181"/>
      <c r="AY99" s="181"/>
      <c r="AZ99" s="181"/>
      <c r="BA99" s="181"/>
      <c r="BB99" s="181"/>
      <c r="BC99" s="181"/>
      <c r="BD99" s="181"/>
      <c r="BE99" s="181"/>
      <c r="BF99" s="181"/>
      <c r="BG99" s="181"/>
      <c r="BI99" s="241"/>
      <c r="BJ99" s="241"/>
      <c r="BL99" s="181"/>
    </row>
    <row r="100" spans="1:64">
      <c r="A100" s="181"/>
      <c r="F100" s="181"/>
      <c r="G100" s="180"/>
      <c r="H100" s="180"/>
      <c r="I100" s="180"/>
      <c r="J100" s="181"/>
      <c r="K100" s="181"/>
      <c r="L100" s="202"/>
      <c r="M100" s="203"/>
      <c r="N100" s="203"/>
      <c r="O100" s="203"/>
      <c r="P100" s="203"/>
      <c r="Q100" s="203"/>
      <c r="R100" s="203"/>
      <c r="AR100" s="181"/>
      <c r="AS100" s="181"/>
      <c r="AT100" s="181"/>
      <c r="AU100" s="181"/>
      <c r="AV100" s="181"/>
      <c r="AW100" s="181"/>
      <c r="AX100" s="181"/>
      <c r="AY100" s="181"/>
      <c r="AZ100" s="181"/>
      <c r="BA100" s="181"/>
      <c r="BB100" s="181"/>
      <c r="BC100" s="181"/>
      <c r="BD100" s="181"/>
      <c r="BE100" s="181"/>
      <c r="BF100" s="181"/>
      <c r="BG100" s="181"/>
      <c r="BI100" s="241"/>
      <c r="BJ100" s="241"/>
      <c r="BL100" s="181"/>
    </row>
    <row r="101" spans="1:64">
      <c r="A101" s="181"/>
      <c r="F101" s="181"/>
      <c r="G101" s="180"/>
      <c r="H101" s="180"/>
      <c r="I101" s="180"/>
      <c r="J101" s="181"/>
      <c r="K101" s="181"/>
      <c r="L101" s="202"/>
      <c r="M101" s="203"/>
      <c r="N101" s="203"/>
      <c r="O101" s="203"/>
      <c r="P101" s="203"/>
      <c r="Q101" s="203"/>
      <c r="R101" s="203"/>
      <c r="AR101" s="181"/>
      <c r="AS101" s="181"/>
      <c r="AT101" s="181"/>
      <c r="AU101" s="181"/>
      <c r="AV101" s="181"/>
      <c r="AW101" s="181"/>
      <c r="AX101" s="181"/>
      <c r="AY101" s="181"/>
      <c r="AZ101" s="181"/>
      <c r="BA101" s="181"/>
      <c r="BB101" s="181"/>
      <c r="BC101" s="181"/>
      <c r="BD101" s="181"/>
      <c r="BE101" s="181"/>
      <c r="BF101" s="181"/>
      <c r="BG101" s="181"/>
      <c r="BI101" s="241"/>
      <c r="BJ101" s="241"/>
      <c r="BL101" s="181"/>
    </row>
    <row r="102" spans="1:64">
      <c r="A102" s="181"/>
      <c r="F102" s="181"/>
      <c r="G102" s="180"/>
      <c r="H102" s="180"/>
      <c r="I102" s="180"/>
      <c r="J102" s="181"/>
      <c r="K102" s="181"/>
      <c r="L102" s="202"/>
      <c r="M102" s="203"/>
      <c r="N102" s="203"/>
      <c r="O102" s="203"/>
      <c r="P102" s="203"/>
      <c r="Q102" s="203"/>
      <c r="R102" s="203"/>
      <c r="AR102" s="181"/>
      <c r="AS102" s="181"/>
      <c r="AT102" s="181"/>
      <c r="AU102" s="181"/>
      <c r="AV102" s="181"/>
      <c r="AW102" s="181"/>
      <c r="AX102" s="181"/>
      <c r="AY102" s="181"/>
      <c r="AZ102" s="181"/>
      <c r="BA102" s="181"/>
      <c r="BB102" s="181"/>
      <c r="BC102" s="181"/>
      <c r="BD102" s="181"/>
      <c r="BE102" s="181"/>
      <c r="BF102" s="181"/>
      <c r="BG102" s="181"/>
      <c r="BI102" s="241"/>
      <c r="BJ102" s="241"/>
      <c r="BL102" s="181"/>
    </row>
    <row r="103" spans="1:64">
      <c r="A103" s="181"/>
      <c r="F103" s="181"/>
      <c r="G103" s="180"/>
      <c r="H103" s="180"/>
      <c r="I103" s="180"/>
      <c r="J103" s="181"/>
      <c r="K103" s="181"/>
      <c r="L103" s="202"/>
      <c r="M103" s="203"/>
      <c r="N103" s="203"/>
      <c r="O103" s="203"/>
      <c r="P103" s="203"/>
      <c r="Q103" s="203"/>
      <c r="R103" s="203"/>
      <c r="AR103" s="181"/>
      <c r="AS103" s="181"/>
      <c r="AT103" s="181"/>
      <c r="AU103" s="181"/>
      <c r="AV103" s="181"/>
      <c r="AW103" s="181"/>
      <c r="AX103" s="181"/>
      <c r="AY103" s="181"/>
      <c r="AZ103" s="181"/>
      <c r="BA103" s="181"/>
      <c r="BB103" s="181"/>
      <c r="BC103" s="181"/>
      <c r="BD103" s="181"/>
      <c r="BE103" s="181"/>
      <c r="BF103" s="181"/>
      <c r="BG103" s="181"/>
      <c r="BI103" s="241"/>
      <c r="BJ103" s="241"/>
      <c r="BL103" s="181"/>
    </row>
    <row r="104" spans="1:64">
      <c r="A104" s="181"/>
      <c r="F104" s="181"/>
      <c r="G104" s="180"/>
      <c r="H104" s="180"/>
      <c r="I104" s="180"/>
      <c r="J104" s="181"/>
      <c r="K104" s="181"/>
      <c r="L104" s="202"/>
      <c r="M104" s="203"/>
      <c r="N104" s="203"/>
      <c r="O104" s="203"/>
      <c r="P104" s="203"/>
      <c r="Q104" s="203"/>
      <c r="R104" s="203"/>
      <c r="AR104" s="181"/>
      <c r="AS104" s="181"/>
      <c r="AT104" s="181"/>
      <c r="AU104" s="181"/>
      <c r="AV104" s="181"/>
      <c r="AW104" s="181"/>
      <c r="AX104" s="181"/>
      <c r="AY104" s="181"/>
      <c r="AZ104" s="181"/>
      <c r="BA104" s="181"/>
      <c r="BB104" s="181"/>
      <c r="BC104" s="181"/>
      <c r="BD104" s="181"/>
      <c r="BE104" s="181"/>
      <c r="BF104" s="181"/>
      <c r="BG104" s="181"/>
      <c r="BI104" s="241"/>
      <c r="BJ104" s="241"/>
      <c r="BL104" s="181"/>
    </row>
    <row r="105" spans="1:64">
      <c r="A105" s="181"/>
      <c r="F105" s="181"/>
      <c r="G105" s="180"/>
      <c r="H105" s="180"/>
      <c r="I105" s="180"/>
      <c r="J105" s="181"/>
      <c r="K105" s="181"/>
      <c r="L105" s="202"/>
      <c r="M105" s="203"/>
      <c r="N105" s="203"/>
      <c r="O105" s="203"/>
      <c r="P105" s="203"/>
      <c r="Q105" s="203"/>
      <c r="R105" s="203"/>
      <c r="AR105" s="181"/>
      <c r="AS105" s="181"/>
      <c r="AT105" s="181"/>
      <c r="AU105" s="181"/>
      <c r="AV105" s="181"/>
      <c r="AW105" s="181"/>
      <c r="AX105" s="181"/>
      <c r="AY105" s="181"/>
      <c r="AZ105" s="181"/>
      <c r="BA105" s="181"/>
      <c r="BB105" s="181"/>
      <c r="BC105" s="181"/>
      <c r="BD105" s="181"/>
      <c r="BE105" s="181"/>
      <c r="BF105" s="181"/>
      <c r="BG105" s="181"/>
      <c r="BI105" s="241"/>
      <c r="BJ105" s="241"/>
      <c r="BL105" s="181"/>
    </row>
    <row r="106" spans="1:64">
      <c r="A106" s="181"/>
      <c r="F106" s="181"/>
      <c r="G106" s="180"/>
      <c r="H106" s="180"/>
      <c r="I106" s="180"/>
      <c r="J106" s="181"/>
      <c r="K106" s="181"/>
      <c r="L106" s="202"/>
      <c r="M106" s="203"/>
      <c r="N106" s="203"/>
      <c r="O106" s="203"/>
      <c r="P106" s="203"/>
      <c r="Q106" s="203"/>
      <c r="R106" s="203"/>
      <c r="AR106" s="181"/>
      <c r="AS106" s="181"/>
      <c r="AT106" s="181"/>
      <c r="AU106" s="181"/>
      <c r="AV106" s="181"/>
      <c r="AW106" s="181"/>
      <c r="AX106" s="181"/>
      <c r="AY106" s="181"/>
      <c r="AZ106" s="181"/>
      <c r="BA106" s="181"/>
      <c r="BB106" s="181"/>
      <c r="BC106" s="181"/>
      <c r="BD106" s="181"/>
      <c r="BE106" s="181"/>
      <c r="BF106" s="181"/>
      <c r="BG106" s="181"/>
      <c r="BI106" s="241"/>
      <c r="BJ106" s="241"/>
      <c r="BL106" s="181"/>
    </row>
    <row r="107" spans="1:64">
      <c r="A107" s="181"/>
      <c r="F107" s="181"/>
      <c r="G107" s="180"/>
      <c r="H107" s="180"/>
      <c r="I107" s="180"/>
      <c r="J107" s="181"/>
      <c r="K107" s="181"/>
      <c r="L107" s="202"/>
      <c r="M107" s="203"/>
      <c r="N107" s="203"/>
      <c r="O107" s="203"/>
      <c r="P107" s="203"/>
      <c r="Q107" s="203"/>
      <c r="R107" s="203"/>
      <c r="AR107" s="181"/>
      <c r="AS107" s="181"/>
      <c r="AT107" s="181"/>
      <c r="AU107" s="181"/>
      <c r="AV107" s="181"/>
      <c r="AW107" s="181"/>
      <c r="AX107" s="181"/>
      <c r="AY107" s="181"/>
      <c r="AZ107" s="181"/>
      <c r="BA107" s="181"/>
      <c r="BB107" s="181"/>
      <c r="BC107" s="181"/>
      <c r="BD107" s="181"/>
      <c r="BE107" s="181"/>
      <c r="BF107" s="181"/>
      <c r="BG107" s="181"/>
      <c r="BI107" s="241"/>
      <c r="BJ107" s="241"/>
      <c r="BL107" s="181"/>
    </row>
    <row r="108" spans="1:64">
      <c r="A108" s="181"/>
      <c r="F108" s="181"/>
      <c r="G108" s="180"/>
      <c r="H108" s="180"/>
      <c r="I108" s="180"/>
      <c r="J108" s="181"/>
      <c r="K108" s="181"/>
      <c r="L108" s="202"/>
      <c r="M108" s="203"/>
      <c r="N108" s="203"/>
      <c r="O108" s="203"/>
      <c r="P108" s="203"/>
      <c r="Q108" s="203"/>
      <c r="R108" s="203"/>
      <c r="AR108" s="181"/>
      <c r="AS108" s="181"/>
      <c r="AT108" s="181"/>
      <c r="AU108" s="181"/>
      <c r="AV108" s="181"/>
      <c r="AW108" s="181"/>
      <c r="AX108" s="181"/>
      <c r="AY108" s="181"/>
      <c r="AZ108" s="181"/>
      <c r="BA108" s="181"/>
      <c r="BB108" s="181"/>
      <c r="BC108" s="181"/>
      <c r="BD108" s="181"/>
      <c r="BE108" s="181"/>
      <c r="BF108" s="181"/>
      <c r="BG108" s="181"/>
      <c r="BI108" s="241"/>
      <c r="BJ108" s="241"/>
      <c r="BL108" s="181"/>
    </row>
    <row r="109" spans="1:64">
      <c r="A109" s="181"/>
      <c r="F109" s="181"/>
      <c r="G109" s="180"/>
      <c r="H109" s="180"/>
      <c r="I109" s="180"/>
      <c r="J109" s="181"/>
      <c r="K109" s="181"/>
      <c r="L109" s="202"/>
      <c r="M109" s="203"/>
      <c r="N109" s="203"/>
      <c r="O109" s="203"/>
      <c r="P109" s="203"/>
      <c r="Q109" s="203"/>
      <c r="R109" s="203"/>
      <c r="AR109" s="181"/>
      <c r="AS109" s="181"/>
      <c r="AT109" s="181"/>
      <c r="AU109" s="181"/>
      <c r="AV109" s="181"/>
      <c r="AW109" s="181"/>
      <c r="AX109" s="181"/>
      <c r="AY109" s="181"/>
      <c r="AZ109" s="181"/>
      <c r="BA109" s="181"/>
      <c r="BB109" s="181"/>
      <c r="BC109" s="181"/>
      <c r="BD109" s="181"/>
      <c r="BE109" s="181"/>
      <c r="BF109" s="181"/>
      <c r="BG109" s="181"/>
      <c r="BI109" s="241"/>
      <c r="BJ109" s="241"/>
      <c r="BL109" s="181"/>
    </row>
    <row r="110" spans="1:64">
      <c r="A110" s="181"/>
      <c r="F110" s="181"/>
      <c r="G110" s="180"/>
      <c r="H110" s="180"/>
      <c r="I110" s="180"/>
      <c r="J110" s="181"/>
      <c r="K110" s="181"/>
      <c r="L110" s="202"/>
      <c r="M110" s="203"/>
      <c r="N110" s="203"/>
      <c r="O110" s="203"/>
      <c r="P110" s="203"/>
      <c r="Q110" s="203"/>
      <c r="R110" s="203"/>
      <c r="AR110" s="181"/>
      <c r="AS110" s="181"/>
      <c r="AT110" s="181"/>
      <c r="AU110" s="181"/>
      <c r="AV110" s="181"/>
      <c r="AW110" s="181"/>
      <c r="AX110" s="181"/>
      <c r="AY110" s="181"/>
      <c r="AZ110" s="181"/>
      <c r="BA110" s="181"/>
      <c r="BB110" s="181"/>
      <c r="BC110" s="181"/>
      <c r="BD110" s="181"/>
      <c r="BE110" s="181"/>
      <c r="BF110" s="181"/>
      <c r="BG110" s="181"/>
      <c r="BI110" s="241"/>
      <c r="BJ110" s="241"/>
      <c r="BL110" s="181"/>
    </row>
    <row r="111" spans="1:64">
      <c r="A111" s="181"/>
      <c r="F111" s="181"/>
      <c r="G111" s="180"/>
      <c r="H111" s="180"/>
      <c r="I111" s="180"/>
      <c r="J111" s="181"/>
      <c r="K111" s="181"/>
      <c r="L111" s="202"/>
      <c r="M111" s="203"/>
      <c r="N111" s="203"/>
      <c r="O111" s="203"/>
      <c r="P111" s="203"/>
      <c r="Q111" s="203"/>
      <c r="R111" s="203"/>
      <c r="AR111" s="181"/>
      <c r="AS111" s="181"/>
      <c r="AT111" s="181"/>
      <c r="AU111" s="181"/>
      <c r="AV111" s="181"/>
      <c r="AW111" s="181"/>
      <c r="AX111" s="181"/>
      <c r="AY111" s="181"/>
      <c r="AZ111" s="181"/>
      <c r="BA111" s="181"/>
      <c r="BB111" s="181"/>
      <c r="BC111" s="181"/>
      <c r="BD111" s="181"/>
      <c r="BE111" s="181"/>
      <c r="BF111" s="181"/>
      <c r="BG111" s="181"/>
      <c r="BI111" s="241"/>
      <c r="BJ111" s="241"/>
      <c r="BL111" s="181"/>
    </row>
    <row r="112" spans="1:64">
      <c r="A112" s="181"/>
      <c r="F112" s="181"/>
      <c r="G112" s="180"/>
      <c r="H112" s="180"/>
      <c r="I112" s="180"/>
      <c r="J112" s="181"/>
      <c r="K112" s="181"/>
      <c r="L112" s="202"/>
      <c r="M112" s="203"/>
      <c r="N112" s="203"/>
      <c r="O112" s="203"/>
      <c r="P112" s="203"/>
      <c r="Q112" s="203"/>
      <c r="R112" s="203"/>
      <c r="AR112" s="181"/>
      <c r="AS112" s="181"/>
      <c r="AT112" s="181"/>
      <c r="AU112" s="181"/>
      <c r="AV112" s="181"/>
      <c r="AW112" s="181"/>
      <c r="AX112" s="181"/>
      <c r="AY112" s="181"/>
      <c r="AZ112" s="181"/>
      <c r="BA112" s="181"/>
      <c r="BB112" s="181"/>
      <c r="BC112" s="181"/>
      <c r="BD112" s="181"/>
      <c r="BE112" s="181"/>
      <c r="BF112" s="181"/>
      <c r="BG112" s="181"/>
      <c r="BI112" s="241"/>
      <c r="BJ112" s="241"/>
      <c r="BL112" s="181"/>
    </row>
    <row r="113" spans="1:64">
      <c r="A113" s="181"/>
      <c r="F113" s="181"/>
      <c r="G113" s="180"/>
      <c r="H113" s="180"/>
      <c r="I113" s="180"/>
      <c r="J113" s="181"/>
      <c r="K113" s="181"/>
      <c r="L113" s="202"/>
      <c r="M113" s="203"/>
      <c r="N113" s="203"/>
      <c r="O113" s="203"/>
      <c r="P113" s="203"/>
      <c r="Q113" s="203"/>
      <c r="R113" s="203"/>
      <c r="AR113" s="181"/>
      <c r="AS113" s="181"/>
      <c r="AT113" s="181"/>
      <c r="AU113" s="181"/>
      <c r="AV113" s="181"/>
      <c r="AW113" s="181"/>
      <c r="AX113" s="181"/>
      <c r="AY113" s="181"/>
      <c r="AZ113" s="181"/>
      <c r="BA113" s="181"/>
      <c r="BB113" s="181"/>
      <c r="BC113" s="181"/>
      <c r="BD113" s="181"/>
      <c r="BE113" s="181"/>
      <c r="BF113" s="181"/>
      <c r="BG113" s="181"/>
      <c r="BI113" s="241"/>
      <c r="BJ113" s="241"/>
      <c r="BL113" s="181"/>
    </row>
    <row r="114" spans="1:64">
      <c r="A114" s="181"/>
      <c r="F114" s="181"/>
      <c r="G114" s="180"/>
      <c r="H114" s="180"/>
      <c r="I114" s="180"/>
      <c r="J114" s="181"/>
      <c r="K114" s="181"/>
      <c r="L114" s="202"/>
      <c r="M114" s="203"/>
      <c r="N114" s="203"/>
      <c r="O114" s="203"/>
      <c r="P114" s="203"/>
      <c r="Q114" s="203"/>
      <c r="R114" s="203"/>
      <c r="AR114" s="181"/>
      <c r="AS114" s="181"/>
      <c r="AT114" s="181"/>
      <c r="AU114" s="181"/>
      <c r="AV114" s="181"/>
      <c r="AW114" s="181"/>
      <c r="AX114" s="181"/>
      <c r="AY114" s="181"/>
      <c r="AZ114" s="181"/>
      <c r="BA114" s="181"/>
      <c r="BB114" s="181"/>
      <c r="BC114" s="181"/>
      <c r="BD114" s="181"/>
      <c r="BE114" s="181"/>
      <c r="BF114" s="181"/>
      <c r="BG114" s="181"/>
      <c r="BI114" s="241"/>
      <c r="BJ114" s="241"/>
      <c r="BL114" s="181"/>
    </row>
    <row r="115" spans="1:64">
      <c r="A115" s="181"/>
      <c r="F115" s="181"/>
      <c r="G115" s="180"/>
      <c r="H115" s="180"/>
      <c r="I115" s="180"/>
      <c r="J115" s="181"/>
      <c r="K115" s="181"/>
      <c r="L115" s="202"/>
      <c r="M115" s="203"/>
      <c r="N115" s="203"/>
      <c r="O115" s="203"/>
      <c r="P115" s="203"/>
      <c r="Q115" s="203"/>
      <c r="R115" s="203"/>
      <c r="AR115" s="181"/>
      <c r="AS115" s="181"/>
      <c r="AT115" s="181"/>
      <c r="AU115" s="181"/>
      <c r="AV115" s="181"/>
      <c r="AW115" s="181"/>
      <c r="AX115" s="181"/>
      <c r="AY115" s="181"/>
      <c r="AZ115" s="181"/>
      <c r="BA115" s="181"/>
      <c r="BB115" s="181"/>
      <c r="BC115" s="181"/>
      <c r="BD115" s="181"/>
      <c r="BE115" s="181"/>
      <c r="BF115" s="181"/>
      <c r="BG115" s="181"/>
      <c r="BI115" s="241"/>
      <c r="BJ115" s="241"/>
      <c r="BL115" s="181"/>
    </row>
    <row r="116" spans="1:64">
      <c r="A116" s="181"/>
      <c r="F116" s="181"/>
      <c r="G116" s="180"/>
      <c r="H116" s="180"/>
      <c r="I116" s="180"/>
      <c r="J116" s="181"/>
      <c r="K116" s="181"/>
      <c r="L116" s="202"/>
      <c r="M116" s="203"/>
      <c r="N116" s="203"/>
      <c r="O116" s="203"/>
      <c r="P116" s="203"/>
      <c r="Q116" s="203"/>
      <c r="R116" s="203"/>
      <c r="AR116" s="181"/>
      <c r="AS116" s="181"/>
      <c r="AT116" s="181"/>
      <c r="AU116" s="181"/>
      <c r="AV116" s="181"/>
      <c r="AW116" s="181"/>
      <c r="AX116" s="181"/>
      <c r="AY116" s="181"/>
      <c r="AZ116" s="181"/>
      <c r="BA116" s="181"/>
      <c r="BB116" s="181"/>
      <c r="BC116" s="181"/>
      <c r="BD116" s="181"/>
      <c r="BE116" s="181"/>
      <c r="BF116" s="181"/>
      <c r="BG116" s="181"/>
      <c r="BI116" s="241"/>
      <c r="BJ116" s="241"/>
      <c r="BL116" s="181"/>
    </row>
    <row r="117" spans="1:64">
      <c r="A117" s="181"/>
      <c r="F117" s="181"/>
      <c r="G117" s="180"/>
      <c r="H117" s="180"/>
      <c r="I117" s="180"/>
      <c r="J117" s="181"/>
      <c r="K117" s="181"/>
      <c r="L117" s="202"/>
      <c r="M117" s="203"/>
      <c r="N117" s="203"/>
      <c r="O117" s="203"/>
      <c r="P117" s="203"/>
      <c r="Q117" s="203"/>
      <c r="R117" s="203"/>
      <c r="AR117" s="181"/>
      <c r="AS117" s="181"/>
      <c r="AT117" s="181"/>
      <c r="AU117" s="181"/>
      <c r="AV117" s="181"/>
      <c r="AW117" s="181"/>
      <c r="AX117" s="181"/>
      <c r="AY117" s="181"/>
      <c r="AZ117" s="181"/>
      <c r="BA117" s="181"/>
      <c r="BB117" s="181"/>
      <c r="BC117" s="181"/>
      <c r="BD117" s="181"/>
      <c r="BE117" s="181"/>
      <c r="BF117" s="181"/>
      <c r="BG117" s="181"/>
      <c r="BI117" s="241"/>
      <c r="BJ117" s="241"/>
      <c r="BL117" s="181"/>
    </row>
    <row r="118" spans="1:64">
      <c r="A118" s="181"/>
      <c r="F118" s="181"/>
      <c r="G118" s="180"/>
      <c r="H118" s="180"/>
      <c r="I118" s="180"/>
      <c r="J118" s="181"/>
      <c r="K118" s="181"/>
      <c r="L118" s="202"/>
      <c r="M118" s="203"/>
      <c r="N118" s="203"/>
      <c r="O118" s="203"/>
      <c r="P118" s="203"/>
      <c r="Q118" s="203"/>
      <c r="R118" s="203"/>
      <c r="AR118" s="181"/>
      <c r="AS118" s="181"/>
      <c r="AT118" s="181"/>
      <c r="AU118" s="181"/>
      <c r="AV118" s="181"/>
      <c r="AW118" s="181"/>
      <c r="AX118" s="181"/>
      <c r="AY118" s="181"/>
      <c r="AZ118" s="181"/>
      <c r="BA118" s="181"/>
      <c r="BB118" s="181"/>
      <c r="BC118" s="181"/>
      <c r="BD118" s="181"/>
      <c r="BE118" s="181"/>
      <c r="BF118" s="181"/>
      <c r="BG118" s="181"/>
      <c r="BI118" s="241"/>
      <c r="BJ118" s="241"/>
      <c r="BL118" s="181"/>
    </row>
    <row r="119" spans="1:64">
      <c r="A119" s="181"/>
      <c r="F119" s="181"/>
      <c r="G119" s="180"/>
      <c r="H119" s="180"/>
      <c r="I119" s="180"/>
      <c r="J119" s="181"/>
      <c r="K119" s="181"/>
      <c r="L119" s="202"/>
      <c r="M119" s="203"/>
      <c r="N119" s="203"/>
      <c r="O119" s="203"/>
      <c r="P119" s="203"/>
      <c r="Q119" s="203"/>
      <c r="R119" s="203"/>
      <c r="AR119" s="181"/>
      <c r="AS119" s="181"/>
      <c r="AT119" s="181"/>
      <c r="AU119" s="181"/>
      <c r="AV119" s="181"/>
      <c r="AW119" s="181"/>
      <c r="AX119" s="181"/>
      <c r="AY119" s="181"/>
      <c r="AZ119" s="181"/>
      <c r="BA119" s="181"/>
      <c r="BB119" s="181"/>
      <c r="BC119" s="181"/>
      <c r="BD119" s="181"/>
      <c r="BE119" s="181"/>
      <c r="BF119" s="181"/>
      <c r="BG119" s="181"/>
      <c r="BI119" s="241"/>
      <c r="BJ119" s="241"/>
      <c r="BL119" s="181"/>
    </row>
    <row r="120" spans="1:64">
      <c r="A120" s="181"/>
      <c r="F120" s="181"/>
      <c r="G120" s="180"/>
      <c r="H120" s="180"/>
      <c r="I120" s="180"/>
      <c r="J120" s="181"/>
      <c r="K120" s="181"/>
      <c r="L120" s="202"/>
      <c r="M120" s="203"/>
      <c r="N120" s="203"/>
      <c r="O120" s="203"/>
      <c r="P120" s="203"/>
      <c r="Q120" s="203"/>
      <c r="R120" s="203"/>
      <c r="AR120" s="181"/>
      <c r="AS120" s="181"/>
      <c r="AT120" s="181"/>
      <c r="AU120" s="181"/>
      <c r="AV120" s="181"/>
      <c r="AW120" s="181"/>
      <c r="AX120" s="181"/>
      <c r="AY120" s="181"/>
      <c r="AZ120" s="181"/>
      <c r="BA120" s="181"/>
      <c r="BB120" s="181"/>
      <c r="BC120" s="181"/>
      <c r="BD120" s="181"/>
      <c r="BE120" s="181"/>
      <c r="BF120" s="181"/>
      <c r="BG120" s="181"/>
      <c r="BI120" s="241"/>
      <c r="BJ120" s="241"/>
      <c r="BL120" s="181"/>
    </row>
    <row r="121" spans="1:64">
      <c r="A121" s="181"/>
      <c r="F121" s="181"/>
      <c r="G121" s="180"/>
      <c r="H121" s="180"/>
      <c r="I121" s="180"/>
      <c r="J121" s="181"/>
      <c r="K121" s="181"/>
      <c r="L121" s="202"/>
      <c r="M121" s="203"/>
      <c r="N121" s="203"/>
      <c r="O121" s="203"/>
      <c r="P121" s="203"/>
      <c r="Q121" s="203"/>
      <c r="R121" s="203"/>
      <c r="AR121" s="181"/>
      <c r="AS121" s="181"/>
      <c r="AT121" s="181"/>
      <c r="AU121" s="181"/>
      <c r="AV121" s="181"/>
      <c r="AW121" s="181"/>
      <c r="AX121" s="181"/>
      <c r="AY121" s="181"/>
      <c r="AZ121" s="181"/>
      <c r="BA121" s="181"/>
      <c r="BB121" s="181"/>
      <c r="BC121" s="181"/>
      <c r="BD121" s="181"/>
      <c r="BE121" s="181"/>
      <c r="BF121" s="181"/>
      <c r="BG121" s="181"/>
      <c r="BI121" s="241"/>
      <c r="BJ121" s="241"/>
      <c r="BL121" s="181"/>
    </row>
    <row r="122" spans="1:64">
      <c r="A122" s="181"/>
      <c r="F122" s="181"/>
      <c r="G122" s="180"/>
      <c r="H122" s="180"/>
      <c r="I122" s="180"/>
      <c r="J122" s="181"/>
      <c r="K122" s="181"/>
      <c r="L122" s="202"/>
      <c r="M122" s="203"/>
      <c r="N122" s="203"/>
      <c r="O122" s="203"/>
      <c r="P122" s="203"/>
      <c r="Q122" s="203"/>
      <c r="R122" s="203"/>
      <c r="AR122" s="181"/>
      <c r="AS122" s="181"/>
      <c r="AT122" s="181"/>
      <c r="AU122" s="181"/>
      <c r="AV122" s="181"/>
      <c r="AW122" s="181"/>
      <c r="AX122" s="181"/>
      <c r="AY122" s="181"/>
      <c r="AZ122" s="181"/>
      <c r="BA122" s="181"/>
      <c r="BB122" s="181"/>
      <c r="BC122" s="181"/>
      <c r="BD122" s="181"/>
      <c r="BE122" s="181"/>
      <c r="BF122" s="181"/>
      <c r="BG122" s="181"/>
      <c r="BI122" s="241"/>
      <c r="BJ122" s="241"/>
      <c r="BL122" s="181"/>
    </row>
    <row r="123" spans="1:64">
      <c r="A123" s="181"/>
      <c r="F123" s="181"/>
      <c r="G123" s="180"/>
      <c r="H123" s="180"/>
      <c r="I123" s="180"/>
      <c r="J123" s="181"/>
      <c r="K123" s="181"/>
      <c r="L123" s="202"/>
      <c r="M123" s="203"/>
      <c r="N123" s="203"/>
      <c r="O123" s="203"/>
      <c r="P123" s="203"/>
      <c r="Q123" s="203"/>
      <c r="R123" s="203"/>
      <c r="AR123" s="181"/>
      <c r="AS123" s="181"/>
      <c r="AT123" s="181"/>
      <c r="AU123" s="181"/>
      <c r="AV123" s="181"/>
      <c r="AW123" s="181"/>
      <c r="AX123" s="181"/>
      <c r="AY123" s="181"/>
      <c r="AZ123" s="181"/>
      <c r="BA123" s="181"/>
      <c r="BB123" s="181"/>
      <c r="BC123" s="181"/>
      <c r="BD123" s="181"/>
      <c r="BE123" s="181"/>
      <c r="BF123" s="181"/>
      <c r="BG123" s="181"/>
      <c r="BI123" s="241"/>
      <c r="BJ123" s="241"/>
      <c r="BL123" s="181"/>
    </row>
    <row r="124" spans="1:64">
      <c r="A124" s="181"/>
      <c r="F124" s="181"/>
      <c r="G124" s="180"/>
      <c r="H124" s="180"/>
      <c r="I124" s="180"/>
      <c r="J124" s="181"/>
      <c r="K124" s="181"/>
      <c r="L124" s="202"/>
      <c r="M124" s="203"/>
      <c r="N124" s="203"/>
      <c r="O124" s="203"/>
      <c r="P124" s="203"/>
      <c r="Q124" s="203"/>
      <c r="R124" s="203"/>
      <c r="AR124" s="181"/>
      <c r="AS124" s="181"/>
      <c r="AT124" s="181"/>
      <c r="AU124" s="181"/>
      <c r="AV124" s="181"/>
      <c r="AW124" s="181"/>
      <c r="AX124" s="181"/>
      <c r="AY124" s="181"/>
      <c r="AZ124" s="181"/>
      <c r="BA124" s="181"/>
      <c r="BB124" s="181"/>
      <c r="BC124" s="181"/>
      <c r="BD124" s="181"/>
      <c r="BE124" s="181"/>
      <c r="BF124" s="181"/>
      <c r="BG124" s="181"/>
      <c r="BI124" s="241"/>
      <c r="BJ124" s="241"/>
      <c r="BL124" s="181"/>
    </row>
    <row r="125" spans="1:64">
      <c r="A125" s="181"/>
      <c r="F125" s="181"/>
      <c r="G125" s="180"/>
      <c r="H125" s="180"/>
      <c r="I125" s="180"/>
      <c r="J125" s="181"/>
      <c r="K125" s="181"/>
      <c r="L125" s="202"/>
      <c r="M125" s="203"/>
      <c r="N125" s="203"/>
      <c r="O125" s="203"/>
      <c r="P125" s="203"/>
      <c r="Q125" s="203"/>
      <c r="R125" s="203"/>
      <c r="AR125" s="181"/>
      <c r="AS125" s="181"/>
      <c r="AT125" s="181"/>
      <c r="AU125" s="181"/>
      <c r="AV125" s="181"/>
      <c r="AW125" s="181"/>
      <c r="AX125" s="181"/>
      <c r="AY125" s="181"/>
      <c r="AZ125" s="181"/>
      <c r="BA125" s="181"/>
      <c r="BB125" s="181"/>
      <c r="BC125" s="181"/>
      <c r="BD125" s="181"/>
      <c r="BE125" s="181"/>
      <c r="BF125" s="181"/>
      <c r="BG125" s="181"/>
      <c r="BI125" s="241"/>
      <c r="BJ125" s="241"/>
      <c r="BL125" s="181"/>
    </row>
    <row r="126" spans="1:64">
      <c r="A126" s="181"/>
      <c r="F126" s="181"/>
      <c r="G126" s="180"/>
      <c r="H126" s="180"/>
      <c r="I126" s="180"/>
      <c r="J126" s="181"/>
      <c r="K126" s="181"/>
      <c r="L126" s="202"/>
      <c r="M126" s="203"/>
      <c r="N126" s="203"/>
      <c r="O126" s="203"/>
      <c r="P126" s="203"/>
      <c r="Q126" s="203"/>
      <c r="R126" s="203"/>
      <c r="AR126" s="181"/>
      <c r="AS126" s="181"/>
      <c r="AT126" s="181"/>
      <c r="AU126" s="181"/>
      <c r="AV126" s="181"/>
      <c r="AW126" s="181"/>
      <c r="AX126" s="181"/>
      <c r="AY126" s="181"/>
      <c r="AZ126" s="181"/>
      <c r="BA126" s="181"/>
      <c r="BB126" s="181"/>
      <c r="BC126" s="181"/>
      <c r="BD126" s="181"/>
      <c r="BE126" s="181"/>
      <c r="BF126" s="181"/>
      <c r="BG126" s="181"/>
      <c r="BI126" s="241"/>
      <c r="BJ126" s="241"/>
      <c r="BL126" s="181"/>
    </row>
    <row r="127" spans="1:64">
      <c r="A127" s="181"/>
      <c r="F127" s="181"/>
      <c r="G127" s="180"/>
      <c r="H127" s="180"/>
      <c r="I127" s="180"/>
      <c r="J127" s="181"/>
      <c r="K127" s="181"/>
      <c r="L127" s="202"/>
      <c r="M127" s="203"/>
      <c r="N127" s="203"/>
      <c r="O127" s="203"/>
      <c r="P127" s="203"/>
      <c r="Q127" s="203"/>
      <c r="R127" s="203"/>
      <c r="AR127" s="181"/>
      <c r="AS127" s="181"/>
      <c r="AT127" s="181"/>
      <c r="AU127" s="181"/>
      <c r="AV127" s="181"/>
      <c r="AW127" s="181"/>
      <c r="AX127" s="181"/>
      <c r="AY127" s="181"/>
      <c r="AZ127" s="181"/>
      <c r="BA127" s="181"/>
      <c r="BB127" s="181"/>
      <c r="BC127" s="181"/>
      <c r="BD127" s="181"/>
      <c r="BE127" s="181"/>
      <c r="BF127" s="181"/>
      <c r="BG127" s="181"/>
      <c r="BI127" s="241"/>
      <c r="BJ127" s="241"/>
      <c r="BL127" s="181"/>
    </row>
    <row r="128" spans="1:64">
      <c r="A128" s="181"/>
      <c r="F128" s="181"/>
      <c r="G128" s="180"/>
      <c r="H128" s="180"/>
      <c r="I128" s="180"/>
      <c r="J128" s="181"/>
      <c r="K128" s="181"/>
      <c r="L128" s="202"/>
      <c r="M128" s="203"/>
      <c r="N128" s="203"/>
      <c r="O128" s="203"/>
      <c r="P128" s="203"/>
      <c r="Q128" s="203"/>
      <c r="R128" s="203"/>
      <c r="AR128" s="181"/>
      <c r="AS128" s="181"/>
      <c r="AT128" s="181"/>
      <c r="AU128" s="181"/>
      <c r="AV128" s="181"/>
      <c r="AW128" s="181"/>
      <c r="AX128" s="181"/>
      <c r="AY128" s="181"/>
      <c r="AZ128" s="181"/>
      <c r="BA128" s="181"/>
      <c r="BB128" s="181"/>
      <c r="BC128" s="181"/>
      <c r="BD128" s="181"/>
      <c r="BE128" s="181"/>
      <c r="BF128" s="181"/>
      <c r="BG128" s="181"/>
      <c r="BI128" s="241"/>
      <c r="BJ128" s="241"/>
      <c r="BL128" s="181"/>
    </row>
    <row r="129" spans="1:64">
      <c r="A129" s="181"/>
      <c r="F129" s="181"/>
      <c r="G129" s="180"/>
      <c r="H129" s="180"/>
      <c r="I129" s="180"/>
      <c r="J129" s="181"/>
      <c r="K129" s="181"/>
      <c r="L129" s="202"/>
      <c r="M129" s="203"/>
      <c r="N129" s="203"/>
      <c r="O129" s="203"/>
      <c r="P129" s="203"/>
      <c r="Q129" s="203"/>
      <c r="R129" s="203"/>
      <c r="AR129" s="181"/>
      <c r="AS129" s="181"/>
      <c r="AT129" s="181"/>
      <c r="AU129" s="181"/>
      <c r="AV129" s="181"/>
      <c r="AW129" s="181"/>
      <c r="AX129" s="181"/>
      <c r="AY129" s="181"/>
      <c r="AZ129" s="181"/>
      <c r="BA129" s="181"/>
      <c r="BB129" s="181"/>
      <c r="BC129" s="181"/>
      <c r="BD129" s="181"/>
      <c r="BE129" s="181"/>
      <c r="BF129" s="181"/>
      <c r="BG129" s="181"/>
      <c r="BI129" s="241"/>
      <c r="BJ129" s="241"/>
      <c r="BL129" s="181"/>
    </row>
    <row r="130" spans="1:64">
      <c r="A130" s="181"/>
      <c r="F130" s="181"/>
      <c r="G130" s="180"/>
      <c r="H130" s="180"/>
      <c r="I130" s="180"/>
      <c r="J130" s="181"/>
      <c r="K130" s="181"/>
      <c r="L130" s="202"/>
      <c r="M130" s="203"/>
      <c r="N130" s="203"/>
      <c r="O130" s="203"/>
      <c r="P130" s="203"/>
      <c r="Q130" s="203"/>
      <c r="R130" s="203"/>
      <c r="AR130" s="181"/>
      <c r="AS130" s="181"/>
      <c r="AT130" s="181"/>
      <c r="AU130" s="181"/>
      <c r="AV130" s="181"/>
      <c r="AW130" s="181"/>
      <c r="AX130" s="181"/>
      <c r="AY130" s="181"/>
      <c r="AZ130" s="181"/>
      <c r="BA130" s="181"/>
      <c r="BB130" s="181"/>
      <c r="BC130" s="181"/>
      <c r="BD130" s="181"/>
      <c r="BE130" s="181"/>
      <c r="BF130" s="181"/>
      <c r="BG130" s="181"/>
      <c r="BI130" s="241"/>
      <c r="BJ130" s="241"/>
      <c r="BL130" s="181"/>
    </row>
    <row r="131" spans="1:64">
      <c r="A131" s="181"/>
      <c r="F131" s="181"/>
      <c r="G131" s="180"/>
      <c r="H131" s="180"/>
      <c r="I131" s="180"/>
      <c r="J131" s="181"/>
      <c r="K131" s="181"/>
      <c r="L131" s="202"/>
      <c r="M131" s="203"/>
      <c r="N131" s="203"/>
      <c r="O131" s="203"/>
      <c r="P131" s="203"/>
      <c r="Q131" s="203"/>
      <c r="R131" s="203"/>
      <c r="AR131" s="181"/>
      <c r="AS131" s="181"/>
      <c r="AT131" s="181"/>
      <c r="AU131" s="181"/>
      <c r="AV131" s="181"/>
      <c r="AW131" s="181"/>
      <c r="AX131" s="181"/>
      <c r="AY131" s="181"/>
      <c r="AZ131" s="181"/>
      <c r="BA131" s="181"/>
      <c r="BB131" s="181"/>
      <c r="BC131" s="181"/>
      <c r="BD131" s="181"/>
      <c r="BE131" s="181"/>
      <c r="BF131" s="181"/>
      <c r="BG131" s="181"/>
      <c r="BI131" s="241"/>
      <c r="BJ131" s="241"/>
      <c r="BL131" s="181"/>
    </row>
    <row r="132" spans="1:64">
      <c r="A132" s="181"/>
      <c r="F132" s="181"/>
      <c r="G132" s="180"/>
      <c r="H132" s="180"/>
      <c r="I132" s="180"/>
      <c r="J132" s="181"/>
      <c r="K132" s="181"/>
      <c r="L132" s="202"/>
      <c r="M132" s="203"/>
      <c r="N132" s="203"/>
      <c r="O132" s="203"/>
      <c r="P132" s="203"/>
      <c r="Q132" s="203"/>
      <c r="R132" s="203"/>
      <c r="AR132" s="181"/>
      <c r="AS132" s="181"/>
      <c r="AT132" s="181"/>
      <c r="AU132" s="181"/>
      <c r="AV132" s="181"/>
      <c r="AW132" s="181"/>
      <c r="AX132" s="181"/>
      <c r="AY132" s="181"/>
      <c r="AZ132" s="181"/>
      <c r="BA132" s="181"/>
      <c r="BB132" s="181"/>
      <c r="BC132" s="181"/>
      <c r="BD132" s="181"/>
      <c r="BE132" s="181"/>
      <c r="BF132" s="181"/>
      <c r="BG132" s="181"/>
      <c r="BI132" s="241"/>
      <c r="BJ132" s="241"/>
      <c r="BL132" s="181"/>
    </row>
    <row r="133" spans="1:64">
      <c r="A133" s="181"/>
      <c r="F133" s="181"/>
      <c r="G133" s="180"/>
      <c r="H133" s="180"/>
      <c r="I133" s="180"/>
      <c r="J133" s="181"/>
      <c r="K133" s="181"/>
      <c r="L133" s="202"/>
      <c r="M133" s="203"/>
      <c r="N133" s="203"/>
      <c r="O133" s="203"/>
      <c r="P133" s="203"/>
      <c r="Q133" s="203"/>
      <c r="R133" s="203"/>
      <c r="AR133" s="181"/>
      <c r="AS133" s="181"/>
      <c r="AT133" s="181"/>
      <c r="AU133" s="181"/>
      <c r="AV133" s="181"/>
      <c r="AW133" s="181"/>
      <c r="AX133" s="181"/>
      <c r="AY133" s="181"/>
      <c r="AZ133" s="181"/>
      <c r="BA133" s="181"/>
      <c r="BB133" s="181"/>
      <c r="BC133" s="181"/>
      <c r="BD133" s="181"/>
      <c r="BE133" s="181"/>
      <c r="BF133" s="181"/>
      <c r="BG133" s="181"/>
      <c r="BI133" s="241"/>
      <c r="BJ133" s="241"/>
      <c r="BL133" s="181"/>
    </row>
    <row r="134" spans="1:64">
      <c r="A134" s="181"/>
      <c r="F134" s="181"/>
      <c r="G134" s="180"/>
      <c r="H134" s="180"/>
      <c r="I134" s="180"/>
      <c r="J134" s="181"/>
      <c r="K134" s="181"/>
      <c r="L134" s="202"/>
      <c r="M134" s="203"/>
      <c r="N134" s="203"/>
      <c r="O134" s="203"/>
      <c r="P134" s="203"/>
      <c r="Q134" s="203"/>
      <c r="R134" s="203"/>
      <c r="AR134" s="181"/>
      <c r="AS134" s="181"/>
      <c r="AT134" s="181"/>
      <c r="AU134" s="181"/>
      <c r="AV134" s="181"/>
      <c r="AW134" s="181"/>
      <c r="AX134" s="181"/>
      <c r="AY134" s="181"/>
      <c r="AZ134" s="181"/>
      <c r="BA134" s="181"/>
      <c r="BB134" s="181"/>
      <c r="BC134" s="181"/>
      <c r="BD134" s="181"/>
      <c r="BE134" s="181"/>
      <c r="BF134" s="181"/>
      <c r="BG134" s="181"/>
      <c r="BI134" s="241"/>
      <c r="BJ134" s="241"/>
      <c r="BL134" s="181"/>
    </row>
    <row r="135" spans="1:64">
      <c r="A135" s="181"/>
      <c r="F135" s="181"/>
      <c r="G135" s="180"/>
      <c r="H135" s="180"/>
      <c r="I135" s="180"/>
      <c r="J135" s="181"/>
      <c r="K135" s="181"/>
      <c r="L135" s="202"/>
      <c r="M135" s="203"/>
      <c r="N135" s="203"/>
      <c r="O135" s="203"/>
      <c r="P135" s="203"/>
      <c r="Q135" s="203"/>
      <c r="R135" s="203"/>
      <c r="AR135" s="181"/>
      <c r="AS135" s="181"/>
      <c r="AT135" s="181"/>
      <c r="AU135" s="181"/>
      <c r="AV135" s="181"/>
      <c r="AW135" s="181"/>
      <c r="AX135" s="181"/>
      <c r="AY135" s="181"/>
      <c r="AZ135" s="181"/>
      <c r="BA135" s="181"/>
      <c r="BB135" s="181"/>
      <c r="BC135" s="181"/>
      <c r="BD135" s="181"/>
      <c r="BE135" s="181"/>
      <c r="BF135" s="181"/>
      <c r="BG135" s="181"/>
      <c r="BI135" s="241"/>
      <c r="BJ135" s="241"/>
      <c r="BL135" s="181"/>
    </row>
    <row r="136" spans="1:64">
      <c r="A136" s="181"/>
      <c r="F136" s="181"/>
      <c r="G136" s="180"/>
      <c r="H136" s="180"/>
      <c r="I136" s="180"/>
      <c r="J136" s="181"/>
      <c r="K136" s="181"/>
      <c r="L136" s="202"/>
      <c r="M136" s="203"/>
      <c r="N136" s="203"/>
      <c r="O136" s="203"/>
      <c r="P136" s="203"/>
      <c r="Q136" s="203"/>
      <c r="R136" s="203"/>
      <c r="AR136" s="181"/>
      <c r="AS136" s="181"/>
      <c r="AT136" s="181"/>
      <c r="AU136" s="181"/>
      <c r="AV136" s="181"/>
      <c r="AW136" s="181"/>
      <c r="AX136" s="181"/>
      <c r="AY136" s="181"/>
      <c r="AZ136" s="181"/>
      <c r="BA136" s="181"/>
      <c r="BB136" s="181"/>
      <c r="BC136" s="181"/>
      <c r="BD136" s="181"/>
      <c r="BE136" s="181"/>
      <c r="BF136" s="181"/>
      <c r="BG136" s="181"/>
      <c r="BI136" s="241"/>
      <c r="BJ136" s="241"/>
      <c r="BL136" s="181"/>
    </row>
    <row r="137" spans="1:64">
      <c r="A137" s="181"/>
      <c r="F137" s="181"/>
      <c r="G137" s="180"/>
      <c r="H137" s="180"/>
      <c r="I137" s="180"/>
      <c r="J137" s="181"/>
      <c r="K137" s="181"/>
      <c r="L137" s="202"/>
      <c r="M137" s="203"/>
      <c r="N137" s="203"/>
      <c r="O137" s="203"/>
      <c r="P137" s="203"/>
      <c r="Q137" s="203"/>
      <c r="R137" s="203"/>
      <c r="AR137" s="181"/>
      <c r="AS137" s="181"/>
      <c r="AT137" s="181"/>
      <c r="AU137" s="181"/>
      <c r="AV137" s="181"/>
      <c r="AW137" s="181"/>
      <c r="AX137" s="181"/>
      <c r="AY137" s="181"/>
      <c r="AZ137" s="181"/>
      <c r="BA137" s="181"/>
      <c r="BB137" s="181"/>
      <c r="BC137" s="181"/>
      <c r="BD137" s="181"/>
      <c r="BE137" s="181"/>
      <c r="BF137" s="181"/>
      <c r="BG137" s="181"/>
      <c r="BI137" s="241"/>
      <c r="BJ137" s="241"/>
      <c r="BL137" s="181"/>
    </row>
    <row r="138" spans="1:64">
      <c r="A138" s="181"/>
      <c r="F138" s="181"/>
      <c r="G138" s="180"/>
      <c r="H138" s="180"/>
      <c r="I138" s="180"/>
      <c r="J138" s="181"/>
      <c r="K138" s="181"/>
      <c r="L138" s="202"/>
      <c r="M138" s="203"/>
      <c r="N138" s="203"/>
      <c r="O138" s="203"/>
      <c r="P138" s="203"/>
      <c r="Q138" s="203"/>
      <c r="R138" s="203"/>
      <c r="AR138" s="181"/>
      <c r="AS138" s="181"/>
      <c r="AT138" s="181"/>
      <c r="AU138" s="181"/>
      <c r="AV138" s="181"/>
      <c r="AW138" s="181"/>
      <c r="AX138" s="181"/>
      <c r="AY138" s="181"/>
      <c r="AZ138" s="181"/>
      <c r="BA138" s="181"/>
      <c r="BB138" s="181"/>
      <c r="BC138" s="181"/>
      <c r="BD138" s="181"/>
      <c r="BE138" s="181"/>
      <c r="BF138" s="181"/>
      <c r="BG138" s="181"/>
      <c r="BI138" s="241"/>
      <c r="BJ138" s="241"/>
      <c r="BL138" s="181"/>
    </row>
    <row r="139" spans="1:64">
      <c r="A139" s="181"/>
      <c r="F139" s="181"/>
      <c r="G139" s="180"/>
      <c r="H139" s="180"/>
      <c r="I139" s="180"/>
      <c r="J139" s="181"/>
      <c r="K139" s="181"/>
      <c r="L139" s="202"/>
      <c r="M139" s="203"/>
      <c r="N139" s="203"/>
      <c r="O139" s="203"/>
      <c r="P139" s="203"/>
      <c r="Q139" s="203"/>
      <c r="R139" s="203"/>
      <c r="AR139" s="181"/>
      <c r="AS139" s="181"/>
      <c r="AT139" s="181"/>
      <c r="AU139" s="181"/>
      <c r="AV139" s="181"/>
      <c r="AW139" s="181"/>
      <c r="AX139" s="181"/>
      <c r="AY139" s="181"/>
      <c r="AZ139" s="181"/>
      <c r="BA139" s="181"/>
      <c r="BB139" s="181"/>
      <c r="BC139" s="181"/>
      <c r="BD139" s="181"/>
      <c r="BE139" s="181"/>
      <c r="BF139" s="181"/>
      <c r="BG139" s="181"/>
      <c r="BI139" s="241"/>
      <c r="BJ139" s="241"/>
      <c r="BL139" s="181"/>
    </row>
    <row r="140" spans="1:64">
      <c r="A140" s="181"/>
      <c r="F140" s="181"/>
      <c r="G140" s="180"/>
      <c r="H140" s="180"/>
      <c r="I140" s="180"/>
      <c r="J140" s="181"/>
      <c r="K140" s="181"/>
      <c r="L140" s="202"/>
      <c r="M140" s="203"/>
      <c r="N140" s="203"/>
      <c r="O140" s="203"/>
      <c r="P140" s="203"/>
      <c r="Q140" s="203"/>
      <c r="R140" s="203"/>
      <c r="AR140" s="181"/>
      <c r="AS140" s="181"/>
      <c r="AT140" s="181"/>
      <c r="AU140" s="181"/>
      <c r="AV140" s="181"/>
      <c r="AW140" s="181"/>
      <c r="AX140" s="181"/>
      <c r="AY140" s="181"/>
      <c r="AZ140" s="181"/>
      <c r="BA140" s="181"/>
      <c r="BB140" s="181"/>
      <c r="BC140" s="181"/>
      <c r="BD140" s="181"/>
      <c r="BE140" s="181"/>
      <c r="BF140" s="181"/>
      <c r="BG140" s="181"/>
      <c r="BI140" s="241"/>
      <c r="BJ140" s="241"/>
      <c r="BL140" s="181"/>
    </row>
    <row r="141" spans="1:64">
      <c r="A141" s="181"/>
      <c r="F141" s="181"/>
      <c r="G141" s="180"/>
      <c r="H141" s="180"/>
      <c r="I141" s="180"/>
      <c r="J141" s="181"/>
      <c r="K141" s="181"/>
      <c r="L141" s="202"/>
      <c r="M141" s="203"/>
      <c r="N141" s="203"/>
      <c r="O141" s="203"/>
      <c r="P141" s="203"/>
      <c r="Q141" s="203"/>
      <c r="R141" s="203"/>
      <c r="AR141" s="181"/>
      <c r="AS141" s="181"/>
      <c r="AT141" s="181"/>
      <c r="AU141" s="181"/>
      <c r="AV141" s="181"/>
      <c r="AW141" s="181"/>
      <c r="AX141" s="181"/>
      <c r="AY141" s="181"/>
      <c r="AZ141" s="181"/>
      <c r="BA141" s="181"/>
      <c r="BB141" s="181"/>
      <c r="BC141" s="181"/>
      <c r="BD141" s="181"/>
      <c r="BE141" s="181"/>
      <c r="BF141" s="181"/>
      <c r="BG141" s="181"/>
      <c r="BI141" s="241"/>
      <c r="BJ141" s="241"/>
      <c r="BL141" s="181"/>
    </row>
    <row r="142" spans="1:64">
      <c r="A142" s="181"/>
      <c r="F142" s="181"/>
      <c r="G142" s="180"/>
      <c r="H142" s="180"/>
      <c r="I142" s="180"/>
      <c r="J142" s="181"/>
      <c r="K142" s="181"/>
      <c r="L142" s="202"/>
      <c r="M142" s="203"/>
      <c r="N142" s="203"/>
      <c r="O142" s="203"/>
      <c r="P142" s="203"/>
      <c r="Q142" s="203"/>
      <c r="R142" s="203"/>
      <c r="AR142" s="181"/>
      <c r="AS142" s="181"/>
      <c r="AT142" s="181"/>
      <c r="AU142" s="181"/>
      <c r="AV142" s="181"/>
      <c r="AW142" s="181"/>
      <c r="AX142" s="181"/>
      <c r="AY142" s="181"/>
      <c r="AZ142" s="181"/>
      <c r="BA142" s="181"/>
      <c r="BB142" s="181"/>
      <c r="BC142" s="181"/>
      <c r="BD142" s="181"/>
      <c r="BE142" s="181"/>
      <c r="BF142" s="181"/>
      <c r="BG142" s="181"/>
      <c r="BI142" s="241"/>
      <c r="BJ142" s="241"/>
      <c r="BL142" s="181"/>
    </row>
    <row r="143" spans="1:64">
      <c r="A143" s="181"/>
      <c r="F143" s="181"/>
      <c r="G143" s="180"/>
      <c r="H143" s="180"/>
      <c r="I143" s="180"/>
      <c r="J143" s="181"/>
      <c r="K143" s="181"/>
      <c r="L143" s="202"/>
      <c r="M143" s="203"/>
      <c r="N143" s="203"/>
      <c r="O143" s="203"/>
      <c r="P143" s="203"/>
      <c r="Q143" s="203"/>
      <c r="R143" s="203"/>
      <c r="AR143" s="181"/>
      <c r="AS143" s="181"/>
      <c r="AT143" s="181"/>
      <c r="AU143" s="181"/>
      <c r="AV143" s="181"/>
      <c r="AW143" s="181"/>
      <c r="AX143" s="181"/>
      <c r="AY143" s="181"/>
      <c r="AZ143" s="181"/>
      <c r="BA143" s="181"/>
      <c r="BB143" s="181"/>
      <c r="BC143" s="181"/>
      <c r="BD143" s="181"/>
      <c r="BE143" s="181"/>
      <c r="BF143" s="181"/>
      <c r="BG143" s="181"/>
      <c r="BI143" s="241"/>
      <c r="BJ143" s="241"/>
      <c r="BL143" s="181"/>
    </row>
    <row r="144" spans="1:64">
      <c r="A144" s="181"/>
      <c r="F144" s="181"/>
      <c r="G144" s="180"/>
      <c r="H144" s="180"/>
      <c r="I144" s="180"/>
      <c r="J144" s="181"/>
      <c r="K144" s="181"/>
      <c r="L144" s="202"/>
      <c r="M144" s="203"/>
      <c r="N144" s="203"/>
      <c r="O144" s="203"/>
      <c r="P144" s="203"/>
      <c r="Q144" s="203"/>
      <c r="R144" s="203"/>
      <c r="AR144" s="181"/>
      <c r="AS144" s="181"/>
      <c r="AT144" s="181"/>
      <c r="AU144" s="181"/>
      <c r="AV144" s="181"/>
      <c r="AW144" s="181"/>
      <c r="AX144" s="181"/>
      <c r="AY144" s="181"/>
      <c r="AZ144" s="181"/>
      <c r="BA144" s="181"/>
      <c r="BB144" s="181"/>
      <c r="BC144" s="181"/>
      <c r="BD144" s="181"/>
      <c r="BE144" s="181"/>
      <c r="BF144" s="181"/>
      <c r="BG144" s="181"/>
      <c r="BI144" s="241"/>
      <c r="BJ144" s="241"/>
      <c r="BL144" s="181"/>
    </row>
    <row r="145" spans="1:64">
      <c r="A145" s="181"/>
      <c r="F145" s="181"/>
      <c r="G145" s="180"/>
      <c r="H145" s="180"/>
      <c r="I145" s="180"/>
      <c r="J145" s="181"/>
      <c r="K145" s="181"/>
      <c r="L145" s="202"/>
      <c r="M145" s="203"/>
      <c r="N145" s="203"/>
      <c r="O145" s="203"/>
      <c r="P145" s="203"/>
      <c r="Q145" s="203"/>
      <c r="R145" s="203"/>
      <c r="AR145" s="181"/>
      <c r="AS145" s="181"/>
      <c r="AT145" s="181"/>
      <c r="AU145" s="181"/>
      <c r="AV145" s="181"/>
      <c r="AW145" s="181"/>
      <c r="AX145" s="181"/>
      <c r="AY145" s="181"/>
      <c r="AZ145" s="181"/>
      <c r="BA145" s="181"/>
      <c r="BB145" s="181"/>
      <c r="BC145" s="181"/>
      <c r="BD145" s="181"/>
      <c r="BE145" s="181"/>
      <c r="BF145" s="181"/>
      <c r="BG145" s="181"/>
      <c r="BI145" s="241"/>
      <c r="BJ145" s="241"/>
      <c r="BL145" s="181"/>
    </row>
    <row r="146" spans="1:64">
      <c r="A146" s="181"/>
      <c r="F146" s="181"/>
      <c r="G146" s="180"/>
      <c r="H146" s="180"/>
      <c r="I146" s="180"/>
      <c r="J146" s="181"/>
      <c r="K146" s="181"/>
      <c r="L146" s="202"/>
      <c r="M146" s="203"/>
      <c r="N146" s="203"/>
      <c r="O146" s="203"/>
      <c r="P146" s="203"/>
      <c r="Q146" s="203"/>
      <c r="R146" s="203"/>
      <c r="AR146" s="181"/>
      <c r="AS146" s="181"/>
      <c r="AT146" s="181"/>
      <c r="AU146" s="181"/>
      <c r="AV146" s="181"/>
      <c r="AW146" s="181"/>
      <c r="AX146" s="181"/>
      <c r="AY146" s="181"/>
      <c r="AZ146" s="181"/>
      <c r="BA146" s="181"/>
      <c r="BB146" s="181"/>
      <c r="BC146" s="181"/>
      <c r="BD146" s="181"/>
      <c r="BE146" s="181"/>
      <c r="BF146" s="181"/>
      <c r="BG146" s="181"/>
      <c r="BI146" s="241"/>
      <c r="BJ146" s="241"/>
      <c r="BL146" s="181"/>
    </row>
    <row r="147" spans="1:64">
      <c r="A147" s="181"/>
      <c r="F147" s="181"/>
      <c r="G147" s="180"/>
      <c r="H147" s="180"/>
      <c r="I147" s="180"/>
      <c r="J147" s="181"/>
      <c r="K147" s="181"/>
      <c r="L147" s="202"/>
      <c r="M147" s="203"/>
      <c r="N147" s="203"/>
      <c r="O147" s="203"/>
      <c r="P147" s="203"/>
      <c r="Q147" s="203"/>
      <c r="R147" s="203"/>
      <c r="AR147" s="181"/>
      <c r="AS147" s="181"/>
      <c r="AT147" s="181"/>
      <c r="AU147" s="181"/>
      <c r="AV147" s="181"/>
      <c r="AW147" s="181"/>
      <c r="AX147" s="181"/>
      <c r="AY147" s="181"/>
      <c r="AZ147" s="181"/>
      <c r="BA147" s="181"/>
      <c r="BB147" s="181"/>
      <c r="BC147" s="181"/>
      <c r="BD147" s="181"/>
      <c r="BE147" s="181"/>
      <c r="BF147" s="181"/>
      <c r="BG147" s="181"/>
      <c r="BI147" s="241"/>
      <c r="BJ147" s="241"/>
      <c r="BL147" s="181"/>
    </row>
    <row r="148" spans="1:64">
      <c r="A148" s="181"/>
      <c r="F148" s="181"/>
      <c r="G148" s="180"/>
      <c r="H148" s="180"/>
      <c r="I148" s="180"/>
      <c r="J148" s="181"/>
      <c r="K148" s="181"/>
      <c r="L148" s="202"/>
      <c r="M148" s="203"/>
      <c r="N148" s="203"/>
      <c r="O148" s="203"/>
      <c r="P148" s="203"/>
      <c r="Q148" s="203"/>
      <c r="R148" s="203"/>
      <c r="AR148" s="181"/>
      <c r="AS148" s="181"/>
      <c r="AT148" s="181"/>
      <c r="AU148" s="181"/>
      <c r="AV148" s="181"/>
      <c r="AW148" s="181"/>
      <c r="AX148" s="181"/>
      <c r="AY148" s="181"/>
      <c r="AZ148" s="181"/>
      <c r="BA148" s="181"/>
      <c r="BB148" s="181"/>
      <c r="BC148" s="181"/>
      <c r="BD148" s="181"/>
      <c r="BE148" s="181"/>
      <c r="BF148" s="181"/>
      <c r="BG148" s="181"/>
      <c r="BI148" s="241"/>
      <c r="BJ148" s="241"/>
      <c r="BL148" s="181"/>
    </row>
    <row r="149" spans="1:64">
      <c r="A149" s="181"/>
      <c r="F149" s="181"/>
      <c r="G149" s="180"/>
      <c r="H149" s="180"/>
      <c r="I149" s="180"/>
      <c r="J149" s="181"/>
      <c r="K149" s="181"/>
      <c r="L149" s="202"/>
      <c r="M149" s="203"/>
      <c r="N149" s="203"/>
      <c r="O149" s="203"/>
      <c r="P149" s="203"/>
      <c r="Q149" s="203"/>
      <c r="R149" s="203"/>
      <c r="AR149" s="181"/>
      <c r="AS149" s="181"/>
      <c r="AT149" s="181"/>
      <c r="AU149" s="181"/>
      <c r="AV149" s="181"/>
      <c r="AW149" s="181"/>
      <c r="AX149" s="181"/>
      <c r="AY149" s="181"/>
      <c r="AZ149" s="181"/>
      <c r="BA149" s="181"/>
      <c r="BB149" s="181"/>
      <c r="BC149" s="181"/>
      <c r="BD149" s="181"/>
      <c r="BE149" s="181"/>
      <c r="BF149" s="181"/>
      <c r="BG149" s="181"/>
      <c r="BI149" s="241"/>
      <c r="BJ149" s="241"/>
      <c r="BL149" s="181"/>
    </row>
    <row r="150" spans="1:64">
      <c r="A150" s="181"/>
      <c r="F150" s="181"/>
      <c r="G150" s="180"/>
      <c r="H150" s="180"/>
      <c r="I150" s="180"/>
      <c r="J150" s="181"/>
      <c r="K150" s="181"/>
      <c r="L150" s="202"/>
      <c r="M150" s="203"/>
      <c r="N150" s="203"/>
      <c r="O150" s="203"/>
      <c r="P150" s="203"/>
      <c r="Q150" s="203"/>
      <c r="R150" s="203"/>
      <c r="AR150" s="181"/>
      <c r="AS150" s="181"/>
      <c r="AT150" s="181"/>
      <c r="AU150" s="181"/>
      <c r="AV150" s="181"/>
      <c r="AW150" s="181"/>
      <c r="AX150" s="181"/>
      <c r="AY150" s="181"/>
      <c r="AZ150" s="181"/>
      <c r="BA150" s="181"/>
      <c r="BB150" s="181"/>
      <c r="BC150" s="181"/>
      <c r="BD150" s="181"/>
      <c r="BE150" s="181"/>
      <c r="BF150" s="181"/>
      <c r="BG150" s="181"/>
      <c r="BI150" s="241"/>
      <c r="BJ150" s="241"/>
      <c r="BL150" s="181"/>
    </row>
    <row r="151" spans="1:64">
      <c r="A151" s="181"/>
      <c r="F151" s="181"/>
      <c r="G151" s="180"/>
      <c r="H151" s="180"/>
      <c r="I151" s="180"/>
      <c r="J151" s="181"/>
      <c r="K151" s="181"/>
      <c r="L151" s="202"/>
      <c r="M151" s="203"/>
      <c r="N151" s="203"/>
      <c r="O151" s="203"/>
      <c r="P151" s="203"/>
      <c r="Q151" s="203"/>
      <c r="R151" s="203"/>
      <c r="AR151" s="181"/>
      <c r="AS151" s="181"/>
      <c r="AT151" s="181"/>
      <c r="AU151" s="181"/>
      <c r="AV151" s="181"/>
      <c r="AW151" s="181"/>
      <c r="AX151" s="181"/>
      <c r="AY151" s="181"/>
      <c r="AZ151" s="181"/>
      <c r="BA151" s="181"/>
      <c r="BB151" s="181"/>
      <c r="BC151" s="181"/>
      <c r="BD151" s="181"/>
      <c r="BE151" s="181"/>
      <c r="BF151" s="181"/>
      <c r="BG151" s="181"/>
      <c r="BI151" s="241"/>
      <c r="BJ151" s="241"/>
      <c r="BL151" s="181"/>
    </row>
    <row r="152" spans="1:64">
      <c r="A152" s="181"/>
      <c r="F152" s="181"/>
      <c r="G152" s="180"/>
      <c r="H152" s="180"/>
      <c r="I152" s="180"/>
      <c r="J152" s="181"/>
      <c r="K152" s="181"/>
      <c r="L152" s="202"/>
      <c r="M152" s="203"/>
      <c r="N152" s="203"/>
      <c r="O152" s="203"/>
      <c r="P152" s="203"/>
      <c r="Q152" s="203"/>
      <c r="R152" s="203"/>
      <c r="AR152" s="181"/>
      <c r="AS152" s="181"/>
      <c r="AT152" s="181"/>
      <c r="AU152" s="181"/>
      <c r="AV152" s="181"/>
      <c r="AW152" s="181"/>
      <c r="AX152" s="181"/>
      <c r="AY152" s="181"/>
      <c r="AZ152" s="181"/>
      <c r="BA152" s="181"/>
      <c r="BB152" s="181"/>
      <c r="BC152" s="181"/>
      <c r="BD152" s="181"/>
      <c r="BE152" s="181"/>
      <c r="BF152" s="181"/>
      <c r="BG152" s="181"/>
      <c r="BI152" s="241"/>
      <c r="BJ152" s="241"/>
      <c r="BL152" s="181"/>
    </row>
    <row r="153" spans="1:64">
      <c r="A153" s="181"/>
      <c r="F153" s="181"/>
      <c r="G153" s="180"/>
      <c r="H153" s="180"/>
      <c r="I153" s="180"/>
      <c r="J153" s="181"/>
      <c r="K153" s="181"/>
      <c r="L153" s="202"/>
      <c r="M153" s="203"/>
      <c r="N153" s="203"/>
      <c r="O153" s="203"/>
      <c r="P153" s="203"/>
      <c r="Q153" s="203"/>
      <c r="R153" s="203"/>
      <c r="AR153" s="181"/>
      <c r="AS153" s="181"/>
      <c r="AT153" s="181"/>
      <c r="AU153" s="181"/>
      <c r="AV153" s="181"/>
      <c r="AW153" s="181"/>
      <c r="AX153" s="181"/>
      <c r="AY153" s="181"/>
      <c r="AZ153" s="181"/>
      <c r="BA153" s="181"/>
      <c r="BB153" s="181"/>
      <c r="BC153" s="181"/>
      <c r="BD153" s="181"/>
      <c r="BE153" s="181"/>
      <c r="BF153" s="181"/>
      <c r="BG153" s="181"/>
      <c r="BI153" s="241"/>
      <c r="BJ153" s="241"/>
      <c r="BL153" s="181"/>
    </row>
    <row r="154" spans="1:64">
      <c r="A154" s="181"/>
      <c r="F154" s="181"/>
      <c r="G154" s="180"/>
      <c r="H154" s="180"/>
      <c r="I154" s="180"/>
      <c r="J154" s="181"/>
      <c r="K154" s="181"/>
      <c r="L154" s="202"/>
      <c r="M154" s="203"/>
      <c r="N154" s="203"/>
      <c r="O154" s="203"/>
      <c r="P154" s="203"/>
      <c r="Q154" s="203"/>
      <c r="R154" s="203"/>
      <c r="AR154" s="181"/>
      <c r="AS154" s="181"/>
      <c r="AT154" s="181"/>
      <c r="AU154" s="181"/>
      <c r="AV154" s="181"/>
      <c r="AW154" s="181"/>
      <c r="AX154" s="181"/>
      <c r="AY154" s="181"/>
      <c r="AZ154" s="181"/>
      <c r="BA154" s="181"/>
      <c r="BB154" s="181"/>
      <c r="BC154" s="181"/>
      <c r="BD154" s="181"/>
      <c r="BE154" s="181"/>
      <c r="BF154" s="181"/>
      <c r="BG154" s="181"/>
      <c r="BI154" s="241"/>
      <c r="BJ154" s="241"/>
      <c r="BL154" s="181"/>
    </row>
    <row r="155" spans="1:64">
      <c r="A155" s="181"/>
      <c r="F155" s="181"/>
      <c r="G155" s="180"/>
      <c r="H155" s="180"/>
      <c r="I155" s="180"/>
      <c r="J155" s="181"/>
      <c r="K155" s="181"/>
      <c r="L155" s="202"/>
      <c r="M155" s="203"/>
      <c r="N155" s="203"/>
      <c r="O155" s="203"/>
      <c r="P155" s="203"/>
      <c r="Q155" s="203"/>
      <c r="R155" s="203"/>
      <c r="AR155" s="181"/>
      <c r="AS155" s="181"/>
      <c r="AT155" s="181"/>
      <c r="AU155" s="181"/>
      <c r="AV155" s="181"/>
      <c r="AW155" s="181"/>
      <c r="AX155" s="181"/>
      <c r="AY155" s="181"/>
      <c r="AZ155" s="181"/>
      <c r="BA155" s="181"/>
      <c r="BB155" s="181"/>
      <c r="BC155" s="181"/>
      <c r="BD155" s="181"/>
      <c r="BE155" s="181"/>
      <c r="BF155" s="181"/>
      <c r="BG155" s="181"/>
      <c r="BI155" s="241"/>
      <c r="BJ155" s="241"/>
      <c r="BL155" s="181"/>
    </row>
    <row r="156" spans="1:64">
      <c r="A156" s="181"/>
      <c r="F156" s="181"/>
      <c r="G156" s="180"/>
      <c r="H156" s="180"/>
      <c r="I156" s="180"/>
      <c r="J156" s="181"/>
      <c r="K156" s="181"/>
      <c r="L156" s="202"/>
      <c r="M156" s="203"/>
      <c r="N156" s="203"/>
      <c r="O156" s="203"/>
      <c r="P156" s="203"/>
      <c r="Q156" s="203"/>
      <c r="R156" s="203"/>
      <c r="AR156" s="181"/>
      <c r="AS156" s="181"/>
      <c r="AT156" s="181"/>
      <c r="AU156" s="181"/>
      <c r="AV156" s="181"/>
      <c r="AW156" s="181"/>
      <c r="AX156" s="181"/>
      <c r="AY156" s="181"/>
      <c r="AZ156" s="181"/>
      <c r="BA156" s="181"/>
      <c r="BB156" s="181"/>
      <c r="BC156" s="181"/>
      <c r="BD156" s="181"/>
      <c r="BE156" s="181"/>
      <c r="BF156" s="181"/>
      <c r="BG156" s="181"/>
      <c r="BI156" s="241"/>
      <c r="BJ156" s="241"/>
      <c r="BL156" s="181"/>
    </row>
    <row r="157" spans="1:64">
      <c r="A157" s="181"/>
      <c r="F157" s="181"/>
      <c r="G157" s="180"/>
      <c r="H157" s="180"/>
      <c r="I157" s="180"/>
      <c r="J157" s="181"/>
      <c r="K157" s="181"/>
      <c r="L157" s="202"/>
      <c r="M157" s="203"/>
      <c r="N157" s="203"/>
      <c r="O157" s="203"/>
      <c r="P157" s="203"/>
      <c r="Q157" s="203"/>
      <c r="R157" s="203"/>
      <c r="AR157" s="181"/>
      <c r="AS157" s="181"/>
      <c r="AT157" s="181"/>
      <c r="AU157" s="181"/>
      <c r="AV157" s="181"/>
      <c r="AW157" s="181"/>
      <c r="AX157" s="181"/>
      <c r="AY157" s="181"/>
      <c r="AZ157" s="181"/>
      <c r="BA157" s="181"/>
      <c r="BB157" s="181"/>
      <c r="BC157" s="181"/>
      <c r="BD157" s="181"/>
      <c r="BE157" s="181"/>
      <c r="BF157" s="181"/>
      <c r="BG157" s="181"/>
      <c r="BI157" s="241"/>
      <c r="BJ157" s="241"/>
      <c r="BL157" s="181"/>
    </row>
    <row r="158" spans="1:64">
      <c r="A158" s="181"/>
      <c r="F158" s="181"/>
      <c r="G158" s="180"/>
      <c r="H158" s="180"/>
      <c r="I158" s="180"/>
      <c r="J158" s="181"/>
      <c r="K158" s="181"/>
      <c r="L158" s="202"/>
      <c r="M158" s="203"/>
      <c r="N158" s="203"/>
      <c r="O158" s="203"/>
      <c r="P158" s="203"/>
      <c r="Q158" s="203"/>
      <c r="R158" s="203"/>
      <c r="AR158" s="181"/>
      <c r="AS158" s="181"/>
      <c r="AT158" s="181"/>
      <c r="AU158" s="181"/>
      <c r="AV158" s="181"/>
      <c r="AW158" s="181"/>
      <c r="AX158" s="181"/>
      <c r="AY158" s="181"/>
      <c r="AZ158" s="181"/>
      <c r="BA158" s="181"/>
      <c r="BB158" s="181"/>
      <c r="BC158" s="181"/>
      <c r="BD158" s="181"/>
      <c r="BE158" s="181"/>
      <c r="BF158" s="181"/>
      <c r="BG158" s="181"/>
      <c r="BI158" s="241"/>
      <c r="BJ158" s="241"/>
      <c r="BL158" s="181"/>
    </row>
    <row r="159" spans="1:64">
      <c r="A159" s="181"/>
      <c r="F159" s="181"/>
      <c r="G159" s="180"/>
      <c r="H159" s="180"/>
      <c r="I159" s="180"/>
      <c r="J159" s="181"/>
      <c r="K159" s="181"/>
      <c r="L159" s="202"/>
      <c r="M159" s="203"/>
      <c r="N159" s="203"/>
      <c r="O159" s="203"/>
      <c r="P159" s="203"/>
      <c r="Q159" s="203"/>
      <c r="R159" s="203"/>
      <c r="AR159" s="181"/>
      <c r="AS159" s="181"/>
      <c r="AT159" s="181"/>
      <c r="AU159" s="181"/>
      <c r="AV159" s="181"/>
      <c r="AW159" s="181"/>
      <c r="AX159" s="181"/>
      <c r="AY159" s="181"/>
      <c r="AZ159" s="181"/>
      <c r="BA159" s="181"/>
      <c r="BB159" s="181"/>
      <c r="BC159" s="181"/>
      <c r="BD159" s="181"/>
      <c r="BE159" s="181"/>
      <c r="BF159" s="181"/>
      <c r="BG159" s="181"/>
      <c r="BI159" s="241"/>
      <c r="BJ159" s="241"/>
      <c r="BL159" s="181"/>
    </row>
    <row r="160" spans="1:64">
      <c r="A160" s="181"/>
      <c r="F160" s="181"/>
      <c r="G160" s="180"/>
      <c r="H160" s="180"/>
      <c r="I160" s="180"/>
      <c r="J160" s="181"/>
      <c r="K160" s="181"/>
      <c r="L160" s="202"/>
      <c r="M160" s="203"/>
      <c r="N160" s="203"/>
      <c r="O160" s="203"/>
      <c r="P160" s="203"/>
      <c r="Q160" s="203"/>
      <c r="R160" s="203"/>
      <c r="AR160" s="181"/>
      <c r="AS160" s="181"/>
      <c r="AT160" s="181"/>
      <c r="AU160" s="181"/>
      <c r="AV160" s="181"/>
      <c r="AW160" s="181"/>
      <c r="AX160" s="181"/>
      <c r="AY160" s="181"/>
      <c r="AZ160" s="181"/>
      <c r="BA160" s="181"/>
      <c r="BB160" s="181"/>
      <c r="BC160" s="181"/>
      <c r="BD160" s="181"/>
      <c r="BE160" s="181"/>
      <c r="BF160" s="181"/>
      <c r="BG160" s="181"/>
      <c r="BI160" s="241"/>
      <c r="BJ160" s="241"/>
      <c r="BL160" s="181"/>
    </row>
    <row r="161" spans="1:64">
      <c r="A161" s="181"/>
      <c r="F161" s="181"/>
      <c r="G161" s="180"/>
      <c r="H161" s="180"/>
      <c r="I161" s="180"/>
      <c r="J161" s="181"/>
      <c r="K161" s="181"/>
      <c r="L161" s="202"/>
      <c r="M161" s="203"/>
      <c r="N161" s="203"/>
      <c r="O161" s="203"/>
      <c r="P161" s="203"/>
      <c r="Q161" s="203"/>
      <c r="R161" s="203"/>
      <c r="AR161" s="181"/>
      <c r="AS161" s="181"/>
      <c r="AT161" s="181"/>
      <c r="AU161" s="181"/>
      <c r="AV161" s="181"/>
      <c r="AW161" s="181"/>
      <c r="AX161" s="181"/>
      <c r="AY161" s="181"/>
      <c r="AZ161" s="181"/>
      <c r="BA161" s="181"/>
      <c r="BB161" s="181"/>
      <c r="BC161" s="181"/>
      <c r="BD161" s="181"/>
      <c r="BE161" s="181"/>
      <c r="BF161" s="181"/>
      <c r="BG161" s="181"/>
      <c r="BI161" s="241"/>
      <c r="BJ161" s="241"/>
      <c r="BL161" s="181"/>
    </row>
    <row r="162" spans="1:64">
      <c r="A162" s="181"/>
      <c r="F162" s="181"/>
      <c r="G162" s="180"/>
      <c r="H162" s="180"/>
      <c r="I162" s="180"/>
      <c r="J162" s="181"/>
      <c r="K162" s="181"/>
      <c r="L162" s="202"/>
      <c r="M162" s="203"/>
      <c r="N162" s="203"/>
      <c r="O162" s="203"/>
      <c r="P162" s="203"/>
      <c r="Q162" s="203"/>
      <c r="R162" s="203"/>
      <c r="AR162" s="181"/>
      <c r="AS162" s="181"/>
      <c r="AT162" s="181"/>
      <c r="AU162" s="181"/>
      <c r="AV162" s="181"/>
      <c r="AW162" s="181"/>
      <c r="AX162" s="181"/>
      <c r="AY162" s="181"/>
      <c r="AZ162" s="181"/>
      <c r="BA162" s="181"/>
      <c r="BB162" s="181"/>
      <c r="BC162" s="181"/>
      <c r="BD162" s="181"/>
      <c r="BE162" s="181"/>
      <c r="BF162" s="181"/>
      <c r="BG162" s="181"/>
      <c r="BI162" s="241"/>
      <c r="BJ162" s="241"/>
      <c r="BL162" s="181"/>
    </row>
    <row r="163" spans="1:64">
      <c r="A163" s="181"/>
      <c r="F163" s="181"/>
      <c r="G163" s="180"/>
      <c r="H163" s="180"/>
      <c r="I163" s="180"/>
      <c r="J163" s="181"/>
      <c r="K163" s="181"/>
      <c r="L163" s="202"/>
      <c r="M163" s="203"/>
      <c r="N163" s="203"/>
      <c r="O163" s="203"/>
      <c r="P163" s="203"/>
      <c r="Q163" s="203"/>
      <c r="R163" s="203"/>
      <c r="AR163" s="181"/>
      <c r="AS163" s="181"/>
      <c r="AT163" s="181"/>
      <c r="AU163" s="181"/>
      <c r="AV163" s="181"/>
      <c r="AW163" s="181"/>
      <c r="AX163" s="181"/>
      <c r="AY163" s="181"/>
      <c r="AZ163" s="181"/>
      <c r="BA163" s="181"/>
      <c r="BB163" s="181"/>
      <c r="BC163" s="181"/>
      <c r="BD163" s="181"/>
      <c r="BE163" s="181"/>
      <c r="BF163" s="181"/>
      <c r="BG163" s="181"/>
      <c r="BI163" s="241"/>
      <c r="BJ163" s="241"/>
      <c r="BL163" s="181"/>
    </row>
    <row r="164" spans="1:64">
      <c r="A164" s="181"/>
      <c r="F164" s="181"/>
      <c r="G164" s="180"/>
      <c r="H164" s="180"/>
      <c r="I164" s="180"/>
      <c r="J164" s="181"/>
      <c r="K164" s="181"/>
      <c r="L164" s="202"/>
      <c r="M164" s="203"/>
      <c r="N164" s="203"/>
      <c r="O164" s="203"/>
      <c r="P164" s="203"/>
      <c r="Q164" s="203"/>
      <c r="R164" s="203"/>
      <c r="AR164" s="181"/>
      <c r="AS164" s="181"/>
      <c r="AT164" s="181"/>
      <c r="AU164" s="181"/>
      <c r="AV164" s="181"/>
      <c r="AW164" s="181"/>
      <c r="AX164" s="181"/>
      <c r="AY164" s="181"/>
      <c r="AZ164" s="181"/>
      <c r="BA164" s="181"/>
      <c r="BB164" s="181"/>
      <c r="BC164" s="181"/>
      <c r="BD164" s="181"/>
      <c r="BE164" s="181"/>
      <c r="BF164" s="181"/>
      <c r="BG164" s="181"/>
      <c r="BI164" s="241"/>
      <c r="BJ164" s="241"/>
      <c r="BL164" s="181"/>
    </row>
    <row r="165" spans="1:64">
      <c r="A165" s="181"/>
      <c r="F165" s="181"/>
      <c r="G165" s="180"/>
      <c r="H165" s="180"/>
      <c r="I165" s="180"/>
      <c r="J165" s="181"/>
      <c r="K165" s="181"/>
      <c r="L165" s="202"/>
      <c r="M165" s="203"/>
      <c r="N165" s="203"/>
      <c r="O165" s="203"/>
      <c r="P165" s="203"/>
      <c r="Q165" s="203"/>
      <c r="R165" s="203"/>
      <c r="AR165" s="181"/>
      <c r="AS165" s="181"/>
      <c r="AT165" s="181"/>
      <c r="AU165" s="181"/>
      <c r="AV165" s="181"/>
      <c r="AW165" s="181"/>
      <c r="AX165" s="181"/>
      <c r="AY165" s="181"/>
      <c r="AZ165" s="181"/>
      <c r="BA165" s="181"/>
      <c r="BB165" s="181"/>
      <c r="BC165" s="181"/>
      <c r="BD165" s="181"/>
      <c r="BE165" s="181"/>
      <c r="BF165" s="181"/>
      <c r="BG165" s="181"/>
      <c r="BI165" s="241"/>
      <c r="BJ165" s="241"/>
      <c r="BL165" s="181"/>
    </row>
    <row r="166" spans="1:64">
      <c r="A166" s="181"/>
      <c r="F166" s="181"/>
      <c r="G166" s="180"/>
      <c r="H166" s="180"/>
      <c r="I166" s="180"/>
      <c r="J166" s="181"/>
      <c r="K166" s="181"/>
      <c r="L166" s="202"/>
      <c r="M166" s="203"/>
      <c r="N166" s="203"/>
      <c r="O166" s="203"/>
      <c r="P166" s="203"/>
      <c r="Q166" s="203"/>
      <c r="R166" s="203"/>
      <c r="AR166" s="181"/>
      <c r="AS166" s="181"/>
      <c r="AT166" s="181"/>
      <c r="AU166" s="181"/>
      <c r="AV166" s="181"/>
      <c r="AW166" s="181"/>
      <c r="AX166" s="181"/>
      <c r="AY166" s="181"/>
      <c r="AZ166" s="181"/>
      <c r="BA166" s="181"/>
      <c r="BB166" s="181"/>
      <c r="BC166" s="181"/>
      <c r="BD166" s="181"/>
      <c r="BE166" s="181"/>
      <c r="BF166" s="181"/>
      <c r="BG166" s="181"/>
      <c r="BI166" s="241"/>
      <c r="BJ166" s="241"/>
      <c r="BL166" s="181"/>
    </row>
    <row r="167" spans="1:64">
      <c r="A167" s="181"/>
      <c r="F167" s="181"/>
      <c r="G167" s="180"/>
      <c r="H167" s="180"/>
      <c r="I167" s="180"/>
      <c r="J167" s="181"/>
      <c r="K167" s="181"/>
      <c r="L167" s="202"/>
      <c r="M167" s="203"/>
      <c r="N167" s="203"/>
      <c r="O167" s="203"/>
      <c r="P167" s="203"/>
      <c r="Q167" s="203"/>
      <c r="R167" s="203"/>
      <c r="AR167" s="181"/>
      <c r="AS167" s="181"/>
      <c r="AT167" s="181"/>
      <c r="AU167" s="181"/>
      <c r="AV167" s="181"/>
      <c r="AW167" s="181"/>
      <c r="AX167" s="181"/>
      <c r="AY167" s="181"/>
      <c r="AZ167" s="181"/>
      <c r="BA167" s="181"/>
      <c r="BB167" s="181"/>
      <c r="BC167" s="181"/>
      <c r="BD167" s="181"/>
      <c r="BE167" s="181"/>
      <c r="BF167" s="181"/>
      <c r="BG167" s="181"/>
      <c r="BI167" s="241"/>
      <c r="BJ167" s="241"/>
      <c r="BL167" s="181"/>
    </row>
    <row r="168" spans="1:64">
      <c r="A168" s="181"/>
      <c r="F168" s="181"/>
      <c r="G168" s="180"/>
      <c r="H168" s="180"/>
      <c r="I168" s="180"/>
      <c r="J168" s="181"/>
      <c r="K168" s="181"/>
      <c r="L168" s="202"/>
      <c r="M168" s="203"/>
      <c r="N168" s="203"/>
      <c r="O168" s="203"/>
      <c r="P168" s="203"/>
      <c r="Q168" s="203"/>
      <c r="R168" s="203"/>
      <c r="AR168" s="181"/>
      <c r="AS168" s="181"/>
      <c r="AT168" s="181"/>
      <c r="AU168" s="181"/>
      <c r="AV168" s="181"/>
      <c r="AW168" s="181"/>
      <c r="AX168" s="181"/>
      <c r="AY168" s="181"/>
      <c r="AZ168" s="181"/>
      <c r="BA168" s="181"/>
      <c r="BB168" s="181"/>
      <c r="BC168" s="181"/>
      <c r="BD168" s="181"/>
      <c r="BE168" s="181"/>
      <c r="BF168" s="181"/>
      <c r="BG168" s="181"/>
      <c r="BI168" s="241"/>
      <c r="BJ168" s="241"/>
      <c r="BL168" s="181"/>
    </row>
    <row r="169" spans="1:64">
      <c r="A169" s="181"/>
      <c r="F169" s="181"/>
      <c r="G169" s="180"/>
      <c r="H169" s="180"/>
      <c r="I169" s="180"/>
      <c r="J169" s="181"/>
      <c r="K169" s="181"/>
      <c r="L169" s="202"/>
      <c r="M169" s="203"/>
      <c r="N169" s="203"/>
      <c r="O169" s="203"/>
      <c r="P169" s="203"/>
      <c r="Q169" s="203"/>
      <c r="R169" s="203"/>
      <c r="AR169" s="181"/>
      <c r="AS169" s="181"/>
      <c r="AT169" s="181"/>
      <c r="AU169" s="181"/>
      <c r="AV169" s="181"/>
      <c r="AW169" s="181"/>
      <c r="AX169" s="181"/>
      <c r="AY169" s="181"/>
      <c r="AZ169" s="181"/>
      <c r="BA169" s="181"/>
      <c r="BB169" s="181"/>
      <c r="BC169" s="181"/>
      <c r="BD169" s="181"/>
      <c r="BE169" s="181"/>
      <c r="BF169" s="181"/>
      <c r="BG169" s="181"/>
      <c r="BI169" s="241"/>
      <c r="BJ169" s="241"/>
      <c r="BL169" s="181"/>
    </row>
    <row r="170" spans="1:64">
      <c r="A170" s="181"/>
      <c r="F170" s="181"/>
      <c r="G170" s="180"/>
      <c r="H170" s="180"/>
      <c r="I170" s="180"/>
      <c r="J170" s="181"/>
      <c r="K170" s="181"/>
      <c r="L170" s="202"/>
      <c r="M170" s="203"/>
      <c r="N170" s="203"/>
      <c r="O170" s="203"/>
      <c r="P170" s="203"/>
      <c r="Q170" s="203"/>
      <c r="R170" s="203"/>
      <c r="AR170" s="181"/>
      <c r="AS170" s="181"/>
      <c r="AT170" s="181"/>
      <c r="AU170" s="181"/>
      <c r="AV170" s="181"/>
      <c r="AW170" s="181"/>
      <c r="AX170" s="181"/>
      <c r="AY170" s="181"/>
      <c r="AZ170" s="181"/>
      <c r="BA170" s="181"/>
      <c r="BB170" s="181"/>
      <c r="BC170" s="181"/>
      <c r="BD170" s="181"/>
      <c r="BE170" s="181"/>
      <c r="BF170" s="181"/>
      <c r="BG170" s="181"/>
      <c r="BI170" s="241"/>
      <c r="BJ170" s="241"/>
      <c r="BL170" s="181"/>
    </row>
    <row r="171" spans="1:64">
      <c r="A171" s="181"/>
      <c r="F171" s="181"/>
      <c r="G171" s="180"/>
      <c r="H171" s="180"/>
      <c r="I171" s="180"/>
      <c r="J171" s="181"/>
      <c r="K171" s="181"/>
      <c r="L171" s="202"/>
      <c r="M171" s="203"/>
      <c r="N171" s="203"/>
      <c r="O171" s="203"/>
      <c r="P171" s="203"/>
      <c r="Q171" s="203"/>
      <c r="R171" s="203"/>
      <c r="AR171" s="181"/>
      <c r="AS171" s="181"/>
      <c r="AT171" s="181"/>
      <c r="AU171" s="181"/>
      <c r="AV171" s="181"/>
      <c r="AW171" s="181"/>
      <c r="AX171" s="181"/>
      <c r="AY171" s="181"/>
      <c r="AZ171" s="181"/>
      <c r="BA171" s="181"/>
      <c r="BB171" s="181"/>
      <c r="BC171" s="181"/>
      <c r="BD171" s="181"/>
      <c r="BE171" s="181"/>
      <c r="BF171" s="181"/>
      <c r="BG171" s="181"/>
      <c r="BI171" s="241"/>
      <c r="BJ171" s="241"/>
      <c r="BL171" s="181"/>
    </row>
    <row r="172" spans="1:64">
      <c r="A172" s="181"/>
      <c r="F172" s="181"/>
      <c r="G172" s="180"/>
      <c r="H172" s="180"/>
      <c r="I172" s="180"/>
      <c r="J172" s="181"/>
      <c r="K172" s="181"/>
      <c r="L172" s="202"/>
      <c r="M172" s="203"/>
      <c r="N172" s="203"/>
      <c r="O172" s="203"/>
      <c r="P172" s="203"/>
      <c r="Q172" s="203"/>
      <c r="R172" s="203"/>
      <c r="AR172" s="181"/>
      <c r="AS172" s="181"/>
      <c r="AT172" s="181"/>
      <c r="AU172" s="181"/>
      <c r="AV172" s="181"/>
      <c r="AW172" s="181"/>
      <c r="AX172" s="181"/>
      <c r="AY172" s="181"/>
      <c r="AZ172" s="181"/>
      <c r="BA172" s="181"/>
      <c r="BB172" s="181"/>
      <c r="BC172" s="181"/>
      <c r="BD172" s="181"/>
      <c r="BE172" s="181"/>
      <c r="BF172" s="181"/>
      <c r="BG172" s="181"/>
      <c r="BI172" s="241"/>
      <c r="BJ172" s="241"/>
      <c r="BL172" s="181"/>
    </row>
    <row r="173" spans="1:64">
      <c r="A173" s="181"/>
      <c r="F173" s="181"/>
      <c r="G173" s="180"/>
      <c r="H173" s="180"/>
      <c r="I173" s="180"/>
      <c r="J173" s="181"/>
      <c r="K173" s="181"/>
      <c r="L173" s="202"/>
      <c r="M173" s="203"/>
      <c r="N173" s="203"/>
      <c r="O173" s="203"/>
      <c r="P173" s="203"/>
      <c r="Q173" s="203"/>
      <c r="R173" s="203"/>
      <c r="AR173" s="181"/>
      <c r="AS173" s="181"/>
      <c r="AT173" s="181"/>
      <c r="AU173" s="181"/>
      <c r="AV173" s="181"/>
      <c r="AW173" s="181"/>
      <c r="AX173" s="181"/>
      <c r="AY173" s="181"/>
      <c r="AZ173" s="181"/>
      <c r="BA173" s="181"/>
      <c r="BB173" s="181"/>
      <c r="BC173" s="181"/>
      <c r="BD173" s="181"/>
      <c r="BE173" s="181"/>
      <c r="BF173" s="181"/>
      <c r="BG173" s="181"/>
      <c r="BI173" s="241"/>
      <c r="BJ173" s="241"/>
      <c r="BL173" s="181"/>
    </row>
    <row r="174" spans="1:64">
      <c r="A174" s="181"/>
      <c r="F174" s="181"/>
      <c r="G174" s="180"/>
      <c r="H174" s="180"/>
      <c r="I174" s="180"/>
      <c r="J174" s="181"/>
      <c r="K174" s="181"/>
      <c r="L174" s="202"/>
      <c r="M174" s="203"/>
      <c r="N174" s="203"/>
      <c r="O174" s="203"/>
      <c r="P174" s="203"/>
      <c r="Q174" s="203"/>
      <c r="R174" s="203"/>
      <c r="AR174" s="181"/>
      <c r="AS174" s="181"/>
      <c r="AT174" s="181"/>
      <c r="AU174" s="181"/>
      <c r="AV174" s="181"/>
      <c r="AW174" s="181"/>
      <c r="AX174" s="181"/>
      <c r="AY174" s="181"/>
      <c r="AZ174" s="181"/>
      <c r="BA174" s="181"/>
      <c r="BB174" s="181"/>
      <c r="BC174" s="181"/>
      <c r="BD174" s="181"/>
      <c r="BE174" s="181"/>
      <c r="BF174" s="181"/>
      <c r="BG174" s="181"/>
      <c r="BI174" s="241"/>
      <c r="BJ174" s="241"/>
      <c r="BL174" s="181"/>
    </row>
    <row r="175" spans="1:64">
      <c r="A175" s="181"/>
      <c r="F175" s="181"/>
      <c r="G175" s="180"/>
      <c r="H175" s="180"/>
      <c r="I175" s="180"/>
      <c r="J175" s="181"/>
      <c r="K175" s="181"/>
      <c r="L175" s="202"/>
      <c r="M175" s="203"/>
      <c r="N175" s="203"/>
      <c r="O175" s="203"/>
      <c r="P175" s="203"/>
      <c r="Q175" s="203"/>
      <c r="R175" s="203"/>
      <c r="AR175" s="181"/>
      <c r="AS175" s="181"/>
      <c r="AT175" s="181"/>
      <c r="AU175" s="181"/>
      <c r="AV175" s="181"/>
      <c r="AW175" s="181"/>
      <c r="AX175" s="181"/>
      <c r="AY175" s="181"/>
      <c r="AZ175" s="181"/>
      <c r="BA175" s="181"/>
      <c r="BB175" s="181"/>
      <c r="BC175" s="181"/>
      <c r="BD175" s="181"/>
      <c r="BE175" s="181"/>
      <c r="BF175" s="181"/>
      <c r="BG175" s="181"/>
      <c r="BI175" s="241"/>
      <c r="BJ175" s="241"/>
      <c r="BL175" s="181"/>
    </row>
    <row r="176" spans="1:64">
      <c r="A176" s="181"/>
      <c r="F176" s="181"/>
      <c r="G176" s="180"/>
      <c r="H176" s="180"/>
      <c r="I176" s="180"/>
      <c r="J176" s="181"/>
      <c r="K176" s="181"/>
      <c r="L176" s="202"/>
      <c r="M176" s="203"/>
      <c r="N176" s="203"/>
      <c r="O176" s="203"/>
      <c r="P176" s="203"/>
      <c r="Q176" s="203"/>
      <c r="R176" s="203"/>
      <c r="AR176" s="181"/>
      <c r="AS176" s="181"/>
      <c r="AT176" s="181"/>
      <c r="AU176" s="181"/>
      <c r="AV176" s="181"/>
      <c r="AW176" s="181"/>
      <c r="AX176" s="181"/>
      <c r="AY176" s="181"/>
      <c r="AZ176" s="181"/>
      <c r="BA176" s="181"/>
      <c r="BB176" s="181"/>
      <c r="BC176" s="181"/>
      <c r="BD176" s="181"/>
      <c r="BE176" s="181"/>
      <c r="BF176" s="181"/>
      <c r="BG176" s="181"/>
      <c r="BI176" s="241"/>
      <c r="BJ176" s="241"/>
      <c r="BL176" s="181"/>
    </row>
    <row r="177" spans="1:64">
      <c r="A177" s="181"/>
      <c r="F177" s="181"/>
      <c r="G177" s="180"/>
      <c r="H177" s="180"/>
      <c r="I177" s="180"/>
      <c r="J177" s="181"/>
      <c r="K177" s="181"/>
      <c r="L177" s="202"/>
      <c r="M177" s="203"/>
      <c r="N177" s="203"/>
      <c r="O177" s="203"/>
      <c r="P177" s="203"/>
      <c r="Q177" s="203"/>
      <c r="R177" s="203"/>
      <c r="AR177" s="181"/>
      <c r="AS177" s="181"/>
      <c r="AT177" s="181"/>
      <c r="AU177" s="181"/>
      <c r="AV177" s="181"/>
      <c r="AW177" s="181"/>
      <c r="AX177" s="181"/>
      <c r="AY177" s="181"/>
      <c r="AZ177" s="181"/>
      <c r="BA177" s="181"/>
      <c r="BB177" s="181"/>
      <c r="BC177" s="181"/>
      <c r="BD177" s="181"/>
      <c r="BE177" s="181"/>
      <c r="BF177" s="181"/>
      <c r="BG177" s="181"/>
      <c r="BI177" s="241"/>
      <c r="BJ177" s="241"/>
      <c r="BL177" s="181"/>
    </row>
    <row r="178" spans="1:64">
      <c r="A178" s="181"/>
      <c r="F178" s="181"/>
      <c r="G178" s="180"/>
      <c r="H178" s="180"/>
      <c r="I178" s="180"/>
      <c r="J178" s="181"/>
      <c r="K178" s="181"/>
      <c r="L178" s="202"/>
      <c r="M178" s="203"/>
      <c r="N178" s="203"/>
      <c r="O178" s="203"/>
      <c r="P178" s="203"/>
      <c r="Q178" s="203"/>
      <c r="R178" s="203"/>
      <c r="AR178" s="181"/>
      <c r="AS178" s="181"/>
      <c r="AT178" s="181"/>
      <c r="AU178" s="181"/>
      <c r="AV178" s="181"/>
      <c r="AW178" s="181"/>
      <c r="AX178" s="181"/>
      <c r="AY178" s="181"/>
      <c r="AZ178" s="181"/>
      <c r="BA178" s="181"/>
      <c r="BB178" s="181"/>
      <c r="BC178" s="181"/>
      <c r="BD178" s="181"/>
      <c r="BE178" s="181"/>
      <c r="BF178" s="181"/>
      <c r="BG178" s="181"/>
      <c r="BI178" s="241"/>
      <c r="BJ178" s="241"/>
      <c r="BL178" s="181"/>
    </row>
    <row r="179" spans="1:64">
      <c r="A179" s="181"/>
      <c r="F179" s="181"/>
      <c r="G179" s="180"/>
      <c r="H179" s="180"/>
      <c r="I179" s="180"/>
      <c r="J179" s="181"/>
      <c r="K179" s="181"/>
      <c r="L179" s="202"/>
      <c r="M179" s="203"/>
      <c r="N179" s="203"/>
      <c r="O179" s="203"/>
      <c r="P179" s="203"/>
      <c r="Q179" s="203"/>
      <c r="R179" s="203"/>
      <c r="AR179" s="181"/>
      <c r="AS179" s="181"/>
      <c r="AT179" s="181"/>
      <c r="AU179" s="181"/>
      <c r="AV179" s="181"/>
      <c r="AW179" s="181"/>
      <c r="AX179" s="181"/>
      <c r="AY179" s="181"/>
      <c r="AZ179" s="181"/>
      <c r="BA179" s="181"/>
      <c r="BB179" s="181"/>
      <c r="BC179" s="181"/>
      <c r="BD179" s="181"/>
      <c r="BE179" s="181"/>
      <c r="BF179" s="181"/>
      <c r="BG179" s="181"/>
      <c r="BI179" s="241"/>
      <c r="BJ179" s="241"/>
      <c r="BL179" s="181"/>
    </row>
    <row r="180" spans="1:64">
      <c r="A180" s="181"/>
      <c r="F180" s="181"/>
      <c r="G180" s="180"/>
      <c r="H180" s="180"/>
      <c r="I180" s="180"/>
      <c r="J180" s="181"/>
      <c r="K180" s="181"/>
      <c r="L180" s="202"/>
      <c r="M180" s="203"/>
      <c r="N180" s="203"/>
      <c r="O180" s="203"/>
      <c r="P180" s="203"/>
      <c r="Q180" s="203"/>
      <c r="R180" s="203"/>
      <c r="AR180" s="181"/>
      <c r="AS180" s="181"/>
      <c r="AT180" s="181"/>
      <c r="AU180" s="181"/>
      <c r="AV180" s="181"/>
      <c r="AW180" s="181"/>
      <c r="AX180" s="181"/>
      <c r="AY180" s="181"/>
      <c r="AZ180" s="181"/>
      <c r="BA180" s="181"/>
      <c r="BB180" s="181"/>
      <c r="BC180" s="181"/>
      <c r="BD180" s="181"/>
      <c r="BE180" s="181"/>
      <c r="BF180" s="181"/>
      <c r="BG180" s="181"/>
      <c r="BI180" s="241"/>
      <c r="BJ180" s="241"/>
      <c r="BL180" s="181"/>
    </row>
    <row r="181" spans="1:64">
      <c r="A181" s="181"/>
      <c r="F181" s="181"/>
      <c r="G181" s="180"/>
      <c r="H181" s="180"/>
      <c r="I181" s="180"/>
      <c r="J181" s="181"/>
      <c r="K181" s="181"/>
      <c r="L181" s="202"/>
      <c r="M181" s="203"/>
      <c r="N181" s="203"/>
      <c r="O181" s="203"/>
      <c r="P181" s="203"/>
      <c r="Q181" s="203"/>
      <c r="R181" s="203"/>
      <c r="AR181" s="181"/>
      <c r="AS181" s="181"/>
      <c r="AT181" s="181"/>
      <c r="AU181" s="181"/>
      <c r="AV181" s="181"/>
      <c r="AW181" s="181"/>
      <c r="AX181" s="181"/>
      <c r="AY181" s="181"/>
      <c r="AZ181" s="181"/>
      <c r="BA181" s="181"/>
      <c r="BB181" s="181"/>
      <c r="BC181" s="181"/>
      <c r="BD181" s="181"/>
      <c r="BE181" s="181"/>
      <c r="BF181" s="181"/>
      <c r="BG181" s="181"/>
      <c r="BI181" s="241"/>
      <c r="BJ181" s="241"/>
      <c r="BL181" s="181"/>
    </row>
    <row r="182" spans="1:64">
      <c r="A182" s="181"/>
      <c r="F182" s="181"/>
      <c r="G182" s="180"/>
      <c r="H182" s="180"/>
      <c r="I182" s="180"/>
      <c r="J182" s="181"/>
      <c r="K182" s="181"/>
      <c r="L182" s="202"/>
      <c r="M182" s="203"/>
      <c r="N182" s="203"/>
      <c r="O182" s="203"/>
      <c r="P182" s="203"/>
      <c r="Q182" s="203"/>
      <c r="R182" s="203"/>
      <c r="AR182" s="181"/>
      <c r="AS182" s="181"/>
      <c r="AT182" s="181"/>
      <c r="AU182" s="181"/>
      <c r="AV182" s="181"/>
      <c r="AW182" s="181"/>
      <c r="AX182" s="181"/>
      <c r="AY182" s="181"/>
      <c r="AZ182" s="181"/>
      <c r="BA182" s="181"/>
      <c r="BB182" s="181"/>
      <c r="BC182" s="181"/>
      <c r="BD182" s="181"/>
      <c r="BE182" s="181"/>
      <c r="BF182" s="181"/>
      <c r="BG182" s="181"/>
      <c r="BI182" s="241"/>
      <c r="BJ182" s="241"/>
      <c r="BL182" s="181"/>
    </row>
    <row r="183" spans="1:64">
      <c r="A183" s="181"/>
      <c r="F183" s="181"/>
      <c r="G183" s="180"/>
      <c r="H183" s="180"/>
      <c r="I183" s="180"/>
      <c r="J183" s="181"/>
      <c r="K183" s="181"/>
      <c r="L183" s="202"/>
      <c r="M183" s="203"/>
      <c r="N183" s="203"/>
      <c r="O183" s="203"/>
      <c r="P183" s="203"/>
      <c r="Q183" s="203"/>
      <c r="R183" s="203"/>
      <c r="AR183" s="181"/>
      <c r="AS183" s="181"/>
      <c r="AT183" s="181"/>
      <c r="AU183" s="181"/>
      <c r="AV183" s="181"/>
      <c r="AW183" s="181"/>
      <c r="AX183" s="181"/>
      <c r="AY183" s="181"/>
      <c r="AZ183" s="181"/>
      <c r="BA183" s="181"/>
      <c r="BB183" s="181"/>
      <c r="BC183" s="181"/>
      <c r="BD183" s="181"/>
      <c r="BE183" s="181"/>
      <c r="BF183" s="181"/>
      <c r="BG183" s="181"/>
      <c r="BI183" s="241"/>
      <c r="BJ183" s="241"/>
      <c r="BL183" s="181"/>
    </row>
    <row r="184" spans="1:64">
      <c r="A184" s="181"/>
      <c r="F184" s="181"/>
      <c r="G184" s="180"/>
      <c r="H184" s="180"/>
      <c r="I184" s="180"/>
      <c r="J184" s="181"/>
      <c r="K184" s="181"/>
      <c r="L184" s="202"/>
      <c r="M184" s="203"/>
      <c r="N184" s="203"/>
      <c r="O184" s="203"/>
      <c r="P184" s="203"/>
      <c r="Q184" s="203"/>
      <c r="R184" s="203"/>
      <c r="AR184" s="181"/>
      <c r="AS184" s="181"/>
      <c r="AT184" s="181"/>
      <c r="AU184" s="181"/>
      <c r="AV184" s="181"/>
      <c r="AW184" s="181"/>
      <c r="AX184" s="181"/>
      <c r="AY184" s="181"/>
      <c r="AZ184" s="181"/>
      <c r="BA184" s="181"/>
      <c r="BB184" s="181"/>
      <c r="BC184" s="181"/>
      <c r="BD184" s="181"/>
      <c r="BE184" s="181"/>
      <c r="BF184" s="181"/>
      <c r="BG184" s="181"/>
      <c r="BI184" s="241"/>
      <c r="BJ184" s="241"/>
      <c r="BL184" s="181"/>
    </row>
    <row r="185" spans="1:64">
      <c r="A185" s="181"/>
      <c r="F185" s="181"/>
      <c r="G185" s="180"/>
      <c r="H185" s="180"/>
      <c r="I185" s="180"/>
      <c r="J185" s="181"/>
      <c r="K185" s="181"/>
      <c r="L185" s="202"/>
      <c r="M185" s="203"/>
      <c r="N185" s="203"/>
      <c r="O185" s="203"/>
      <c r="P185" s="203"/>
      <c r="Q185" s="203"/>
      <c r="R185" s="203"/>
      <c r="AR185" s="181"/>
      <c r="AS185" s="181"/>
      <c r="AT185" s="181"/>
      <c r="AU185" s="181"/>
      <c r="AV185" s="181"/>
      <c r="AW185" s="181"/>
      <c r="AX185" s="181"/>
      <c r="AY185" s="181"/>
      <c r="AZ185" s="181"/>
      <c r="BA185" s="181"/>
      <c r="BB185" s="181"/>
      <c r="BC185" s="181"/>
      <c r="BD185" s="181"/>
      <c r="BE185" s="181"/>
      <c r="BF185" s="181"/>
      <c r="BG185" s="181"/>
      <c r="BI185" s="241"/>
      <c r="BJ185" s="241"/>
      <c r="BL185" s="181"/>
    </row>
    <row r="186" spans="1:64">
      <c r="A186" s="181"/>
      <c r="F186" s="181"/>
      <c r="G186" s="180"/>
      <c r="H186" s="180"/>
      <c r="I186" s="180"/>
      <c r="J186" s="181"/>
      <c r="K186" s="181"/>
      <c r="L186" s="202"/>
      <c r="M186" s="203"/>
      <c r="N186" s="203"/>
      <c r="O186" s="203"/>
      <c r="P186" s="203"/>
      <c r="Q186" s="203"/>
      <c r="R186" s="203"/>
      <c r="AR186" s="181"/>
      <c r="AS186" s="181"/>
      <c r="AT186" s="181"/>
      <c r="AU186" s="181"/>
      <c r="AV186" s="181"/>
      <c r="AW186" s="181"/>
      <c r="AX186" s="181"/>
      <c r="AY186" s="181"/>
      <c r="AZ186" s="181"/>
      <c r="BA186" s="181"/>
      <c r="BB186" s="181"/>
      <c r="BC186" s="181"/>
      <c r="BD186" s="181"/>
      <c r="BE186" s="181"/>
      <c r="BF186" s="181"/>
      <c r="BG186" s="181"/>
      <c r="BI186" s="241"/>
      <c r="BJ186" s="241"/>
      <c r="BL186" s="181"/>
    </row>
    <row r="187" spans="1:64">
      <c r="A187" s="181"/>
      <c r="F187" s="181"/>
      <c r="G187" s="180"/>
      <c r="H187" s="180"/>
      <c r="I187" s="180"/>
      <c r="J187" s="181"/>
      <c r="K187" s="181"/>
      <c r="L187" s="202"/>
      <c r="M187" s="203"/>
      <c r="N187" s="203"/>
      <c r="O187" s="203"/>
      <c r="P187" s="203"/>
      <c r="Q187" s="203"/>
      <c r="R187" s="203"/>
      <c r="AR187" s="181"/>
      <c r="AS187" s="181"/>
      <c r="AT187" s="181"/>
      <c r="AU187" s="181"/>
      <c r="AV187" s="181"/>
      <c r="AW187" s="181"/>
      <c r="AX187" s="181"/>
      <c r="AY187" s="181"/>
      <c r="AZ187" s="181"/>
      <c r="BA187" s="181"/>
      <c r="BB187" s="181"/>
      <c r="BC187" s="181"/>
      <c r="BD187" s="181"/>
      <c r="BE187" s="181"/>
      <c r="BF187" s="181"/>
      <c r="BG187" s="181"/>
      <c r="BI187" s="241"/>
      <c r="BJ187" s="241"/>
      <c r="BL187" s="181"/>
    </row>
    <row r="188" spans="1:64">
      <c r="A188" s="181"/>
      <c r="F188" s="181"/>
      <c r="G188" s="180"/>
      <c r="H188" s="180"/>
      <c r="I188" s="180"/>
      <c r="J188" s="181"/>
      <c r="K188" s="181"/>
      <c r="L188" s="202"/>
      <c r="M188" s="203"/>
      <c r="N188" s="203"/>
      <c r="O188" s="203"/>
      <c r="P188" s="203"/>
      <c r="Q188" s="203"/>
      <c r="R188" s="203"/>
      <c r="AR188" s="181"/>
      <c r="AS188" s="181"/>
      <c r="AT188" s="181"/>
      <c r="AU188" s="181"/>
      <c r="AV188" s="181"/>
      <c r="AW188" s="181"/>
      <c r="AX188" s="181"/>
      <c r="AY188" s="181"/>
      <c r="AZ188" s="181"/>
      <c r="BA188" s="181"/>
      <c r="BB188" s="181"/>
      <c r="BC188" s="181"/>
      <c r="BD188" s="181"/>
      <c r="BE188" s="181"/>
      <c r="BF188" s="181"/>
      <c r="BG188" s="181"/>
      <c r="BI188" s="241"/>
      <c r="BJ188" s="241"/>
      <c r="BL188" s="181"/>
    </row>
    <row r="189" spans="1:64">
      <c r="A189" s="181"/>
      <c r="F189" s="181"/>
      <c r="G189" s="180"/>
      <c r="H189" s="180"/>
      <c r="I189" s="180"/>
      <c r="J189" s="181"/>
      <c r="K189" s="181"/>
      <c r="L189" s="202"/>
      <c r="M189" s="203"/>
      <c r="N189" s="203"/>
      <c r="O189" s="203"/>
      <c r="P189" s="203"/>
      <c r="Q189" s="203"/>
      <c r="R189" s="203"/>
      <c r="AR189" s="181"/>
      <c r="AS189" s="181"/>
      <c r="AT189" s="181"/>
      <c r="AU189" s="181"/>
      <c r="AV189" s="181"/>
      <c r="AW189" s="181"/>
      <c r="AX189" s="181"/>
      <c r="AY189" s="181"/>
      <c r="AZ189" s="181"/>
      <c r="BA189" s="181"/>
      <c r="BB189" s="181"/>
      <c r="BC189" s="181"/>
      <c r="BD189" s="181"/>
      <c r="BE189" s="181"/>
      <c r="BF189" s="181"/>
      <c r="BG189" s="181"/>
      <c r="BI189" s="241"/>
      <c r="BJ189" s="241"/>
      <c r="BL189" s="181"/>
    </row>
    <row r="190" spans="1:64">
      <c r="A190" s="181"/>
      <c r="F190" s="181"/>
      <c r="G190" s="180"/>
      <c r="H190" s="180"/>
      <c r="I190" s="180"/>
      <c r="J190" s="181"/>
      <c r="K190" s="181"/>
      <c r="L190" s="202"/>
      <c r="M190" s="203"/>
      <c r="N190" s="203"/>
      <c r="O190" s="203"/>
      <c r="P190" s="203"/>
      <c r="Q190" s="203"/>
      <c r="R190" s="203"/>
      <c r="AR190" s="181"/>
      <c r="AS190" s="181"/>
      <c r="AT190" s="181"/>
      <c r="AU190" s="181"/>
      <c r="AV190" s="181"/>
      <c r="AW190" s="181"/>
      <c r="AX190" s="181"/>
      <c r="AY190" s="181"/>
      <c r="AZ190" s="181"/>
      <c r="BA190" s="181"/>
      <c r="BB190" s="181"/>
      <c r="BC190" s="181"/>
      <c r="BD190" s="181"/>
      <c r="BE190" s="181"/>
      <c r="BF190" s="181"/>
      <c r="BG190" s="181"/>
      <c r="BI190" s="241"/>
      <c r="BJ190" s="241"/>
      <c r="BL190" s="181"/>
    </row>
    <row r="191" spans="1:64">
      <c r="A191" s="181"/>
      <c r="F191" s="181"/>
      <c r="G191" s="180"/>
      <c r="H191" s="180"/>
      <c r="I191" s="180"/>
      <c r="J191" s="181"/>
      <c r="K191" s="181"/>
      <c r="L191" s="202"/>
      <c r="M191" s="203"/>
      <c r="N191" s="203"/>
      <c r="O191" s="203"/>
      <c r="P191" s="203"/>
      <c r="Q191" s="203"/>
      <c r="R191" s="203"/>
      <c r="AR191" s="181"/>
      <c r="AS191" s="181"/>
      <c r="AT191" s="181"/>
      <c r="AU191" s="181"/>
      <c r="AV191" s="181"/>
      <c r="AW191" s="181"/>
      <c r="AX191" s="181"/>
      <c r="AY191" s="181"/>
      <c r="AZ191" s="181"/>
      <c r="BA191" s="181"/>
      <c r="BB191" s="181"/>
      <c r="BC191" s="181"/>
      <c r="BD191" s="181"/>
      <c r="BE191" s="181"/>
      <c r="BF191" s="181"/>
      <c r="BG191" s="181"/>
      <c r="BI191" s="241"/>
      <c r="BJ191" s="241"/>
      <c r="BL191" s="181"/>
    </row>
    <row r="192" spans="1:64">
      <c r="A192" s="181"/>
      <c r="F192" s="181"/>
      <c r="G192" s="180"/>
      <c r="H192" s="180"/>
      <c r="I192" s="180"/>
      <c r="J192" s="181"/>
      <c r="K192" s="181"/>
      <c r="L192" s="202"/>
      <c r="M192" s="203"/>
      <c r="N192" s="203"/>
      <c r="O192" s="203"/>
      <c r="P192" s="203"/>
      <c r="Q192" s="203"/>
      <c r="R192" s="203"/>
      <c r="AR192" s="181"/>
      <c r="AS192" s="181"/>
      <c r="AT192" s="181"/>
      <c r="AU192" s="181"/>
      <c r="AV192" s="181"/>
      <c r="AW192" s="181"/>
      <c r="AX192" s="181"/>
      <c r="AY192" s="181"/>
      <c r="AZ192" s="181"/>
      <c r="BA192" s="181"/>
      <c r="BB192" s="181"/>
      <c r="BC192" s="181"/>
      <c r="BD192" s="181"/>
      <c r="BE192" s="181"/>
      <c r="BF192" s="181"/>
      <c r="BG192" s="181"/>
      <c r="BI192" s="241"/>
      <c r="BJ192" s="241"/>
      <c r="BL192" s="181"/>
    </row>
    <row r="193" spans="1:64">
      <c r="A193" s="181"/>
      <c r="F193" s="181"/>
      <c r="G193" s="180"/>
      <c r="H193" s="180"/>
      <c r="I193" s="180"/>
      <c r="J193" s="181"/>
      <c r="K193" s="181"/>
      <c r="L193" s="202"/>
      <c r="M193" s="203"/>
      <c r="N193" s="203"/>
      <c r="O193" s="203"/>
      <c r="P193" s="203"/>
      <c r="Q193" s="203"/>
      <c r="R193" s="203"/>
      <c r="AR193" s="181"/>
      <c r="AS193" s="181"/>
      <c r="AT193" s="181"/>
      <c r="AU193" s="181"/>
      <c r="AV193" s="181"/>
      <c r="AW193" s="181"/>
      <c r="AX193" s="181"/>
      <c r="AY193" s="181"/>
      <c r="AZ193" s="181"/>
      <c r="BA193" s="181"/>
      <c r="BB193" s="181"/>
      <c r="BC193" s="181"/>
      <c r="BD193" s="181"/>
      <c r="BE193" s="181"/>
      <c r="BF193" s="181"/>
      <c r="BG193" s="181"/>
      <c r="BI193" s="241"/>
      <c r="BJ193" s="241"/>
      <c r="BL193" s="181"/>
    </row>
    <row r="194" spans="1:64">
      <c r="A194" s="181"/>
      <c r="F194" s="181"/>
      <c r="G194" s="180"/>
      <c r="H194" s="180"/>
      <c r="I194" s="180"/>
      <c r="J194" s="181"/>
      <c r="K194" s="181"/>
      <c r="L194" s="202"/>
      <c r="M194" s="203"/>
      <c r="N194" s="203"/>
      <c r="O194" s="203"/>
      <c r="P194" s="203"/>
      <c r="Q194" s="203"/>
      <c r="R194" s="203"/>
      <c r="AR194" s="181"/>
      <c r="AS194" s="181"/>
      <c r="AT194" s="181"/>
      <c r="AU194" s="181"/>
      <c r="AV194" s="181"/>
      <c r="AW194" s="181"/>
      <c r="AX194" s="181"/>
      <c r="AY194" s="181"/>
      <c r="AZ194" s="181"/>
      <c r="BA194" s="181"/>
      <c r="BB194" s="181"/>
      <c r="BC194" s="181"/>
      <c r="BD194" s="181"/>
      <c r="BE194" s="181"/>
      <c r="BF194" s="181"/>
      <c r="BG194" s="181"/>
      <c r="BI194" s="241"/>
      <c r="BJ194" s="241"/>
      <c r="BL194" s="181"/>
    </row>
    <row r="195" spans="1:64">
      <c r="A195" s="181"/>
      <c r="F195" s="181"/>
      <c r="G195" s="180"/>
      <c r="H195" s="180"/>
      <c r="I195" s="180"/>
      <c r="J195" s="181"/>
      <c r="K195" s="181"/>
      <c r="L195" s="202"/>
      <c r="M195" s="203"/>
      <c r="N195" s="203"/>
      <c r="O195" s="203"/>
      <c r="P195" s="203"/>
      <c r="Q195" s="203"/>
      <c r="R195" s="203"/>
      <c r="AR195" s="181"/>
      <c r="AS195" s="181"/>
      <c r="AT195" s="181"/>
      <c r="AU195" s="181"/>
      <c r="AV195" s="181"/>
      <c r="AW195" s="181"/>
      <c r="AX195" s="181"/>
      <c r="AY195" s="181"/>
      <c r="AZ195" s="181"/>
      <c r="BA195" s="181"/>
      <c r="BB195" s="181"/>
      <c r="BC195" s="181"/>
      <c r="BD195" s="181"/>
      <c r="BE195" s="181"/>
      <c r="BF195" s="181"/>
      <c r="BG195" s="181"/>
      <c r="BI195" s="241"/>
      <c r="BJ195" s="241"/>
      <c r="BL195" s="181"/>
    </row>
    <row r="196" spans="1:64">
      <c r="A196" s="181"/>
      <c r="F196" s="181"/>
      <c r="G196" s="180"/>
      <c r="H196" s="180"/>
      <c r="I196" s="180"/>
      <c r="J196" s="181"/>
      <c r="K196" s="181"/>
      <c r="L196" s="202"/>
      <c r="M196" s="203"/>
      <c r="N196" s="203"/>
      <c r="O196" s="203"/>
      <c r="P196" s="203"/>
      <c r="Q196" s="203"/>
      <c r="R196" s="203"/>
      <c r="AR196" s="181"/>
      <c r="AS196" s="181"/>
      <c r="AT196" s="181"/>
      <c r="AU196" s="181"/>
      <c r="AV196" s="181"/>
      <c r="AW196" s="181"/>
      <c r="AX196" s="181"/>
      <c r="AY196" s="181"/>
      <c r="AZ196" s="181"/>
      <c r="BA196" s="181"/>
      <c r="BB196" s="181"/>
      <c r="BC196" s="181"/>
      <c r="BD196" s="181"/>
      <c r="BE196" s="181"/>
      <c r="BF196" s="181"/>
      <c r="BG196" s="181"/>
      <c r="BI196" s="241"/>
      <c r="BJ196" s="241"/>
      <c r="BL196" s="181"/>
    </row>
    <row r="197" spans="1:64">
      <c r="A197" s="181"/>
      <c r="F197" s="181"/>
      <c r="G197" s="180"/>
      <c r="H197" s="180"/>
      <c r="I197" s="180"/>
      <c r="J197" s="181"/>
      <c r="K197" s="181"/>
      <c r="L197" s="202"/>
      <c r="M197" s="203"/>
      <c r="N197" s="203"/>
      <c r="O197" s="203"/>
      <c r="P197" s="203"/>
      <c r="Q197" s="203"/>
      <c r="R197" s="203"/>
      <c r="AR197" s="181"/>
      <c r="AS197" s="181"/>
      <c r="AT197" s="181"/>
      <c r="AU197" s="181"/>
      <c r="AV197" s="181"/>
      <c r="AW197" s="181"/>
      <c r="AX197" s="181"/>
      <c r="AY197" s="181"/>
      <c r="AZ197" s="181"/>
      <c r="BA197" s="181"/>
      <c r="BB197" s="181"/>
      <c r="BC197" s="181"/>
      <c r="BD197" s="181"/>
      <c r="BE197" s="181"/>
      <c r="BF197" s="181"/>
      <c r="BG197" s="181"/>
      <c r="BI197" s="241"/>
      <c r="BJ197" s="241"/>
      <c r="BL197" s="181"/>
    </row>
    <row r="198" spans="1:64">
      <c r="A198" s="181"/>
      <c r="F198" s="181"/>
      <c r="G198" s="180"/>
      <c r="H198" s="180"/>
      <c r="I198" s="180"/>
      <c r="J198" s="181"/>
      <c r="K198" s="181"/>
      <c r="L198" s="202"/>
      <c r="M198" s="203"/>
      <c r="N198" s="203"/>
      <c r="O198" s="203"/>
      <c r="P198" s="203"/>
      <c r="Q198" s="203"/>
      <c r="R198" s="203"/>
      <c r="AR198" s="181"/>
      <c r="AS198" s="181"/>
      <c r="AT198" s="181"/>
      <c r="AU198" s="181"/>
      <c r="AV198" s="181"/>
      <c r="AW198" s="181"/>
      <c r="AX198" s="181"/>
      <c r="AY198" s="181"/>
      <c r="AZ198" s="181"/>
      <c r="BA198" s="181"/>
      <c r="BB198" s="181"/>
      <c r="BC198" s="181"/>
      <c r="BD198" s="181"/>
      <c r="BE198" s="181"/>
      <c r="BF198" s="181"/>
      <c r="BG198" s="181"/>
      <c r="BI198" s="241"/>
      <c r="BJ198" s="241"/>
      <c r="BL198" s="181"/>
    </row>
    <row r="199" spans="1:64">
      <c r="A199" s="181"/>
      <c r="F199" s="181"/>
      <c r="G199" s="180"/>
      <c r="H199" s="180"/>
      <c r="I199" s="180"/>
      <c r="J199" s="181"/>
      <c r="K199" s="181"/>
      <c r="L199" s="202"/>
      <c r="M199" s="203"/>
      <c r="N199" s="203"/>
      <c r="O199" s="203"/>
      <c r="P199" s="203"/>
      <c r="Q199" s="203"/>
      <c r="R199" s="203"/>
      <c r="AR199" s="181"/>
      <c r="AS199" s="181"/>
      <c r="AT199" s="181"/>
      <c r="AU199" s="181"/>
      <c r="AV199" s="181"/>
      <c r="AW199" s="181"/>
      <c r="AX199" s="181"/>
      <c r="AY199" s="181"/>
      <c r="AZ199" s="181"/>
      <c r="BA199" s="181"/>
      <c r="BB199" s="181"/>
      <c r="BC199" s="181"/>
      <c r="BD199" s="181"/>
      <c r="BE199" s="181"/>
      <c r="BF199" s="181"/>
      <c r="BG199" s="181"/>
      <c r="BI199" s="241"/>
      <c r="BJ199" s="241"/>
      <c r="BL199" s="181"/>
    </row>
    <row r="200" spans="1:64">
      <c r="A200" s="181"/>
      <c r="F200" s="181"/>
      <c r="G200" s="180"/>
      <c r="H200" s="180"/>
      <c r="I200" s="180"/>
      <c r="J200" s="181"/>
      <c r="K200" s="181"/>
      <c r="L200" s="202"/>
      <c r="M200" s="203"/>
      <c r="N200" s="203"/>
      <c r="O200" s="203"/>
      <c r="P200" s="203"/>
      <c r="Q200" s="203"/>
      <c r="R200" s="203"/>
      <c r="AR200" s="181"/>
      <c r="AS200" s="181"/>
      <c r="AT200" s="181"/>
      <c r="AU200" s="181"/>
      <c r="AV200" s="181"/>
      <c r="AW200" s="181"/>
      <c r="AX200" s="181"/>
      <c r="AY200" s="181"/>
      <c r="AZ200" s="181"/>
      <c r="BA200" s="181"/>
      <c r="BB200" s="181"/>
      <c r="BC200" s="181"/>
      <c r="BD200" s="181"/>
      <c r="BE200" s="181"/>
      <c r="BF200" s="181"/>
      <c r="BG200" s="181"/>
      <c r="BI200" s="241"/>
      <c r="BJ200" s="241"/>
      <c r="BL200" s="181"/>
    </row>
    <row r="201" spans="1:64">
      <c r="A201" s="181"/>
      <c r="F201" s="181"/>
      <c r="G201" s="180"/>
      <c r="H201" s="180"/>
      <c r="I201" s="180"/>
      <c r="J201" s="181"/>
      <c r="K201" s="181"/>
      <c r="L201" s="202"/>
      <c r="M201" s="203"/>
      <c r="N201" s="203"/>
      <c r="O201" s="203"/>
      <c r="P201" s="203"/>
      <c r="Q201" s="203"/>
      <c r="R201" s="203"/>
      <c r="AR201" s="181"/>
      <c r="AS201" s="181"/>
      <c r="AT201" s="181"/>
      <c r="AU201" s="181"/>
      <c r="AV201" s="181"/>
      <c r="AW201" s="181"/>
      <c r="AX201" s="181"/>
      <c r="AY201" s="181"/>
      <c r="AZ201" s="181"/>
      <c r="BA201" s="181"/>
      <c r="BB201" s="181"/>
      <c r="BC201" s="181"/>
      <c r="BD201" s="181"/>
      <c r="BE201" s="181"/>
      <c r="BF201" s="181"/>
      <c r="BG201" s="181"/>
      <c r="BI201" s="241"/>
      <c r="BJ201" s="241"/>
      <c r="BL201" s="181"/>
    </row>
    <row r="202" spans="1:64">
      <c r="A202" s="181"/>
      <c r="F202" s="181"/>
      <c r="G202" s="180"/>
      <c r="H202" s="180"/>
      <c r="I202" s="180"/>
      <c r="J202" s="181"/>
      <c r="K202" s="181"/>
      <c r="L202" s="202"/>
      <c r="M202" s="203"/>
      <c r="N202" s="203"/>
      <c r="O202" s="203"/>
      <c r="P202" s="203"/>
      <c r="Q202" s="203"/>
      <c r="R202" s="203"/>
      <c r="AR202" s="181"/>
      <c r="AS202" s="181"/>
      <c r="AT202" s="181"/>
      <c r="AU202" s="181"/>
      <c r="AV202" s="181"/>
      <c r="AW202" s="181"/>
      <c r="AX202" s="181"/>
      <c r="AY202" s="181"/>
      <c r="AZ202" s="181"/>
      <c r="BA202" s="181"/>
      <c r="BB202" s="181"/>
      <c r="BC202" s="181"/>
      <c r="BD202" s="181"/>
      <c r="BE202" s="181"/>
      <c r="BF202" s="181"/>
      <c r="BG202" s="181"/>
      <c r="BI202" s="241"/>
      <c r="BJ202" s="241"/>
      <c r="BL202" s="181"/>
    </row>
    <row r="203" spans="1:64">
      <c r="A203" s="181"/>
      <c r="F203" s="181"/>
      <c r="G203" s="180"/>
      <c r="H203" s="180"/>
      <c r="I203" s="180"/>
      <c r="J203" s="181"/>
      <c r="K203" s="181"/>
      <c r="L203" s="202"/>
      <c r="M203" s="203"/>
      <c r="N203" s="203"/>
      <c r="O203" s="203"/>
      <c r="P203" s="203"/>
      <c r="Q203" s="203"/>
      <c r="R203" s="203"/>
      <c r="AR203" s="181"/>
      <c r="AS203" s="181"/>
      <c r="AT203" s="181"/>
      <c r="AU203" s="181"/>
      <c r="AV203" s="181"/>
      <c r="AW203" s="181"/>
      <c r="AX203" s="181"/>
      <c r="AY203" s="181"/>
      <c r="AZ203" s="181"/>
      <c r="BA203" s="181"/>
      <c r="BB203" s="181"/>
      <c r="BC203" s="181"/>
      <c r="BD203" s="181"/>
      <c r="BE203" s="181"/>
      <c r="BF203" s="181"/>
      <c r="BG203" s="181"/>
      <c r="BI203" s="241"/>
      <c r="BJ203" s="241"/>
      <c r="BL203" s="181"/>
    </row>
    <row r="204" spans="1:64">
      <c r="A204" s="181"/>
      <c r="F204" s="181"/>
      <c r="G204" s="180"/>
      <c r="H204" s="180"/>
      <c r="I204" s="180"/>
      <c r="J204" s="181"/>
      <c r="K204" s="181"/>
      <c r="L204" s="202"/>
      <c r="M204" s="203"/>
      <c r="N204" s="203"/>
      <c r="O204" s="203"/>
      <c r="P204" s="203"/>
      <c r="Q204" s="203"/>
      <c r="R204" s="203"/>
      <c r="AR204" s="181"/>
      <c r="AS204" s="181"/>
      <c r="AT204" s="181"/>
      <c r="AU204" s="181"/>
      <c r="AV204" s="181"/>
      <c r="AW204" s="181"/>
      <c r="AX204" s="181"/>
      <c r="AY204" s="181"/>
      <c r="AZ204" s="181"/>
      <c r="BA204" s="181"/>
      <c r="BB204" s="181"/>
      <c r="BC204" s="181"/>
      <c r="BD204" s="181"/>
      <c r="BE204" s="181"/>
      <c r="BF204" s="181"/>
      <c r="BG204" s="181"/>
      <c r="BI204" s="241"/>
      <c r="BJ204" s="241"/>
      <c r="BL204" s="181"/>
    </row>
    <row r="205" spans="1:64">
      <c r="A205" s="181"/>
      <c r="F205" s="181"/>
      <c r="G205" s="180"/>
      <c r="H205" s="180"/>
      <c r="I205" s="180"/>
      <c r="J205" s="181"/>
      <c r="K205" s="181"/>
      <c r="L205" s="202"/>
      <c r="M205" s="203"/>
      <c r="N205" s="203"/>
      <c r="O205" s="203"/>
      <c r="P205" s="203"/>
      <c r="Q205" s="203"/>
      <c r="R205" s="203"/>
      <c r="AR205" s="181"/>
      <c r="AS205" s="181"/>
      <c r="AT205" s="181"/>
      <c r="AU205" s="181"/>
      <c r="AV205" s="181"/>
      <c r="AW205" s="181"/>
      <c r="AX205" s="181"/>
      <c r="AY205" s="181"/>
      <c r="AZ205" s="181"/>
      <c r="BA205" s="181"/>
      <c r="BB205" s="181"/>
      <c r="BC205" s="181"/>
      <c r="BD205" s="181"/>
      <c r="BE205" s="181"/>
      <c r="BF205" s="181"/>
      <c r="BG205" s="181"/>
      <c r="BI205" s="241"/>
      <c r="BJ205" s="241"/>
      <c r="BL205" s="181"/>
    </row>
    <row r="206" spans="1:64">
      <c r="A206" s="181"/>
      <c r="F206" s="181"/>
      <c r="G206" s="180"/>
      <c r="H206" s="180"/>
      <c r="I206" s="180"/>
      <c r="J206" s="181"/>
      <c r="K206" s="181"/>
      <c r="L206" s="202"/>
      <c r="M206" s="203"/>
      <c r="N206" s="203"/>
      <c r="O206" s="203"/>
      <c r="P206" s="203"/>
      <c r="Q206" s="203"/>
      <c r="R206" s="203"/>
      <c r="AR206" s="181"/>
      <c r="AS206" s="181"/>
      <c r="AT206" s="181"/>
      <c r="AU206" s="181"/>
      <c r="AV206" s="181"/>
      <c r="AW206" s="181"/>
      <c r="AX206" s="181"/>
      <c r="AY206" s="181"/>
      <c r="AZ206" s="181"/>
      <c r="BA206" s="181"/>
      <c r="BB206" s="181"/>
      <c r="BC206" s="181"/>
      <c r="BD206" s="181"/>
      <c r="BE206" s="181"/>
      <c r="BF206" s="181"/>
      <c r="BG206" s="181"/>
      <c r="BI206" s="241"/>
      <c r="BJ206" s="241"/>
      <c r="BL206" s="181"/>
    </row>
    <row r="207" spans="1:64">
      <c r="A207" s="181"/>
      <c r="F207" s="181"/>
      <c r="G207" s="180"/>
      <c r="H207" s="180"/>
      <c r="I207" s="180"/>
      <c r="J207" s="181"/>
      <c r="K207" s="181"/>
      <c r="L207" s="202"/>
      <c r="M207" s="203"/>
      <c r="N207" s="203"/>
      <c r="O207" s="203"/>
      <c r="P207" s="203"/>
      <c r="Q207" s="203"/>
      <c r="R207" s="203"/>
      <c r="AR207" s="181"/>
      <c r="AS207" s="181"/>
      <c r="AT207" s="181"/>
      <c r="AU207" s="181"/>
      <c r="AV207" s="181"/>
      <c r="AW207" s="181"/>
      <c r="AX207" s="181"/>
      <c r="AY207" s="181"/>
      <c r="AZ207" s="181"/>
      <c r="BA207" s="181"/>
      <c r="BB207" s="181"/>
      <c r="BC207" s="181"/>
      <c r="BD207" s="181"/>
      <c r="BE207" s="181"/>
      <c r="BF207" s="181"/>
      <c r="BG207" s="181"/>
      <c r="BI207" s="241"/>
      <c r="BJ207" s="241"/>
      <c r="BL207" s="181"/>
    </row>
    <row r="208" spans="1:64">
      <c r="A208" s="181"/>
      <c r="F208" s="181"/>
      <c r="G208" s="180"/>
      <c r="H208" s="180"/>
      <c r="I208" s="180"/>
      <c r="J208" s="181"/>
      <c r="K208" s="181"/>
      <c r="L208" s="202"/>
      <c r="M208" s="203"/>
      <c r="N208" s="203"/>
      <c r="O208" s="203"/>
      <c r="P208" s="203"/>
      <c r="Q208" s="203"/>
      <c r="R208" s="203"/>
      <c r="AR208" s="181"/>
      <c r="AS208" s="181"/>
      <c r="AT208" s="181"/>
      <c r="AU208" s="181"/>
      <c r="AV208" s="181"/>
      <c r="AW208" s="181"/>
      <c r="AX208" s="181"/>
      <c r="AY208" s="181"/>
      <c r="AZ208" s="181"/>
      <c r="BA208" s="181"/>
      <c r="BB208" s="181"/>
      <c r="BC208" s="181"/>
      <c r="BD208" s="181"/>
      <c r="BE208" s="181"/>
      <c r="BF208" s="181"/>
      <c r="BG208" s="181"/>
      <c r="BI208" s="241"/>
      <c r="BJ208" s="241"/>
      <c r="BL208" s="181"/>
    </row>
    <row r="209" spans="1:64">
      <c r="A209" s="181"/>
      <c r="F209" s="181"/>
      <c r="G209" s="180"/>
      <c r="H209" s="180"/>
      <c r="I209" s="180"/>
      <c r="J209" s="181"/>
      <c r="K209" s="181"/>
      <c r="L209" s="202"/>
      <c r="M209" s="203"/>
      <c r="N209" s="203"/>
      <c r="O209" s="203"/>
      <c r="P209" s="203"/>
      <c r="Q209" s="203"/>
      <c r="R209" s="203"/>
      <c r="AR209" s="181"/>
      <c r="AS209" s="181"/>
      <c r="AT209" s="181"/>
      <c r="AU209" s="181"/>
      <c r="AV209" s="181"/>
      <c r="AW209" s="181"/>
      <c r="AX209" s="181"/>
      <c r="AY209" s="181"/>
      <c r="AZ209" s="181"/>
      <c r="BA209" s="181"/>
      <c r="BB209" s="181"/>
      <c r="BC209" s="181"/>
      <c r="BD209" s="181"/>
      <c r="BE209" s="181"/>
      <c r="BF209" s="181"/>
      <c r="BG209" s="181"/>
      <c r="BI209" s="241"/>
      <c r="BJ209" s="241"/>
      <c r="BL209" s="181"/>
    </row>
    <row r="210" spans="1:64">
      <c r="A210" s="181"/>
      <c r="F210" s="181"/>
      <c r="G210" s="180"/>
      <c r="H210" s="180"/>
      <c r="I210" s="180"/>
      <c r="J210" s="181"/>
      <c r="K210" s="181"/>
      <c r="L210" s="202"/>
      <c r="M210" s="203"/>
      <c r="N210" s="203"/>
      <c r="O210" s="203"/>
      <c r="P210" s="203"/>
      <c r="Q210" s="203"/>
      <c r="R210" s="203"/>
      <c r="AR210" s="181"/>
      <c r="AS210" s="181"/>
      <c r="AT210" s="181"/>
      <c r="AU210" s="181"/>
      <c r="AV210" s="181"/>
      <c r="AW210" s="181"/>
      <c r="AX210" s="181"/>
      <c r="AY210" s="181"/>
      <c r="AZ210" s="181"/>
      <c r="BA210" s="181"/>
      <c r="BB210" s="181"/>
      <c r="BC210" s="181"/>
      <c r="BD210" s="181"/>
      <c r="BE210" s="181"/>
      <c r="BF210" s="181"/>
      <c r="BG210" s="181"/>
      <c r="BI210" s="241"/>
      <c r="BJ210" s="241"/>
      <c r="BL210" s="181"/>
    </row>
    <row r="211" spans="1:64">
      <c r="A211" s="181"/>
      <c r="F211" s="181"/>
      <c r="G211" s="180"/>
      <c r="H211" s="180"/>
      <c r="I211" s="180"/>
      <c r="J211" s="181"/>
      <c r="K211" s="181"/>
      <c r="L211" s="202"/>
      <c r="M211" s="203"/>
      <c r="N211" s="203"/>
      <c r="O211" s="203"/>
      <c r="P211" s="203"/>
      <c r="Q211" s="203"/>
      <c r="R211" s="203"/>
      <c r="AR211" s="181"/>
      <c r="AS211" s="181"/>
      <c r="AT211" s="181"/>
      <c r="AU211" s="181"/>
      <c r="AV211" s="181"/>
      <c r="AW211" s="181"/>
      <c r="AX211" s="181"/>
      <c r="AY211" s="181"/>
      <c r="AZ211" s="181"/>
      <c r="BA211" s="181"/>
      <c r="BB211" s="181"/>
      <c r="BC211" s="181"/>
      <c r="BD211" s="181"/>
      <c r="BE211" s="181"/>
      <c r="BF211" s="181"/>
      <c r="BG211" s="181"/>
      <c r="BI211" s="241"/>
      <c r="BJ211" s="241"/>
      <c r="BL211" s="181"/>
    </row>
    <row r="212" spans="1:64">
      <c r="A212" s="181"/>
      <c r="F212" s="181"/>
      <c r="G212" s="180"/>
      <c r="H212" s="180"/>
      <c r="I212" s="180"/>
      <c r="J212" s="181"/>
      <c r="K212" s="181"/>
      <c r="L212" s="202"/>
      <c r="M212" s="203"/>
      <c r="N212" s="203"/>
      <c r="O212" s="203"/>
      <c r="P212" s="203"/>
      <c r="Q212" s="203"/>
      <c r="R212" s="203"/>
      <c r="AR212" s="181"/>
      <c r="AS212" s="181"/>
      <c r="AT212" s="181"/>
      <c r="AU212" s="181"/>
      <c r="AV212" s="181"/>
      <c r="AW212" s="181"/>
      <c r="AX212" s="181"/>
      <c r="AY212" s="181"/>
      <c r="AZ212" s="181"/>
      <c r="BA212" s="181"/>
      <c r="BB212" s="181"/>
      <c r="BC212" s="181"/>
      <c r="BD212" s="181"/>
      <c r="BE212" s="181"/>
      <c r="BF212" s="181"/>
      <c r="BG212" s="181"/>
      <c r="BI212" s="241"/>
      <c r="BJ212" s="241"/>
      <c r="BL212" s="181"/>
    </row>
    <row r="213" spans="1:64">
      <c r="A213" s="181"/>
      <c r="F213" s="181"/>
      <c r="G213" s="180"/>
      <c r="H213" s="180"/>
      <c r="I213" s="180"/>
      <c r="J213" s="181"/>
      <c r="K213" s="181"/>
      <c r="L213" s="202"/>
      <c r="M213" s="203"/>
      <c r="N213" s="203"/>
      <c r="O213" s="203"/>
      <c r="P213" s="203"/>
      <c r="Q213" s="203"/>
      <c r="R213" s="203"/>
      <c r="AR213" s="181"/>
      <c r="AS213" s="181"/>
      <c r="AT213" s="181"/>
      <c r="AU213" s="181"/>
      <c r="AV213" s="181"/>
      <c r="AW213" s="181"/>
      <c r="AX213" s="181"/>
      <c r="AY213" s="181"/>
      <c r="AZ213" s="181"/>
      <c r="BA213" s="181"/>
      <c r="BB213" s="181"/>
      <c r="BC213" s="181"/>
      <c r="BD213" s="181"/>
      <c r="BE213" s="181"/>
      <c r="BF213" s="181"/>
      <c r="BG213" s="181"/>
      <c r="BI213" s="241"/>
      <c r="BJ213" s="241"/>
      <c r="BL213" s="181"/>
    </row>
    <row r="214" spans="1:64">
      <c r="A214" s="181"/>
      <c r="F214" s="181"/>
      <c r="G214" s="180"/>
      <c r="H214" s="180"/>
      <c r="I214" s="180"/>
      <c r="J214" s="181"/>
      <c r="K214" s="181"/>
      <c r="L214" s="202"/>
      <c r="M214" s="203"/>
      <c r="N214" s="203"/>
      <c r="O214" s="203"/>
      <c r="P214" s="203"/>
      <c r="Q214" s="203"/>
      <c r="R214" s="203"/>
      <c r="AR214" s="181"/>
      <c r="AS214" s="181"/>
      <c r="AT214" s="181"/>
      <c r="AU214" s="181"/>
      <c r="AV214" s="181"/>
      <c r="AW214" s="181"/>
      <c r="AX214" s="181"/>
      <c r="AY214" s="181"/>
      <c r="AZ214" s="181"/>
      <c r="BA214" s="181"/>
      <c r="BB214" s="181"/>
      <c r="BC214" s="181"/>
      <c r="BD214" s="181"/>
      <c r="BE214" s="181"/>
      <c r="BF214" s="181"/>
      <c r="BG214" s="181"/>
      <c r="BI214" s="241"/>
      <c r="BJ214" s="241"/>
      <c r="BL214" s="181"/>
    </row>
    <row r="215" spans="1:64">
      <c r="A215" s="181"/>
      <c r="F215" s="181"/>
      <c r="G215" s="180"/>
      <c r="H215" s="180"/>
      <c r="I215" s="180"/>
      <c r="J215" s="181"/>
      <c r="K215" s="181"/>
      <c r="L215" s="202"/>
      <c r="M215" s="203"/>
      <c r="N215" s="203"/>
      <c r="O215" s="203"/>
      <c r="P215" s="203"/>
      <c r="Q215" s="203"/>
      <c r="R215" s="203"/>
      <c r="AR215" s="181"/>
      <c r="AS215" s="181"/>
      <c r="AT215" s="181"/>
      <c r="AU215" s="181"/>
      <c r="AV215" s="181"/>
      <c r="AW215" s="181"/>
      <c r="AX215" s="181"/>
      <c r="AY215" s="181"/>
      <c r="AZ215" s="181"/>
      <c r="BA215" s="181"/>
      <c r="BB215" s="181"/>
      <c r="BC215" s="181"/>
      <c r="BD215" s="181"/>
      <c r="BE215" s="181"/>
      <c r="BF215" s="181"/>
      <c r="BG215" s="181"/>
      <c r="BI215" s="241"/>
      <c r="BJ215" s="241"/>
      <c r="BL215" s="181"/>
    </row>
    <row r="216" spans="1:64">
      <c r="A216" s="181"/>
      <c r="F216" s="181"/>
      <c r="G216" s="180"/>
      <c r="H216" s="180"/>
      <c r="I216" s="180"/>
      <c r="J216" s="181"/>
      <c r="K216" s="181"/>
      <c r="L216" s="202"/>
      <c r="M216" s="203"/>
      <c r="N216" s="203"/>
      <c r="O216" s="203"/>
      <c r="P216" s="203"/>
      <c r="Q216" s="203"/>
      <c r="R216" s="203"/>
      <c r="AR216" s="181"/>
      <c r="AS216" s="181"/>
      <c r="AT216" s="181"/>
      <c r="AU216" s="181"/>
      <c r="AV216" s="181"/>
      <c r="AW216" s="181"/>
      <c r="AX216" s="181"/>
      <c r="AY216" s="181"/>
      <c r="AZ216" s="181"/>
      <c r="BA216" s="181"/>
      <c r="BB216" s="181"/>
      <c r="BC216" s="181"/>
      <c r="BD216" s="181"/>
      <c r="BE216" s="181"/>
      <c r="BF216" s="181"/>
      <c r="BG216" s="181"/>
      <c r="BI216" s="241"/>
      <c r="BJ216" s="241"/>
      <c r="BL216" s="181"/>
    </row>
    <row r="217" spans="1:64">
      <c r="A217" s="181"/>
      <c r="F217" s="181"/>
      <c r="G217" s="180"/>
      <c r="H217" s="180"/>
      <c r="I217" s="180"/>
      <c r="J217" s="181"/>
      <c r="K217" s="181"/>
      <c r="L217" s="202"/>
      <c r="M217" s="203"/>
      <c r="N217" s="203"/>
      <c r="O217" s="203"/>
      <c r="P217" s="203"/>
      <c r="Q217" s="203"/>
      <c r="R217" s="203"/>
      <c r="AR217" s="181"/>
      <c r="AS217" s="181"/>
      <c r="AT217" s="181"/>
      <c r="AU217" s="181"/>
      <c r="AV217" s="181"/>
      <c r="AW217" s="181"/>
      <c r="AX217" s="181"/>
      <c r="AY217" s="181"/>
      <c r="AZ217" s="181"/>
      <c r="BA217" s="181"/>
      <c r="BB217" s="181"/>
      <c r="BC217" s="181"/>
      <c r="BD217" s="181"/>
      <c r="BE217" s="181"/>
      <c r="BF217" s="181"/>
      <c r="BG217" s="181"/>
      <c r="BI217" s="241"/>
      <c r="BJ217" s="241"/>
      <c r="BL217" s="181"/>
    </row>
    <row r="218" spans="1:64">
      <c r="A218" s="181"/>
      <c r="F218" s="181"/>
      <c r="G218" s="180"/>
      <c r="H218" s="180"/>
      <c r="I218" s="180"/>
      <c r="J218" s="181"/>
      <c r="K218" s="181"/>
      <c r="L218" s="202"/>
      <c r="M218" s="203"/>
      <c r="N218" s="203"/>
      <c r="O218" s="203"/>
      <c r="P218" s="203"/>
      <c r="Q218" s="203"/>
      <c r="R218" s="203"/>
      <c r="AR218" s="181"/>
      <c r="AS218" s="181"/>
      <c r="AT218" s="181"/>
      <c r="AU218" s="181"/>
      <c r="AV218" s="181"/>
      <c r="AW218" s="181"/>
      <c r="AX218" s="181"/>
      <c r="AY218" s="181"/>
      <c r="AZ218" s="181"/>
      <c r="BA218" s="181"/>
      <c r="BB218" s="181"/>
      <c r="BC218" s="181"/>
      <c r="BD218" s="181"/>
      <c r="BE218" s="181"/>
      <c r="BF218" s="181"/>
      <c r="BG218" s="181"/>
      <c r="BI218" s="241"/>
      <c r="BJ218" s="241"/>
      <c r="BL218" s="181"/>
    </row>
    <row r="219" spans="1:64">
      <c r="A219" s="181"/>
      <c r="F219" s="181"/>
      <c r="G219" s="180"/>
      <c r="H219" s="180"/>
      <c r="I219" s="180"/>
      <c r="J219" s="181"/>
      <c r="K219" s="181"/>
      <c r="L219" s="202"/>
      <c r="M219" s="203"/>
      <c r="N219" s="203"/>
      <c r="O219" s="203"/>
      <c r="P219" s="203"/>
      <c r="Q219" s="203"/>
      <c r="R219" s="203"/>
      <c r="AR219" s="181"/>
      <c r="AS219" s="181"/>
      <c r="AT219" s="181"/>
      <c r="AU219" s="181"/>
      <c r="AV219" s="181"/>
      <c r="AW219" s="181"/>
      <c r="AX219" s="181"/>
      <c r="AY219" s="181"/>
      <c r="AZ219" s="181"/>
      <c r="BA219" s="181"/>
      <c r="BB219" s="181"/>
      <c r="BC219" s="181"/>
      <c r="BD219" s="181"/>
      <c r="BE219" s="181"/>
      <c r="BF219" s="181"/>
      <c r="BG219" s="181"/>
      <c r="BI219" s="241"/>
      <c r="BJ219" s="241"/>
      <c r="BL219" s="181"/>
    </row>
    <row r="220" spans="1:64">
      <c r="A220" s="181"/>
      <c r="F220" s="181"/>
      <c r="G220" s="180"/>
      <c r="H220" s="180"/>
      <c r="I220" s="180"/>
      <c r="J220" s="181"/>
      <c r="K220" s="181"/>
      <c r="L220" s="202"/>
      <c r="M220" s="203"/>
      <c r="N220" s="203"/>
      <c r="O220" s="203"/>
      <c r="P220" s="203"/>
      <c r="Q220" s="203"/>
      <c r="R220" s="203"/>
      <c r="AR220" s="181"/>
      <c r="AS220" s="181"/>
      <c r="AT220" s="181"/>
      <c r="AU220" s="181"/>
      <c r="AV220" s="181"/>
      <c r="AW220" s="181"/>
      <c r="AX220" s="181"/>
      <c r="AY220" s="181"/>
      <c r="AZ220" s="181"/>
      <c r="BA220" s="181"/>
      <c r="BB220" s="181"/>
      <c r="BC220" s="181"/>
      <c r="BD220" s="181"/>
      <c r="BE220" s="181"/>
      <c r="BF220" s="181"/>
      <c r="BG220" s="181"/>
      <c r="BI220" s="241"/>
      <c r="BJ220" s="241"/>
      <c r="BL220" s="181"/>
    </row>
    <row r="221" spans="1:64">
      <c r="A221" s="181"/>
      <c r="F221" s="181"/>
      <c r="G221" s="180"/>
      <c r="H221" s="180"/>
      <c r="I221" s="180"/>
      <c r="J221" s="181"/>
      <c r="K221" s="181"/>
      <c r="L221" s="202"/>
      <c r="M221" s="203"/>
      <c r="N221" s="203"/>
      <c r="O221" s="203"/>
      <c r="P221" s="203"/>
      <c r="Q221" s="203"/>
      <c r="R221" s="203"/>
      <c r="AR221" s="181"/>
      <c r="AS221" s="181"/>
      <c r="AT221" s="181"/>
      <c r="AU221" s="181"/>
      <c r="AV221" s="181"/>
      <c r="AW221" s="181"/>
      <c r="AX221" s="181"/>
      <c r="AY221" s="181"/>
      <c r="AZ221" s="181"/>
      <c r="BA221" s="181"/>
      <c r="BB221" s="181"/>
      <c r="BC221" s="181"/>
      <c r="BD221" s="181"/>
      <c r="BE221" s="181"/>
      <c r="BF221" s="181"/>
      <c r="BG221" s="181"/>
      <c r="BI221" s="241"/>
      <c r="BJ221" s="241"/>
      <c r="BL221" s="181"/>
    </row>
    <row r="222" spans="1:64">
      <c r="A222" s="181"/>
      <c r="F222" s="181"/>
      <c r="G222" s="180"/>
      <c r="H222" s="180"/>
      <c r="I222" s="180"/>
      <c r="J222" s="181"/>
      <c r="K222" s="181"/>
      <c r="L222" s="202"/>
      <c r="M222" s="203"/>
      <c r="N222" s="203"/>
      <c r="O222" s="203"/>
      <c r="P222" s="203"/>
      <c r="Q222" s="203"/>
      <c r="R222" s="203"/>
      <c r="AR222" s="181"/>
      <c r="AS222" s="181"/>
      <c r="AT222" s="181"/>
      <c r="AU222" s="181"/>
      <c r="AV222" s="181"/>
      <c r="AW222" s="181"/>
      <c r="AX222" s="181"/>
      <c r="AY222" s="181"/>
      <c r="AZ222" s="181"/>
      <c r="BA222" s="181"/>
      <c r="BB222" s="181"/>
      <c r="BC222" s="181"/>
      <c r="BD222" s="181"/>
      <c r="BE222" s="181"/>
      <c r="BF222" s="181"/>
      <c r="BG222" s="181"/>
      <c r="BI222" s="241"/>
      <c r="BJ222" s="241"/>
      <c r="BL222" s="181"/>
    </row>
    <row r="223" spans="1:64">
      <c r="A223" s="181"/>
      <c r="F223" s="181"/>
      <c r="G223" s="180"/>
      <c r="H223" s="180"/>
      <c r="I223" s="180"/>
      <c r="J223" s="181"/>
      <c r="K223" s="181"/>
      <c r="L223" s="202"/>
      <c r="M223" s="203"/>
      <c r="N223" s="203"/>
      <c r="O223" s="203"/>
      <c r="P223" s="203"/>
      <c r="Q223" s="203"/>
      <c r="R223" s="203"/>
      <c r="AR223" s="181"/>
      <c r="AS223" s="181"/>
      <c r="AT223" s="181"/>
      <c r="AU223" s="181"/>
      <c r="AV223" s="181"/>
      <c r="AW223" s="181"/>
      <c r="AX223" s="181"/>
      <c r="AY223" s="181"/>
      <c r="AZ223" s="181"/>
      <c r="BA223" s="181"/>
      <c r="BB223" s="181"/>
      <c r="BC223" s="181"/>
      <c r="BD223" s="181"/>
      <c r="BE223" s="181"/>
      <c r="BF223" s="181"/>
      <c r="BG223" s="181"/>
      <c r="BI223" s="241"/>
      <c r="BJ223" s="241"/>
      <c r="BL223" s="181"/>
    </row>
    <row r="224" spans="1:64">
      <c r="A224" s="181"/>
      <c r="F224" s="181"/>
      <c r="G224" s="180"/>
      <c r="H224" s="180"/>
      <c r="I224" s="180"/>
      <c r="J224" s="181"/>
      <c r="K224" s="181"/>
      <c r="L224" s="202"/>
      <c r="M224" s="203"/>
      <c r="N224" s="203"/>
      <c r="O224" s="203"/>
      <c r="P224" s="203"/>
      <c r="Q224" s="203"/>
      <c r="R224" s="203"/>
      <c r="AR224" s="181"/>
      <c r="AS224" s="181"/>
      <c r="AT224" s="181"/>
      <c r="AU224" s="181"/>
      <c r="AV224" s="181"/>
      <c r="AW224" s="181"/>
      <c r="AX224" s="181"/>
      <c r="AY224" s="181"/>
      <c r="AZ224" s="181"/>
      <c r="BA224" s="181"/>
      <c r="BB224" s="181"/>
      <c r="BC224" s="181"/>
      <c r="BD224" s="181"/>
      <c r="BE224" s="181"/>
      <c r="BF224" s="181"/>
      <c r="BG224" s="181"/>
      <c r="BI224" s="241"/>
      <c r="BJ224" s="241"/>
      <c r="BL224" s="181"/>
    </row>
    <row r="225" spans="1:64">
      <c r="A225" s="181"/>
      <c r="F225" s="181"/>
      <c r="G225" s="180"/>
      <c r="H225" s="180"/>
      <c r="I225" s="180"/>
      <c r="J225" s="181"/>
      <c r="K225" s="181"/>
      <c r="L225" s="202"/>
      <c r="M225" s="203"/>
      <c r="N225" s="203"/>
      <c r="O225" s="203"/>
      <c r="P225" s="203"/>
      <c r="Q225" s="203"/>
      <c r="R225" s="203"/>
      <c r="AR225" s="181"/>
      <c r="AS225" s="181"/>
      <c r="AT225" s="181"/>
      <c r="AU225" s="181"/>
      <c r="AV225" s="181"/>
      <c r="AW225" s="181"/>
      <c r="AX225" s="181"/>
      <c r="AY225" s="181"/>
      <c r="AZ225" s="181"/>
      <c r="BA225" s="181"/>
      <c r="BB225" s="181"/>
      <c r="BC225" s="181"/>
      <c r="BD225" s="181"/>
      <c r="BE225" s="181"/>
      <c r="BF225" s="181"/>
      <c r="BG225" s="181"/>
      <c r="BI225" s="241"/>
      <c r="BJ225" s="241"/>
      <c r="BL225" s="181"/>
    </row>
    <row r="226" spans="1:64">
      <c r="A226" s="181"/>
      <c r="F226" s="181"/>
      <c r="G226" s="180"/>
      <c r="H226" s="180"/>
      <c r="I226" s="180"/>
      <c r="J226" s="181"/>
      <c r="K226" s="181"/>
      <c r="L226" s="202"/>
      <c r="M226" s="203"/>
      <c r="N226" s="203"/>
      <c r="O226" s="203"/>
      <c r="P226" s="203"/>
      <c r="Q226" s="203"/>
      <c r="R226" s="203"/>
      <c r="AR226" s="181"/>
      <c r="AS226" s="181"/>
      <c r="AT226" s="181"/>
      <c r="AU226" s="181"/>
      <c r="AV226" s="181"/>
      <c r="AW226" s="181"/>
      <c r="AX226" s="181"/>
      <c r="AY226" s="181"/>
      <c r="AZ226" s="181"/>
      <c r="BA226" s="181"/>
      <c r="BB226" s="181"/>
      <c r="BC226" s="181"/>
      <c r="BD226" s="181"/>
      <c r="BE226" s="181"/>
      <c r="BF226" s="181"/>
      <c r="BG226" s="181"/>
      <c r="BI226" s="241"/>
      <c r="BJ226" s="241"/>
      <c r="BL226" s="181"/>
    </row>
    <row r="227" spans="1:64">
      <c r="A227" s="181"/>
      <c r="F227" s="181"/>
      <c r="G227" s="180"/>
      <c r="H227" s="180"/>
      <c r="I227" s="180"/>
      <c r="J227" s="181"/>
      <c r="K227" s="181"/>
      <c r="L227" s="202"/>
      <c r="M227" s="203"/>
      <c r="N227" s="203"/>
      <c r="O227" s="203"/>
      <c r="P227" s="203"/>
      <c r="Q227" s="203"/>
      <c r="R227" s="203"/>
      <c r="AR227" s="181"/>
      <c r="AS227" s="181"/>
      <c r="AT227" s="181"/>
      <c r="AU227" s="181"/>
      <c r="AV227" s="181"/>
      <c r="AW227" s="181"/>
      <c r="AX227" s="181"/>
      <c r="AY227" s="181"/>
      <c r="AZ227" s="181"/>
      <c r="BA227" s="181"/>
      <c r="BB227" s="181"/>
      <c r="BC227" s="181"/>
      <c r="BD227" s="181"/>
      <c r="BE227" s="181"/>
      <c r="BF227" s="181"/>
      <c r="BG227" s="181"/>
      <c r="BI227" s="241"/>
      <c r="BJ227" s="241"/>
      <c r="BL227" s="181"/>
    </row>
    <row r="228" spans="1:64">
      <c r="A228" s="181"/>
      <c r="F228" s="181"/>
      <c r="G228" s="180"/>
      <c r="H228" s="180"/>
      <c r="I228" s="180"/>
      <c r="J228" s="181"/>
      <c r="K228" s="181"/>
      <c r="L228" s="202"/>
      <c r="M228" s="203"/>
      <c r="N228" s="203"/>
      <c r="O228" s="203"/>
      <c r="P228" s="203"/>
      <c r="Q228" s="203"/>
      <c r="R228" s="203"/>
      <c r="AR228" s="181"/>
      <c r="AS228" s="181"/>
      <c r="AT228" s="181"/>
      <c r="AU228" s="181"/>
      <c r="AV228" s="181"/>
      <c r="AW228" s="181"/>
      <c r="AX228" s="181"/>
      <c r="AY228" s="181"/>
      <c r="AZ228" s="181"/>
      <c r="BA228" s="181"/>
      <c r="BB228" s="181"/>
      <c r="BC228" s="181"/>
      <c r="BD228" s="181"/>
      <c r="BE228" s="181"/>
      <c r="BF228" s="181"/>
      <c r="BG228" s="181"/>
      <c r="BI228" s="241"/>
      <c r="BJ228" s="241"/>
      <c r="BL228" s="181"/>
    </row>
    <row r="229" spans="1:64">
      <c r="A229" s="181"/>
      <c r="F229" s="181"/>
      <c r="G229" s="180"/>
      <c r="H229" s="180"/>
      <c r="I229" s="180"/>
      <c r="J229" s="181"/>
      <c r="K229" s="181"/>
      <c r="L229" s="202"/>
      <c r="M229" s="203"/>
      <c r="N229" s="203"/>
      <c r="O229" s="203"/>
      <c r="P229" s="203"/>
      <c r="Q229" s="203"/>
      <c r="R229" s="203"/>
      <c r="AR229" s="181"/>
      <c r="AS229" s="181"/>
      <c r="AT229" s="181"/>
      <c r="AU229" s="181"/>
      <c r="AV229" s="181"/>
      <c r="AW229" s="181"/>
      <c r="AX229" s="181"/>
      <c r="AY229" s="181"/>
      <c r="AZ229" s="181"/>
      <c r="BA229" s="181"/>
      <c r="BB229" s="181"/>
      <c r="BC229" s="181"/>
      <c r="BD229" s="181"/>
      <c r="BE229" s="181"/>
      <c r="BF229" s="181"/>
      <c r="BG229" s="181"/>
      <c r="BI229" s="241"/>
      <c r="BJ229" s="241"/>
      <c r="BL229" s="181"/>
    </row>
    <row r="230" spans="1:64">
      <c r="A230" s="181"/>
      <c r="F230" s="181"/>
      <c r="G230" s="180"/>
      <c r="H230" s="180"/>
      <c r="I230" s="180"/>
      <c r="J230" s="181"/>
      <c r="K230" s="181"/>
      <c r="L230" s="202"/>
      <c r="M230" s="203"/>
      <c r="N230" s="203"/>
      <c r="O230" s="203"/>
      <c r="P230" s="203"/>
      <c r="Q230" s="203"/>
      <c r="R230" s="203"/>
      <c r="AR230" s="181"/>
      <c r="AS230" s="181"/>
      <c r="AT230" s="181"/>
      <c r="AU230" s="181"/>
      <c r="AV230" s="181"/>
      <c r="AW230" s="181"/>
      <c r="AX230" s="181"/>
      <c r="AY230" s="181"/>
      <c r="AZ230" s="181"/>
      <c r="BA230" s="181"/>
      <c r="BB230" s="181"/>
      <c r="BC230" s="181"/>
      <c r="BD230" s="181"/>
      <c r="BE230" s="181"/>
      <c r="BF230" s="181"/>
      <c r="BG230" s="181"/>
      <c r="BI230" s="241"/>
      <c r="BJ230" s="241"/>
      <c r="BL230" s="181"/>
    </row>
    <row r="231" spans="1:64">
      <c r="A231" s="181"/>
      <c r="F231" s="181"/>
      <c r="G231" s="180"/>
      <c r="H231" s="180"/>
      <c r="I231" s="180"/>
      <c r="J231" s="181"/>
      <c r="K231" s="181"/>
      <c r="L231" s="202"/>
      <c r="M231" s="203"/>
      <c r="N231" s="203"/>
      <c r="O231" s="203"/>
      <c r="P231" s="203"/>
      <c r="Q231" s="203"/>
      <c r="R231" s="203"/>
      <c r="AR231" s="181"/>
      <c r="AS231" s="181"/>
      <c r="AT231" s="181"/>
      <c r="AU231" s="181"/>
      <c r="AV231" s="181"/>
      <c r="AW231" s="181"/>
      <c r="AX231" s="181"/>
      <c r="AY231" s="181"/>
      <c r="AZ231" s="181"/>
      <c r="BA231" s="181"/>
      <c r="BB231" s="181"/>
      <c r="BC231" s="181"/>
      <c r="BD231" s="181"/>
      <c r="BE231" s="181"/>
      <c r="BF231" s="181"/>
      <c r="BG231" s="181"/>
      <c r="BI231" s="241"/>
      <c r="BJ231" s="241"/>
      <c r="BL231" s="181"/>
    </row>
    <row r="232" spans="1:64">
      <c r="A232" s="181"/>
      <c r="F232" s="181"/>
      <c r="G232" s="180"/>
      <c r="H232" s="180"/>
      <c r="I232" s="180"/>
      <c r="J232" s="181"/>
      <c r="K232" s="181"/>
      <c r="L232" s="202"/>
      <c r="M232" s="203"/>
      <c r="N232" s="203"/>
      <c r="O232" s="203"/>
      <c r="P232" s="203"/>
      <c r="Q232" s="203"/>
      <c r="R232" s="203"/>
      <c r="AR232" s="181"/>
      <c r="AS232" s="181"/>
      <c r="AT232" s="181"/>
      <c r="AU232" s="181"/>
      <c r="AV232" s="181"/>
      <c r="AW232" s="181"/>
      <c r="AX232" s="181"/>
      <c r="AY232" s="181"/>
      <c r="AZ232" s="181"/>
      <c r="BA232" s="181"/>
      <c r="BB232" s="181"/>
      <c r="BC232" s="181"/>
      <c r="BD232" s="181"/>
      <c r="BE232" s="181"/>
      <c r="BF232" s="181"/>
      <c r="BG232" s="181"/>
      <c r="BI232" s="241"/>
      <c r="BJ232" s="241"/>
      <c r="BL232" s="181"/>
    </row>
    <row r="233" spans="1:64">
      <c r="A233" s="181"/>
      <c r="F233" s="181"/>
      <c r="G233" s="180"/>
      <c r="H233" s="180"/>
      <c r="I233" s="180"/>
      <c r="J233" s="181"/>
      <c r="K233" s="181"/>
      <c r="L233" s="202"/>
      <c r="M233" s="203"/>
      <c r="N233" s="203"/>
      <c r="O233" s="203"/>
      <c r="P233" s="203"/>
      <c r="Q233" s="203"/>
      <c r="R233" s="203"/>
      <c r="AR233" s="181"/>
      <c r="AS233" s="181"/>
      <c r="AT233" s="181"/>
      <c r="AU233" s="181"/>
      <c r="AV233" s="181"/>
      <c r="AW233" s="181"/>
      <c r="AX233" s="181"/>
      <c r="AY233" s="181"/>
      <c r="AZ233" s="181"/>
      <c r="BA233" s="181"/>
      <c r="BB233" s="181"/>
      <c r="BC233" s="181"/>
      <c r="BD233" s="181"/>
      <c r="BE233" s="181"/>
      <c r="BF233" s="181"/>
      <c r="BG233" s="181"/>
      <c r="BI233" s="241"/>
      <c r="BJ233" s="241"/>
      <c r="BL233" s="181"/>
    </row>
    <row r="234" spans="1:64">
      <c r="A234" s="181"/>
      <c r="F234" s="181"/>
      <c r="G234" s="180"/>
      <c r="H234" s="180"/>
      <c r="I234" s="180"/>
      <c r="J234" s="181"/>
      <c r="K234" s="181"/>
      <c r="L234" s="202"/>
      <c r="M234" s="203"/>
      <c r="N234" s="203"/>
      <c r="O234" s="203"/>
      <c r="P234" s="203"/>
      <c r="Q234" s="203"/>
      <c r="R234" s="203"/>
      <c r="AR234" s="181"/>
      <c r="AS234" s="181"/>
      <c r="AT234" s="181"/>
      <c r="AU234" s="181"/>
      <c r="AV234" s="181"/>
      <c r="AW234" s="181"/>
      <c r="AX234" s="181"/>
      <c r="AY234" s="181"/>
      <c r="AZ234" s="181"/>
      <c r="BA234" s="181"/>
      <c r="BB234" s="181"/>
      <c r="BC234" s="181"/>
      <c r="BD234" s="181"/>
      <c r="BE234" s="181"/>
      <c r="BF234" s="181"/>
      <c r="BG234" s="181"/>
      <c r="BI234" s="241"/>
      <c r="BJ234" s="241"/>
      <c r="BL234" s="181"/>
    </row>
    <row r="235" spans="1:64">
      <c r="A235" s="181"/>
      <c r="F235" s="181"/>
      <c r="G235" s="180"/>
      <c r="H235" s="180"/>
      <c r="I235" s="180"/>
      <c r="J235" s="181"/>
      <c r="K235" s="181"/>
      <c r="L235" s="202"/>
      <c r="M235" s="203"/>
      <c r="N235" s="203"/>
      <c r="O235" s="203"/>
      <c r="P235" s="203"/>
      <c r="Q235" s="203"/>
      <c r="R235" s="203"/>
      <c r="AR235" s="181"/>
      <c r="AS235" s="181"/>
      <c r="AT235" s="181"/>
      <c r="AU235" s="181"/>
      <c r="AV235" s="181"/>
      <c r="AW235" s="181"/>
      <c r="AX235" s="181"/>
      <c r="AY235" s="181"/>
      <c r="AZ235" s="181"/>
      <c r="BA235" s="181"/>
      <c r="BB235" s="181"/>
      <c r="BC235" s="181"/>
      <c r="BD235" s="181"/>
      <c r="BE235" s="181"/>
      <c r="BF235" s="181"/>
      <c r="BG235" s="181"/>
      <c r="BI235" s="241"/>
      <c r="BJ235" s="241"/>
      <c r="BL235" s="181"/>
    </row>
    <row r="236" spans="1:64">
      <c r="A236" s="181"/>
      <c r="F236" s="181"/>
      <c r="G236" s="180"/>
      <c r="H236" s="180"/>
      <c r="I236" s="180"/>
      <c r="J236" s="181"/>
      <c r="K236" s="181"/>
      <c r="L236" s="202"/>
      <c r="M236" s="203"/>
      <c r="N236" s="203"/>
      <c r="O236" s="203"/>
      <c r="P236" s="203"/>
      <c r="Q236" s="203"/>
      <c r="R236" s="203"/>
      <c r="AR236" s="181"/>
      <c r="AS236" s="181"/>
      <c r="AT236" s="181"/>
      <c r="AU236" s="181"/>
      <c r="AV236" s="181"/>
      <c r="AW236" s="181"/>
      <c r="AX236" s="181"/>
      <c r="AY236" s="181"/>
      <c r="AZ236" s="181"/>
      <c r="BA236" s="181"/>
      <c r="BB236" s="181"/>
      <c r="BC236" s="181"/>
      <c r="BD236" s="181"/>
      <c r="BE236" s="181"/>
      <c r="BF236" s="181"/>
      <c r="BG236" s="181"/>
      <c r="BI236" s="241"/>
      <c r="BJ236" s="241"/>
      <c r="BL236" s="181"/>
    </row>
    <row r="237" spans="1:64">
      <c r="A237" s="181"/>
      <c r="F237" s="181"/>
      <c r="G237" s="180"/>
      <c r="H237" s="180"/>
      <c r="I237" s="180"/>
      <c r="J237" s="181"/>
      <c r="K237" s="181"/>
      <c r="L237" s="202"/>
      <c r="M237" s="203"/>
      <c r="N237" s="203"/>
      <c r="O237" s="203"/>
      <c r="P237" s="203"/>
      <c r="Q237" s="203"/>
      <c r="R237" s="203"/>
      <c r="AR237" s="181"/>
      <c r="AS237" s="181"/>
      <c r="AT237" s="181"/>
      <c r="AU237" s="181"/>
      <c r="AV237" s="181"/>
      <c r="AW237" s="181"/>
      <c r="AX237" s="181"/>
      <c r="AY237" s="181"/>
      <c r="AZ237" s="181"/>
      <c r="BA237" s="181"/>
      <c r="BB237" s="181"/>
      <c r="BC237" s="181"/>
      <c r="BD237" s="181"/>
      <c r="BE237" s="181"/>
      <c r="BF237" s="181"/>
      <c r="BG237" s="181"/>
      <c r="BI237" s="241"/>
      <c r="BJ237" s="241"/>
      <c r="BL237" s="181"/>
    </row>
    <row r="238" spans="1:64">
      <c r="A238" s="181"/>
      <c r="F238" s="181"/>
      <c r="G238" s="180"/>
      <c r="H238" s="180"/>
      <c r="I238" s="180"/>
      <c r="J238" s="181"/>
      <c r="K238" s="181"/>
      <c r="L238" s="202"/>
      <c r="M238" s="203"/>
      <c r="N238" s="203"/>
      <c r="O238" s="203"/>
      <c r="P238" s="203"/>
      <c r="Q238" s="203"/>
      <c r="R238" s="203"/>
      <c r="AR238" s="181"/>
      <c r="AS238" s="181"/>
      <c r="AT238" s="181"/>
      <c r="AU238" s="181"/>
      <c r="AV238" s="181"/>
      <c r="AW238" s="181"/>
      <c r="AX238" s="181"/>
      <c r="AY238" s="181"/>
      <c r="AZ238" s="181"/>
      <c r="BA238" s="181"/>
      <c r="BB238" s="181"/>
      <c r="BC238" s="181"/>
      <c r="BD238" s="181"/>
      <c r="BE238" s="181"/>
      <c r="BF238" s="181"/>
      <c r="BG238" s="181"/>
      <c r="BI238" s="241"/>
      <c r="BJ238" s="241"/>
      <c r="BL238" s="181"/>
    </row>
    <row r="239" spans="1:64">
      <c r="A239" s="181"/>
      <c r="F239" s="181"/>
      <c r="G239" s="180"/>
      <c r="H239" s="180"/>
      <c r="I239" s="180"/>
      <c r="J239" s="181"/>
      <c r="K239" s="181"/>
      <c r="L239" s="202"/>
      <c r="M239" s="203"/>
      <c r="N239" s="203"/>
      <c r="O239" s="203"/>
      <c r="P239" s="203"/>
      <c r="Q239" s="203"/>
      <c r="R239" s="203"/>
      <c r="AR239" s="181"/>
      <c r="AS239" s="181"/>
      <c r="AT239" s="181"/>
      <c r="AU239" s="181"/>
      <c r="AV239" s="181"/>
      <c r="AW239" s="181"/>
      <c r="AX239" s="181"/>
      <c r="AY239" s="181"/>
      <c r="AZ239" s="181"/>
      <c r="BA239" s="181"/>
      <c r="BB239" s="181"/>
      <c r="BC239" s="181"/>
      <c r="BD239" s="181"/>
      <c r="BE239" s="181"/>
      <c r="BF239" s="181"/>
      <c r="BG239" s="181"/>
      <c r="BI239" s="241"/>
      <c r="BJ239" s="241"/>
      <c r="BL239" s="181"/>
    </row>
    <row r="240" spans="1:64">
      <c r="A240" s="181"/>
      <c r="F240" s="181"/>
      <c r="G240" s="180"/>
      <c r="H240" s="180"/>
      <c r="I240" s="180"/>
      <c r="J240" s="181"/>
      <c r="K240" s="181"/>
      <c r="L240" s="202"/>
      <c r="M240" s="203"/>
      <c r="N240" s="203"/>
      <c r="O240" s="203"/>
      <c r="P240" s="203"/>
      <c r="Q240" s="203"/>
      <c r="R240" s="203"/>
      <c r="AR240" s="181"/>
      <c r="AS240" s="181"/>
      <c r="AT240" s="181"/>
      <c r="AU240" s="181"/>
      <c r="AV240" s="181"/>
      <c r="AW240" s="181"/>
      <c r="AX240" s="181"/>
      <c r="AY240" s="181"/>
      <c r="AZ240" s="181"/>
      <c r="BA240" s="181"/>
      <c r="BB240" s="181"/>
      <c r="BC240" s="181"/>
      <c r="BD240" s="181"/>
      <c r="BE240" s="181"/>
      <c r="BF240" s="181"/>
      <c r="BG240" s="181"/>
      <c r="BI240" s="241"/>
      <c r="BJ240" s="241"/>
      <c r="BL240" s="181"/>
    </row>
    <row r="241" spans="1:64">
      <c r="A241" s="181"/>
      <c r="F241" s="181"/>
      <c r="G241" s="180"/>
      <c r="H241" s="180"/>
      <c r="I241" s="180"/>
      <c r="J241" s="181"/>
      <c r="K241" s="181"/>
      <c r="L241" s="202"/>
      <c r="M241" s="203"/>
      <c r="N241" s="203"/>
      <c r="O241" s="203"/>
      <c r="P241" s="203"/>
      <c r="Q241" s="203"/>
      <c r="R241" s="203"/>
      <c r="AR241" s="181"/>
      <c r="AS241" s="181"/>
      <c r="AT241" s="181"/>
      <c r="AU241" s="181"/>
      <c r="AV241" s="181"/>
      <c r="AW241" s="181"/>
      <c r="AX241" s="181"/>
      <c r="AY241" s="181"/>
      <c r="AZ241" s="181"/>
      <c r="BA241" s="181"/>
      <c r="BB241" s="181"/>
      <c r="BC241" s="181"/>
      <c r="BD241" s="181"/>
      <c r="BE241" s="181"/>
      <c r="BF241" s="181"/>
      <c r="BG241" s="181"/>
      <c r="BI241" s="241"/>
      <c r="BJ241" s="241"/>
      <c r="BL241" s="181"/>
    </row>
    <row r="242" spans="1:64">
      <c r="A242" s="181"/>
      <c r="F242" s="181"/>
      <c r="G242" s="180"/>
      <c r="H242" s="180"/>
      <c r="I242" s="180"/>
      <c r="J242" s="181"/>
      <c r="K242" s="181"/>
      <c r="L242" s="202"/>
      <c r="M242" s="203"/>
      <c r="N242" s="203"/>
      <c r="O242" s="203"/>
      <c r="P242" s="203"/>
      <c r="Q242" s="203"/>
      <c r="R242" s="203"/>
      <c r="AR242" s="181"/>
      <c r="AS242" s="181"/>
      <c r="AT242" s="181"/>
      <c r="AU242" s="181"/>
      <c r="AV242" s="181"/>
      <c r="AW242" s="181"/>
      <c r="AX242" s="181"/>
      <c r="AY242" s="181"/>
      <c r="AZ242" s="181"/>
      <c r="BA242" s="181"/>
      <c r="BB242" s="181"/>
      <c r="BC242" s="181"/>
      <c r="BD242" s="181"/>
      <c r="BE242" s="181"/>
      <c r="BF242" s="181"/>
      <c r="BG242" s="181"/>
      <c r="BI242" s="241"/>
      <c r="BJ242" s="241"/>
      <c r="BL242" s="181"/>
    </row>
    <row r="243" spans="1:64">
      <c r="A243" s="181"/>
      <c r="F243" s="181"/>
      <c r="G243" s="180"/>
      <c r="H243" s="180"/>
      <c r="I243" s="180"/>
      <c r="J243" s="181"/>
      <c r="K243" s="181"/>
      <c r="L243" s="202"/>
      <c r="M243" s="203"/>
      <c r="N243" s="203"/>
      <c r="O243" s="203"/>
      <c r="P243" s="203"/>
      <c r="Q243" s="203"/>
      <c r="R243" s="203"/>
      <c r="AR243" s="181"/>
      <c r="AS243" s="181"/>
      <c r="AT243" s="181"/>
      <c r="AU243" s="181"/>
      <c r="AV243" s="181"/>
      <c r="AW243" s="181"/>
      <c r="AX243" s="181"/>
      <c r="AY243" s="181"/>
      <c r="AZ243" s="181"/>
      <c r="BA243" s="181"/>
      <c r="BB243" s="181"/>
      <c r="BC243" s="181"/>
      <c r="BD243" s="181"/>
      <c r="BE243" s="181"/>
      <c r="BF243" s="181"/>
      <c r="BG243" s="181"/>
      <c r="BI243" s="241"/>
      <c r="BJ243" s="241"/>
      <c r="BL243" s="181"/>
    </row>
    <row r="244" spans="1:64">
      <c r="A244" s="181"/>
      <c r="F244" s="181"/>
      <c r="G244" s="180"/>
      <c r="H244" s="180"/>
      <c r="I244" s="180"/>
      <c r="J244" s="181"/>
      <c r="K244" s="181"/>
      <c r="L244" s="202"/>
      <c r="M244" s="203"/>
      <c r="N244" s="203"/>
      <c r="O244" s="203"/>
      <c r="P244" s="203"/>
      <c r="Q244" s="203"/>
      <c r="R244" s="203"/>
      <c r="AR244" s="181"/>
      <c r="AS244" s="181"/>
      <c r="AT244" s="181"/>
      <c r="AU244" s="181"/>
      <c r="AV244" s="181"/>
      <c r="AW244" s="181"/>
      <c r="AX244" s="181"/>
      <c r="AY244" s="181"/>
      <c r="AZ244" s="181"/>
      <c r="BA244" s="181"/>
      <c r="BB244" s="181"/>
      <c r="BC244" s="181"/>
      <c r="BD244" s="181"/>
      <c r="BE244" s="181"/>
      <c r="BF244" s="181"/>
      <c r="BG244" s="181"/>
      <c r="BI244" s="241"/>
      <c r="BJ244" s="241"/>
      <c r="BL244" s="181"/>
    </row>
    <row r="245" spans="1:64">
      <c r="A245" s="181"/>
      <c r="F245" s="181"/>
      <c r="G245" s="180"/>
      <c r="H245" s="180"/>
      <c r="I245" s="180"/>
      <c r="J245" s="181"/>
      <c r="K245" s="181"/>
      <c r="L245" s="202"/>
      <c r="M245" s="203"/>
      <c r="N245" s="203"/>
      <c r="O245" s="203"/>
      <c r="P245" s="203"/>
      <c r="Q245" s="203"/>
      <c r="R245" s="203"/>
      <c r="AR245" s="181"/>
      <c r="AS245" s="181"/>
      <c r="AT245" s="181"/>
      <c r="AU245" s="181"/>
      <c r="AV245" s="181"/>
      <c r="AW245" s="181"/>
      <c r="AX245" s="181"/>
      <c r="AY245" s="181"/>
      <c r="AZ245" s="181"/>
      <c r="BA245" s="181"/>
      <c r="BB245" s="181"/>
      <c r="BC245" s="181"/>
      <c r="BD245" s="181"/>
      <c r="BE245" s="181"/>
      <c r="BF245" s="181"/>
      <c r="BG245" s="181"/>
      <c r="BI245" s="241"/>
      <c r="BJ245" s="241"/>
      <c r="BL245" s="181"/>
    </row>
    <row r="246" spans="1:64">
      <c r="A246" s="181"/>
      <c r="F246" s="181"/>
      <c r="G246" s="180"/>
      <c r="H246" s="180"/>
      <c r="I246" s="180"/>
      <c r="J246" s="181"/>
      <c r="K246" s="181"/>
      <c r="L246" s="202"/>
      <c r="M246" s="203"/>
      <c r="N246" s="203"/>
      <c r="O246" s="203"/>
      <c r="P246" s="203"/>
      <c r="Q246" s="203"/>
      <c r="R246" s="203"/>
      <c r="AR246" s="181"/>
      <c r="AS246" s="181"/>
      <c r="AT246" s="181"/>
      <c r="AU246" s="181"/>
      <c r="AV246" s="181"/>
      <c r="AW246" s="181"/>
      <c r="AX246" s="181"/>
      <c r="AY246" s="181"/>
      <c r="AZ246" s="181"/>
      <c r="BA246" s="181"/>
      <c r="BB246" s="181"/>
      <c r="BC246" s="181"/>
      <c r="BD246" s="181"/>
      <c r="BE246" s="181"/>
      <c r="BF246" s="181"/>
      <c r="BG246" s="181"/>
      <c r="BI246" s="241"/>
      <c r="BJ246" s="241"/>
      <c r="BL246" s="181"/>
    </row>
    <row r="247" spans="1:64">
      <c r="A247" s="181"/>
      <c r="F247" s="181"/>
      <c r="G247" s="180"/>
      <c r="H247" s="180"/>
      <c r="I247" s="180"/>
      <c r="J247" s="181"/>
      <c r="K247" s="181"/>
      <c r="L247" s="202"/>
      <c r="M247" s="203"/>
      <c r="N247" s="203"/>
      <c r="O247" s="203"/>
      <c r="P247" s="203"/>
      <c r="Q247" s="203"/>
      <c r="R247" s="203"/>
      <c r="AR247" s="181"/>
      <c r="AS247" s="181"/>
      <c r="AT247" s="181"/>
      <c r="AU247" s="181"/>
      <c r="AV247" s="181"/>
      <c r="AW247" s="181"/>
      <c r="AX247" s="181"/>
      <c r="AY247" s="181"/>
      <c r="AZ247" s="181"/>
      <c r="BA247" s="181"/>
      <c r="BB247" s="181"/>
      <c r="BC247" s="181"/>
      <c r="BD247" s="181"/>
      <c r="BE247" s="181"/>
      <c r="BF247" s="181"/>
      <c r="BG247" s="181"/>
      <c r="BI247" s="241"/>
      <c r="BJ247" s="241"/>
      <c r="BL247" s="181"/>
    </row>
    <row r="248" spans="1:64">
      <c r="A248" s="181"/>
      <c r="F248" s="181"/>
      <c r="G248" s="180"/>
      <c r="H248" s="180"/>
      <c r="I248" s="180"/>
      <c r="J248" s="181"/>
      <c r="K248" s="181"/>
      <c r="L248" s="202"/>
      <c r="M248" s="203"/>
      <c r="N248" s="203"/>
      <c r="O248" s="203"/>
      <c r="P248" s="203"/>
      <c r="Q248" s="203"/>
      <c r="R248" s="203"/>
      <c r="AR248" s="181"/>
      <c r="AS248" s="181"/>
      <c r="AT248" s="181"/>
      <c r="AU248" s="181"/>
      <c r="AV248" s="181"/>
      <c r="AW248" s="181"/>
      <c r="AX248" s="181"/>
      <c r="AY248" s="181"/>
      <c r="AZ248" s="181"/>
      <c r="BA248" s="181"/>
      <c r="BB248" s="181"/>
      <c r="BC248" s="181"/>
      <c r="BD248" s="181"/>
      <c r="BE248" s="181"/>
      <c r="BF248" s="181"/>
      <c r="BG248" s="181"/>
      <c r="BI248" s="241"/>
      <c r="BJ248" s="241"/>
      <c r="BL248" s="181"/>
    </row>
    <row r="249" spans="1:64">
      <c r="A249" s="181"/>
      <c r="F249" s="181"/>
      <c r="G249" s="180"/>
      <c r="H249" s="180"/>
      <c r="I249" s="180"/>
      <c r="J249" s="181"/>
      <c r="K249" s="181"/>
      <c r="L249" s="202"/>
      <c r="M249" s="203"/>
      <c r="N249" s="203"/>
      <c r="O249" s="203"/>
      <c r="P249" s="203"/>
      <c r="Q249" s="203"/>
      <c r="R249" s="203"/>
      <c r="AR249" s="181"/>
      <c r="AS249" s="181"/>
      <c r="AT249" s="181"/>
      <c r="AU249" s="181"/>
      <c r="AV249" s="181"/>
      <c r="AW249" s="181"/>
      <c r="AX249" s="181"/>
      <c r="AY249" s="181"/>
      <c r="AZ249" s="181"/>
      <c r="BA249" s="181"/>
      <c r="BB249" s="181"/>
      <c r="BC249" s="181"/>
      <c r="BD249" s="181"/>
      <c r="BE249" s="181"/>
      <c r="BF249" s="181"/>
      <c r="BG249" s="181"/>
      <c r="BI249" s="241"/>
      <c r="BJ249" s="241"/>
      <c r="BL249" s="181"/>
    </row>
    <row r="250" spans="1:64">
      <c r="A250" s="181"/>
      <c r="F250" s="181"/>
      <c r="G250" s="180"/>
      <c r="H250" s="180"/>
      <c r="I250" s="180"/>
      <c r="J250" s="181"/>
      <c r="K250" s="181"/>
      <c r="L250" s="202"/>
      <c r="M250" s="203"/>
      <c r="N250" s="203"/>
      <c r="O250" s="203"/>
      <c r="P250" s="203"/>
      <c r="Q250" s="203"/>
      <c r="R250" s="203"/>
      <c r="AR250" s="181"/>
      <c r="AS250" s="181"/>
      <c r="AT250" s="181"/>
      <c r="AU250" s="181"/>
      <c r="AV250" s="181"/>
      <c r="AW250" s="181"/>
      <c r="AX250" s="181"/>
      <c r="AY250" s="181"/>
      <c r="AZ250" s="181"/>
      <c r="BA250" s="181"/>
      <c r="BB250" s="181"/>
      <c r="BC250" s="181"/>
      <c r="BD250" s="181"/>
      <c r="BE250" s="181"/>
      <c r="BF250" s="181"/>
      <c r="BG250" s="181"/>
      <c r="BI250" s="241"/>
      <c r="BJ250" s="241"/>
      <c r="BL250" s="181"/>
    </row>
    <row r="251" spans="1:64">
      <c r="A251" s="181"/>
      <c r="F251" s="181"/>
      <c r="G251" s="180"/>
      <c r="H251" s="180"/>
      <c r="I251" s="180"/>
      <c r="J251" s="181"/>
      <c r="K251" s="181"/>
      <c r="L251" s="202"/>
      <c r="M251" s="203"/>
      <c r="N251" s="203"/>
      <c r="O251" s="203"/>
      <c r="P251" s="203"/>
      <c r="Q251" s="203"/>
      <c r="R251" s="203"/>
      <c r="AR251" s="181"/>
      <c r="AS251" s="181"/>
      <c r="AT251" s="181"/>
      <c r="AU251" s="181"/>
      <c r="AV251" s="181"/>
      <c r="AW251" s="181"/>
      <c r="AX251" s="181"/>
      <c r="AY251" s="181"/>
      <c r="AZ251" s="181"/>
      <c r="BA251" s="181"/>
      <c r="BB251" s="181"/>
      <c r="BC251" s="181"/>
      <c r="BD251" s="181"/>
      <c r="BE251" s="181"/>
      <c r="BF251" s="181"/>
      <c r="BG251" s="181"/>
      <c r="BI251" s="241"/>
      <c r="BJ251" s="241"/>
      <c r="BL251" s="181"/>
    </row>
    <row r="252" spans="1:64">
      <c r="A252" s="181"/>
      <c r="F252" s="181"/>
      <c r="G252" s="180"/>
      <c r="H252" s="180"/>
      <c r="I252" s="180"/>
      <c r="J252" s="181"/>
      <c r="K252" s="181"/>
      <c r="L252" s="202"/>
      <c r="M252" s="203"/>
      <c r="N252" s="203"/>
      <c r="O252" s="203"/>
      <c r="P252" s="203"/>
      <c r="Q252" s="203"/>
      <c r="R252" s="203"/>
      <c r="AR252" s="181"/>
      <c r="AS252" s="181"/>
      <c r="AT252" s="181"/>
      <c r="AU252" s="181"/>
      <c r="AV252" s="181"/>
      <c r="AW252" s="181"/>
      <c r="AX252" s="181"/>
      <c r="AY252" s="181"/>
      <c r="AZ252" s="181"/>
      <c r="BA252" s="181"/>
      <c r="BB252" s="181"/>
      <c r="BC252" s="181"/>
      <c r="BD252" s="181"/>
      <c r="BE252" s="181"/>
      <c r="BF252" s="181"/>
      <c r="BG252" s="181"/>
      <c r="BI252" s="241"/>
      <c r="BJ252" s="241"/>
      <c r="BL252" s="181"/>
    </row>
    <row r="253" spans="1:64">
      <c r="A253" s="181"/>
      <c r="F253" s="181"/>
      <c r="G253" s="180"/>
      <c r="H253" s="180"/>
      <c r="I253" s="180"/>
      <c r="J253" s="181"/>
      <c r="K253" s="181"/>
      <c r="L253" s="202"/>
      <c r="M253" s="203"/>
      <c r="N253" s="203"/>
      <c r="O253" s="203"/>
      <c r="P253" s="203"/>
      <c r="Q253" s="203"/>
      <c r="R253" s="203"/>
      <c r="AR253" s="181"/>
      <c r="AS253" s="181"/>
      <c r="AT253" s="181"/>
      <c r="AU253" s="181"/>
      <c r="AV253" s="181"/>
      <c r="AW253" s="181"/>
      <c r="AX253" s="181"/>
      <c r="AY253" s="181"/>
      <c r="AZ253" s="181"/>
      <c r="BA253" s="181"/>
      <c r="BB253" s="181"/>
      <c r="BC253" s="181"/>
      <c r="BD253" s="181"/>
      <c r="BE253" s="181"/>
      <c r="BF253" s="181"/>
      <c r="BG253" s="181"/>
      <c r="BI253" s="241"/>
      <c r="BJ253" s="241"/>
      <c r="BL253" s="181"/>
    </row>
    <row r="254" spans="1:64">
      <c r="A254" s="181"/>
      <c r="F254" s="181"/>
      <c r="G254" s="180"/>
      <c r="H254" s="180"/>
      <c r="I254" s="180"/>
      <c r="J254" s="181"/>
      <c r="K254" s="181"/>
      <c r="L254" s="202"/>
      <c r="M254" s="203"/>
      <c r="N254" s="203"/>
      <c r="O254" s="203"/>
      <c r="P254" s="203"/>
      <c r="Q254" s="203"/>
      <c r="R254" s="203"/>
      <c r="AR254" s="181"/>
      <c r="AS254" s="181"/>
      <c r="AT254" s="181"/>
      <c r="AU254" s="181"/>
      <c r="AV254" s="181"/>
      <c r="AW254" s="181"/>
      <c r="AX254" s="181"/>
      <c r="AY254" s="181"/>
      <c r="AZ254" s="181"/>
      <c r="BA254" s="181"/>
      <c r="BB254" s="181"/>
      <c r="BC254" s="181"/>
      <c r="BD254" s="181"/>
      <c r="BE254" s="181"/>
      <c r="BF254" s="181"/>
      <c r="BG254" s="181"/>
      <c r="BI254" s="241"/>
      <c r="BJ254" s="241"/>
      <c r="BL254" s="181"/>
    </row>
    <row r="255" spans="1:64">
      <c r="A255" s="181"/>
      <c r="F255" s="181"/>
      <c r="G255" s="180"/>
      <c r="H255" s="180"/>
      <c r="I255" s="180"/>
      <c r="J255" s="181"/>
      <c r="K255" s="181"/>
      <c r="L255" s="202"/>
      <c r="M255" s="203"/>
      <c r="N255" s="203"/>
      <c r="O255" s="203"/>
      <c r="P255" s="203"/>
      <c r="Q255" s="203"/>
      <c r="R255" s="203"/>
      <c r="AR255" s="181"/>
      <c r="AS255" s="181"/>
      <c r="AT255" s="181"/>
      <c r="AU255" s="181"/>
      <c r="AV255" s="181"/>
      <c r="AW255" s="181"/>
      <c r="AX255" s="181"/>
      <c r="AY255" s="181"/>
      <c r="AZ255" s="181"/>
      <c r="BA255" s="181"/>
      <c r="BB255" s="181"/>
      <c r="BC255" s="181"/>
      <c r="BD255" s="181"/>
      <c r="BE255" s="181"/>
      <c r="BF255" s="181"/>
      <c r="BG255" s="181"/>
      <c r="BI255" s="241"/>
      <c r="BJ255" s="241"/>
      <c r="BL255" s="181"/>
    </row>
    <row r="256" spans="1:64">
      <c r="A256" s="181"/>
      <c r="F256" s="181"/>
      <c r="G256" s="180"/>
      <c r="H256" s="180"/>
      <c r="I256" s="180"/>
      <c r="J256" s="181"/>
      <c r="K256" s="181"/>
      <c r="L256" s="202"/>
      <c r="M256" s="203"/>
      <c r="N256" s="203"/>
      <c r="O256" s="203"/>
      <c r="P256" s="203"/>
      <c r="Q256" s="203"/>
      <c r="R256" s="203"/>
      <c r="AR256" s="181"/>
      <c r="AS256" s="181"/>
      <c r="AT256" s="181"/>
      <c r="AU256" s="181"/>
      <c r="AV256" s="181"/>
      <c r="AW256" s="181"/>
      <c r="AX256" s="181"/>
      <c r="AY256" s="181"/>
      <c r="AZ256" s="181"/>
      <c r="BA256" s="181"/>
      <c r="BB256" s="181"/>
      <c r="BC256" s="181"/>
      <c r="BD256" s="181"/>
      <c r="BE256" s="181"/>
      <c r="BF256" s="181"/>
      <c r="BG256" s="181"/>
      <c r="BI256" s="241"/>
      <c r="BJ256" s="241"/>
      <c r="BL256" s="181"/>
    </row>
    <row r="257" spans="1:64">
      <c r="A257" s="181"/>
      <c r="F257" s="181"/>
      <c r="G257" s="180"/>
      <c r="H257" s="180"/>
      <c r="I257" s="180"/>
      <c r="J257" s="181"/>
      <c r="K257" s="181"/>
      <c r="L257" s="202"/>
      <c r="M257" s="203"/>
      <c r="N257" s="203"/>
      <c r="O257" s="203"/>
      <c r="P257" s="203"/>
      <c r="Q257" s="203"/>
      <c r="R257" s="203"/>
      <c r="AR257" s="181"/>
      <c r="AS257" s="181"/>
      <c r="AT257" s="181"/>
      <c r="AU257" s="181"/>
      <c r="AV257" s="181"/>
      <c r="AW257" s="181"/>
      <c r="AX257" s="181"/>
      <c r="AY257" s="181"/>
      <c r="AZ257" s="181"/>
      <c r="BA257" s="181"/>
      <c r="BB257" s="181"/>
      <c r="BC257" s="181"/>
      <c r="BD257" s="181"/>
      <c r="BE257" s="181"/>
      <c r="BF257" s="181"/>
      <c r="BG257" s="181"/>
      <c r="BI257" s="241"/>
      <c r="BJ257" s="241"/>
      <c r="BL257" s="181"/>
    </row>
    <row r="258" spans="1:64">
      <c r="A258" s="181"/>
      <c r="F258" s="181"/>
      <c r="G258" s="180"/>
      <c r="H258" s="180"/>
      <c r="I258" s="180"/>
      <c r="J258" s="181"/>
      <c r="K258" s="181"/>
      <c r="L258" s="202"/>
      <c r="M258" s="203"/>
      <c r="N258" s="203"/>
      <c r="O258" s="203"/>
      <c r="P258" s="203"/>
      <c r="Q258" s="203"/>
      <c r="R258" s="203"/>
      <c r="AR258" s="181"/>
      <c r="AS258" s="181"/>
      <c r="AT258" s="181"/>
      <c r="AU258" s="181"/>
      <c r="AV258" s="181"/>
      <c r="AW258" s="181"/>
      <c r="AX258" s="181"/>
      <c r="AY258" s="181"/>
      <c r="AZ258" s="181"/>
      <c r="BA258" s="181"/>
      <c r="BB258" s="181"/>
      <c r="BC258" s="181"/>
      <c r="BD258" s="181"/>
      <c r="BE258" s="181"/>
      <c r="BF258" s="181"/>
      <c r="BG258" s="181"/>
      <c r="BI258" s="241"/>
      <c r="BJ258" s="241"/>
      <c r="BL258" s="181"/>
    </row>
    <row r="259" spans="1:64">
      <c r="A259" s="181"/>
      <c r="F259" s="181"/>
      <c r="G259" s="180"/>
      <c r="H259" s="180"/>
      <c r="I259" s="180"/>
      <c r="J259" s="181"/>
      <c r="K259" s="181"/>
      <c r="L259" s="202"/>
      <c r="M259" s="203"/>
      <c r="N259" s="203"/>
      <c r="O259" s="203"/>
      <c r="P259" s="203"/>
      <c r="Q259" s="203"/>
      <c r="R259" s="203"/>
      <c r="AR259" s="181"/>
      <c r="AS259" s="181"/>
      <c r="AT259" s="181"/>
      <c r="AU259" s="181"/>
      <c r="AV259" s="181"/>
      <c r="AW259" s="181"/>
      <c r="AX259" s="181"/>
      <c r="AY259" s="181"/>
      <c r="AZ259" s="181"/>
      <c r="BA259" s="181"/>
      <c r="BB259" s="181"/>
      <c r="BC259" s="181"/>
      <c r="BD259" s="181"/>
      <c r="BE259" s="181"/>
      <c r="BF259" s="181"/>
      <c r="BG259" s="181"/>
      <c r="BI259" s="241"/>
      <c r="BJ259" s="241"/>
      <c r="BL259" s="181"/>
    </row>
    <row r="260" spans="1:64">
      <c r="A260" s="181"/>
      <c r="F260" s="181"/>
      <c r="G260" s="180"/>
      <c r="H260" s="180"/>
      <c r="I260" s="180"/>
      <c r="J260" s="181"/>
      <c r="K260" s="181"/>
      <c r="L260" s="202"/>
      <c r="M260" s="203"/>
      <c r="N260" s="203"/>
      <c r="O260" s="203"/>
      <c r="P260" s="203"/>
      <c r="Q260" s="203"/>
      <c r="R260" s="203"/>
      <c r="AR260" s="181"/>
      <c r="AS260" s="181"/>
      <c r="AT260" s="181"/>
      <c r="AU260" s="181"/>
      <c r="AV260" s="181"/>
      <c r="AW260" s="181"/>
      <c r="AX260" s="181"/>
      <c r="AY260" s="181"/>
      <c r="AZ260" s="181"/>
      <c r="BA260" s="181"/>
      <c r="BB260" s="181"/>
      <c r="BC260" s="181"/>
      <c r="BD260" s="181"/>
      <c r="BE260" s="181"/>
      <c r="BF260" s="181"/>
      <c r="BG260" s="181"/>
      <c r="BI260" s="241"/>
      <c r="BJ260" s="241"/>
      <c r="BL260" s="181"/>
    </row>
    <row r="261" spans="1:64">
      <c r="A261" s="181"/>
      <c r="F261" s="181"/>
      <c r="G261" s="180"/>
      <c r="H261" s="180"/>
      <c r="I261" s="180"/>
      <c r="J261" s="181"/>
      <c r="K261" s="181"/>
      <c r="L261" s="202"/>
      <c r="M261" s="203"/>
      <c r="N261" s="203"/>
      <c r="O261" s="203"/>
      <c r="P261" s="203"/>
      <c r="Q261" s="203"/>
      <c r="R261" s="203"/>
      <c r="AR261" s="181"/>
      <c r="AS261" s="181"/>
      <c r="AT261" s="181"/>
      <c r="AU261" s="181"/>
      <c r="AV261" s="181"/>
      <c r="AW261" s="181"/>
      <c r="AX261" s="181"/>
      <c r="AY261" s="181"/>
      <c r="AZ261" s="181"/>
      <c r="BA261" s="181"/>
      <c r="BB261" s="181"/>
      <c r="BC261" s="181"/>
      <c r="BD261" s="181"/>
      <c r="BE261" s="181"/>
      <c r="BF261" s="181"/>
      <c r="BG261" s="181"/>
      <c r="BI261" s="241"/>
      <c r="BJ261" s="241"/>
      <c r="BL261" s="181"/>
    </row>
    <row r="262" spans="1:64">
      <c r="A262" s="181"/>
      <c r="F262" s="181"/>
      <c r="G262" s="180"/>
      <c r="H262" s="180"/>
      <c r="I262" s="180"/>
      <c r="J262" s="181"/>
      <c r="K262" s="181"/>
      <c r="L262" s="202"/>
      <c r="M262" s="203"/>
      <c r="N262" s="203"/>
      <c r="O262" s="203"/>
      <c r="P262" s="203"/>
      <c r="Q262" s="203"/>
      <c r="R262" s="203"/>
      <c r="AR262" s="181"/>
      <c r="AS262" s="181"/>
      <c r="AT262" s="181"/>
      <c r="AU262" s="181"/>
      <c r="AV262" s="181"/>
      <c r="AW262" s="181"/>
      <c r="AX262" s="181"/>
      <c r="AY262" s="181"/>
      <c r="AZ262" s="181"/>
      <c r="BA262" s="181"/>
      <c r="BB262" s="181"/>
      <c r="BC262" s="181"/>
      <c r="BD262" s="181"/>
      <c r="BE262" s="181"/>
      <c r="BF262" s="181"/>
      <c r="BG262" s="181"/>
      <c r="BI262" s="241"/>
      <c r="BJ262" s="241"/>
      <c r="BL262" s="181"/>
    </row>
    <row r="263" spans="1:64">
      <c r="A263" s="181"/>
      <c r="F263" s="181"/>
      <c r="G263" s="180"/>
      <c r="H263" s="180"/>
      <c r="I263" s="180"/>
      <c r="J263" s="181"/>
      <c r="K263" s="181"/>
      <c r="L263" s="202"/>
      <c r="M263" s="203"/>
      <c r="N263" s="203"/>
      <c r="O263" s="203"/>
      <c r="P263" s="203"/>
      <c r="Q263" s="203"/>
      <c r="R263" s="203"/>
      <c r="AR263" s="181"/>
      <c r="AS263" s="181"/>
      <c r="AT263" s="181"/>
      <c r="AU263" s="181"/>
      <c r="AV263" s="181"/>
      <c r="AW263" s="181"/>
      <c r="AX263" s="181"/>
      <c r="AY263" s="181"/>
      <c r="AZ263" s="181"/>
      <c r="BA263" s="181"/>
      <c r="BB263" s="181"/>
      <c r="BC263" s="181"/>
      <c r="BD263" s="181"/>
      <c r="BE263" s="181"/>
      <c r="BF263" s="181"/>
      <c r="BG263" s="181"/>
      <c r="BI263" s="241"/>
      <c r="BJ263" s="241"/>
      <c r="BL263" s="181"/>
    </row>
    <row r="264" spans="1:64">
      <c r="A264" s="181"/>
      <c r="F264" s="181"/>
      <c r="G264" s="180"/>
      <c r="H264" s="180"/>
      <c r="I264" s="180"/>
      <c r="J264" s="181"/>
      <c r="K264" s="181"/>
      <c r="L264" s="202"/>
      <c r="M264" s="203"/>
      <c r="N264" s="203"/>
      <c r="O264" s="203"/>
      <c r="P264" s="203"/>
      <c r="Q264" s="203"/>
      <c r="R264" s="203"/>
      <c r="AR264" s="181"/>
      <c r="AS264" s="181"/>
      <c r="AT264" s="181"/>
      <c r="AU264" s="181"/>
      <c r="AV264" s="181"/>
      <c r="AW264" s="181"/>
      <c r="AX264" s="181"/>
      <c r="AY264" s="181"/>
      <c r="AZ264" s="181"/>
      <c r="BA264" s="181"/>
      <c r="BB264" s="181"/>
      <c r="BC264" s="181"/>
      <c r="BD264" s="181"/>
      <c r="BE264" s="181"/>
      <c r="BF264" s="181"/>
      <c r="BG264" s="181"/>
      <c r="BI264" s="241"/>
      <c r="BJ264" s="241"/>
      <c r="BL264" s="181"/>
    </row>
    <row r="265" spans="1:64">
      <c r="A265" s="181"/>
      <c r="F265" s="181"/>
      <c r="G265" s="180"/>
      <c r="H265" s="180"/>
      <c r="I265" s="180"/>
      <c r="J265" s="181"/>
      <c r="K265" s="181"/>
      <c r="L265" s="202"/>
      <c r="M265" s="203"/>
      <c r="N265" s="203"/>
      <c r="O265" s="203"/>
      <c r="P265" s="203"/>
      <c r="Q265" s="203"/>
      <c r="R265" s="203"/>
      <c r="AR265" s="181"/>
      <c r="AS265" s="181"/>
      <c r="AT265" s="181"/>
      <c r="AU265" s="181"/>
      <c r="AV265" s="181"/>
      <c r="AW265" s="181"/>
      <c r="AX265" s="181"/>
      <c r="AY265" s="181"/>
      <c r="AZ265" s="181"/>
      <c r="BA265" s="181"/>
      <c r="BB265" s="181"/>
      <c r="BC265" s="181"/>
      <c r="BD265" s="181"/>
      <c r="BE265" s="181"/>
      <c r="BF265" s="181"/>
      <c r="BG265" s="181"/>
      <c r="BI265" s="241"/>
      <c r="BJ265" s="241"/>
      <c r="BL265" s="181"/>
    </row>
    <row r="266" spans="1:64">
      <c r="A266" s="181"/>
      <c r="F266" s="181"/>
      <c r="G266" s="180"/>
      <c r="H266" s="180"/>
      <c r="I266" s="180"/>
      <c r="J266" s="181"/>
      <c r="K266" s="181"/>
      <c r="L266" s="202"/>
      <c r="M266" s="203"/>
      <c r="N266" s="203"/>
      <c r="O266" s="203"/>
      <c r="P266" s="203"/>
      <c r="Q266" s="203"/>
      <c r="R266" s="203"/>
      <c r="AR266" s="181"/>
      <c r="AS266" s="181"/>
      <c r="AT266" s="181"/>
      <c r="AU266" s="181"/>
      <c r="AV266" s="181"/>
      <c r="AW266" s="181"/>
      <c r="AX266" s="181"/>
      <c r="AY266" s="181"/>
      <c r="AZ266" s="181"/>
      <c r="BA266" s="181"/>
      <c r="BB266" s="181"/>
      <c r="BC266" s="181"/>
      <c r="BD266" s="181"/>
      <c r="BE266" s="181"/>
      <c r="BF266" s="181"/>
      <c r="BG266" s="181"/>
      <c r="BI266" s="241"/>
      <c r="BJ266" s="241"/>
      <c r="BL266" s="181"/>
    </row>
    <row r="267" spans="1:64">
      <c r="A267" s="181"/>
      <c r="F267" s="181"/>
      <c r="G267" s="180"/>
      <c r="H267" s="180"/>
      <c r="I267" s="180"/>
      <c r="J267" s="181"/>
      <c r="K267" s="181"/>
      <c r="L267" s="202"/>
      <c r="M267" s="203"/>
      <c r="N267" s="203"/>
      <c r="O267" s="203"/>
      <c r="P267" s="203"/>
      <c r="Q267" s="203"/>
      <c r="R267" s="203"/>
      <c r="AR267" s="181"/>
      <c r="AS267" s="181"/>
      <c r="AT267" s="181"/>
      <c r="AU267" s="181"/>
      <c r="AV267" s="181"/>
      <c r="AW267" s="181"/>
      <c r="AX267" s="181"/>
      <c r="AY267" s="181"/>
      <c r="AZ267" s="181"/>
      <c r="BA267" s="181"/>
      <c r="BB267" s="181"/>
      <c r="BC267" s="181"/>
      <c r="BD267" s="181"/>
      <c r="BE267" s="181"/>
      <c r="BF267" s="181"/>
      <c r="BG267" s="181"/>
      <c r="BI267" s="241"/>
      <c r="BJ267" s="241"/>
      <c r="BL267" s="181"/>
    </row>
    <row r="268" spans="1:64">
      <c r="A268" s="181"/>
      <c r="F268" s="181"/>
      <c r="G268" s="180"/>
      <c r="H268" s="180"/>
      <c r="I268" s="180"/>
      <c r="J268" s="181"/>
      <c r="K268" s="181"/>
      <c r="L268" s="202"/>
      <c r="M268" s="203"/>
      <c r="N268" s="203"/>
      <c r="O268" s="203"/>
      <c r="P268" s="203"/>
      <c r="Q268" s="203"/>
      <c r="R268" s="203"/>
      <c r="AR268" s="181"/>
      <c r="AS268" s="181"/>
      <c r="AT268" s="181"/>
      <c r="AU268" s="181"/>
      <c r="AV268" s="181"/>
      <c r="AW268" s="181"/>
      <c r="AX268" s="181"/>
      <c r="AY268" s="181"/>
      <c r="AZ268" s="181"/>
      <c r="BA268" s="181"/>
      <c r="BB268" s="181"/>
      <c r="BC268" s="181"/>
      <c r="BD268" s="181"/>
      <c r="BE268" s="181"/>
      <c r="BF268" s="181"/>
      <c r="BG268" s="181"/>
      <c r="BI268" s="241"/>
      <c r="BJ268" s="241"/>
      <c r="BL268" s="181"/>
    </row>
  </sheetData>
  <sheetProtection password="CC09" sheet="1" autoFilter="0" pivotTables="0"/>
  <protectedRanges>
    <protectedRange sqref="BL1:BL1048576" name="区域7"/>
    <protectedRange sqref="AX1:BD1048576" name="区域5"/>
    <protectedRange sqref="AP1:AP26 AP28:AP1048576" name="区域3"/>
    <protectedRange sqref="B1:J1048576" name="区域1"/>
    <protectedRange sqref="R2 M1:Q1048576 R1:S1 R3:S1048576 T1:AN1048576" name="区域2"/>
    <protectedRange sqref="AR1:AR1048576 AP27" name="区域4"/>
    <protectedRange sqref="BH1:BI1048576" name="区域6"/>
    <protectedRange sqref="BN1:BO1048576 CO28:XFD28 A28:CB28" name="区域8"/>
  </protectedRanges>
  <mergeCells count="61">
    <mergeCell ref="M5:M6"/>
    <mergeCell ref="A1:K1"/>
    <mergeCell ref="R2:AP4"/>
    <mergeCell ref="AQ2:AQ4"/>
    <mergeCell ref="A5:A6"/>
    <mergeCell ref="B5:B6"/>
    <mergeCell ref="C5:C6"/>
    <mergeCell ref="D5:D6"/>
    <mergeCell ref="E5:E6"/>
    <mergeCell ref="F5:F6"/>
    <mergeCell ref="G5:G6"/>
    <mergeCell ref="H5:H6"/>
    <mergeCell ref="I5:I6"/>
    <mergeCell ref="J5:J6"/>
    <mergeCell ref="K5:K6"/>
    <mergeCell ref="L5:L6"/>
    <mergeCell ref="AC5:AC6"/>
    <mergeCell ref="N5:N6"/>
    <mergeCell ref="O5:O6"/>
    <mergeCell ref="P5:P6"/>
    <mergeCell ref="Q5:Q6"/>
    <mergeCell ref="R5:R6"/>
    <mergeCell ref="S5:S6"/>
    <mergeCell ref="T5:T6"/>
    <mergeCell ref="U5:W5"/>
    <mergeCell ref="X5:Z5"/>
    <mergeCell ref="AA5:AA6"/>
    <mergeCell ref="AB5:AB6"/>
    <mergeCell ref="AO5:AO6"/>
    <mergeCell ref="AD5:AD6"/>
    <mergeCell ref="AE5:AE6"/>
    <mergeCell ref="AF5:AF6"/>
    <mergeCell ref="AG5:AG6"/>
    <mergeCell ref="AH5:AH6"/>
    <mergeCell ref="AI5:AI6"/>
    <mergeCell ref="AJ5:AJ6"/>
    <mergeCell ref="AK5:AK6"/>
    <mergeCell ref="AL5:AL6"/>
    <mergeCell ref="AM5:AM6"/>
    <mergeCell ref="AN5:AN6"/>
    <mergeCell ref="BB5:BB6"/>
    <mergeCell ref="AP5:AP6"/>
    <mergeCell ref="AQ5:AQ6"/>
    <mergeCell ref="AR5:AR6"/>
    <mergeCell ref="AT5:AT6"/>
    <mergeCell ref="AU5:AU6"/>
    <mergeCell ref="AV5:AV6"/>
    <mergeCell ref="AW5:AW6"/>
    <mergeCell ref="AX5:AX6"/>
    <mergeCell ref="AY5:AY6"/>
    <mergeCell ref="AZ5:AZ6"/>
    <mergeCell ref="BA5:BA6"/>
    <mergeCell ref="BI5:BI6"/>
    <mergeCell ref="BJ5:BJ6"/>
    <mergeCell ref="BK5:BK6"/>
    <mergeCell ref="BC5:BC6"/>
    <mergeCell ref="BD5:BD6"/>
    <mergeCell ref="BE5:BE6"/>
    <mergeCell ref="BF5:BF6"/>
    <mergeCell ref="BG5:BG6"/>
    <mergeCell ref="BH5:BH6"/>
  </mergeCells>
  <phoneticPr fontId="7" type="noConversion"/>
  <dataValidations count="8">
    <dataValidation type="list" allowBlank="1" showInputMessage="1" showErrorMessage="1" sqref="D7:D26">
      <formula1>$BR$36:$BR$38</formula1>
    </dataValidation>
    <dataValidation type="list" allowBlank="1" showInputMessage="1" showErrorMessage="1" sqref="B1:B1048576">
      <formula1>$CA$47:$CA$58</formula1>
    </dataValidation>
    <dataValidation type="list" allowBlank="1" showInputMessage="1" showErrorMessage="1" sqref="N7:N26">
      <formula1>$BY$35:$BY$65</formula1>
    </dataValidation>
    <dataValidation type="list" allowBlank="1" showInputMessage="1" showErrorMessage="1" sqref="M7:M26">
      <formula1>$BP$49:$BP$52</formula1>
    </dataValidation>
    <dataValidation type="list" allowBlank="1" showInputMessage="1" showErrorMessage="1" sqref="I7:I26">
      <formula1>$BW$36:$BW$40</formula1>
    </dataValidation>
    <dataValidation type="list" allowBlank="1" showInputMessage="1" showErrorMessage="1" sqref="H7:H26">
      <formula1>$BV$36:$BV$37</formula1>
    </dataValidation>
    <dataValidation type="list" allowBlank="1" showInputMessage="1" showErrorMessage="1" sqref="G7:G26">
      <formula1>$BU$36:$BU$53</formula1>
    </dataValidation>
    <dataValidation type="list" allowBlank="1" showInputMessage="1" showErrorMessage="1" sqref="C7:C15">
      <formula1>$BQ$36:$BQ$65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CJ267"/>
  <sheetViews>
    <sheetView workbookViewId="0">
      <pane xSplit="11" ySplit="6" topLeftCell="AY7" activePane="bottomRight" state="frozen"/>
      <selection pane="topRight"/>
      <selection pane="bottomLeft"/>
      <selection pane="bottomRight" activeCell="AP17" sqref="AP17"/>
    </sheetView>
  </sheetViews>
  <sheetFormatPr defaultColWidth="9" defaultRowHeight="14.25"/>
  <cols>
    <col min="1" max="1" width="4" style="160" customWidth="1"/>
    <col min="2" max="2" width="4.375" style="160" customWidth="1"/>
    <col min="3" max="3" width="6.75" style="160" customWidth="1"/>
    <col min="4" max="4" width="6.375" style="160" customWidth="1"/>
    <col min="5" max="6" width="9" style="160" hidden="1" customWidth="1"/>
    <col min="7" max="7" width="8.625" style="160" customWidth="1"/>
    <col min="8" max="8" width="5" style="160" customWidth="1"/>
    <col min="9" max="9" width="7.5" style="160" customWidth="1"/>
    <col min="10" max="10" width="6" style="160" customWidth="1"/>
    <col min="11" max="11" width="6.125" style="160" customWidth="1"/>
    <col min="12" max="12" width="8.125" style="161" customWidth="1"/>
    <col min="13" max="13" width="4.25" style="160" customWidth="1"/>
    <col min="14" max="17" width="4.375" style="160" customWidth="1"/>
    <col min="18" max="18" width="7.5" style="160" customWidth="1"/>
    <col min="19" max="19" width="7.875" style="160" customWidth="1"/>
    <col min="20" max="20" width="5.375" style="160" customWidth="1"/>
    <col min="21" max="36" width="7.5" style="160" customWidth="1"/>
    <col min="37" max="37" width="7.375" style="160" customWidth="1"/>
    <col min="38" max="38" width="6.625" style="160" hidden="1" customWidth="1"/>
    <col min="39" max="39" width="5.875" style="160" hidden="1" customWidth="1"/>
    <col min="40" max="40" width="5.5" style="160" hidden="1" customWidth="1"/>
    <col min="41" max="41" width="5.875" style="160" hidden="1" customWidth="1"/>
    <col min="42" max="42" width="7" style="160" customWidth="1"/>
    <col min="43" max="43" width="8.25" style="160" hidden="1" customWidth="1"/>
    <col min="44" max="44" width="8" style="160" hidden="1" customWidth="1"/>
    <col min="45" max="45" width="6.75" style="160" hidden="1" customWidth="1"/>
    <col min="46" max="47" width="7.875" style="160" customWidth="1"/>
    <col min="48" max="48" width="7" style="160" customWidth="1"/>
    <col min="49" max="49" width="6.625" style="160" customWidth="1"/>
    <col min="50" max="50" width="9" style="160" hidden="1" customWidth="1"/>
    <col min="51" max="56" width="6.625" style="160" customWidth="1"/>
    <col min="57" max="57" width="8" style="160" customWidth="1"/>
    <col min="58" max="58" width="8.375" style="160" customWidth="1"/>
    <col min="59" max="59" width="8.125" style="160" customWidth="1"/>
    <col min="60" max="60" width="6.625" style="160" customWidth="1"/>
    <col min="61" max="61" width="7.375" style="160" customWidth="1"/>
    <col min="62" max="62" width="8.5" style="160" customWidth="1"/>
    <col min="63" max="63" width="9.625" style="160" customWidth="1"/>
    <col min="64" max="64" width="20.875" style="160" customWidth="1"/>
    <col min="65" max="65" width="14.5" style="160" hidden="1" customWidth="1"/>
    <col min="66" max="66" width="10.5" style="160" customWidth="1"/>
    <col min="67" max="67" width="9.5" style="160" customWidth="1"/>
    <col min="68" max="68" width="12.75" style="160" hidden="1" customWidth="1"/>
    <col min="69" max="69" width="9" style="160" hidden="1" customWidth="1"/>
    <col min="70" max="70" width="10" style="160" hidden="1" customWidth="1"/>
    <col min="71" max="80" width="9" style="160" hidden="1" customWidth="1"/>
    <col min="81" max="81" width="8.25" style="160" customWidth="1"/>
    <col min="82" max="88" width="9" style="160" customWidth="1"/>
    <col min="89" max="16384" width="9" style="160"/>
  </cols>
  <sheetData>
    <row r="1" spans="1:88" ht="22.5">
      <c r="A1" s="469" t="str">
        <f>"2017年"&amp;B7&amp;C7&amp;D7&amp;"工资表"</f>
        <v>2017年5月天河天府路中心市场部工资表</v>
      </c>
      <c r="B1" s="469"/>
      <c r="C1" s="469"/>
      <c r="D1" s="469"/>
      <c r="E1" s="469"/>
      <c r="F1" s="469"/>
      <c r="G1" s="469"/>
      <c r="H1" s="469"/>
      <c r="I1" s="469"/>
      <c r="J1" s="469"/>
      <c r="K1" s="469"/>
      <c r="L1" s="182"/>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3"/>
      <c r="BL1" s="183"/>
    </row>
    <row r="2" spans="1:88" ht="24.75" customHeight="1">
      <c r="A2" s="162" t="s">
        <v>26</v>
      </c>
      <c r="B2" s="163"/>
      <c r="C2" s="163"/>
      <c r="D2" s="163"/>
      <c r="E2" s="163"/>
      <c r="F2" s="163"/>
      <c r="G2" s="163"/>
      <c r="H2" s="163"/>
      <c r="I2" s="163"/>
      <c r="J2" s="163"/>
      <c r="K2" s="163"/>
      <c r="L2" s="184"/>
      <c r="M2" s="163"/>
      <c r="N2" s="163"/>
      <c r="O2" s="185"/>
      <c r="P2" s="185"/>
      <c r="Q2" s="185"/>
      <c r="R2" s="440" t="s">
        <v>27</v>
      </c>
      <c r="S2" s="441"/>
      <c r="T2" s="441"/>
      <c r="U2" s="441"/>
      <c r="V2" s="441"/>
      <c r="W2" s="441"/>
      <c r="X2" s="441"/>
      <c r="Y2" s="441"/>
      <c r="Z2" s="441"/>
      <c r="AA2" s="441"/>
      <c r="AB2" s="441"/>
      <c r="AC2" s="441"/>
      <c r="AD2" s="441"/>
      <c r="AE2" s="441"/>
      <c r="AF2" s="441"/>
      <c r="AG2" s="441"/>
      <c r="AH2" s="441"/>
      <c r="AI2" s="441"/>
      <c r="AJ2" s="441"/>
      <c r="AK2" s="442"/>
      <c r="AL2" s="446"/>
      <c r="AM2" s="446"/>
      <c r="AN2" s="446"/>
      <c r="AO2" s="447"/>
      <c r="AP2" s="222" t="s">
        <v>28</v>
      </c>
      <c r="AQ2" s="222"/>
      <c r="AR2" s="222"/>
      <c r="AS2" s="222"/>
      <c r="AT2" s="222"/>
      <c r="AU2" s="222"/>
      <c r="AV2" s="222"/>
      <c r="AW2" s="222"/>
      <c r="AX2" s="222"/>
      <c r="AY2" s="222"/>
      <c r="AZ2" s="222"/>
      <c r="BA2" s="222"/>
      <c r="BB2" s="222"/>
      <c r="BC2" s="222"/>
      <c r="BD2" s="222"/>
      <c r="BE2" s="222"/>
      <c r="BF2" s="222"/>
      <c r="BG2" s="223" t="s">
        <v>29</v>
      </c>
      <c r="BH2" s="222" t="s">
        <v>30</v>
      </c>
      <c r="BI2" s="222"/>
      <c r="BJ2" s="222"/>
      <c r="BK2" s="223" t="s">
        <v>31</v>
      </c>
      <c r="BL2" s="223"/>
    </row>
    <row r="3" spans="1:88" ht="25.5" hidden="1" customHeight="1">
      <c r="A3" s="163"/>
      <c r="B3" s="163"/>
      <c r="C3" s="163"/>
      <c r="D3" s="163"/>
      <c r="E3" s="163"/>
      <c r="F3" s="163"/>
      <c r="G3" s="163"/>
      <c r="H3" s="163"/>
      <c r="I3" s="163"/>
      <c r="J3" s="163"/>
      <c r="K3" s="163"/>
      <c r="L3" s="184"/>
      <c r="M3" s="163"/>
      <c r="N3" s="163"/>
      <c r="O3" s="186"/>
      <c r="P3" s="186"/>
      <c r="Q3" s="186"/>
      <c r="R3" s="401"/>
      <c r="S3" s="402"/>
      <c r="T3" s="402"/>
      <c r="U3" s="402"/>
      <c r="V3" s="402"/>
      <c r="W3" s="402"/>
      <c r="X3" s="402"/>
      <c r="Y3" s="402"/>
      <c r="Z3" s="402"/>
      <c r="AA3" s="402"/>
      <c r="AB3" s="402"/>
      <c r="AC3" s="402"/>
      <c r="AD3" s="402"/>
      <c r="AE3" s="402"/>
      <c r="AF3" s="402"/>
      <c r="AG3" s="402"/>
      <c r="AH3" s="402"/>
      <c r="AI3" s="402"/>
      <c r="AJ3" s="402"/>
      <c r="AK3" s="403"/>
      <c r="AL3" s="408"/>
      <c r="AM3" s="408"/>
      <c r="AN3" s="408"/>
      <c r="AO3" s="448"/>
      <c r="AP3" s="223"/>
      <c r="AQ3" s="222" t="s">
        <v>32</v>
      </c>
      <c r="AR3" s="222"/>
      <c r="AS3" s="223"/>
      <c r="AT3" s="222" t="s">
        <v>33</v>
      </c>
      <c r="AU3" s="224" t="s">
        <v>34</v>
      </c>
      <c r="AV3" s="224"/>
      <c r="AW3" s="224"/>
      <c r="AX3" s="222"/>
      <c r="AY3" s="222"/>
      <c r="AZ3" s="222"/>
      <c r="BA3" s="222"/>
      <c r="BB3" s="222"/>
      <c r="BC3" s="222"/>
      <c r="BD3" s="222"/>
      <c r="BE3" s="222"/>
      <c r="BF3" s="222"/>
      <c r="BG3" s="222"/>
      <c r="BH3" s="222"/>
      <c r="BI3" s="222"/>
      <c r="BJ3" s="222"/>
      <c r="BK3" s="222"/>
      <c r="BL3" s="177"/>
    </row>
    <row r="4" spans="1:88" ht="25.5" hidden="1" customHeight="1">
      <c r="A4" s="163"/>
      <c r="B4" s="163"/>
      <c r="C4" s="163"/>
      <c r="D4" s="163"/>
      <c r="E4" s="163"/>
      <c r="F4" s="163"/>
      <c r="G4" s="163"/>
      <c r="H4" s="163"/>
      <c r="I4" s="163"/>
      <c r="J4" s="163"/>
      <c r="K4" s="163"/>
      <c r="L4" s="184"/>
      <c r="M4" s="163"/>
      <c r="N4" s="163"/>
      <c r="O4" s="187"/>
      <c r="P4" s="187"/>
      <c r="Q4" s="187"/>
      <c r="R4" s="443"/>
      <c r="S4" s="444"/>
      <c r="T4" s="444"/>
      <c r="U4" s="444"/>
      <c r="V4" s="444"/>
      <c r="W4" s="444"/>
      <c r="X4" s="444"/>
      <c r="Y4" s="444"/>
      <c r="Z4" s="444"/>
      <c r="AA4" s="444"/>
      <c r="AB4" s="444"/>
      <c r="AC4" s="444"/>
      <c r="AD4" s="444"/>
      <c r="AE4" s="444"/>
      <c r="AF4" s="444"/>
      <c r="AG4" s="444"/>
      <c r="AH4" s="444"/>
      <c r="AI4" s="444"/>
      <c r="AJ4" s="444"/>
      <c r="AK4" s="445"/>
      <c r="AL4" s="449"/>
      <c r="AM4" s="449"/>
      <c r="AN4" s="449"/>
      <c r="AO4" s="450"/>
      <c r="AP4" s="225">
        <v>1</v>
      </c>
      <c r="AQ4" s="225">
        <v>2</v>
      </c>
      <c r="AR4" s="225">
        <v>3</v>
      </c>
      <c r="AS4" s="225">
        <v>4</v>
      </c>
      <c r="AT4" s="225">
        <v>12</v>
      </c>
      <c r="AU4" s="226">
        <v>13</v>
      </c>
      <c r="AV4" s="226"/>
      <c r="AW4" s="226">
        <v>14</v>
      </c>
      <c r="AX4" s="225">
        <v>15</v>
      </c>
      <c r="AY4" s="225">
        <v>16</v>
      </c>
      <c r="AZ4" s="225">
        <v>17</v>
      </c>
      <c r="BA4" s="225"/>
      <c r="BB4" s="225"/>
      <c r="BC4" s="225">
        <v>18</v>
      </c>
      <c r="BD4" s="225">
        <v>19</v>
      </c>
      <c r="BE4" s="225">
        <v>20</v>
      </c>
      <c r="BF4" s="225">
        <v>21</v>
      </c>
      <c r="BG4" s="225">
        <v>22</v>
      </c>
      <c r="BH4" s="225">
        <v>23</v>
      </c>
      <c r="BI4" s="225">
        <v>24</v>
      </c>
      <c r="BJ4" s="225">
        <v>25</v>
      </c>
      <c r="BK4" s="225">
        <v>26</v>
      </c>
      <c r="BL4" s="225">
        <v>39</v>
      </c>
    </row>
    <row r="5" spans="1:88" ht="23.25" customHeight="1">
      <c r="A5" s="463" t="s">
        <v>35</v>
      </c>
      <c r="B5" s="474" t="s">
        <v>36</v>
      </c>
      <c r="C5" s="474" t="s">
        <v>37</v>
      </c>
      <c r="D5" s="474" t="s">
        <v>38</v>
      </c>
      <c r="E5" s="474" t="s">
        <v>39</v>
      </c>
      <c r="F5" s="463" t="s">
        <v>40</v>
      </c>
      <c r="G5" s="476" t="s">
        <v>41</v>
      </c>
      <c r="H5" s="476" t="s">
        <v>42</v>
      </c>
      <c r="I5" s="476" t="s">
        <v>43</v>
      </c>
      <c r="J5" s="476" t="s">
        <v>44</v>
      </c>
      <c r="K5" s="476" t="s">
        <v>45</v>
      </c>
      <c r="L5" s="478" t="s">
        <v>46</v>
      </c>
      <c r="M5" s="467" t="s">
        <v>47</v>
      </c>
      <c r="N5" s="467" t="s">
        <v>48</v>
      </c>
      <c r="O5" s="467" t="s">
        <v>49</v>
      </c>
      <c r="P5" s="467" t="s">
        <v>50</v>
      </c>
      <c r="Q5" s="467" t="s">
        <v>51</v>
      </c>
      <c r="R5" s="461" t="s">
        <v>52</v>
      </c>
      <c r="S5" s="461" t="s">
        <v>53</v>
      </c>
      <c r="T5" s="461" t="s">
        <v>54</v>
      </c>
      <c r="U5" s="470" t="s">
        <v>55</v>
      </c>
      <c r="V5" s="471"/>
      <c r="W5" s="472"/>
      <c r="X5" s="473" t="s">
        <v>56</v>
      </c>
      <c r="Y5" s="473"/>
      <c r="Z5" s="473"/>
      <c r="AA5" s="461" t="s">
        <v>57</v>
      </c>
      <c r="AB5" s="461" t="s">
        <v>58</v>
      </c>
      <c r="AC5" s="461" t="s">
        <v>59</v>
      </c>
      <c r="AD5" s="461" t="s">
        <v>60</v>
      </c>
      <c r="AE5" s="465" t="s">
        <v>61</v>
      </c>
      <c r="AF5" s="465" t="s">
        <v>62</v>
      </c>
      <c r="AG5" s="465" t="s">
        <v>63</v>
      </c>
      <c r="AH5" s="465" t="s">
        <v>64</v>
      </c>
      <c r="AI5" s="465" t="s">
        <v>65</v>
      </c>
      <c r="AJ5" s="461" t="s">
        <v>66</v>
      </c>
      <c r="AK5" s="461" t="s">
        <v>67</v>
      </c>
      <c r="AL5" s="461" t="s">
        <v>68</v>
      </c>
      <c r="AM5" s="461" t="s">
        <v>69</v>
      </c>
      <c r="AN5" s="461"/>
      <c r="AO5" s="461"/>
      <c r="AP5" s="463" t="s">
        <v>70</v>
      </c>
      <c r="AQ5" s="227" t="s">
        <v>71</v>
      </c>
      <c r="AR5" s="227" t="s">
        <v>72</v>
      </c>
      <c r="AS5" s="438" t="s">
        <v>73</v>
      </c>
      <c r="AT5" s="438" t="s">
        <v>74</v>
      </c>
      <c r="AU5" s="457" t="s">
        <v>75</v>
      </c>
      <c r="AV5" s="457" t="s">
        <v>76</v>
      </c>
      <c r="AW5" s="459" t="s">
        <v>77</v>
      </c>
      <c r="AX5" s="234"/>
      <c r="AY5" s="438" t="s">
        <v>78</v>
      </c>
      <c r="AZ5" s="438" t="s">
        <v>79</v>
      </c>
      <c r="BA5" s="438" t="s">
        <v>80</v>
      </c>
      <c r="BB5" s="438" t="s">
        <v>81</v>
      </c>
      <c r="BC5" s="438" t="s">
        <v>82</v>
      </c>
      <c r="BD5" s="438" t="s">
        <v>83</v>
      </c>
      <c r="BE5" s="438" t="s">
        <v>84</v>
      </c>
      <c r="BF5" s="451" t="s">
        <v>85</v>
      </c>
      <c r="BG5" s="438" t="s">
        <v>29</v>
      </c>
      <c r="BH5" s="453" t="s">
        <v>86</v>
      </c>
      <c r="BI5" s="455" t="s">
        <v>87</v>
      </c>
      <c r="BJ5" s="455" t="s">
        <v>88</v>
      </c>
      <c r="BK5" s="438" t="s">
        <v>89</v>
      </c>
      <c r="BL5" s="236" t="s">
        <v>90</v>
      </c>
    </row>
    <row r="6" spans="1:88" ht="18" customHeight="1">
      <c r="A6" s="464"/>
      <c r="B6" s="475"/>
      <c r="C6" s="475"/>
      <c r="D6" s="475"/>
      <c r="E6" s="475"/>
      <c r="F6" s="464"/>
      <c r="G6" s="477"/>
      <c r="H6" s="477"/>
      <c r="I6" s="477"/>
      <c r="J6" s="477"/>
      <c r="K6" s="477"/>
      <c r="L6" s="479"/>
      <c r="M6" s="468"/>
      <c r="N6" s="468"/>
      <c r="O6" s="468"/>
      <c r="P6" s="468"/>
      <c r="Q6" s="468"/>
      <c r="R6" s="462"/>
      <c r="S6" s="462"/>
      <c r="T6" s="462"/>
      <c r="U6" s="205" t="s">
        <v>91</v>
      </c>
      <c r="V6" s="205" t="s">
        <v>92</v>
      </c>
      <c r="W6" s="205" t="s">
        <v>93</v>
      </c>
      <c r="X6" s="205" t="s">
        <v>94</v>
      </c>
      <c r="Y6" s="205" t="s">
        <v>95</v>
      </c>
      <c r="Z6" s="205" t="s">
        <v>93</v>
      </c>
      <c r="AA6" s="462"/>
      <c r="AB6" s="462"/>
      <c r="AC6" s="462"/>
      <c r="AD6" s="462"/>
      <c r="AE6" s="466"/>
      <c r="AF6" s="466"/>
      <c r="AG6" s="466"/>
      <c r="AH6" s="466"/>
      <c r="AI6" s="466"/>
      <c r="AJ6" s="462"/>
      <c r="AK6" s="462"/>
      <c r="AL6" s="462"/>
      <c r="AM6" s="462"/>
      <c r="AN6" s="462"/>
      <c r="AO6" s="462"/>
      <c r="AP6" s="464"/>
      <c r="AQ6" s="227"/>
      <c r="AR6" s="227"/>
      <c r="AS6" s="439"/>
      <c r="AT6" s="439"/>
      <c r="AU6" s="458"/>
      <c r="AV6" s="458"/>
      <c r="AW6" s="460"/>
      <c r="AX6" s="234"/>
      <c r="AY6" s="439"/>
      <c r="AZ6" s="439"/>
      <c r="BA6" s="439"/>
      <c r="BB6" s="439"/>
      <c r="BC6" s="439"/>
      <c r="BD6" s="439"/>
      <c r="BE6" s="439"/>
      <c r="BF6" s="452"/>
      <c r="BG6" s="439"/>
      <c r="BH6" s="454"/>
      <c r="BI6" s="456"/>
      <c r="BJ6" s="456"/>
      <c r="BK6" s="439"/>
      <c r="BL6" s="236"/>
      <c r="BM6" s="242" t="s">
        <v>96</v>
      </c>
      <c r="BN6" s="243" t="s">
        <v>96</v>
      </c>
      <c r="BO6" s="243" t="s">
        <v>97</v>
      </c>
      <c r="CC6" s="254">
        <v>0.12</v>
      </c>
      <c r="CD6" s="255">
        <v>0.1</v>
      </c>
      <c r="CE6" s="255">
        <v>0.09</v>
      </c>
      <c r="CF6" s="255">
        <v>0.08</v>
      </c>
      <c r="CG6" s="254">
        <v>0.12</v>
      </c>
      <c r="CH6" s="255">
        <v>0.1</v>
      </c>
      <c r="CI6" s="255">
        <v>0.09</v>
      </c>
      <c r="CJ6" s="255">
        <v>0.08</v>
      </c>
    </row>
    <row r="7" spans="1:88" ht="16.5" customHeight="1">
      <c r="A7" s="164">
        <v>1</v>
      </c>
      <c r="B7" s="165" t="s">
        <v>98</v>
      </c>
      <c r="C7" s="166" t="s">
        <v>99</v>
      </c>
      <c r="D7" s="167" t="s">
        <v>34</v>
      </c>
      <c r="E7" s="168"/>
      <c r="F7" s="169"/>
      <c r="G7" s="170" t="s">
        <v>100</v>
      </c>
      <c r="H7" s="168" t="s">
        <v>101</v>
      </c>
      <c r="I7" s="168" t="s">
        <v>102</v>
      </c>
      <c r="J7" s="188" t="s">
        <v>103</v>
      </c>
      <c r="K7" s="189">
        <f t="shared" ref="K7:K25" si="0">IF(ISERROR(+BP7+BR7),"",+BP7+BR7)</f>
        <v>42</v>
      </c>
      <c r="L7" s="190">
        <f>IF(ISERROR(VLOOKUP(J7,人事资料!D:AS,26,0)),"",VLOOKUP(J7,人事资料!D:AS,26,0))</f>
        <v>41355</v>
      </c>
      <c r="M7" s="191">
        <v>30</v>
      </c>
      <c r="N7" s="191">
        <v>30</v>
      </c>
      <c r="O7" s="192">
        <v>15</v>
      </c>
      <c r="P7" s="192">
        <v>24</v>
      </c>
      <c r="Q7" s="192">
        <v>29</v>
      </c>
      <c r="R7" s="192"/>
      <c r="S7" s="192"/>
      <c r="T7" s="206"/>
      <c r="U7" s="192"/>
      <c r="V7" s="192"/>
      <c r="W7" s="192"/>
      <c r="X7" s="192"/>
      <c r="Y7" s="192"/>
      <c r="Z7" s="192"/>
      <c r="AA7" s="192"/>
      <c r="AB7" s="192"/>
      <c r="AC7" s="192"/>
      <c r="AD7" s="192"/>
      <c r="AE7" s="192"/>
      <c r="AF7" s="192"/>
      <c r="AG7" s="192">
        <v>11000</v>
      </c>
      <c r="AH7" s="192"/>
      <c r="AI7" s="192"/>
      <c r="AJ7" s="36">
        <f>SUM(U7:AI7)</f>
        <v>11000</v>
      </c>
      <c r="AK7" s="214"/>
      <c r="AL7" s="215">
        <f t="shared" ref="AL7:AL10" si="1">IF(I7="试用期",IF(T76&lt;2,2,T7),T7)</f>
        <v>0</v>
      </c>
      <c r="AM7" s="216" t="e">
        <f>IF(#REF!&lt;2,(AVERAGEIFS(AL7:AL25,J7:J25,"&lt;&gt;"))/2,AVERAGEIFS(AL7:AL25,J7:J25,"&lt;&gt;"))</f>
        <v>#REF!</v>
      </c>
      <c r="AN7" s="217"/>
      <c r="AO7" s="107"/>
      <c r="AP7" s="192"/>
      <c r="AQ7" s="228"/>
      <c r="AR7" s="228"/>
      <c r="AS7" s="36">
        <f>SUM(AP7:AR7)</f>
        <v>0</v>
      </c>
      <c r="AT7" s="229">
        <f t="shared" ref="AT7:AT25" si="2">IF(T7&lt;2,IF(R7=0,0,IF(R7&gt;CJ7,CC7*12%+CD7*10%+CE7*9%+CF7*8%,IF(R7&gt;CI7,CC7*12%+CD7*10%+CE7*9%+(R7-CI7)*8%+(CJ7-R7)*8%*0.6,IF(R7&gt;CH7,CC7*12%+CD7*10%+(R7-CH7)*9%+(CI7-R7)*9%*0.6+CF7*8%*0.6,IF(R7&gt;CG7,CC7*12%+(R7-CG7)*10%+(CH7-R7)*10%*0.6+CE7*9%*0.6+CF7*8%*0.6,R7*12%+(CC7-R7)*12%*0.6+CD7*10%*0.6+CE7*9%*0.6+CF7*8%*0.6))))-AK7*2%)*85%,IF(R7=0,0,IF(R7&gt;CJ7,CC7*12%+CD7*10%+CE7*9%+CF7*8%,IF(R7&gt;CI7,CC7*12%+CD7*10%+CE7*9%+(R7-CI7)*8%+(CJ7-R7)*8%*0.6,IF(R7&gt;CH7,CC7*12%+CD7*10%+(R7-CH7)*9%+(CI7-R7)*9%*0.6+CF7*8%*0.6,IF(R7&gt;CG7,CC7*12%+(R7-CG7)*10%+(CH7-R7)*10%*0.6+CE7*9%*0.6+CF7*8%*0.6,R7*12%+(CC7-R7)*12%*0.6+CD7*10%*0.6+CE7*9%*0.6+CF7*8%*0.6)))))-AK7*2%)</f>
        <v>0</v>
      </c>
      <c r="AU7" s="229">
        <f>IF(OR(G7="招生副校长",G7="招生主任"),IF(T7&lt;4,AF7*6%,IF(T7&lt;7,AF7*7.5%,IF(T7&lt;10,AF7*8.5%,AF7*9%))),IF(T7&lt;4,AF7*5%,IF(T7&lt;7,AF7*6.5%,IF(T7&lt;10,AF7*7.5%,AF7*8%))))+IF(OR(G7="招生副校长",G7="招生主任"),IF(T7&lt;4,AH7*7%,IF(T7&lt;7,AH7*8.5%,IF(T7&lt;10,AH7*9.5%,AH7*10%))),IF(T7&lt;4,AH7*6%,IF(T7&lt;7,AH7*7.5%,IF(T7&lt;10,AH7*8.5%,AH7*9%))))+AE7*3%+AG7*4%+AI7*5%+AB7*4%</f>
        <v>440</v>
      </c>
      <c r="AV7" s="229">
        <f>IF(T26&lt;O7,(AJ26-AE26-AD26)*0.6%,IF(T26&lt;P7,(AJ26-AE26-AD26)*1%,IF(T26&lt;Q7,(AJ26-AE26-AD26)*1.2%,(AJ26-AE26-AD26)*1.5%)))</f>
        <v>2167.7040000000002</v>
      </c>
      <c r="AW7" s="192">
        <f>600+600+500+1500</f>
        <v>3200</v>
      </c>
      <c r="AX7" s="192"/>
      <c r="AY7" s="192">
        <f>880+120</f>
        <v>1000</v>
      </c>
      <c r="AZ7" s="235"/>
      <c r="BA7" s="235"/>
      <c r="BB7" s="235"/>
      <c r="BC7" s="235"/>
      <c r="BD7" s="259">
        <v>-20</v>
      </c>
      <c r="BE7" s="36">
        <f>IF(G7="招生副校长",IF(AT7+AU7+SUMIFS(AW7:BD7,AW7:BD7,"&gt;0")&gt;15000,15000+AV7+SUMIFS(AW7:BD7,AW7:BD7,"&lt;0"),SUM(AT7:BD7)),SUM(AT7:BD7))</f>
        <v>6787.7039999999997</v>
      </c>
      <c r="BF7" s="36">
        <f>IF(BE7&gt;AP7,0,AP7-BE7)</f>
        <v>0</v>
      </c>
      <c r="BG7" s="36">
        <f>IF(BE7&gt;AP7,BE7,AP7)</f>
        <v>6787.7039999999997</v>
      </c>
      <c r="BH7" s="192">
        <v>100</v>
      </c>
      <c r="BI7" s="239">
        <v>317.43</v>
      </c>
      <c r="BJ7" s="237">
        <f>IF(G7="外教",ROUND(MAX((BG7-BH7-BI7-4800)*{0.03,0.1,0.2,0.25,0.3,0.35,0.45}-{0,105,555,1005,2755,5505,13505},0),2),ROUND(MAX((BG7-BH7-BI7-3500)*{0.03,0.1,0.2,0.25,0.3,0.35,0.45}-{0,105,555,1005,2755,5505,13505},0),2))</f>
        <v>182.03</v>
      </c>
      <c r="BK7" s="237">
        <f t="shared" ref="BK7:BK25" si="3">BG7-BH7-BI7-BJ7</f>
        <v>6188.2439999999997</v>
      </c>
      <c r="BL7" s="238"/>
      <c r="BN7" s="244"/>
      <c r="BO7" s="244"/>
      <c r="BP7" s="245">
        <f>IF(ISERROR(VLOOKUP(J7,人事资料!D:AS,27,0)),"",VLOOKUP(J7,人事资料!D:AS,27,0))</f>
        <v>4</v>
      </c>
      <c r="BQ7" s="246">
        <f t="shared" ref="BQ7:BQ25" si="4">IF(ISERROR(VLOOKUP(B7,BP:CB,13,0)),,VLOOKUP(B7,BP:CB,13,0))</f>
        <v>42521</v>
      </c>
      <c r="BR7" s="247">
        <f>DATEDIF(L7,BQ7,"M")</f>
        <v>38</v>
      </c>
      <c r="CC7" s="256">
        <f>W7+Z7</f>
        <v>0</v>
      </c>
      <c r="CD7" s="256">
        <f>V7+Y7+AA7+AD7</f>
        <v>0</v>
      </c>
      <c r="CE7" s="256">
        <f>U7</f>
        <v>0</v>
      </c>
      <c r="CF7" s="256">
        <f>X7+AC7</f>
        <v>0</v>
      </c>
      <c r="CG7" s="256">
        <f>CC7</f>
        <v>0</v>
      </c>
      <c r="CH7" s="256">
        <f>SUM($CC7:CD7)</f>
        <v>0</v>
      </c>
      <c r="CI7" s="256">
        <f>SUM($CC7:CE7)</f>
        <v>0</v>
      </c>
      <c r="CJ7" s="256">
        <f>SUM($CC7:CF7)</f>
        <v>0</v>
      </c>
    </row>
    <row r="8" spans="1:88" ht="16.5" customHeight="1">
      <c r="A8" s="164">
        <v>2</v>
      </c>
      <c r="B8" s="171" t="str">
        <f>IF(J8&lt;&gt;"",$B$7,"")</f>
        <v>5月</v>
      </c>
      <c r="C8" s="172" t="s">
        <v>99</v>
      </c>
      <c r="D8" s="172" t="s">
        <v>34</v>
      </c>
      <c r="E8" s="172"/>
      <c r="F8" s="172"/>
      <c r="G8" s="171" t="s">
        <v>104</v>
      </c>
      <c r="H8" s="172" t="s">
        <v>101</v>
      </c>
      <c r="I8" s="172" t="s">
        <v>105</v>
      </c>
      <c r="J8" s="188" t="s">
        <v>106</v>
      </c>
      <c r="K8" s="189" t="str">
        <f t="shared" si="0"/>
        <v/>
      </c>
      <c r="L8" s="190">
        <f>IF(ISERROR(VLOOKUP(J8,人事资料!D:AS,26,0)),"",VLOOKUP(J8,人事资料!D:AS,26,0))</f>
        <v>42791</v>
      </c>
      <c r="M8" s="191">
        <v>30</v>
      </c>
      <c r="N8" s="191">
        <v>30</v>
      </c>
      <c r="O8" s="192"/>
      <c r="P8" s="192"/>
      <c r="Q8" s="192"/>
      <c r="R8" s="192">
        <v>115000</v>
      </c>
      <c r="S8" s="207">
        <v>9</v>
      </c>
      <c r="T8" s="206"/>
      <c r="U8" s="192"/>
      <c r="V8" s="192"/>
      <c r="W8" s="192"/>
      <c r="X8" s="192">
        <v>41450</v>
      </c>
      <c r="Y8" s="192"/>
      <c r="Z8" s="192"/>
      <c r="AA8" s="192"/>
      <c r="AB8" s="192"/>
      <c r="AC8" s="192"/>
      <c r="AD8" s="192"/>
      <c r="AE8" s="192"/>
      <c r="AF8" s="192"/>
      <c r="AG8" s="192"/>
      <c r="AH8" s="192"/>
      <c r="AI8" s="192"/>
      <c r="AJ8" s="36">
        <f t="shared" ref="AJ8:AJ26" si="5">SUM(U8:AI8)</f>
        <v>41450</v>
      </c>
      <c r="AK8" s="214"/>
      <c r="AL8" s="215">
        <f t="shared" si="1"/>
        <v>2</v>
      </c>
      <c r="AM8" s="218"/>
      <c r="AN8" s="218"/>
      <c r="AO8" s="218"/>
      <c r="AP8" s="192"/>
      <c r="AQ8" s="228"/>
      <c r="AR8" s="228"/>
      <c r="AS8" s="36">
        <f t="shared" ref="AS8:AS26" si="6">SUM(AP8:AR8)</f>
        <v>0</v>
      </c>
      <c r="AT8" s="229">
        <f t="shared" si="2"/>
        <v>2818.6</v>
      </c>
      <c r="AU8" s="229">
        <f t="shared" ref="AU8:AU26" si="7">IF(OR(G8="招生副校长",G8="招生主任"),IF(T8&lt;4,AF8*6%,IF(T8&lt;7,AF8*7.5%,IF(T8&lt;10,AF8*8.5%,AF8*9%))),IF(T8&lt;4,AF8*5%,IF(T8&lt;7,AF8*6.5%,IF(T8&lt;10,AF8*7.5%,AF8*8%))))+IF(OR(G8="招生副校长",G8="招生主任"),IF(T8&lt;4,AH8*7%,IF(T8&lt;7,AH8*8.5%,IF(T8&lt;10,AH8*9.5%,AH8*10%))),IF(T8&lt;4,AH8*6%,IF(T8&lt;7,AH8*7.5%,IF(T8&lt;10,AH8*8.5%,AH8*9%))))+AE8*3%+AG8*4%+AI8*5%+AB8*4%</f>
        <v>0</v>
      </c>
      <c r="AV8" s="229"/>
      <c r="AW8" s="192"/>
      <c r="AX8" s="192"/>
      <c r="AY8" s="192"/>
      <c r="AZ8" s="235"/>
      <c r="BA8" s="235"/>
      <c r="BB8" s="235"/>
      <c r="BC8" s="235"/>
      <c r="BD8" s="259">
        <v>-20</v>
      </c>
      <c r="BE8" s="36">
        <f>SUM(AT8:BD8)</f>
        <v>2798.6</v>
      </c>
      <c r="BF8" s="36">
        <f t="shared" ref="BF8:BF25" si="8">IF(BE8&gt;AP8,0,AP8-BE8)</f>
        <v>0</v>
      </c>
      <c r="BG8" s="36">
        <f t="shared" ref="BG8:BG25" si="9">IF(BE8&gt;AP8,BE8,AP8)</f>
        <v>2798.6</v>
      </c>
      <c r="BH8" s="192">
        <v>100</v>
      </c>
      <c r="BI8" s="239">
        <v>317.43</v>
      </c>
      <c r="BJ8" s="237">
        <f>IF(G8="外教",ROUND(MAX((BG8-BH8-BI8-4800)*{0.03,0.1,0.2,0.25,0.3,0.35,0.45}-{0,105,555,1005,2755,5505,13505},0),2),ROUND(MAX((BG8-BH8-BI8-3500)*{0.03,0.1,0.2,0.25,0.3,0.35,0.45}-{0,105,555,1005,2755,5505,13505},0),2))</f>
        <v>0</v>
      </c>
      <c r="BK8" s="237">
        <f t="shared" si="3"/>
        <v>2381.17</v>
      </c>
      <c r="BL8" s="238"/>
      <c r="BM8" s="248" t="e">
        <f>SUMIF(#REF!,J8,#REF!)+SUMIF(#REF!,J8,#REF!)+SUMIF(#REF!,J8,#REF!)+SUMIF(#REF!,J8,#REF!)+SUMIF(#REF!,J8,#REF!)+SUMIF(#REF!,J8,#REF!)</f>
        <v>#REF!</v>
      </c>
      <c r="BN8" s="248"/>
      <c r="BO8" s="248"/>
      <c r="BP8" s="245">
        <f>IF(ISERROR(VLOOKUP(J8,人事资料!D:AS,27,0)),"",VLOOKUP(J8,人事资料!D:AS,27,0))</f>
        <v>0</v>
      </c>
      <c r="BQ8" s="246">
        <f t="shared" si="4"/>
        <v>42521</v>
      </c>
      <c r="BR8" s="247" t="e">
        <f t="shared" ref="BR8:BR25" si="10">DATEDIF(L8,BQ8,"M")</f>
        <v>#NUM!</v>
      </c>
      <c r="CC8" s="256">
        <f t="shared" ref="CC8:CC33" si="11">W8+Z8</f>
        <v>0</v>
      </c>
      <c r="CD8" s="256">
        <f t="shared" ref="CD8:CD26" si="12">V8+Y8+AA8+AD8</f>
        <v>0</v>
      </c>
      <c r="CE8" s="256">
        <f t="shared" ref="CE8:CE33" si="13">U8</f>
        <v>0</v>
      </c>
      <c r="CF8" s="256">
        <f t="shared" ref="CF8:CF33" si="14">X8+AC8</f>
        <v>41450</v>
      </c>
      <c r="CG8" s="256">
        <f t="shared" ref="CG8:CG33" si="15">CC8</f>
        <v>0</v>
      </c>
      <c r="CH8" s="256">
        <f>SUM($CC8:CD8)</f>
        <v>0</v>
      </c>
      <c r="CI8" s="256">
        <f>SUM($CC8:CE8)</f>
        <v>0</v>
      </c>
      <c r="CJ8" s="256">
        <f>SUM($CC8:CF8)</f>
        <v>41450</v>
      </c>
    </row>
    <row r="9" spans="1:88" ht="16.5" customHeight="1">
      <c r="A9" s="164">
        <v>3</v>
      </c>
      <c r="B9" s="171" t="str">
        <f>IF(J9&lt;&gt;"",$B$7,"")</f>
        <v>5月</v>
      </c>
      <c r="C9" s="172" t="s">
        <v>99</v>
      </c>
      <c r="D9" s="172" t="s">
        <v>34</v>
      </c>
      <c r="E9" s="172"/>
      <c r="F9" s="172"/>
      <c r="G9" s="171" t="s">
        <v>107</v>
      </c>
      <c r="H9" s="171" t="s">
        <v>101</v>
      </c>
      <c r="I9" s="171" t="s">
        <v>105</v>
      </c>
      <c r="J9" s="193" t="s">
        <v>108</v>
      </c>
      <c r="K9" s="189" t="str">
        <f t="shared" si="0"/>
        <v/>
      </c>
      <c r="L9" s="190">
        <f>IF(ISERROR(VLOOKUP(J9,人事资料!D:AS,26,0)),"",VLOOKUP(J9,人事资料!D:AS,26,0))</f>
        <v>42825</v>
      </c>
      <c r="M9" s="191">
        <v>30</v>
      </c>
      <c r="N9" s="191">
        <v>30</v>
      </c>
      <c r="O9" s="192"/>
      <c r="P9" s="192"/>
      <c r="Q9" s="192"/>
      <c r="R9" s="192">
        <v>155000</v>
      </c>
      <c r="S9" s="207">
        <v>8</v>
      </c>
      <c r="T9" s="206">
        <v>3</v>
      </c>
      <c r="U9" s="192"/>
      <c r="V9" s="192"/>
      <c r="W9" s="192"/>
      <c r="X9" s="192">
        <v>20420</v>
      </c>
      <c r="Y9" s="192"/>
      <c r="Z9" s="192">
        <v>25000</v>
      </c>
      <c r="AA9" s="192">
        <v>97600</v>
      </c>
      <c r="AB9" s="192"/>
      <c r="AC9" s="192"/>
      <c r="AD9" s="192"/>
      <c r="AE9" s="192"/>
      <c r="AF9" s="192"/>
      <c r="AG9" s="192"/>
      <c r="AH9" s="192"/>
      <c r="AI9" s="192"/>
      <c r="AJ9" s="36">
        <f t="shared" si="5"/>
        <v>143020</v>
      </c>
      <c r="AK9" s="219"/>
      <c r="AL9" s="215">
        <f t="shared" si="1"/>
        <v>2</v>
      </c>
      <c r="AM9" s="218"/>
      <c r="AN9" s="218"/>
      <c r="AO9" s="218"/>
      <c r="AP9" s="192"/>
      <c r="AQ9" s="228"/>
      <c r="AR9" s="228"/>
      <c r="AS9" s="36">
        <f t="shared" si="6"/>
        <v>0</v>
      </c>
      <c r="AT9" s="229">
        <f t="shared" si="2"/>
        <v>14393.6</v>
      </c>
      <c r="AU9" s="229">
        <f t="shared" si="7"/>
        <v>0</v>
      </c>
      <c r="AV9" s="229"/>
      <c r="AW9" s="192"/>
      <c r="AX9" s="192"/>
      <c r="AY9" s="192"/>
      <c r="AZ9" s="192">
        <f>50*0.2+15*2</f>
        <v>40</v>
      </c>
      <c r="BA9" s="192"/>
      <c r="BB9" s="192"/>
      <c r="BC9" s="192"/>
      <c r="BD9" s="259">
        <v>-20</v>
      </c>
      <c r="BE9" s="36">
        <f>SUM(AT9:BD9)</f>
        <v>14413.6</v>
      </c>
      <c r="BF9" s="36">
        <f t="shared" si="8"/>
        <v>0</v>
      </c>
      <c r="BG9" s="36">
        <f t="shared" si="9"/>
        <v>14413.6</v>
      </c>
      <c r="BH9" s="192">
        <v>100</v>
      </c>
      <c r="BI9" s="239">
        <v>317.43</v>
      </c>
      <c r="BJ9" s="237">
        <v>1918.34</v>
      </c>
      <c r="BK9" s="237">
        <f t="shared" si="3"/>
        <v>12077.83</v>
      </c>
      <c r="BL9" s="238"/>
      <c r="BM9" s="248" t="e">
        <f>SUMIF(#REF!,J9,#REF!)</f>
        <v>#REF!</v>
      </c>
      <c r="BN9" s="248"/>
      <c r="BO9" s="248"/>
      <c r="BP9" s="245">
        <f>IF(ISERROR(VLOOKUP(J9,人事资料!D:AS,27,0)),"",VLOOKUP(J9,人事资料!D:AS,27,0))</f>
        <v>0</v>
      </c>
      <c r="BQ9" s="246">
        <f t="shared" si="4"/>
        <v>42521</v>
      </c>
      <c r="BR9" s="247" t="e">
        <f t="shared" si="10"/>
        <v>#NUM!</v>
      </c>
      <c r="CC9" s="256">
        <f t="shared" si="11"/>
        <v>25000</v>
      </c>
      <c r="CD9" s="256">
        <f t="shared" si="12"/>
        <v>97600</v>
      </c>
      <c r="CE9" s="256">
        <f t="shared" si="13"/>
        <v>0</v>
      </c>
      <c r="CF9" s="256">
        <f t="shared" si="14"/>
        <v>20420</v>
      </c>
      <c r="CG9" s="256">
        <f t="shared" si="15"/>
        <v>25000</v>
      </c>
      <c r="CH9" s="256">
        <f>SUM($CC9:CD9)</f>
        <v>122600</v>
      </c>
      <c r="CI9" s="256">
        <f>SUM($CC9:CE9)</f>
        <v>122600</v>
      </c>
      <c r="CJ9" s="256">
        <f>SUM($CC9:CF9)</f>
        <v>143020</v>
      </c>
    </row>
    <row r="10" spans="1:88" ht="16.5" customHeight="1">
      <c r="A10" s="164">
        <v>4</v>
      </c>
      <c r="B10" s="171" t="s">
        <v>98</v>
      </c>
      <c r="C10" s="172" t="s">
        <v>99</v>
      </c>
      <c r="D10" s="172" t="s">
        <v>110</v>
      </c>
      <c r="E10" s="172"/>
      <c r="F10" s="172"/>
      <c r="G10" s="171" t="s">
        <v>111</v>
      </c>
      <c r="H10" s="172" t="s">
        <v>101</v>
      </c>
      <c r="I10" s="172" t="s">
        <v>102</v>
      </c>
      <c r="J10" s="188" t="s">
        <v>112</v>
      </c>
      <c r="K10" s="189" t="str">
        <f t="shared" si="0"/>
        <v/>
      </c>
      <c r="L10" s="190" t="str">
        <f>IF(ISERROR(VLOOKUP(J10,人事资料!D:AS,26,0)),"",VLOOKUP(J10,人事资料!D:AS,26,0))</f>
        <v/>
      </c>
      <c r="M10" s="191"/>
      <c r="N10" s="191"/>
      <c r="O10" s="192"/>
      <c r="P10" s="192"/>
      <c r="Q10" s="192"/>
      <c r="R10" s="192">
        <v>240000</v>
      </c>
      <c r="S10" s="207">
        <v>5</v>
      </c>
      <c r="T10" s="206"/>
      <c r="U10" s="192"/>
      <c r="V10" s="192"/>
      <c r="W10" s="192"/>
      <c r="X10" s="192">
        <v>11868</v>
      </c>
      <c r="Y10" s="192"/>
      <c r="Z10" s="192"/>
      <c r="AA10" s="192"/>
      <c r="AB10" s="192"/>
      <c r="AC10" s="192"/>
      <c r="AD10" s="192"/>
      <c r="AE10" s="192"/>
      <c r="AF10" s="192"/>
      <c r="AG10" s="192"/>
      <c r="AH10" s="192"/>
      <c r="AI10" s="192"/>
      <c r="AJ10" s="36">
        <f t="shared" si="5"/>
        <v>11868</v>
      </c>
      <c r="AK10" s="214"/>
      <c r="AL10" s="215">
        <f t="shared" si="1"/>
        <v>0</v>
      </c>
      <c r="AM10" s="218"/>
      <c r="AN10" s="218"/>
      <c r="AO10" s="218"/>
      <c r="AP10" s="192"/>
      <c r="AQ10" s="228"/>
      <c r="AR10" s="228"/>
      <c r="AS10" s="36">
        <f t="shared" si="6"/>
        <v>0</v>
      </c>
      <c r="AT10" s="229">
        <f t="shared" si="2"/>
        <v>807.024</v>
      </c>
      <c r="AU10" s="229">
        <f t="shared" si="7"/>
        <v>0</v>
      </c>
      <c r="AV10" s="229"/>
      <c r="AW10" s="192"/>
      <c r="AX10" s="192"/>
      <c r="AY10" s="192"/>
      <c r="AZ10" s="192"/>
      <c r="BA10" s="192"/>
      <c r="BB10" s="192"/>
      <c r="BC10" s="192"/>
      <c r="BD10" s="192"/>
      <c r="BE10" s="36">
        <f t="shared" ref="BE10:BE25" si="16">SUM(AT10:BD10)</f>
        <v>807.024</v>
      </c>
      <c r="BF10" s="36">
        <f t="shared" si="8"/>
        <v>0</v>
      </c>
      <c r="BG10" s="36">
        <f t="shared" si="9"/>
        <v>807.024</v>
      </c>
      <c r="BH10" s="192"/>
      <c r="BI10" s="239"/>
      <c r="BJ10" s="237">
        <f>IF(G10="外教",ROUND(MAX((BG10-BH10-BI10-4800)*{0.03,0.1,0.2,0.25,0.3,0.35,0.45}-{0,105,555,1005,2755,5505,13505},0),2),ROUND(MAX((BG10-BH10-BI10-3500)*{0.03,0.1,0.2,0.25,0.3,0.35,0.45}-{0,105,555,1005,2755,5505,13505},0),2))</f>
        <v>0</v>
      </c>
      <c r="BK10" s="237">
        <f t="shared" si="3"/>
        <v>807.024</v>
      </c>
      <c r="BL10" s="238"/>
      <c r="BM10" s="248" t="e">
        <f>SUMIF(#REF!,J10,#REF!)</f>
        <v>#REF!</v>
      </c>
      <c r="BN10" s="248"/>
      <c r="BO10" s="249"/>
      <c r="BP10" s="245" t="str">
        <f>IF(ISERROR(VLOOKUP(J10,人事资料!D:AS,27,0)),"",VLOOKUP(J10,人事资料!D:AS,27,0))</f>
        <v/>
      </c>
      <c r="BQ10" s="246">
        <f t="shared" si="4"/>
        <v>42521</v>
      </c>
      <c r="BR10" s="247" t="e">
        <f t="shared" si="10"/>
        <v>#VALUE!</v>
      </c>
      <c r="CC10" s="256">
        <f t="shared" si="11"/>
        <v>0</v>
      </c>
      <c r="CD10" s="256">
        <f t="shared" si="12"/>
        <v>0</v>
      </c>
      <c r="CE10" s="256">
        <f t="shared" si="13"/>
        <v>0</v>
      </c>
      <c r="CF10" s="256">
        <f t="shared" si="14"/>
        <v>11868</v>
      </c>
      <c r="CG10" s="256">
        <f t="shared" si="15"/>
        <v>0</v>
      </c>
      <c r="CH10" s="256">
        <f>SUM($CC10:CD10)</f>
        <v>0</v>
      </c>
      <c r="CI10" s="256">
        <f>SUM($CC10:CE10)</f>
        <v>0</v>
      </c>
      <c r="CJ10" s="256">
        <f>SUM($CC10:CF10)</f>
        <v>11868</v>
      </c>
    </row>
    <row r="11" spans="1:88" ht="16.5" customHeight="1">
      <c r="A11" s="164">
        <v>5</v>
      </c>
      <c r="B11" s="171" t="s">
        <v>98</v>
      </c>
      <c r="C11" s="172" t="s">
        <v>99</v>
      </c>
      <c r="D11" s="172" t="s">
        <v>34</v>
      </c>
      <c r="E11" s="171"/>
      <c r="F11" s="171"/>
      <c r="G11" s="171" t="s">
        <v>107</v>
      </c>
      <c r="H11" s="171" t="s">
        <v>101</v>
      </c>
      <c r="I11" s="171" t="s">
        <v>105</v>
      </c>
      <c r="J11" s="195" t="s">
        <v>114</v>
      </c>
      <c r="K11" s="189" t="str">
        <f t="shared" si="0"/>
        <v/>
      </c>
      <c r="L11" s="190" t="str">
        <f>IF(ISERROR(VLOOKUP(#REF!,人事资料!D:AS,26,0)),"",VLOOKUP(#REF!,人事资料!D:AS,26,0))</f>
        <v/>
      </c>
      <c r="M11" s="191"/>
      <c r="N11" s="191"/>
      <c r="O11" s="192"/>
      <c r="P11" s="192"/>
      <c r="Q11" s="192"/>
      <c r="R11" s="192">
        <v>115000</v>
      </c>
      <c r="S11" s="207">
        <v>3</v>
      </c>
      <c r="T11" s="192"/>
      <c r="U11" s="192"/>
      <c r="V11" s="192"/>
      <c r="W11" s="192"/>
      <c r="X11" s="192">
        <v>2880</v>
      </c>
      <c r="Y11" s="192"/>
      <c r="Z11" s="192"/>
      <c r="AA11" s="192"/>
      <c r="AB11" s="192"/>
      <c r="AC11" s="192"/>
      <c r="AD11" s="192"/>
      <c r="AE11" s="192"/>
      <c r="AF11" s="192"/>
      <c r="AG11" s="192"/>
      <c r="AH11" s="192"/>
      <c r="AI11" s="192"/>
      <c r="AJ11" s="36">
        <f t="shared" si="5"/>
        <v>2880</v>
      </c>
      <c r="AK11" s="192"/>
      <c r="AL11" s="215">
        <f t="shared" ref="AL11" si="17">IF(I11="试用期",IF(T81&lt;2,2,T11),T11)</f>
        <v>2</v>
      </c>
      <c r="AM11" s="192"/>
      <c r="AN11" s="220"/>
      <c r="AO11" s="220"/>
      <c r="AP11" s="192"/>
      <c r="AQ11" s="228"/>
      <c r="AR11" s="228"/>
      <c r="AS11" s="36">
        <f t="shared" si="6"/>
        <v>0</v>
      </c>
      <c r="AT11" s="229">
        <f t="shared" si="2"/>
        <v>195.84</v>
      </c>
      <c r="AU11" s="229">
        <f t="shared" si="7"/>
        <v>0</v>
      </c>
      <c r="AV11" s="229"/>
      <c r="AW11" s="192"/>
      <c r="AX11" s="192"/>
      <c r="AY11" s="192"/>
      <c r="AZ11" s="192"/>
      <c r="BA11" s="192"/>
      <c r="BB11" s="192"/>
      <c r="BC11" s="192"/>
      <c r="BD11" s="192"/>
      <c r="BE11" s="36">
        <f t="shared" si="16"/>
        <v>195.84</v>
      </c>
      <c r="BF11" s="36">
        <f t="shared" si="8"/>
        <v>0</v>
      </c>
      <c r="BG11" s="36">
        <f t="shared" si="9"/>
        <v>195.84</v>
      </c>
      <c r="BH11" s="192"/>
      <c r="BI11" s="239"/>
      <c r="BJ11" s="237">
        <f>IF(G11="外教",ROUND(MAX((BG11-BH11-BI11-4800)*{0.03,0.1,0.2,0.25,0.3,0.35,0.45}-{0,105,555,1005,2755,5505,13505},0),2),ROUND(MAX((BG11-BH11-BI11-3500)*{0.03,0.1,0.2,0.25,0.3,0.35,0.45}-{0,105,555,1005,2755,5505,13505},0),2))</f>
        <v>0</v>
      </c>
      <c r="BK11" s="237">
        <f t="shared" si="3"/>
        <v>195.84</v>
      </c>
      <c r="BL11" s="193"/>
      <c r="BM11" s="248" t="e">
        <f>SUMIF(#REF!,#REF!,#REF!)</f>
        <v>#REF!</v>
      </c>
      <c r="BN11" s="249"/>
      <c r="BO11" s="249"/>
      <c r="BP11" s="245" t="str">
        <f>IF(ISERROR(VLOOKUP(#REF!,人事资料!D:AS,27,0)),"",VLOOKUP(#REF!,人事资料!D:AS,27,0))</f>
        <v/>
      </c>
      <c r="BQ11" s="246">
        <f t="shared" si="4"/>
        <v>42521</v>
      </c>
      <c r="BR11" s="247" t="e">
        <f t="shared" si="10"/>
        <v>#VALUE!</v>
      </c>
      <c r="CC11" s="256">
        <f t="shared" si="11"/>
        <v>0</v>
      </c>
      <c r="CD11" s="256">
        <f t="shared" si="12"/>
        <v>0</v>
      </c>
      <c r="CE11" s="256">
        <f t="shared" si="13"/>
        <v>0</v>
      </c>
      <c r="CF11" s="256">
        <f t="shared" si="14"/>
        <v>2880</v>
      </c>
      <c r="CG11" s="256">
        <f t="shared" si="15"/>
        <v>0</v>
      </c>
      <c r="CH11" s="256">
        <f>SUM($CC11:CD11)</f>
        <v>0</v>
      </c>
      <c r="CI11" s="256">
        <f>SUM($CC11:CE11)</f>
        <v>0</v>
      </c>
      <c r="CJ11" s="256">
        <f>SUM($CC11:CF11)</f>
        <v>2880</v>
      </c>
    </row>
    <row r="12" spans="1:88" ht="16.5" customHeight="1">
      <c r="A12" s="164">
        <v>6</v>
      </c>
      <c r="B12" s="171" t="str">
        <f>IF(J11&lt;&gt;"",$B$7,"")</f>
        <v>5月</v>
      </c>
      <c r="C12" s="172" t="s">
        <v>99</v>
      </c>
      <c r="D12" s="172" t="s">
        <v>110</v>
      </c>
      <c r="E12" s="174"/>
      <c r="F12" s="171"/>
      <c r="G12" s="171" t="s">
        <v>115</v>
      </c>
      <c r="H12" s="171" t="s">
        <v>101</v>
      </c>
      <c r="I12" s="171" t="s">
        <v>102</v>
      </c>
      <c r="J12" s="195" t="s">
        <v>116</v>
      </c>
      <c r="K12" s="189" t="str">
        <f t="shared" si="0"/>
        <v/>
      </c>
      <c r="L12" s="190" t="str">
        <f>IF(ISERROR(VLOOKUP(J11,人事资料!D:AS,26,0)),"",VLOOKUP(J11,人事资料!D:AS,26,0))</f>
        <v/>
      </c>
      <c r="M12" s="191"/>
      <c r="N12" s="191"/>
      <c r="O12" s="192"/>
      <c r="P12" s="192"/>
      <c r="Q12" s="192"/>
      <c r="R12" s="192">
        <v>120000</v>
      </c>
      <c r="S12" s="207">
        <v>1</v>
      </c>
      <c r="T12" s="206"/>
      <c r="U12" s="192"/>
      <c r="V12" s="192"/>
      <c r="W12" s="192"/>
      <c r="X12" s="192">
        <v>3316</v>
      </c>
      <c r="Y12" s="192"/>
      <c r="Z12" s="192"/>
      <c r="AA12" s="192"/>
      <c r="AB12" s="192"/>
      <c r="AC12" s="192"/>
      <c r="AD12" s="192"/>
      <c r="AE12" s="192"/>
      <c r="AF12" s="192"/>
      <c r="AG12" s="192"/>
      <c r="AH12" s="192"/>
      <c r="AI12" s="192"/>
      <c r="AJ12" s="36">
        <f t="shared" si="5"/>
        <v>3316</v>
      </c>
      <c r="AK12" s="221"/>
      <c r="AL12" s="215">
        <f t="shared" ref="AL12:AL25" si="18">IF(I12="试用期",IF(T77&lt;2,2,T12),T12)</f>
        <v>0</v>
      </c>
      <c r="AM12" s="220"/>
      <c r="AN12" s="220"/>
      <c r="AO12" s="220"/>
      <c r="AP12" s="192"/>
      <c r="AQ12" s="230"/>
      <c r="AR12" s="231"/>
      <c r="AS12" s="36">
        <f t="shared" si="6"/>
        <v>0</v>
      </c>
      <c r="AT12" s="229">
        <f t="shared" si="2"/>
        <v>225.48800000000003</v>
      </c>
      <c r="AU12" s="229">
        <f t="shared" si="7"/>
        <v>0</v>
      </c>
      <c r="AV12" s="229"/>
      <c r="AW12" s="192"/>
      <c r="AX12" s="192"/>
      <c r="AY12" s="192"/>
      <c r="AZ12" s="192"/>
      <c r="BA12" s="192"/>
      <c r="BB12" s="192"/>
      <c r="BC12" s="192"/>
      <c r="BD12" s="192"/>
      <c r="BE12" s="36">
        <f t="shared" si="16"/>
        <v>225.48800000000003</v>
      </c>
      <c r="BF12" s="36">
        <f t="shared" si="8"/>
        <v>0</v>
      </c>
      <c r="BG12" s="36">
        <f t="shared" si="9"/>
        <v>225.48800000000003</v>
      </c>
      <c r="BH12" s="192"/>
      <c r="BI12" s="239"/>
      <c r="BJ12" s="237">
        <f>IF(G12="外教",ROUND(MAX((BG12-BH12-BI12-4800)*{0.03,0.1,0.2,0.25,0.3,0.35,0.45}-{0,105,555,1005,2755,5505,13505},0),2),ROUND(MAX((BG12-BH12-BI12-3500)*{0.03,0.1,0.2,0.25,0.3,0.35,0.45}-{0,105,555,1005,2755,5505,13505},0),2))</f>
        <v>0</v>
      </c>
      <c r="BK12" s="237">
        <f t="shared" si="3"/>
        <v>225.48800000000003</v>
      </c>
      <c r="BL12" s="193"/>
      <c r="BM12" s="248" t="e">
        <f>SUMIF(#REF!,J11,#REF!)</f>
        <v>#REF!</v>
      </c>
      <c r="BN12" s="249"/>
      <c r="BO12" s="249"/>
      <c r="BP12" s="245" t="str">
        <f>IF(ISERROR(VLOOKUP(J11,人事资料!D:AS,27,0)),"",VLOOKUP(J11,人事资料!D:AS,27,0))</f>
        <v/>
      </c>
      <c r="BQ12" s="246">
        <f t="shared" si="4"/>
        <v>42521</v>
      </c>
      <c r="BR12" s="247" t="e">
        <f t="shared" si="10"/>
        <v>#VALUE!</v>
      </c>
      <c r="CC12" s="256">
        <f t="shared" si="11"/>
        <v>0</v>
      </c>
      <c r="CD12" s="256">
        <f t="shared" si="12"/>
        <v>0</v>
      </c>
      <c r="CE12" s="256">
        <f t="shared" si="13"/>
        <v>0</v>
      </c>
      <c r="CF12" s="256">
        <f t="shared" si="14"/>
        <v>3316</v>
      </c>
      <c r="CG12" s="256">
        <f t="shared" si="15"/>
        <v>0</v>
      </c>
      <c r="CH12" s="256">
        <f>SUM($CC12:CD12)</f>
        <v>0</v>
      </c>
      <c r="CI12" s="256">
        <f>SUM($CC12:CE12)</f>
        <v>0</v>
      </c>
      <c r="CJ12" s="256">
        <f>SUM($CC12:CF12)</f>
        <v>3316</v>
      </c>
    </row>
    <row r="13" spans="1:88" ht="16.5" customHeight="1">
      <c r="A13" s="164">
        <v>7</v>
      </c>
      <c r="B13" s="171" t="s">
        <v>98</v>
      </c>
      <c r="C13" s="172" t="s">
        <v>99</v>
      </c>
      <c r="D13" s="172" t="s">
        <v>34</v>
      </c>
      <c r="E13" s="174"/>
      <c r="F13" s="171"/>
      <c r="G13" s="175" t="s">
        <v>104</v>
      </c>
      <c r="H13" s="175" t="s">
        <v>101</v>
      </c>
      <c r="I13" s="175" t="s">
        <v>105</v>
      </c>
      <c r="J13" s="196" t="s">
        <v>117</v>
      </c>
      <c r="K13" s="189" t="str">
        <f t="shared" si="0"/>
        <v/>
      </c>
      <c r="L13" s="190" t="str">
        <f>IF(ISERROR(VLOOKUP(J13,人事资料!D:AS,26,0)),"",VLOOKUP(J13,人事资料!D:AS,26,0))</f>
        <v/>
      </c>
      <c r="M13" s="191"/>
      <c r="N13" s="191"/>
      <c r="O13" s="192"/>
      <c r="P13" s="192"/>
      <c r="Q13" s="192"/>
      <c r="R13" s="192">
        <v>155000</v>
      </c>
      <c r="S13" s="207">
        <v>11</v>
      </c>
      <c r="T13" s="206">
        <v>2</v>
      </c>
      <c r="U13" s="192"/>
      <c r="V13" s="192"/>
      <c r="W13" s="192"/>
      <c r="X13" s="192">
        <v>10560</v>
      </c>
      <c r="Y13" s="192"/>
      <c r="Z13" s="192"/>
      <c r="AA13" s="192"/>
      <c r="AB13" s="192"/>
      <c r="AC13" s="192"/>
      <c r="AD13" s="192"/>
      <c r="AE13" s="192"/>
      <c r="AF13" s="192"/>
      <c r="AG13" s="192"/>
      <c r="AH13" s="192"/>
      <c r="AI13" s="192"/>
      <c r="AJ13" s="36">
        <f t="shared" si="5"/>
        <v>10560</v>
      </c>
      <c r="AK13" s="221"/>
      <c r="AL13" s="215">
        <f t="shared" si="18"/>
        <v>2</v>
      </c>
      <c r="AM13" s="220"/>
      <c r="AN13" s="220"/>
      <c r="AO13" s="220"/>
      <c r="AP13" s="192"/>
      <c r="AQ13" s="230"/>
      <c r="AR13" s="231"/>
      <c r="AS13" s="36">
        <f t="shared" si="6"/>
        <v>0</v>
      </c>
      <c r="AT13" s="229">
        <f t="shared" si="2"/>
        <v>844.80000000000007</v>
      </c>
      <c r="AU13" s="229">
        <f t="shared" si="7"/>
        <v>0</v>
      </c>
      <c r="AV13" s="229"/>
      <c r="AW13" s="192"/>
      <c r="AX13" s="192"/>
      <c r="AY13" s="192"/>
      <c r="AZ13" s="192"/>
      <c r="BA13" s="192"/>
      <c r="BB13" s="192"/>
      <c r="BC13" s="192"/>
      <c r="BD13" s="192"/>
      <c r="BE13" s="36">
        <f t="shared" si="16"/>
        <v>844.80000000000007</v>
      </c>
      <c r="BF13" s="36">
        <f t="shared" si="8"/>
        <v>0</v>
      </c>
      <c r="BG13" s="36">
        <f t="shared" si="9"/>
        <v>844.80000000000007</v>
      </c>
      <c r="BH13" s="192"/>
      <c r="BI13" s="218"/>
      <c r="BJ13" s="237">
        <f>IF(G13="外教",ROUND(MAX((BG13-BH13-BI13-4800)*{0.03,0.1,0.2,0.25,0.3,0.35,0.45}-{0,105,555,1005,2755,5505,13505},0),2),ROUND(MAX((BG13-BH13-BI13-3500)*{0.03,0.1,0.2,0.25,0.3,0.35,0.45}-{0,105,555,1005,2755,5505,13505},0),2))</f>
        <v>0</v>
      </c>
      <c r="BK13" s="237">
        <f t="shared" si="3"/>
        <v>844.80000000000007</v>
      </c>
      <c r="BL13" s="193"/>
      <c r="BM13" s="249"/>
      <c r="BN13" s="249"/>
      <c r="BO13" s="249"/>
      <c r="BP13" s="245" t="str">
        <f>IF(ISERROR(VLOOKUP(J13,人事资料!D:AS,27,0)),"",VLOOKUP(J13,人事资料!D:AS,27,0))</f>
        <v/>
      </c>
      <c r="BQ13" s="246">
        <f t="shared" si="4"/>
        <v>42521</v>
      </c>
      <c r="BR13" s="247" t="e">
        <f t="shared" si="10"/>
        <v>#VALUE!</v>
      </c>
      <c r="CC13" s="256">
        <f t="shared" si="11"/>
        <v>0</v>
      </c>
      <c r="CD13" s="256">
        <f t="shared" si="12"/>
        <v>0</v>
      </c>
      <c r="CE13" s="256">
        <f t="shared" si="13"/>
        <v>0</v>
      </c>
      <c r="CF13" s="256">
        <f t="shared" si="14"/>
        <v>10560</v>
      </c>
      <c r="CG13" s="256">
        <f t="shared" si="15"/>
        <v>0</v>
      </c>
      <c r="CH13" s="256">
        <f>SUM($CC13:CD13)</f>
        <v>0</v>
      </c>
      <c r="CI13" s="256">
        <f>SUM($CC13:CE13)</f>
        <v>0</v>
      </c>
      <c r="CJ13" s="256">
        <f>SUM($CC13:CF13)</f>
        <v>10560</v>
      </c>
    </row>
    <row r="14" spans="1:88" ht="16.5" customHeight="1">
      <c r="A14" s="164">
        <v>8</v>
      </c>
      <c r="B14" s="171" t="s">
        <v>98</v>
      </c>
      <c r="C14" s="172" t="s">
        <v>99</v>
      </c>
      <c r="D14" s="172" t="s">
        <v>110</v>
      </c>
      <c r="E14" s="174"/>
      <c r="F14" s="171"/>
      <c r="G14" s="175" t="s">
        <v>118</v>
      </c>
      <c r="H14" s="175" t="s">
        <v>101</v>
      </c>
      <c r="I14" s="175" t="s">
        <v>105</v>
      </c>
      <c r="J14" s="196" t="s">
        <v>119</v>
      </c>
      <c r="K14" s="189" t="str">
        <f t="shared" si="0"/>
        <v/>
      </c>
      <c r="L14" s="190" t="str">
        <f>IF(ISERROR(VLOOKUP(#REF!,人事资料!D:AS,26,0)),"",VLOOKUP(#REF!,人事资料!D:AS,26,0))</f>
        <v/>
      </c>
      <c r="M14" s="197"/>
      <c r="N14" s="191"/>
      <c r="O14" s="192"/>
      <c r="P14" s="192"/>
      <c r="Q14" s="192"/>
      <c r="R14" s="192">
        <v>275000</v>
      </c>
      <c r="S14" s="208">
        <v>29</v>
      </c>
      <c r="T14" s="206"/>
      <c r="U14" s="192">
        <v>960</v>
      </c>
      <c r="V14" s="192"/>
      <c r="W14" s="192"/>
      <c r="X14" s="192">
        <v>86838</v>
      </c>
      <c r="Y14" s="192"/>
      <c r="Z14" s="192">
        <v>19700</v>
      </c>
      <c r="AA14" s="192"/>
      <c r="AB14" s="192"/>
      <c r="AC14" s="192"/>
      <c r="AD14" s="192"/>
      <c r="AE14" s="192"/>
      <c r="AF14" s="192"/>
      <c r="AG14" s="192"/>
      <c r="AH14" s="192"/>
      <c r="AI14" s="192"/>
      <c r="AJ14" s="36">
        <f t="shared" si="5"/>
        <v>107498</v>
      </c>
      <c r="AK14" s="221"/>
      <c r="AL14" s="215">
        <f t="shared" si="18"/>
        <v>2</v>
      </c>
      <c r="AM14" s="220"/>
      <c r="AN14" s="220"/>
      <c r="AO14" s="220"/>
      <c r="AP14" s="192"/>
      <c r="AQ14" s="231"/>
      <c r="AR14" s="231"/>
      <c r="AS14" s="36">
        <f t="shared" si="6"/>
        <v>0</v>
      </c>
      <c r="AT14" s="229">
        <f t="shared" si="2"/>
        <v>7987.8240000000005</v>
      </c>
      <c r="AU14" s="229">
        <f t="shared" si="7"/>
        <v>0</v>
      </c>
      <c r="AV14" s="229"/>
      <c r="AW14" s="192"/>
      <c r="AX14" s="192"/>
      <c r="AY14" s="192"/>
      <c r="AZ14" s="192"/>
      <c r="BA14" s="192"/>
      <c r="BB14" s="192"/>
      <c r="BC14" s="192"/>
      <c r="BD14" s="192"/>
      <c r="BE14" s="36">
        <f t="shared" si="16"/>
        <v>7987.8240000000005</v>
      </c>
      <c r="BF14" s="36">
        <f t="shared" si="8"/>
        <v>0</v>
      </c>
      <c r="BG14" s="36">
        <f t="shared" si="9"/>
        <v>7987.8240000000005</v>
      </c>
      <c r="BH14" s="192"/>
      <c r="BI14" s="218"/>
      <c r="BJ14" s="267"/>
      <c r="BK14" s="237">
        <f t="shared" si="3"/>
        <v>7987.8240000000005</v>
      </c>
      <c r="BL14" s="193"/>
      <c r="BM14" s="249"/>
      <c r="BN14" s="249"/>
      <c r="BO14" s="249"/>
      <c r="BP14" s="245" t="str">
        <f>IF(ISERROR(VLOOKUP(#REF!,人事资料!D:AS,27,0)),"",VLOOKUP(#REF!,人事资料!D:AS,27,0))</f>
        <v/>
      </c>
      <c r="BQ14" s="246">
        <f t="shared" si="4"/>
        <v>42521</v>
      </c>
      <c r="BR14" s="247" t="e">
        <f t="shared" si="10"/>
        <v>#VALUE!</v>
      </c>
      <c r="CC14" s="256">
        <f t="shared" si="11"/>
        <v>19700</v>
      </c>
      <c r="CD14" s="256">
        <f t="shared" si="12"/>
        <v>0</v>
      </c>
      <c r="CE14" s="256">
        <f t="shared" si="13"/>
        <v>960</v>
      </c>
      <c r="CF14" s="256">
        <f t="shared" si="14"/>
        <v>86838</v>
      </c>
      <c r="CG14" s="256">
        <f t="shared" si="15"/>
        <v>19700</v>
      </c>
      <c r="CH14" s="256">
        <f>SUM($CC14:CD14)</f>
        <v>19700</v>
      </c>
      <c r="CI14" s="256">
        <f>SUM($CC14:CE14)</f>
        <v>20660</v>
      </c>
      <c r="CJ14" s="256">
        <f>SUM($CC14:CF14)</f>
        <v>107498</v>
      </c>
    </row>
    <row r="15" spans="1:88" ht="16.5" customHeight="1">
      <c r="A15" s="164">
        <v>9</v>
      </c>
      <c r="B15" s="171" t="str">
        <f t="shared" ref="B15:B20" si="19">IF(J14&lt;&gt;"",$B$7,"")</f>
        <v>5月</v>
      </c>
      <c r="C15" s="172" t="s">
        <v>99</v>
      </c>
      <c r="D15" s="172" t="s">
        <v>34</v>
      </c>
      <c r="E15" s="174"/>
      <c r="F15" s="171"/>
      <c r="G15" s="175" t="s">
        <v>107</v>
      </c>
      <c r="H15" s="175" t="s">
        <v>101</v>
      </c>
      <c r="I15" s="175" t="s">
        <v>102</v>
      </c>
      <c r="J15" s="196" t="s">
        <v>120</v>
      </c>
      <c r="K15" s="189" t="str">
        <f t="shared" si="0"/>
        <v/>
      </c>
      <c r="L15" s="190" t="str">
        <f>IF(ISERROR(VLOOKUP(J14,人事资料!D:AS,26,0)),"",VLOOKUP(J14,人事资料!D:AS,26,0))</f>
        <v/>
      </c>
      <c r="M15" s="197"/>
      <c r="N15" s="191"/>
      <c r="O15" s="192"/>
      <c r="P15" s="192"/>
      <c r="Q15" s="192"/>
      <c r="R15" s="192">
        <v>35000</v>
      </c>
      <c r="S15" s="208">
        <v>8</v>
      </c>
      <c r="T15" s="206"/>
      <c r="U15" s="192"/>
      <c r="V15" s="192"/>
      <c r="W15" s="192"/>
      <c r="X15" s="192">
        <v>11592</v>
      </c>
      <c r="Y15" s="192"/>
      <c r="Z15" s="192"/>
      <c r="AA15" s="192"/>
      <c r="AB15" s="192"/>
      <c r="AC15" s="192"/>
      <c r="AD15" s="192"/>
      <c r="AE15" s="192"/>
      <c r="AF15" s="192"/>
      <c r="AG15" s="192"/>
      <c r="AH15" s="192"/>
      <c r="AI15" s="192"/>
      <c r="AJ15" s="36">
        <f t="shared" si="5"/>
        <v>11592</v>
      </c>
      <c r="AK15" s="221"/>
      <c r="AL15" s="215">
        <f t="shared" si="18"/>
        <v>0</v>
      </c>
      <c r="AM15" s="220"/>
      <c r="AN15" s="220"/>
      <c r="AO15" s="220"/>
      <c r="AP15" s="192"/>
      <c r="AQ15" s="231"/>
      <c r="AR15" s="231"/>
      <c r="AS15" s="36">
        <f t="shared" si="6"/>
        <v>0</v>
      </c>
      <c r="AT15" s="229">
        <f t="shared" si="2"/>
        <v>788.25599999999997</v>
      </c>
      <c r="AU15" s="229">
        <f t="shared" si="7"/>
        <v>0</v>
      </c>
      <c r="AV15" s="229"/>
      <c r="AW15" s="192"/>
      <c r="AX15" s="192"/>
      <c r="AY15" s="192"/>
      <c r="AZ15" s="192"/>
      <c r="BA15" s="192"/>
      <c r="BB15" s="192"/>
      <c r="BC15" s="192"/>
      <c r="BD15" s="192"/>
      <c r="BE15" s="36">
        <f t="shared" si="16"/>
        <v>788.25599999999997</v>
      </c>
      <c r="BF15" s="36">
        <f t="shared" si="8"/>
        <v>0</v>
      </c>
      <c r="BG15" s="36">
        <f t="shared" si="9"/>
        <v>788.25599999999997</v>
      </c>
      <c r="BH15" s="192"/>
      <c r="BI15" s="218"/>
      <c r="BJ15" s="237">
        <f>IF(G15="外教",ROUND(MAX((BG15-BH15-BI15-4800)*{0.03,0.1,0.2,0.25,0.3,0.35,0.45}-{0,105,555,1005,2755,5505,13505},0),2),ROUND(MAX((BG15-BH15-BI15-3500)*{0.03,0.1,0.2,0.25,0.3,0.35,0.45}-{0,105,555,1005,2755,5505,13505},0),2))</f>
        <v>0</v>
      </c>
      <c r="BK15" s="237">
        <f t="shared" si="3"/>
        <v>788.25599999999997</v>
      </c>
      <c r="BL15" s="193"/>
      <c r="BM15" s="249"/>
      <c r="BN15" s="249"/>
      <c r="BO15" s="249"/>
      <c r="BP15" s="245" t="str">
        <f>IF(ISERROR(VLOOKUP(J14,人事资料!D:AS,27,0)),"",VLOOKUP(J14,人事资料!D:AS,27,0))</f>
        <v/>
      </c>
      <c r="BQ15" s="246">
        <f t="shared" si="4"/>
        <v>42521</v>
      </c>
      <c r="BR15" s="247" t="e">
        <f t="shared" si="10"/>
        <v>#VALUE!</v>
      </c>
      <c r="CC15" s="256">
        <f t="shared" si="11"/>
        <v>0</v>
      </c>
      <c r="CD15" s="256">
        <f t="shared" si="12"/>
        <v>0</v>
      </c>
      <c r="CE15" s="256">
        <f t="shared" si="13"/>
        <v>0</v>
      </c>
      <c r="CF15" s="256">
        <f t="shared" si="14"/>
        <v>11592</v>
      </c>
      <c r="CG15" s="256">
        <f t="shared" si="15"/>
        <v>0</v>
      </c>
      <c r="CH15" s="256">
        <f>SUM($CC15:CD15)</f>
        <v>0</v>
      </c>
      <c r="CI15" s="256">
        <f>SUM($CC15:CE15)</f>
        <v>0</v>
      </c>
      <c r="CJ15" s="256">
        <f>SUM($CC15:CF15)</f>
        <v>11592</v>
      </c>
    </row>
    <row r="16" spans="1:88" ht="16.5" customHeight="1">
      <c r="A16" s="164">
        <v>10</v>
      </c>
      <c r="B16" s="171" t="str">
        <f t="shared" si="19"/>
        <v>5月</v>
      </c>
      <c r="C16" s="172" t="s">
        <v>99</v>
      </c>
      <c r="D16" s="172" t="s">
        <v>34</v>
      </c>
      <c r="E16" s="174"/>
      <c r="F16" s="171"/>
      <c r="G16" s="175" t="s">
        <v>107</v>
      </c>
      <c r="H16" s="175" t="s">
        <v>101</v>
      </c>
      <c r="I16" s="175" t="s">
        <v>105</v>
      </c>
      <c r="J16" s="195" t="s">
        <v>121</v>
      </c>
      <c r="K16" s="189" t="str">
        <f t="shared" si="0"/>
        <v/>
      </c>
      <c r="L16" s="190" t="str">
        <f>IF(ISERROR(VLOOKUP(J15,人事资料!D:AS,26,0)),"",VLOOKUP(J15,人事资料!D:AS,26,0))</f>
        <v/>
      </c>
      <c r="M16" s="197"/>
      <c r="N16" s="191"/>
      <c r="O16" s="192"/>
      <c r="P16" s="192"/>
      <c r="Q16" s="192"/>
      <c r="R16" s="192">
        <v>35000</v>
      </c>
      <c r="S16" s="208">
        <v>3</v>
      </c>
      <c r="T16" s="206"/>
      <c r="U16" s="192"/>
      <c r="V16" s="192"/>
      <c r="W16" s="192"/>
      <c r="X16" s="192">
        <v>4836</v>
      </c>
      <c r="Y16" s="192"/>
      <c r="Z16" s="192"/>
      <c r="AA16" s="192"/>
      <c r="AB16" s="192"/>
      <c r="AC16" s="192"/>
      <c r="AD16" s="192"/>
      <c r="AE16" s="192"/>
      <c r="AF16" s="192"/>
      <c r="AG16" s="192"/>
      <c r="AH16" s="192"/>
      <c r="AI16" s="192"/>
      <c r="AJ16" s="36">
        <f t="shared" si="5"/>
        <v>4836</v>
      </c>
      <c r="AK16" s="221"/>
      <c r="AL16" s="215">
        <f t="shared" si="18"/>
        <v>2</v>
      </c>
      <c r="AM16" s="220"/>
      <c r="AN16" s="220"/>
      <c r="AO16" s="220"/>
      <c r="AP16" s="192"/>
      <c r="AQ16" s="231"/>
      <c r="AR16" s="231"/>
      <c r="AS16" s="36">
        <f t="shared" si="6"/>
        <v>0</v>
      </c>
      <c r="AT16" s="229">
        <f t="shared" si="2"/>
        <v>328.84800000000001</v>
      </c>
      <c r="AU16" s="229">
        <f t="shared" si="7"/>
        <v>0</v>
      </c>
      <c r="AV16" s="229"/>
      <c r="AW16" s="192"/>
      <c r="AX16" s="192"/>
      <c r="AY16" s="192"/>
      <c r="AZ16" s="192"/>
      <c r="BA16" s="192"/>
      <c r="BB16" s="192"/>
      <c r="BC16" s="192"/>
      <c r="BD16" s="192"/>
      <c r="BE16" s="36">
        <f t="shared" si="16"/>
        <v>328.84800000000001</v>
      </c>
      <c r="BF16" s="36">
        <f t="shared" si="8"/>
        <v>0</v>
      </c>
      <c r="BG16" s="36">
        <f t="shared" si="9"/>
        <v>328.84800000000001</v>
      </c>
      <c r="BH16" s="192"/>
      <c r="BI16" s="218"/>
      <c r="BJ16" s="237">
        <f>IF(G16="外教",ROUND(MAX((BG16-BH16-BI16-4800)*{0.03,0.1,0.2,0.25,0.3,0.35,0.45}-{0,105,555,1005,2755,5505,13505},0),2),ROUND(MAX((BG16-BH16-BI16-3500)*{0.03,0.1,0.2,0.25,0.3,0.35,0.45}-{0,105,555,1005,2755,5505,13505},0),2))</f>
        <v>0</v>
      </c>
      <c r="BK16" s="237">
        <f t="shared" si="3"/>
        <v>328.84800000000001</v>
      </c>
      <c r="BL16" s="193"/>
      <c r="BM16" s="249"/>
      <c r="BN16" s="249"/>
      <c r="BO16" s="249"/>
      <c r="BP16" s="245" t="str">
        <f>IF(ISERROR(VLOOKUP(J15,人事资料!D:AS,27,0)),"",VLOOKUP(J15,人事资料!D:AS,27,0))</f>
        <v/>
      </c>
      <c r="BQ16" s="246">
        <f t="shared" si="4"/>
        <v>42521</v>
      </c>
      <c r="BR16" s="247" t="e">
        <f t="shared" si="10"/>
        <v>#VALUE!</v>
      </c>
      <c r="CC16" s="256">
        <f t="shared" si="11"/>
        <v>0</v>
      </c>
      <c r="CD16" s="256">
        <f t="shared" si="12"/>
        <v>0</v>
      </c>
      <c r="CE16" s="256">
        <f t="shared" si="13"/>
        <v>0</v>
      </c>
      <c r="CF16" s="256">
        <f t="shared" si="14"/>
        <v>4836</v>
      </c>
      <c r="CG16" s="256">
        <f t="shared" si="15"/>
        <v>0</v>
      </c>
      <c r="CH16" s="256">
        <f>SUM($CC16:CD16)</f>
        <v>0</v>
      </c>
      <c r="CI16" s="256">
        <f>SUM($CC16:CE16)</f>
        <v>0</v>
      </c>
      <c r="CJ16" s="256">
        <f>SUM($CC16:CF16)</f>
        <v>4836</v>
      </c>
    </row>
    <row r="17" spans="1:88" ht="16.5" customHeight="1">
      <c r="A17" s="164">
        <v>11</v>
      </c>
      <c r="B17" s="171" t="str">
        <f t="shared" si="19"/>
        <v>5月</v>
      </c>
      <c r="C17" s="172" t="s">
        <v>99</v>
      </c>
      <c r="D17" s="172" t="s">
        <v>110</v>
      </c>
      <c r="E17" s="174"/>
      <c r="F17" s="171"/>
      <c r="G17" s="175" t="s">
        <v>111</v>
      </c>
      <c r="H17" s="175" t="s">
        <v>101</v>
      </c>
      <c r="I17" s="175" t="s">
        <v>105</v>
      </c>
      <c r="J17" s="195" t="s">
        <v>122</v>
      </c>
      <c r="K17" s="189" t="str">
        <f t="shared" si="0"/>
        <v/>
      </c>
      <c r="L17" s="190" t="str">
        <f>IF(ISERROR(VLOOKUP(J16,人事资料!D:AS,26,0)),"",VLOOKUP(J16,人事资料!D:AS,26,0))</f>
        <v/>
      </c>
      <c r="M17" s="191"/>
      <c r="N17" s="191"/>
      <c r="O17" s="192"/>
      <c r="P17" s="192"/>
      <c r="Q17" s="192"/>
      <c r="R17" s="192">
        <v>75000</v>
      </c>
      <c r="S17" s="207"/>
      <c r="T17" s="206"/>
      <c r="U17" s="192"/>
      <c r="V17" s="192"/>
      <c r="W17" s="192"/>
      <c r="X17" s="192">
        <v>1658</v>
      </c>
      <c r="Y17" s="192"/>
      <c r="Z17" s="192"/>
      <c r="AA17" s="192"/>
      <c r="AB17" s="192"/>
      <c r="AC17" s="192"/>
      <c r="AD17" s="192"/>
      <c r="AE17" s="192"/>
      <c r="AF17" s="192"/>
      <c r="AG17" s="192"/>
      <c r="AH17" s="192"/>
      <c r="AI17" s="192"/>
      <c r="AJ17" s="36">
        <f t="shared" si="5"/>
        <v>1658</v>
      </c>
      <c r="AK17" s="221"/>
      <c r="AL17" s="215">
        <f t="shared" si="18"/>
        <v>2</v>
      </c>
      <c r="AM17" s="220"/>
      <c r="AN17" s="220"/>
      <c r="AO17" s="220"/>
      <c r="AP17" s="192"/>
      <c r="AQ17" s="230"/>
      <c r="AR17" s="231"/>
      <c r="AS17" s="36">
        <f t="shared" si="6"/>
        <v>0</v>
      </c>
      <c r="AT17" s="229">
        <f t="shared" si="2"/>
        <v>112.74400000000001</v>
      </c>
      <c r="AU17" s="229">
        <f t="shared" si="7"/>
        <v>0</v>
      </c>
      <c r="AV17" s="229"/>
      <c r="AW17" s="192"/>
      <c r="AX17" s="192"/>
      <c r="AY17" s="192"/>
      <c r="AZ17" s="192"/>
      <c r="BA17" s="192"/>
      <c r="BB17" s="192"/>
      <c r="BC17" s="192"/>
      <c r="BD17" s="192"/>
      <c r="BE17" s="36">
        <f t="shared" si="16"/>
        <v>112.74400000000001</v>
      </c>
      <c r="BF17" s="36">
        <f t="shared" si="8"/>
        <v>0</v>
      </c>
      <c r="BG17" s="36">
        <f t="shared" si="9"/>
        <v>112.74400000000001</v>
      </c>
      <c r="BH17" s="192"/>
      <c r="BI17" s="239"/>
      <c r="BJ17" s="237">
        <f>IF(G17="外教",ROUND(MAX((BG17-BH17-BI17-4800)*{0.03,0.1,0.2,0.25,0.3,0.35,0.45}-{0,105,555,1005,2755,5505,13505},0),2),ROUND(MAX((BG17-BH17-BI17-3500)*{0.03,0.1,0.2,0.25,0.3,0.35,0.45}-{0,105,555,1005,2755,5505,13505},0),2))</f>
        <v>0</v>
      </c>
      <c r="BK17" s="237">
        <f t="shared" si="3"/>
        <v>112.74400000000001</v>
      </c>
      <c r="BL17" s="193"/>
      <c r="BM17" s="248" t="e">
        <f>SUMIF(#REF!,J16,#REF!)</f>
        <v>#REF!</v>
      </c>
      <c r="BN17" s="249"/>
      <c r="BO17" s="249"/>
      <c r="BP17" s="245" t="str">
        <f>IF(ISERROR(VLOOKUP(J16,人事资料!D:AS,27,0)),"",VLOOKUP(J16,人事资料!D:AS,27,0))</f>
        <v/>
      </c>
      <c r="BQ17" s="246">
        <f t="shared" si="4"/>
        <v>42521</v>
      </c>
      <c r="BR17" s="247" t="e">
        <f t="shared" si="10"/>
        <v>#VALUE!</v>
      </c>
      <c r="CC17" s="256">
        <f t="shared" si="11"/>
        <v>0</v>
      </c>
      <c r="CD17" s="256">
        <f t="shared" si="12"/>
        <v>0</v>
      </c>
      <c r="CE17" s="256">
        <f t="shared" si="13"/>
        <v>0</v>
      </c>
      <c r="CF17" s="256">
        <f t="shared" si="14"/>
        <v>1658</v>
      </c>
      <c r="CG17" s="256">
        <f t="shared" si="15"/>
        <v>0</v>
      </c>
      <c r="CH17" s="256">
        <f>SUM($CC17:CD17)</f>
        <v>0</v>
      </c>
      <c r="CI17" s="256">
        <f>SUM($CC17:CE17)</f>
        <v>0</v>
      </c>
      <c r="CJ17" s="256">
        <f>SUM($CC17:CF17)</f>
        <v>1658</v>
      </c>
    </row>
    <row r="18" spans="1:88" ht="16.5" customHeight="1">
      <c r="A18" s="164">
        <v>12</v>
      </c>
      <c r="B18" s="171" t="str">
        <f t="shared" si="19"/>
        <v>5月</v>
      </c>
      <c r="C18" s="172" t="s">
        <v>99</v>
      </c>
      <c r="D18" s="172" t="s">
        <v>110</v>
      </c>
      <c r="E18" s="174"/>
      <c r="F18" s="171"/>
      <c r="G18" s="175" t="s">
        <v>111</v>
      </c>
      <c r="H18" s="175" t="s">
        <v>101</v>
      </c>
      <c r="I18" s="175" t="s">
        <v>105</v>
      </c>
      <c r="J18" s="196" t="s">
        <v>123</v>
      </c>
      <c r="K18" s="189" t="str">
        <f t="shared" si="0"/>
        <v/>
      </c>
      <c r="L18" s="190" t="str">
        <f>IF(ISERROR(VLOOKUP(J17,人事资料!D:AS,26,0)),"",VLOOKUP(J17,人事资料!D:AS,26,0))</f>
        <v/>
      </c>
      <c r="M18" s="191"/>
      <c r="N18" s="191"/>
      <c r="O18" s="192"/>
      <c r="P18" s="192"/>
      <c r="Q18" s="192"/>
      <c r="R18" s="192">
        <v>75000</v>
      </c>
      <c r="S18" s="207"/>
      <c r="T18" s="206"/>
      <c r="U18" s="192"/>
      <c r="V18" s="192"/>
      <c r="W18" s="192"/>
      <c r="X18" s="192">
        <v>1658</v>
      </c>
      <c r="Y18" s="192"/>
      <c r="Z18" s="192"/>
      <c r="AA18" s="192"/>
      <c r="AB18" s="192"/>
      <c r="AC18" s="192"/>
      <c r="AD18" s="192"/>
      <c r="AE18" s="192"/>
      <c r="AF18" s="192"/>
      <c r="AG18" s="192"/>
      <c r="AH18" s="192"/>
      <c r="AI18" s="192"/>
      <c r="AJ18" s="36">
        <f t="shared" si="5"/>
        <v>1658</v>
      </c>
      <c r="AK18" s="221"/>
      <c r="AL18" s="215">
        <f t="shared" si="18"/>
        <v>2</v>
      </c>
      <c r="AM18" s="220"/>
      <c r="AN18" s="220"/>
      <c r="AO18" s="220"/>
      <c r="AP18" s="192"/>
      <c r="AQ18" s="230"/>
      <c r="AR18" s="231"/>
      <c r="AS18" s="36">
        <f t="shared" si="6"/>
        <v>0</v>
      </c>
      <c r="AT18" s="229">
        <f t="shared" si="2"/>
        <v>112.74400000000001</v>
      </c>
      <c r="AU18" s="229">
        <f t="shared" si="7"/>
        <v>0</v>
      </c>
      <c r="AV18" s="229"/>
      <c r="AW18" s="192"/>
      <c r="AX18" s="192"/>
      <c r="AY18" s="192"/>
      <c r="AZ18" s="192"/>
      <c r="BA18" s="192"/>
      <c r="BB18" s="192"/>
      <c r="BC18" s="192"/>
      <c r="BD18" s="192"/>
      <c r="BE18" s="36">
        <f t="shared" si="16"/>
        <v>112.74400000000001</v>
      </c>
      <c r="BF18" s="36">
        <f t="shared" si="8"/>
        <v>0</v>
      </c>
      <c r="BG18" s="36">
        <f t="shared" si="9"/>
        <v>112.74400000000001</v>
      </c>
      <c r="BH18" s="192"/>
      <c r="BI18" s="218"/>
      <c r="BJ18" s="237">
        <f>IF(G18="外教",ROUND(MAX((BG18-BH18-BI18-4800)*{0.03,0.1,0.2,0.25,0.3,0.35,0.45}-{0,105,555,1005,2755,5505,13505},0),2),ROUND(MAX((BG18-BH18-BI18-3500)*{0.03,0.1,0.2,0.25,0.3,0.35,0.45}-{0,105,555,1005,2755,5505,13505},0),2))</f>
        <v>0</v>
      </c>
      <c r="BK18" s="237">
        <f t="shared" si="3"/>
        <v>112.74400000000001</v>
      </c>
      <c r="BL18" s="193"/>
      <c r="BM18" s="249"/>
      <c r="BN18" s="249"/>
      <c r="BO18" s="249"/>
      <c r="BP18" s="245" t="str">
        <f>IF(ISERROR(VLOOKUP(J17,人事资料!D:AS,27,0)),"",VLOOKUP(J17,人事资料!D:AS,27,0))</f>
        <v/>
      </c>
      <c r="BQ18" s="246">
        <f t="shared" si="4"/>
        <v>42521</v>
      </c>
      <c r="BR18" s="247" t="e">
        <f t="shared" si="10"/>
        <v>#VALUE!</v>
      </c>
      <c r="CC18" s="256">
        <f t="shared" si="11"/>
        <v>0</v>
      </c>
      <c r="CD18" s="256">
        <f t="shared" si="12"/>
        <v>0</v>
      </c>
      <c r="CE18" s="256">
        <f t="shared" si="13"/>
        <v>0</v>
      </c>
      <c r="CF18" s="256">
        <f t="shared" si="14"/>
        <v>1658</v>
      </c>
      <c r="CG18" s="256">
        <f t="shared" si="15"/>
        <v>0</v>
      </c>
      <c r="CH18" s="256">
        <f>SUM($CC18:CD18)</f>
        <v>0</v>
      </c>
      <c r="CI18" s="256">
        <f>SUM($CC18:CE18)</f>
        <v>0</v>
      </c>
      <c r="CJ18" s="256">
        <f>SUM($CC18:CF18)</f>
        <v>1658</v>
      </c>
    </row>
    <row r="19" spans="1:88" ht="16.5" customHeight="1">
      <c r="A19" s="164">
        <v>13</v>
      </c>
      <c r="B19" s="171" t="str">
        <f t="shared" si="19"/>
        <v>5月</v>
      </c>
      <c r="C19" s="172" t="s">
        <v>99</v>
      </c>
      <c r="D19" s="172" t="s">
        <v>151</v>
      </c>
      <c r="E19" s="174"/>
      <c r="F19" s="171"/>
      <c r="G19" s="175"/>
      <c r="H19" s="175" t="s">
        <v>101</v>
      </c>
      <c r="I19" s="175" t="s">
        <v>102</v>
      </c>
      <c r="J19" s="196" t="s">
        <v>124</v>
      </c>
      <c r="K19" s="189" t="str">
        <f t="shared" si="0"/>
        <v/>
      </c>
      <c r="L19" s="190" t="str">
        <f>IF(ISERROR(VLOOKUP(J18,人事资料!D:AS,26,0)),"",VLOOKUP(J18,人事资料!D:AS,26,0))</f>
        <v/>
      </c>
      <c r="M19" s="197"/>
      <c r="N19" s="191"/>
      <c r="O19" s="192"/>
      <c r="P19" s="192"/>
      <c r="Q19" s="192"/>
      <c r="R19" s="192">
        <v>600000</v>
      </c>
      <c r="S19" s="208">
        <v>1</v>
      </c>
      <c r="T19" s="206"/>
      <c r="U19" s="192"/>
      <c r="V19" s="192"/>
      <c r="W19" s="192"/>
      <c r="X19" s="192">
        <v>3316</v>
      </c>
      <c r="Y19" s="192"/>
      <c r="Z19" s="192"/>
      <c r="AA19" s="192"/>
      <c r="AB19" s="192"/>
      <c r="AC19" s="192"/>
      <c r="AD19" s="192"/>
      <c r="AE19" s="192"/>
      <c r="AF19" s="192"/>
      <c r="AG19" s="192"/>
      <c r="AH19" s="192"/>
      <c r="AI19" s="192"/>
      <c r="AJ19" s="36">
        <f t="shared" si="5"/>
        <v>3316</v>
      </c>
      <c r="AK19" s="221"/>
      <c r="AL19" s="215">
        <f t="shared" si="18"/>
        <v>0</v>
      </c>
      <c r="AM19" s="220"/>
      <c r="AN19" s="220"/>
      <c r="AO19" s="220"/>
      <c r="AP19" s="192"/>
      <c r="AQ19" s="231"/>
      <c r="AR19" s="231"/>
      <c r="AS19" s="36">
        <f t="shared" si="6"/>
        <v>0</v>
      </c>
      <c r="AT19" s="229">
        <f t="shared" si="2"/>
        <v>225.48800000000003</v>
      </c>
      <c r="AU19" s="229">
        <f t="shared" si="7"/>
        <v>0</v>
      </c>
      <c r="AV19" s="229"/>
      <c r="AW19" s="192"/>
      <c r="AX19" s="192"/>
      <c r="AY19" s="192"/>
      <c r="AZ19" s="192"/>
      <c r="BA19" s="192"/>
      <c r="BB19" s="192"/>
      <c r="BC19" s="192"/>
      <c r="BD19" s="192"/>
      <c r="BE19" s="36">
        <f t="shared" si="16"/>
        <v>225.48800000000003</v>
      </c>
      <c r="BF19" s="36">
        <f t="shared" si="8"/>
        <v>0</v>
      </c>
      <c r="BG19" s="36">
        <f t="shared" si="9"/>
        <v>225.48800000000003</v>
      </c>
      <c r="BH19" s="192"/>
      <c r="BI19" s="218"/>
      <c r="BJ19" s="237">
        <f>IF(G19="外教",ROUND(MAX((BG19-BH19-BI19-4800)*{0.03,0.1,0.2,0.25,0.3,0.35,0.45}-{0,105,555,1005,2755,5505,13505},0),2),ROUND(MAX((BG19-BH19-BI19-3500)*{0.03,0.1,0.2,0.25,0.3,0.35,0.45}-{0,105,555,1005,2755,5505,13505},0),2))</f>
        <v>0</v>
      </c>
      <c r="BK19" s="237">
        <f t="shared" si="3"/>
        <v>225.48800000000003</v>
      </c>
      <c r="BL19" s="193"/>
      <c r="BM19" s="249"/>
      <c r="BN19" s="249"/>
      <c r="BO19" s="249"/>
      <c r="BP19" s="245" t="str">
        <f>IF(ISERROR(VLOOKUP(J18,人事资料!D:AS,27,0)),"",VLOOKUP(J18,人事资料!D:AS,27,0))</f>
        <v/>
      </c>
      <c r="BQ19" s="246">
        <f t="shared" si="4"/>
        <v>42521</v>
      </c>
      <c r="BR19" s="247" t="e">
        <f t="shared" si="10"/>
        <v>#VALUE!</v>
      </c>
      <c r="CC19" s="256">
        <f t="shared" si="11"/>
        <v>0</v>
      </c>
      <c r="CD19" s="256">
        <f t="shared" si="12"/>
        <v>0</v>
      </c>
      <c r="CE19" s="256">
        <f t="shared" si="13"/>
        <v>0</v>
      </c>
      <c r="CF19" s="256">
        <f t="shared" si="14"/>
        <v>3316</v>
      </c>
      <c r="CG19" s="256">
        <f t="shared" si="15"/>
        <v>0</v>
      </c>
      <c r="CH19" s="256">
        <f>SUM($CC19:CD19)</f>
        <v>0</v>
      </c>
      <c r="CI19" s="256">
        <f>SUM($CC19:CE19)</f>
        <v>0</v>
      </c>
      <c r="CJ19" s="256">
        <f>SUM($CC19:CF19)</f>
        <v>3316</v>
      </c>
    </row>
    <row r="20" spans="1:88" ht="16.5" customHeight="1">
      <c r="A20" s="164">
        <v>14</v>
      </c>
      <c r="B20" s="171" t="str">
        <f t="shared" si="19"/>
        <v>5月</v>
      </c>
      <c r="C20" s="172" t="s">
        <v>99</v>
      </c>
      <c r="D20" s="172" t="s">
        <v>110</v>
      </c>
      <c r="E20" s="174"/>
      <c r="F20" s="171"/>
      <c r="G20" s="175" t="s">
        <v>111</v>
      </c>
      <c r="H20" s="175" t="s">
        <v>125</v>
      </c>
      <c r="I20" s="175" t="s">
        <v>105</v>
      </c>
      <c r="J20" s="196" t="s">
        <v>126</v>
      </c>
      <c r="K20" s="189" t="str">
        <f t="shared" si="0"/>
        <v/>
      </c>
      <c r="L20" s="190" t="str">
        <f>IF(ISERROR(VLOOKUP(J19,人事资料!D:AS,26,0)),"",VLOOKUP(J19,人事资料!D:AS,26,0))</f>
        <v/>
      </c>
      <c r="M20" s="197"/>
      <c r="N20" s="191"/>
      <c r="O20" s="192"/>
      <c r="P20" s="192"/>
      <c r="Q20" s="192"/>
      <c r="R20" s="192"/>
      <c r="S20" s="208"/>
      <c r="T20" s="206"/>
      <c r="U20" s="192"/>
      <c r="V20" s="192"/>
      <c r="W20" s="192"/>
      <c r="X20" s="192"/>
      <c r="Y20" s="192"/>
      <c r="Z20" s="192"/>
      <c r="AA20" s="192"/>
      <c r="AB20" s="192"/>
      <c r="AC20" s="192"/>
      <c r="AD20" s="192"/>
      <c r="AE20" s="192"/>
      <c r="AF20" s="192">
        <v>3316</v>
      </c>
      <c r="AG20" s="192">
        <v>3316</v>
      </c>
      <c r="AH20" s="192"/>
      <c r="AI20" s="192"/>
      <c r="AJ20" s="36">
        <f t="shared" si="5"/>
        <v>6632</v>
      </c>
      <c r="AK20" s="221"/>
      <c r="AL20" s="215">
        <f t="shared" si="18"/>
        <v>2</v>
      </c>
      <c r="AM20" s="220"/>
      <c r="AN20" s="220"/>
      <c r="AO20" s="220"/>
      <c r="AP20" s="192"/>
      <c r="AQ20" s="231"/>
      <c r="AR20" s="231"/>
      <c r="AS20" s="36">
        <f t="shared" si="6"/>
        <v>0</v>
      </c>
      <c r="AT20" s="229">
        <f t="shared" si="2"/>
        <v>0</v>
      </c>
      <c r="AU20" s="229">
        <f t="shared" si="7"/>
        <v>298.44000000000005</v>
      </c>
      <c r="AV20" s="229"/>
      <c r="AW20" s="192"/>
      <c r="AX20" s="192"/>
      <c r="AY20" s="192"/>
      <c r="AZ20" s="192"/>
      <c r="BA20" s="192"/>
      <c r="BB20" s="192"/>
      <c r="BC20" s="192"/>
      <c r="BD20" s="192">
        <f>60*2</f>
        <v>120</v>
      </c>
      <c r="BE20" s="36">
        <f t="shared" si="16"/>
        <v>418.44000000000005</v>
      </c>
      <c r="BF20" s="36">
        <f t="shared" si="8"/>
        <v>0</v>
      </c>
      <c r="BG20" s="36">
        <f t="shared" si="9"/>
        <v>418.44000000000005</v>
      </c>
      <c r="BH20" s="192"/>
      <c r="BI20" s="218"/>
      <c r="BJ20" s="237">
        <f>IF(G20="外教",ROUND(MAX((BG20-BH20-BI20-4800)*{0.03,0.1,0.2,0.25,0.3,0.35,0.45}-{0,105,555,1005,2755,5505,13505},0),2),ROUND(MAX((BG20-BH20-BI20-3500)*{0.03,0.1,0.2,0.25,0.3,0.35,0.45}-{0,105,555,1005,2755,5505,13505},0),2))</f>
        <v>0</v>
      </c>
      <c r="BK20" s="237">
        <f t="shared" si="3"/>
        <v>418.44000000000005</v>
      </c>
      <c r="BL20" s="193"/>
      <c r="BM20" s="249"/>
      <c r="BN20" s="249"/>
      <c r="BO20" s="249"/>
      <c r="BP20" s="245" t="str">
        <f>IF(ISERROR(VLOOKUP(J19,人事资料!D:AS,27,0)),"",VLOOKUP(J19,人事资料!D:AS,27,0))</f>
        <v/>
      </c>
      <c r="BQ20" s="246">
        <f t="shared" si="4"/>
        <v>42521</v>
      </c>
      <c r="BR20" s="247" t="e">
        <f t="shared" si="10"/>
        <v>#VALUE!</v>
      </c>
      <c r="CC20" s="256">
        <f t="shared" si="11"/>
        <v>0</v>
      </c>
      <c r="CD20" s="256">
        <f t="shared" si="12"/>
        <v>0</v>
      </c>
      <c r="CE20" s="256">
        <f t="shared" si="13"/>
        <v>0</v>
      </c>
      <c r="CF20" s="256">
        <f t="shared" si="14"/>
        <v>0</v>
      </c>
      <c r="CG20" s="256">
        <f t="shared" si="15"/>
        <v>0</v>
      </c>
      <c r="CH20" s="256">
        <f>SUM($CC20:CD20)</f>
        <v>0</v>
      </c>
      <c r="CI20" s="256">
        <f>SUM($CC20:CE20)</f>
        <v>0</v>
      </c>
      <c r="CJ20" s="256">
        <f>SUM($CC20:CF20)</f>
        <v>0</v>
      </c>
    </row>
    <row r="21" spans="1:88" ht="16.5" customHeight="1">
      <c r="A21" s="164">
        <v>15</v>
      </c>
      <c r="B21" s="171"/>
      <c r="C21" s="172"/>
      <c r="D21" s="172"/>
      <c r="E21" s="174"/>
      <c r="F21" s="171"/>
      <c r="G21" s="175"/>
      <c r="H21" s="175"/>
      <c r="I21" s="175"/>
      <c r="J21" s="196"/>
      <c r="K21" s="189" t="str">
        <f t="shared" si="0"/>
        <v/>
      </c>
      <c r="L21" s="190" t="str">
        <f>IF(ISERROR(VLOOKUP(J20,人事资料!D:AS,26,0)),"",VLOOKUP(J20,人事资料!D:AS,26,0))</f>
        <v/>
      </c>
      <c r="M21" s="197"/>
      <c r="N21" s="191"/>
      <c r="O21" s="192"/>
      <c r="P21" s="192"/>
      <c r="Q21" s="192"/>
      <c r="R21" s="192"/>
      <c r="S21" s="208"/>
      <c r="T21" s="206"/>
      <c r="U21" s="192"/>
      <c r="V21" s="192"/>
      <c r="W21" s="192"/>
      <c r="X21" s="192"/>
      <c r="Y21" s="192"/>
      <c r="Z21" s="192"/>
      <c r="AA21" s="192"/>
      <c r="AB21" s="192"/>
      <c r="AC21" s="192"/>
      <c r="AD21" s="192"/>
      <c r="AE21" s="192"/>
      <c r="AF21" s="192"/>
      <c r="AG21" s="192"/>
      <c r="AH21" s="192"/>
      <c r="AI21" s="192"/>
      <c r="AJ21" s="36">
        <f t="shared" si="5"/>
        <v>0</v>
      </c>
      <c r="AK21" s="221"/>
      <c r="AL21" s="215">
        <f t="shared" si="18"/>
        <v>0</v>
      </c>
      <c r="AM21" s="220"/>
      <c r="AN21" s="220"/>
      <c r="AO21" s="220"/>
      <c r="AP21" s="192"/>
      <c r="AQ21" s="231"/>
      <c r="AR21" s="231"/>
      <c r="AS21" s="36">
        <f t="shared" si="6"/>
        <v>0</v>
      </c>
      <c r="AT21" s="229">
        <f t="shared" si="2"/>
        <v>0</v>
      </c>
      <c r="AU21" s="229">
        <f t="shared" si="7"/>
        <v>0</v>
      </c>
      <c r="AV21" s="229"/>
      <c r="AW21" s="192"/>
      <c r="AX21" s="192"/>
      <c r="AY21" s="192"/>
      <c r="AZ21" s="192"/>
      <c r="BA21" s="192"/>
      <c r="BB21" s="192"/>
      <c r="BC21" s="192"/>
      <c r="BD21" s="192"/>
      <c r="BE21" s="36">
        <f t="shared" si="16"/>
        <v>0</v>
      </c>
      <c r="BF21" s="36">
        <f t="shared" si="8"/>
        <v>0</v>
      </c>
      <c r="BG21" s="36">
        <f t="shared" si="9"/>
        <v>0</v>
      </c>
      <c r="BH21" s="192"/>
      <c r="BI21" s="218"/>
      <c r="BJ21" s="237">
        <f>IF(G21="外教",ROUND(MAX((BG21-BH21-BI21-4800)*{0.03,0.1,0.2,0.25,0.3,0.35,0.45}-{0,105,555,1005,2755,5505,13505},0),2),ROUND(MAX((BG21-BH21-BI21-3500)*{0.03,0.1,0.2,0.25,0.3,0.35,0.45}-{0,105,555,1005,2755,5505,13505},0),2))</f>
        <v>0</v>
      </c>
      <c r="BK21" s="237">
        <f t="shared" si="3"/>
        <v>0</v>
      </c>
      <c r="BL21" s="193"/>
      <c r="BM21" s="249"/>
      <c r="BN21" s="249"/>
      <c r="BO21" s="249"/>
      <c r="BP21" s="245" t="str">
        <f>IF(ISERROR(VLOOKUP(J20,人事资料!D:AS,27,0)),"",VLOOKUP(J20,人事资料!D:AS,27,0))</f>
        <v/>
      </c>
      <c r="BQ21" s="246">
        <f t="shared" si="4"/>
        <v>0</v>
      </c>
      <c r="BR21" s="247" t="e">
        <f t="shared" si="10"/>
        <v>#VALUE!</v>
      </c>
      <c r="CC21" s="256">
        <f t="shared" si="11"/>
        <v>0</v>
      </c>
      <c r="CD21" s="256">
        <f t="shared" si="12"/>
        <v>0</v>
      </c>
      <c r="CE21" s="256">
        <f t="shared" si="13"/>
        <v>0</v>
      </c>
      <c r="CF21" s="256">
        <f t="shared" si="14"/>
        <v>0</v>
      </c>
      <c r="CG21" s="256">
        <f t="shared" si="15"/>
        <v>0</v>
      </c>
      <c r="CH21" s="256">
        <f>SUM($CC21:CD21)</f>
        <v>0</v>
      </c>
      <c r="CI21" s="256">
        <f>SUM($CC21:CE21)</f>
        <v>0</v>
      </c>
      <c r="CJ21" s="256">
        <f>SUM($CC21:CF21)</f>
        <v>0</v>
      </c>
    </row>
    <row r="22" spans="1:88" ht="16.5" customHeight="1">
      <c r="A22" s="164">
        <v>16</v>
      </c>
      <c r="B22" s="171" t="str">
        <f t="shared" ref="B22:B25" si="20">IF(J22&lt;&gt;"",$B$7,"")</f>
        <v/>
      </c>
      <c r="C22" s="172"/>
      <c r="D22" s="172"/>
      <c r="E22" s="174"/>
      <c r="F22" s="171"/>
      <c r="G22" s="175"/>
      <c r="H22" s="175"/>
      <c r="I22" s="175"/>
      <c r="J22" s="196"/>
      <c r="K22" s="189" t="str">
        <f t="shared" si="0"/>
        <v/>
      </c>
      <c r="L22" s="190" t="str">
        <f>IF(ISERROR(VLOOKUP(J22,人事资料!D:AS,26,0)),"",VLOOKUP(J22,人事资料!D:AS,26,0))</f>
        <v/>
      </c>
      <c r="M22" s="197"/>
      <c r="N22" s="191"/>
      <c r="O22" s="192"/>
      <c r="P22" s="192"/>
      <c r="Q22" s="192"/>
      <c r="R22" s="192"/>
      <c r="S22" s="208"/>
      <c r="T22" s="206"/>
      <c r="U22" s="192"/>
      <c r="V22" s="192"/>
      <c r="W22" s="192"/>
      <c r="X22" s="192"/>
      <c r="Y22" s="192"/>
      <c r="Z22" s="192"/>
      <c r="AA22" s="192"/>
      <c r="AB22" s="192"/>
      <c r="AC22" s="192"/>
      <c r="AD22" s="192"/>
      <c r="AE22" s="192"/>
      <c r="AF22" s="192"/>
      <c r="AG22" s="192"/>
      <c r="AH22" s="192"/>
      <c r="AI22" s="192"/>
      <c r="AJ22" s="36">
        <f t="shared" si="5"/>
        <v>0</v>
      </c>
      <c r="AK22" s="221"/>
      <c r="AL22" s="215">
        <f t="shared" si="18"/>
        <v>0</v>
      </c>
      <c r="AM22" s="220"/>
      <c r="AN22" s="220"/>
      <c r="AO22" s="220"/>
      <c r="AP22" s="192"/>
      <c r="AQ22" s="231"/>
      <c r="AR22" s="231"/>
      <c r="AS22" s="36">
        <f t="shared" si="6"/>
        <v>0</v>
      </c>
      <c r="AT22" s="229">
        <f t="shared" si="2"/>
        <v>0</v>
      </c>
      <c r="AU22" s="229">
        <f t="shared" si="7"/>
        <v>0</v>
      </c>
      <c r="AV22" s="229"/>
      <c r="AW22" s="192"/>
      <c r="AX22" s="192"/>
      <c r="AY22" s="192"/>
      <c r="AZ22" s="192"/>
      <c r="BA22" s="192"/>
      <c r="BB22" s="192"/>
      <c r="BC22" s="192"/>
      <c r="BD22" s="192"/>
      <c r="BE22" s="36">
        <f t="shared" si="16"/>
        <v>0</v>
      </c>
      <c r="BF22" s="36">
        <f t="shared" si="8"/>
        <v>0</v>
      </c>
      <c r="BG22" s="36">
        <f t="shared" si="9"/>
        <v>0</v>
      </c>
      <c r="BH22" s="192"/>
      <c r="BI22" s="218"/>
      <c r="BJ22" s="237">
        <f>IF(G22="外教",ROUND(MAX((BG22-BH22-BI22-4800)*{0.03,0.1,0.2,0.25,0.3,0.35,0.45}-{0,105,555,1005,2755,5505,13505},0),2),ROUND(MAX((BG22-BH22-BI22-3500)*{0.03,0.1,0.2,0.25,0.3,0.35,0.45}-{0,105,555,1005,2755,5505,13505},0),2))</f>
        <v>0</v>
      </c>
      <c r="BK22" s="237">
        <f t="shared" si="3"/>
        <v>0</v>
      </c>
      <c r="BL22" s="193"/>
      <c r="BM22" s="249"/>
      <c r="BN22" s="249"/>
      <c r="BO22" s="249"/>
      <c r="BP22" s="245" t="str">
        <f>IF(ISERROR(VLOOKUP(J22,人事资料!D:AS,27,0)),"",VLOOKUP(J22,人事资料!D:AS,27,0))</f>
        <v/>
      </c>
      <c r="BQ22" s="246">
        <f t="shared" si="4"/>
        <v>0</v>
      </c>
      <c r="BR22" s="247" t="e">
        <f t="shared" si="10"/>
        <v>#VALUE!</v>
      </c>
      <c r="CC22" s="256">
        <f t="shared" si="11"/>
        <v>0</v>
      </c>
      <c r="CD22" s="256">
        <f t="shared" si="12"/>
        <v>0</v>
      </c>
      <c r="CE22" s="256">
        <f t="shared" si="13"/>
        <v>0</v>
      </c>
      <c r="CF22" s="256">
        <f t="shared" si="14"/>
        <v>0</v>
      </c>
      <c r="CG22" s="256">
        <f t="shared" si="15"/>
        <v>0</v>
      </c>
      <c r="CH22" s="256">
        <f>SUM($CC22:CD22)</f>
        <v>0</v>
      </c>
      <c r="CI22" s="256">
        <f>SUM($CC22:CE22)</f>
        <v>0</v>
      </c>
      <c r="CJ22" s="256">
        <f>SUM($CC22:CF22)</f>
        <v>0</v>
      </c>
    </row>
    <row r="23" spans="1:88" ht="16.5" customHeight="1">
      <c r="A23" s="164">
        <v>17</v>
      </c>
      <c r="B23" s="171" t="str">
        <f t="shared" si="20"/>
        <v/>
      </c>
      <c r="C23" s="172"/>
      <c r="D23" s="172"/>
      <c r="E23" s="174"/>
      <c r="F23" s="171"/>
      <c r="G23" s="175"/>
      <c r="H23" s="175"/>
      <c r="I23" s="175"/>
      <c r="J23" s="196"/>
      <c r="K23" s="189" t="str">
        <f t="shared" si="0"/>
        <v/>
      </c>
      <c r="L23" s="190" t="str">
        <f>IF(ISERROR(VLOOKUP(J23,人事资料!D:AS,26,0)),"",VLOOKUP(J23,人事资料!D:AS,26,0))</f>
        <v/>
      </c>
      <c r="M23" s="197"/>
      <c r="N23" s="191"/>
      <c r="O23" s="192"/>
      <c r="P23" s="192"/>
      <c r="Q23" s="192"/>
      <c r="R23" s="192"/>
      <c r="S23" s="208"/>
      <c r="T23" s="206"/>
      <c r="U23" s="192"/>
      <c r="V23" s="192"/>
      <c r="W23" s="192"/>
      <c r="X23" s="192"/>
      <c r="Y23" s="192"/>
      <c r="Z23" s="192"/>
      <c r="AA23" s="192"/>
      <c r="AB23" s="192"/>
      <c r="AC23" s="192"/>
      <c r="AD23" s="192"/>
      <c r="AE23" s="192"/>
      <c r="AF23" s="192"/>
      <c r="AG23" s="192"/>
      <c r="AH23" s="192"/>
      <c r="AI23" s="192"/>
      <c r="AJ23" s="36">
        <f t="shared" si="5"/>
        <v>0</v>
      </c>
      <c r="AK23" s="221"/>
      <c r="AL23" s="215">
        <f t="shared" si="18"/>
        <v>0</v>
      </c>
      <c r="AM23" s="220"/>
      <c r="AN23" s="220"/>
      <c r="AO23" s="220"/>
      <c r="AP23" s="192"/>
      <c r="AQ23" s="231"/>
      <c r="AR23" s="231"/>
      <c r="AS23" s="36">
        <f t="shared" si="6"/>
        <v>0</v>
      </c>
      <c r="AT23" s="229">
        <f t="shared" si="2"/>
        <v>0</v>
      </c>
      <c r="AU23" s="229">
        <f t="shared" si="7"/>
        <v>0</v>
      </c>
      <c r="AV23" s="229"/>
      <c r="AW23" s="192"/>
      <c r="AX23" s="192"/>
      <c r="AY23" s="192"/>
      <c r="AZ23" s="192"/>
      <c r="BA23" s="192"/>
      <c r="BB23" s="192"/>
      <c r="BC23" s="192"/>
      <c r="BD23" s="192"/>
      <c r="BE23" s="36">
        <f t="shared" si="16"/>
        <v>0</v>
      </c>
      <c r="BF23" s="36">
        <f t="shared" si="8"/>
        <v>0</v>
      </c>
      <c r="BG23" s="36">
        <f t="shared" si="9"/>
        <v>0</v>
      </c>
      <c r="BH23" s="192"/>
      <c r="BI23" s="218"/>
      <c r="BJ23" s="237">
        <f>IF(G23="外教",ROUND(MAX((BG23-BH23-BI23-4800)*{0.03,0.1,0.2,0.25,0.3,0.35,0.45}-{0,105,555,1005,2755,5505,13505},0),2),ROUND(MAX((BG23-BH23-BI23-3500)*{0.03,0.1,0.2,0.25,0.3,0.35,0.45}-{0,105,555,1005,2755,5505,13505},0),2))</f>
        <v>0</v>
      </c>
      <c r="BK23" s="237">
        <f t="shared" si="3"/>
        <v>0</v>
      </c>
      <c r="BL23" s="193"/>
      <c r="BM23" s="249"/>
      <c r="BN23" s="249"/>
      <c r="BO23" s="249"/>
      <c r="BP23" s="245" t="str">
        <f>IF(ISERROR(VLOOKUP(J23,人事资料!D:AS,27,0)),"",VLOOKUP(J23,人事资料!D:AS,27,0))</f>
        <v/>
      </c>
      <c r="BQ23" s="246">
        <f t="shared" si="4"/>
        <v>0</v>
      </c>
      <c r="BR23" s="247" t="e">
        <f t="shared" si="10"/>
        <v>#VALUE!</v>
      </c>
      <c r="CC23" s="256">
        <f t="shared" si="11"/>
        <v>0</v>
      </c>
      <c r="CD23" s="256">
        <f t="shared" si="12"/>
        <v>0</v>
      </c>
      <c r="CE23" s="256">
        <f t="shared" si="13"/>
        <v>0</v>
      </c>
      <c r="CF23" s="256">
        <f t="shared" si="14"/>
        <v>0</v>
      </c>
      <c r="CG23" s="256">
        <f t="shared" si="15"/>
        <v>0</v>
      </c>
      <c r="CH23" s="256">
        <f>SUM($CC23:CD23)</f>
        <v>0</v>
      </c>
      <c r="CI23" s="256">
        <f>SUM($CC23:CE23)</f>
        <v>0</v>
      </c>
      <c r="CJ23" s="256">
        <f>SUM($CC23:CF23)</f>
        <v>0</v>
      </c>
    </row>
    <row r="24" spans="1:88" ht="16.5" customHeight="1">
      <c r="A24" s="164">
        <v>18</v>
      </c>
      <c r="B24" s="171" t="str">
        <f t="shared" si="20"/>
        <v/>
      </c>
      <c r="C24" s="172"/>
      <c r="D24" s="172"/>
      <c r="E24" s="174"/>
      <c r="F24" s="171"/>
      <c r="G24" s="175"/>
      <c r="H24" s="175"/>
      <c r="I24" s="175"/>
      <c r="J24" s="196"/>
      <c r="K24" s="189" t="str">
        <f t="shared" si="0"/>
        <v/>
      </c>
      <c r="L24" s="190" t="str">
        <f>IF(ISERROR(VLOOKUP(J24,人事资料!D:AS,26,0)),"",VLOOKUP(J24,人事资料!D:AS,26,0))</f>
        <v/>
      </c>
      <c r="M24" s="197"/>
      <c r="N24" s="191"/>
      <c r="O24" s="192"/>
      <c r="P24" s="192"/>
      <c r="Q24" s="192"/>
      <c r="R24" s="192"/>
      <c r="S24" s="208"/>
      <c r="T24" s="206"/>
      <c r="U24" s="192"/>
      <c r="V24" s="192"/>
      <c r="W24" s="192"/>
      <c r="X24" s="192"/>
      <c r="Y24" s="192"/>
      <c r="Z24" s="192"/>
      <c r="AA24" s="192"/>
      <c r="AB24" s="192"/>
      <c r="AC24" s="192"/>
      <c r="AD24" s="192"/>
      <c r="AE24" s="192"/>
      <c r="AF24" s="192"/>
      <c r="AG24" s="192"/>
      <c r="AH24" s="192"/>
      <c r="AI24" s="192"/>
      <c r="AJ24" s="36">
        <f t="shared" si="5"/>
        <v>0</v>
      </c>
      <c r="AK24" s="221"/>
      <c r="AL24" s="215">
        <f t="shared" si="18"/>
        <v>0</v>
      </c>
      <c r="AM24" s="220"/>
      <c r="AN24" s="220"/>
      <c r="AO24" s="220"/>
      <c r="AP24" s="192"/>
      <c r="AQ24" s="231"/>
      <c r="AR24" s="231"/>
      <c r="AS24" s="36">
        <f t="shared" si="6"/>
        <v>0</v>
      </c>
      <c r="AT24" s="229">
        <f t="shared" si="2"/>
        <v>0</v>
      </c>
      <c r="AU24" s="229">
        <f t="shared" si="7"/>
        <v>0</v>
      </c>
      <c r="AV24" s="229"/>
      <c r="AW24" s="192"/>
      <c r="AX24" s="192"/>
      <c r="AY24" s="192"/>
      <c r="AZ24" s="192"/>
      <c r="BA24" s="192"/>
      <c r="BB24" s="192"/>
      <c r="BC24" s="192"/>
      <c r="BD24" s="192"/>
      <c r="BE24" s="36">
        <f t="shared" si="16"/>
        <v>0</v>
      </c>
      <c r="BF24" s="36">
        <f t="shared" si="8"/>
        <v>0</v>
      </c>
      <c r="BG24" s="36">
        <f t="shared" si="9"/>
        <v>0</v>
      </c>
      <c r="BH24" s="192"/>
      <c r="BI24" s="218"/>
      <c r="BJ24" s="237">
        <f>IF(G24="外教",ROUND(MAX((BG24-BH24-BI24-4800)*{0.03,0.1,0.2,0.25,0.3,0.35,0.45}-{0,105,555,1005,2755,5505,13505},0),2),ROUND(MAX((BG24-BH24-BI24-3500)*{0.03,0.1,0.2,0.25,0.3,0.35,0.45}-{0,105,555,1005,2755,5505,13505},0),2))</f>
        <v>0</v>
      </c>
      <c r="BK24" s="237">
        <f t="shared" si="3"/>
        <v>0</v>
      </c>
      <c r="BL24" s="193"/>
      <c r="BM24" s="249"/>
      <c r="BN24" s="249"/>
      <c r="BO24" s="249"/>
      <c r="BP24" s="245" t="str">
        <f>IF(ISERROR(VLOOKUP(J24,人事资料!D:AS,27,0)),"",VLOOKUP(J24,人事资料!D:AS,27,0))</f>
        <v/>
      </c>
      <c r="BQ24" s="246">
        <f t="shared" si="4"/>
        <v>0</v>
      </c>
      <c r="BR24" s="247" t="e">
        <f t="shared" si="10"/>
        <v>#VALUE!</v>
      </c>
      <c r="CC24" s="256">
        <f t="shared" si="11"/>
        <v>0</v>
      </c>
      <c r="CD24" s="256">
        <f t="shared" si="12"/>
        <v>0</v>
      </c>
      <c r="CE24" s="256">
        <f t="shared" si="13"/>
        <v>0</v>
      </c>
      <c r="CF24" s="256">
        <f t="shared" si="14"/>
        <v>0</v>
      </c>
      <c r="CG24" s="256">
        <f t="shared" si="15"/>
        <v>0</v>
      </c>
      <c r="CH24" s="256">
        <f>SUM($CC24:CD24)</f>
        <v>0</v>
      </c>
      <c r="CI24" s="256">
        <f>SUM($CC24:CE24)</f>
        <v>0</v>
      </c>
      <c r="CJ24" s="256">
        <f>SUM($CC24:CF24)</f>
        <v>0</v>
      </c>
    </row>
    <row r="25" spans="1:88" ht="16.5" customHeight="1">
      <c r="A25" s="164">
        <v>19</v>
      </c>
      <c r="B25" s="171" t="str">
        <f t="shared" si="20"/>
        <v/>
      </c>
      <c r="C25" s="172"/>
      <c r="D25" s="172"/>
      <c r="E25" s="174"/>
      <c r="F25" s="171"/>
      <c r="G25" s="175"/>
      <c r="H25" s="175"/>
      <c r="I25" s="175"/>
      <c r="J25" s="196"/>
      <c r="K25" s="189" t="str">
        <f t="shared" si="0"/>
        <v/>
      </c>
      <c r="L25" s="190" t="str">
        <f>IF(ISERROR(VLOOKUP(J25,人事资料!D:AS,26,0)),"",VLOOKUP(J25,人事资料!D:AS,26,0))</f>
        <v/>
      </c>
      <c r="M25" s="197"/>
      <c r="N25" s="191"/>
      <c r="O25" s="192"/>
      <c r="P25" s="192"/>
      <c r="Q25" s="192"/>
      <c r="R25" s="192"/>
      <c r="S25" s="208"/>
      <c r="T25" s="206"/>
      <c r="U25" s="192"/>
      <c r="V25" s="192"/>
      <c r="W25" s="192"/>
      <c r="X25" s="192"/>
      <c r="Y25" s="192"/>
      <c r="Z25" s="192"/>
      <c r="AA25" s="192"/>
      <c r="AB25" s="192"/>
      <c r="AC25" s="192"/>
      <c r="AD25" s="192"/>
      <c r="AE25" s="192"/>
      <c r="AF25" s="192"/>
      <c r="AG25" s="192"/>
      <c r="AH25" s="192"/>
      <c r="AI25" s="192"/>
      <c r="AJ25" s="36">
        <f t="shared" si="5"/>
        <v>0</v>
      </c>
      <c r="AK25" s="221"/>
      <c r="AL25" s="215">
        <f t="shared" si="18"/>
        <v>0</v>
      </c>
      <c r="AM25" s="220"/>
      <c r="AN25" s="220"/>
      <c r="AO25" s="220"/>
      <c r="AP25" s="192"/>
      <c r="AQ25" s="231"/>
      <c r="AR25" s="231"/>
      <c r="AS25" s="36">
        <f t="shared" si="6"/>
        <v>0</v>
      </c>
      <c r="AT25" s="229">
        <f t="shared" si="2"/>
        <v>0</v>
      </c>
      <c r="AU25" s="229">
        <f t="shared" si="7"/>
        <v>0</v>
      </c>
      <c r="AV25" s="229"/>
      <c r="AW25" s="192"/>
      <c r="AX25" s="192"/>
      <c r="AY25" s="192"/>
      <c r="AZ25" s="192"/>
      <c r="BA25" s="192"/>
      <c r="BB25" s="192"/>
      <c r="BC25" s="192"/>
      <c r="BD25" s="192"/>
      <c r="BE25" s="36">
        <f t="shared" si="16"/>
        <v>0</v>
      </c>
      <c r="BF25" s="36">
        <f t="shared" si="8"/>
        <v>0</v>
      </c>
      <c r="BG25" s="36">
        <f t="shared" si="9"/>
        <v>0</v>
      </c>
      <c r="BH25" s="192"/>
      <c r="BI25" s="218"/>
      <c r="BJ25" s="237">
        <f>IF(G25="外教",ROUND(MAX((BG25-BH25-BI25-4800)*{0.03,0.1,0.2,0.25,0.3,0.35,0.45}-{0,105,555,1005,2755,5505,13505},0),2),ROUND(MAX((BG25-BH25-BI25-3500)*{0.03,0.1,0.2,0.25,0.3,0.35,0.45}-{0,105,555,1005,2755,5505,13505},0),2))</f>
        <v>0</v>
      </c>
      <c r="BK25" s="237">
        <f t="shared" si="3"/>
        <v>0</v>
      </c>
      <c r="BL25" s="193"/>
      <c r="BM25" s="249"/>
      <c r="BN25" s="249"/>
      <c r="BO25" s="249"/>
      <c r="BP25" s="245" t="str">
        <f>IF(ISERROR(VLOOKUP(J25,人事资料!D:AS,27,0)),"",VLOOKUP(J25,人事资料!D:AS,27,0))</f>
        <v/>
      </c>
      <c r="BQ25" s="246">
        <f t="shared" si="4"/>
        <v>0</v>
      </c>
      <c r="BR25" s="247" t="e">
        <f t="shared" si="10"/>
        <v>#VALUE!</v>
      </c>
      <c r="CC25" s="256">
        <f t="shared" si="11"/>
        <v>0</v>
      </c>
      <c r="CD25" s="256">
        <f t="shared" si="12"/>
        <v>0</v>
      </c>
      <c r="CE25" s="256">
        <f t="shared" si="13"/>
        <v>0</v>
      </c>
      <c r="CF25" s="256">
        <f t="shared" si="14"/>
        <v>0</v>
      </c>
      <c r="CG25" s="256">
        <f t="shared" si="15"/>
        <v>0</v>
      </c>
      <c r="CH25" s="256">
        <f>SUM($CC25:CD25)</f>
        <v>0</v>
      </c>
      <c r="CI25" s="256">
        <f>SUM($CC25:CE25)</f>
        <v>0</v>
      </c>
      <c r="CJ25" s="256">
        <f>SUM($CC25:CF25)</f>
        <v>0</v>
      </c>
    </row>
    <row r="26" spans="1:88" ht="16.5" customHeight="1">
      <c r="A26" s="164"/>
      <c r="B26" s="176"/>
      <c r="C26" s="176"/>
      <c r="D26" s="176"/>
      <c r="E26" s="176"/>
      <c r="F26" s="176"/>
      <c r="G26" s="176"/>
      <c r="H26" s="176"/>
      <c r="I26" s="176"/>
      <c r="J26" s="176"/>
      <c r="K26" s="176"/>
      <c r="L26" s="198"/>
      <c r="M26" s="176"/>
      <c r="N26" s="176"/>
      <c r="O26" s="176"/>
      <c r="P26" s="176"/>
      <c r="Q26" s="176"/>
      <c r="R26" s="176"/>
      <c r="S26" s="209">
        <f t="shared" ref="S26:AI26" si="21">SUM(S7:S25)</f>
        <v>78</v>
      </c>
      <c r="T26" s="210">
        <f t="shared" si="21"/>
        <v>5</v>
      </c>
      <c r="U26" s="211">
        <f t="shared" si="21"/>
        <v>960</v>
      </c>
      <c r="V26" s="211">
        <f t="shared" si="21"/>
        <v>0</v>
      </c>
      <c r="W26" s="211">
        <f t="shared" si="21"/>
        <v>0</v>
      </c>
      <c r="X26" s="211">
        <f t="shared" si="21"/>
        <v>200392</v>
      </c>
      <c r="Y26" s="211">
        <f t="shared" si="21"/>
        <v>0</v>
      </c>
      <c r="Z26" s="211">
        <f t="shared" si="21"/>
        <v>44700</v>
      </c>
      <c r="AA26" s="211">
        <f t="shared" si="21"/>
        <v>97600</v>
      </c>
      <c r="AB26" s="211">
        <f t="shared" si="21"/>
        <v>0</v>
      </c>
      <c r="AC26" s="211">
        <f t="shared" si="21"/>
        <v>0</v>
      </c>
      <c r="AD26" s="211">
        <f t="shared" si="21"/>
        <v>0</v>
      </c>
      <c r="AE26" s="211">
        <f t="shared" si="21"/>
        <v>0</v>
      </c>
      <c r="AF26" s="211">
        <f t="shared" si="21"/>
        <v>3316</v>
      </c>
      <c r="AG26" s="211">
        <f t="shared" si="21"/>
        <v>14316</v>
      </c>
      <c r="AH26" s="211">
        <f t="shared" si="21"/>
        <v>0</v>
      </c>
      <c r="AI26" s="211">
        <f t="shared" si="21"/>
        <v>0</v>
      </c>
      <c r="AJ26" s="211">
        <f t="shared" si="5"/>
        <v>361284</v>
      </c>
      <c r="AK26" s="36">
        <f t="shared" ref="AK26:AR26" si="22">SUM(AK7:AK25)</f>
        <v>0</v>
      </c>
      <c r="AL26" s="210">
        <f t="shared" si="22"/>
        <v>18</v>
      </c>
      <c r="AM26" s="210" t="e">
        <f t="shared" si="22"/>
        <v>#REF!</v>
      </c>
      <c r="AN26" s="210">
        <f t="shared" si="22"/>
        <v>0</v>
      </c>
      <c r="AO26" s="210">
        <f t="shared" si="22"/>
        <v>0</v>
      </c>
      <c r="AP26" s="36">
        <f t="shared" si="22"/>
        <v>0</v>
      </c>
      <c r="AQ26" s="232">
        <f t="shared" si="22"/>
        <v>0</v>
      </c>
      <c r="AR26" s="232">
        <f t="shared" si="22"/>
        <v>0</v>
      </c>
      <c r="AS26" s="36">
        <f t="shared" si="6"/>
        <v>0</v>
      </c>
      <c r="AT26" s="229">
        <f>SUM(AT7:AT25)</f>
        <v>28841.256000000005</v>
      </c>
      <c r="AU26" s="229">
        <f t="shared" si="7"/>
        <v>788.18000000000006</v>
      </c>
      <c r="AV26" s="210">
        <f t="shared" ref="AV26:BD26" si="23">SUM(AV7:AV25)</f>
        <v>2167.7040000000002</v>
      </c>
      <c r="AW26" s="210">
        <f t="shared" si="23"/>
        <v>3200</v>
      </c>
      <c r="AX26" s="210">
        <f t="shared" si="23"/>
        <v>0</v>
      </c>
      <c r="AY26" s="210">
        <f t="shared" si="23"/>
        <v>1000</v>
      </c>
      <c r="AZ26" s="211">
        <f t="shared" si="23"/>
        <v>40</v>
      </c>
      <c r="BA26" s="211">
        <f t="shared" si="23"/>
        <v>0</v>
      </c>
      <c r="BB26" s="211">
        <f t="shared" si="23"/>
        <v>0</v>
      </c>
      <c r="BC26" s="211">
        <f t="shared" si="23"/>
        <v>0</v>
      </c>
      <c r="BD26" s="211">
        <f t="shared" si="23"/>
        <v>60</v>
      </c>
      <c r="BE26" s="211">
        <f t="shared" ref="BE26:BL26" si="24">SUM(BE7:BE25)</f>
        <v>36047.4</v>
      </c>
      <c r="BF26" s="211">
        <f t="shared" si="24"/>
        <v>0</v>
      </c>
      <c r="BG26" s="211">
        <f t="shared" si="24"/>
        <v>36047.4</v>
      </c>
      <c r="BH26" s="210">
        <f t="shared" si="24"/>
        <v>300</v>
      </c>
      <c r="BI26" s="210">
        <f t="shared" si="24"/>
        <v>952.29</v>
      </c>
      <c r="BJ26" s="210">
        <f t="shared" si="24"/>
        <v>2100.37</v>
      </c>
      <c r="BK26" s="211">
        <f t="shared" si="24"/>
        <v>32694.74</v>
      </c>
      <c r="BL26" s="240">
        <f t="shared" si="24"/>
        <v>0</v>
      </c>
      <c r="BM26" s="249"/>
      <c r="BN26" s="249"/>
      <c r="BO26" s="249"/>
      <c r="CC26" s="256">
        <f t="shared" si="11"/>
        <v>44700</v>
      </c>
      <c r="CD26" s="256">
        <f t="shared" si="12"/>
        <v>97600</v>
      </c>
      <c r="CE26" s="256">
        <f t="shared" si="13"/>
        <v>960</v>
      </c>
      <c r="CF26" s="256">
        <f t="shared" si="14"/>
        <v>200392</v>
      </c>
      <c r="CG26" s="256">
        <f t="shared" si="15"/>
        <v>44700</v>
      </c>
      <c r="CH26" s="256">
        <f>SUM($CC26:CD26)</f>
        <v>142300</v>
      </c>
      <c r="CI26" s="256">
        <f>SUM($CC26:CE26)</f>
        <v>143260</v>
      </c>
      <c r="CJ26" s="256">
        <f>SUM($CC26:CF26)</f>
        <v>343652</v>
      </c>
    </row>
    <row r="27" spans="1:88">
      <c r="G27" s="177" t="s">
        <v>127</v>
      </c>
      <c r="H27" s="178"/>
      <c r="I27" s="177"/>
      <c r="J27" s="177"/>
      <c r="L27" s="199" t="s">
        <v>128</v>
      </c>
      <c r="M27" s="181"/>
      <c r="N27" s="181"/>
      <c r="O27" s="181"/>
      <c r="P27" s="181"/>
      <c r="Q27" s="181"/>
      <c r="R27" s="181"/>
      <c r="S27" s="212" t="s">
        <v>129</v>
      </c>
      <c r="T27" s="181"/>
      <c r="U27" s="181"/>
      <c r="AO27" s="233" t="s">
        <v>130</v>
      </c>
      <c r="CC27" s="256">
        <f t="shared" si="11"/>
        <v>0</v>
      </c>
      <c r="CD27" s="256">
        <f t="shared" ref="CD27:CD33" si="25">V27+Y27+AA27</f>
        <v>0</v>
      </c>
      <c r="CE27" s="256">
        <f t="shared" si="13"/>
        <v>0</v>
      </c>
      <c r="CF27" s="256">
        <f t="shared" si="14"/>
        <v>0</v>
      </c>
      <c r="CG27" s="256">
        <f t="shared" si="15"/>
        <v>0</v>
      </c>
      <c r="CH27" s="256">
        <f>SUM($CC27:CD27)</f>
        <v>0</v>
      </c>
      <c r="CI27" s="256">
        <f>SUM($CC27:CE27)</f>
        <v>0</v>
      </c>
      <c r="CJ27" s="256">
        <f>SUM($CC27:CF27)</f>
        <v>0</v>
      </c>
    </row>
    <row r="28" spans="1:88">
      <c r="B28" s="177" t="s">
        <v>131</v>
      </c>
      <c r="C28" s="179" t="s">
        <v>132</v>
      </c>
      <c r="Z28" s="213"/>
      <c r="CC28" s="256">
        <f t="shared" si="11"/>
        <v>0</v>
      </c>
      <c r="CD28" s="256">
        <f t="shared" si="25"/>
        <v>0</v>
      </c>
      <c r="CE28" s="256">
        <f t="shared" si="13"/>
        <v>0</v>
      </c>
      <c r="CF28" s="256">
        <f t="shared" si="14"/>
        <v>0</v>
      </c>
      <c r="CG28" s="256">
        <f t="shared" si="15"/>
        <v>0</v>
      </c>
      <c r="CH28" s="256">
        <f>SUM($CC28:CD28)</f>
        <v>0</v>
      </c>
      <c r="CI28" s="256">
        <f>SUM($CC28:CE28)</f>
        <v>0</v>
      </c>
      <c r="CJ28" s="256">
        <f>SUM($CC28:CF28)</f>
        <v>0</v>
      </c>
    </row>
    <row r="29" spans="1:88">
      <c r="A29" s="179"/>
      <c r="C29" s="179" t="s">
        <v>133</v>
      </c>
      <c r="CC29" s="256">
        <f t="shared" si="11"/>
        <v>0</v>
      </c>
      <c r="CD29" s="256">
        <f t="shared" si="25"/>
        <v>0</v>
      </c>
      <c r="CE29" s="256">
        <f t="shared" si="13"/>
        <v>0</v>
      </c>
      <c r="CF29" s="256">
        <f t="shared" si="14"/>
        <v>0</v>
      </c>
      <c r="CG29" s="256">
        <f t="shared" si="15"/>
        <v>0</v>
      </c>
      <c r="CH29" s="256">
        <f>SUM($CC29:CD29)</f>
        <v>0</v>
      </c>
      <c r="CI29" s="256">
        <f>SUM($CC29:CE29)</f>
        <v>0</v>
      </c>
      <c r="CJ29" s="256">
        <f>SUM($CC29:CF29)</f>
        <v>0</v>
      </c>
    </row>
    <row r="30" spans="1:88">
      <c r="A30" s="179"/>
      <c r="C30" s="179" t="s">
        <v>134</v>
      </c>
      <c r="CC30" s="256">
        <f t="shared" si="11"/>
        <v>0</v>
      </c>
      <c r="CD30" s="256">
        <f t="shared" si="25"/>
        <v>0</v>
      </c>
      <c r="CE30" s="256">
        <f t="shared" si="13"/>
        <v>0</v>
      </c>
      <c r="CF30" s="256">
        <f t="shared" si="14"/>
        <v>0</v>
      </c>
      <c r="CG30" s="256">
        <f t="shared" si="15"/>
        <v>0</v>
      </c>
      <c r="CH30" s="256">
        <f>SUM($CC30:CD30)</f>
        <v>0</v>
      </c>
      <c r="CI30" s="256">
        <f>SUM($CC30:CE30)</f>
        <v>0</v>
      </c>
      <c r="CJ30" s="256">
        <f>SUM($CC30:CF30)</f>
        <v>0</v>
      </c>
    </row>
    <row r="31" spans="1:88">
      <c r="A31" s="179"/>
      <c r="C31" s="179" t="s">
        <v>135</v>
      </c>
      <c r="CC31" s="256">
        <f t="shared" si="11"/>
        <v>0</v>
      </c>
      <c r="CD31" s="256">
        <f t="shared" si="25"/>
        <v>0</v>
      </c>
      <c r="CE31" s="256">
        <f t="shared" si="13"/>
        <v>0</v>
      </c>
      <c r="CF31" s="256">
        <f t="shared" si="14"/>
        <v>0</v>
      </c>
      <c r="CG31" s="256">
        <f t="shared" si="15"/>
        <v>0</v>
      </c>
      <c r="CH31" s="256">
        <f>SUM($CC31:CD31)</f>
        <v>0</v>
      </c>
      <c r="CI31" s="256">
        <f>SUM($CC31:CE31)</f>
        <v>0</v>
      </c>
      <c r="CJ31" s="256">
        <f>SUM($CC31:CF31)</f>
        <v>0</v>
      </c>
    </row>
    <row r="32" spans="1:88">
      <c r="A32" s="179"/>
      <c r="C32" s="177" t="s">
        <v>136</v>
      </c>
      <c r="AT32" s="160">
        <v>5</v>
      </c>
      <c r="CC32" s="256">
        <f t="shared" si="11"/>
        <v>0</v>
      </c>
      <c r="CD32" s="256">
        <f t="shared" si="25"/>
        <v>0</v>
      </c>
      <c r="CE32" s="256">
        <f t="shared" si="13"/>
        <v>0</v>
      </c>
      <c r="CF32" s="256">
        <f t="shared" si="14"/>
        <v>0</v>
      </c>
      <c r="CG32" s="256">
        <f t="shared" si="15"/>
        <v>0</v>
      </c>
      <c r="CH32" s="256">
        <f>SUM($CC32:CD32)</f>
        <v>0</v>
      </c>
      <c r="CI32" s="256">
        <f>SUM($CC32:CE32)</f>
        <v>0</v>
      </c>
      <c r="CJ32" s="256">
        <f>SUM($CC32:CF32)</f>
        <v>0</v>
      </c>
    </row>
    <row r="33" spans="1:88">
      <c r="A33" s="179"/>
      <c r="C33" s="177" t="s">
        <v>137</v>
      </c>
      <c r="CC33" s="256">
        <f t="shared" si="11"/>
        <v>0</v>
      </c>
      <c r="CD33" s="256">
        <f t="shared" si="25"/>
        <v>0</v>
      </c>
      <c r="CE33" s="256">
        <f t="shared" si="13"/>
        <v>0</v>
      </c>
      <c r="CF33" s="256">
        <f t="shared" si="14"/>
        <v>0</v>
      </c>
      <c r="CG33" s="256">
        <f t="shared" si="15"/>
        <v>0</v>
      </c>
      <c r="CH33" s="256">
        <f>SUM($CC33:CD33)</f>
        <v>0</v>
      </c>
      <c r="CI33" s="256">
        <f>SUM($CC33:CE33)</f>
        <v>0</v>
      </c>
      <c r="CJ33" s="256">
        <f>SUM($CC33:CF33)</f>
        <v>0</v>
      </c>
    </row>
    <row r="34" spans="1:88">
      <c r="A34" s="179"/>
      <c r="L34" s="200" t="s">
        <v>105</v>
      </c>
      <c r="M34" s="201" t="s">
        <v>100</v>
      </c>
      <c r="BP34" s="250" t="s">
        <v>36</v>
      </c>
      <c r="BQ34" s="250" t="s">
        <v>37</v>
      </c>
      <c r="BR34" s="250" t="s">
        <v>38</v>
      </c>
      <c r="BS34" s="250" t="s">
        <v>39</v>
      </c>
      <c r="BT34" s="250" t="s">
        <v>40</v>
      </c>
      <c r="BU34" s="250" t="s">
        <v>41</v>
      </c>
      <c r="BV34" s="250" t="s">
        <v>42</v>
      </c>
      <c r="BW34" s="250" t="s">
        <v>43</v>
      </c>
      <c r="BY34" s="253">
        <v>1</v>
      </c>
      <c r="CC34" s="256"/>
      <c r="CD34" s="256"/>
      <c r="CE34" s="256"/>
      <c r="CF34" s="256"/>
      <c r="CG34" s="256"/>
      <c r="CH34" s="256"/>
      <c r="CI34" s="256"/>
    </row>
    <row r="35" spans="1:88">
      <c r="A35" s="180"/>
      <c r="F35" s="181"/>
      <c r="G35" s="180"/>
      <c r="H35" s="180"/>
      <c r="I35" s="180"/>
      <c r="J35" s="181"/>
      <c r="K35" s="181"/>
      <c r="L35" s="202" t="s">
        <v>138</v>
      </c>
      <c r="M35" s="203" t="s">
        <v>107</v>
      </c>
      <c r="N35" s="203"/>
      <c r="O35" s="203"/>
      <c r="P35" s="203"/>
      <c r="Q35" s="203"/>
      <c r="R35" s="203"/>
      <c r="AP35" s="181"/>
      <c r="AQ35" s="181"/>
      <c r="AR35" s="181"/>
      <c r="AS35" s="181"/>
      <c r="AT35" s="181"/>
      <c r="AU35" s="181"/>
      <c r="AV35" s="181"/>
      <c r="AW35" s="181"/>
      <c r="AX35" s="181"/>
      <c r="AY35" s="181"/>
      <c r="AZ35" s="181"/>
      <c r="BA35" s="181"/>
      <c r="BB35" s="181"/>
      <c r="BC35" s="181"/>
      <c r="BD35" s="181"/>
      <c r="BE35" s="181"/>
      <c r="BF35" s="181"/>
      <c r="BG35" s="181"/>
      <c r="BI35" s="241"/>
      <c r="BJ35" s="241"/>
      <c r="BL35" s="181"/>
      <c r="BP35" s="251" t="s">
        <v>139</v>
      </c>
      <c r="BQ35" s="251" t="s">
        <v>140</v>
      </c>
      <c r="BR35" s="251" t="s">
        <v>110</v>
      </c>
      <c r="BS35" s="251" t="s">
        <v>141</v>
      </c>
      <c r="BT35" s="251">
        <v>0</v>
      </c>
      <c r="BU35" s="251" t="s">
        <v>115</v>
      </c>
      <c r="BV35" s="251" t="s">
        <v>101</v>
      </c>
      <c r="BW35" s="251" t="s">
        <v>102</v>
      </c>
      <c r="BX35" s="246">
        <v>42400</v>
      </c>
      <c r="BY35" s="253">
        <v>2</v>
      </c>
      <c r="CB35" s="246">
        <v>42400</v>
      </c>
      <c r="CC35" s="256"/>
      <c r="CD35" s="256"/>
      <c r="CE35" s="256"/>
      <c r="CF35" s="256"/>
      <c r="CG35" s="256"/>
      <c r="CH35" s="256"/>
      <c r="CI35" s="256"/>
    </row>
    <row r="36" spans="1:88">
      <c r="A36" s="181"/>
      <c r="B36" s="178" t="s">
        <v>142</v>
      </c>
      <c r="F36" s="181"/>
      <c r="G36" s="180"/>
      <c r="H36" s="180"/>
      <c r="I36" s="180"/>
      <c r="J36" s="181"/>
      <c r="K36" s="181"/>
      <c r="L36" s="202"/>
      <c r="M36" s="203" t="s">
        <v>104</v>
      </c>
      <c r="N36" s="203"/>
      <c r="O36" s="203"/>
      <c r="P36" s="203"/>
      <c r="Q36" s="203"/>
      <c r="R36" s="203"/>
      <c r="AP36" s="181"/>
      <c r="AQ36" s="181"/>
      <c r="AR36" s="181"/>
      <c r="AS36" s="181"/>
      <c r="AT36" s="181"/>
      <c r="AU36" s="181"/>
      <c r="AV36" s="181"/>
      <c r="AW36" s="181"/>
      <c r="AX36" s="181"/>
      <c r="AY36" s="181"/>
      <c r="AZ36" s="181"/>
      <c r="BA36" s="181"/>
      <c r="BB36" s="181"/>
      <c r="BC36" s="181"/>
      <c r="BD36" s="181"/>
      <c r="BE36" s="181"/>
      <c r="BF36" s="181"/>
      <c r="BG36" s="181"/>
      <c r="BI36" s="241"/>
      <c r="BJ36" s="241"/>
      <c r="BL36" s="181"/>
      <c r="BP36" s="251" t="s">
        <v>143</v>
      </c>
      <c r="BQ36" s="251" t="s">
        <v>144</v>
      </c>
      <c r="BR36" s="251" t="s">
        <v>34</v>
      </c>
      <c r="BS36" s="251" t="s">
        <v>145</v>
      </c>
      <c r="BT36" s="251">
        <v>0.5</v>
      </c>
      <c r="BU36" s="251" t="s">
        <v>118</v>
      </c>
      <c r="BV36" s="251" t="s">
        <v>125</v>
      </c>
      <c r="BW36" s="251" t="s">
        <v>105</v>
      </c>
      <c r="BX36" s="246">
        <v>42428</v>
      </c>
      <c r="BY36" s="253">
        <v>3</v>
      </c>
      <c r="CB36" s="246">
        <v>42428</v>
      </c>
      <c r="CC36" s="256"/>
      <c r="CD36" s="256"/>
      <c r="CE36" s="256"/>
      <c r="CF36" s="256"/>
      <c r="CG36" s="256"/>
      <c r="CH36" s="256"/>
      <c r="CI36" s="256"/>
    </row>
    <row r="37" spans="1:88">
      <c r="A37" s="181"/>
      <c r="B37" s="178" t="s">
        <v>146</v>
      </c>
      <c r="F37" s="181"/>
      <c r="G37" s="180"/>
      <c r="H37" s="180"/>
      <c r="I37" s="180"/>
      <c r="J37" s="181"/>
      <c r="K37" s="181"/>
      <c r="L37" s="204" t="s">
        <v>147</v>
      </c>
      <c r="M37" s="203" t="s">
        <v>148</v>
      </c>
      <c r="N37" s="203"/>
      <c r="O37" s="203"/>
      <c r="P37" s="203"/>
      <c r="Q37" s="203"/>
      <c r="R37" s="203"/>
      <c r="AP37" s="181"/>
      <c r="AQ37" s="181"/>
      <c r="AR37" s="181"/>
      <c r="AS37" s="181"/>
      <c r="AT37" s="181"/>
      <c r="AU37" s="181"/>
      <c r="AV37" s="181"/>
      <c r="AW37" s="181"/>
      <c r="AX37" s="181"/>
      <c r="AY37" s="181"/>
      <c r="AZ37" s="181"/>
      <c r="BA37" s="181"/>
      <c r="BB37" s="181"/>
      <c r="BC37" s="181"/>
      <c r="BD37" s="181"/>
      <c r="BE37" s="181"/>
      <c r="BF37" s="181"/>
      <c r="BG37" s="181"/>
      <c r="BI37" s="241"/>
      <c r="BJ37" s="241"/>
      <c r="BL37" s="181"/>
      <c r="BP37" s="251" t="s">
        <v>149</v>
      </c>
      <c r="BQ37" s="251" t="s">
        <v>150</v>
      </c>
      <c r="BR37" s="251" t="s">
        <v>151</v>
      </c>
      <c r="BS37" s="251" t="s">
        <v>152</v>
      </c>
      <c r="BT37" s="251">
        <v>1</v>
      </c>
      <c r="BU37" s="251" t="s">
        <v>111</v>
      </c>
      <c r="BV37" s="251"/>
      <c r="BW37" s="251" t="s">
        <v>153</v>
      </c>
      <c r="BX37" s="246">
        <v>42460</v>
      </c>
      <c r="BY37" s="253">
        <v>4</v>
      </c>
      <c r="CB37" s="246">
        <v>42460</v>
      </c>
      <c r="CC37" s="256"/>
      <c r="CD37" s="256"/>
      <c r="CE37" s="256"/>
      <c r="CF37" s="256"/>
      <c r="CG37" s="256"/>
      <c r="CH37" s="256"/>
      <c r="CI37" s="256"/>
    </row>
    <row r="38" spans="1:88">
      <c r="A38" s="181"/>
      <c r="B38" s="178" t="s">
        <v>154</v>
      </c>
      <c r="F38" s="181"/>
      <c r="G38" s="180"/>
      <c r="H38" s="180"/>
      <c r="I38" s="180"/>
      <c r="J38" s="181"/>
      <c r="K38" s="181"/>
      <c r="L38" s="204" t="s">
        <v>146</v>
      </c>
      <c r="M38" s="203"/>
      <c r="N38" s="203"/>
      <c r="O38" s="203"/>
      <c r="P38" s="203"/>
      <c r="Q38" s="203"/>
      <c r="R38" s="203"/>
      <c r="AP38" s="181"/>
      <c r="AQ38" s="181"/>
      <c r="AR38" s="181"/>
      <c r="AS38" s="181"/>
      <c r="AT38" s="181"/>
      <c r="AU38" s="181"/>
      <c r="AV38" s="181"/>
      <c r="AW38" s="181"/>
      <c r="AX38" s="181"/>
      <c r="AY38" s="181"/>
      <c r="AZ38" s="181"/>
      <c r="BA38" s="181"/>
      <c r="BB38" s="181"/>
      <c r="BC38" s="181"/>
      <c r="BD38" s="181"/>
      <c r="BE38" s="181"/>
      <c r="BF38" s="181"/>
      <c r="BG38" s="181"/>
      <c r="BI38" s="241"/>
      <c r="BJ38" s="241"/>
      <c r="BL38" s="181"/>
      <c r="BP38" s="251" t="s">
        <v>155</v>
      </c>
      <c r="BQ38" s="251" t="s">
        <v>156</v>
      </c>
      <c r="BR38" s="251"/>
      <c r="BS38" s="251"/>
      <c r="BT38" s="251">
        <v>1.5</v>
      </c>
      <c r="BU38" s="251" t="s">
        <v>157</v>
      </c>
      <c r="BV38" s="251"/>
      <c r="BW38" s="251" t="s">
        <v>158</v>
      </c>
      <c r="BX38" s="246">
        <v>42490</v>
      </c>
      <c r="BY38" s="253">
        <v>5</v>
      </c>
      <c r="CB38" s="246">
        <v>42490</v>
      </c>
      <c r="CC38" s="256"/>
      <c r="CD38" s="256"/>
      <c r="CE38" s="256"/>
      <c r="CF38" s="256"/>
      <c r="CG38" s="256"/>
      <c r="CH38" s="256"/>
      <c r="CI38" s="256"/>
    </row>
    <row r="39" spans="1:88">
      <c r="A39" s="181"/>
      <c r="F39" s="181"/>
      <c r="G39" s="180"/>
      <c r="H39" s="180"/>
      <c r="I39" s="180"/>
      <c r="J39" s="181"/>
      <c r="K39" s="181"/>
      <c r="L39" s="202"/>
      <c r="M39" s="203"/>
      <c r="N39" s="203"/>
      <c r="O39" s="203"/>
      <c r="P39" s="203"/>
      <c r="Q39" s="203"/>
      <c r="R39" s="203"/>
      <c r="AP39" s="181"/>
      <c r="AQ39" s="181"/>
      <c r="AR39" s="181"/>
      <c r="AS39" s="181"/>
      <c r="AT39" s="181"/>
      <c r="AU39" s="181"/>
      <c r="AV39" s="181"/>
      <c r="AW39" s="181"/>
      <c r="AX39" s="181"/>
      <c r="AY39" s="181"/>
      <c r="AZ39" s="181"/>
      <c r="BA39" s="181"/>
      <c r="BB39" s="181"/>
      <c r="BC39" s="181"/>
      <c r="BD39" s="181"/>
      <c r="BE39" s="181"/>
      <c r="BF39" s="181"/>
      <c r="BG39" s="181"/>
      <c r="BI39" s="241"/>
      <c r="BJ39" s="241"/>
      <c r="BL39" s="181"/>
      <c r="BP39" s="251" t="s">
        <v>98</v>
      </c>
      <c r="BQ39" s="251" t="s">
        <v>159</v>
      </c>
      <c r="BR39" s="251"/>
      <c r="BS39" s="251"/>
      <c r="BT39" s="251"/>
      <c r="BU39" s="251" t="s">
        <v>160</v>
      </c>
      <c r="BV39" s="251"/>
      <c r="BW39" s="251" t="s">
        <v>161</v>
      </c>
      <c r="BX39" s="246">
        <v>42521</v>
      </c>
      <c r="BY39" s="253">
        <v>6</v>
      </c>
      <c r="CB39" s="246">
        <v>42521</v>
      </c>
      <c r="CC39" s="256"/>
      <c r="CD39" s="256"/>
      <c r="CE39" s="256"/>
      <c r="CF39" s="256"/>
      <c r="CG39" s="256"/>
      <c r="CH39" s="256"/>
      <c r="CI39" s="256"/>
    </row>
    <row r="40" spans="1:88">
      <c r="A40" s="181"/>
      <c r="F40" s="181"/>
      <c r="G40" s="180"/>
      <c r="H40" s="180"/>
      <c r="I40" s="180"/>
      <c r="J40" s="181"/>
      <c r="K40" s="181"/>
      <c r="L40" s="202"/>
      <c r="M40" s="203"/>
      <c r="N40" s="203"/>
      <c r="O40" s="203"/>
      <c r="P40" s="203"/>
      <c r="Q40" s="203"/>
      <c r="R40" s="203"/>
      <c r="AP40" s="181"/>
      <c r="AQ40" s="181"/>
      <c r="AR40" s="181"/>
      <c r="AS40" s="181"/>
      <c r="AT40" s="181"/>
      <c r="AU40" s="181"/>
      <c r="AV40" s="181"/>
      <c r="AW40" s="181"/>
      <c r="AX40" s="181"/>
      <c r="AY40" s="181"/>
      <c r="AZ40" s="181"/>
      <c r="BA40" s="181"/>
      <c r="BB40" s="181"/>
      <c r="BC40" s="181"/>
      <c r="BD40" s="181"/>
      <c r="BE40" s="181"/>
      <c r="BF40" s="181"/>
      <c r="BG40" s="181"/>
      <c r="BI40" s="241"/>
      <c r="BJ40" s="241"/>
      <c r="BL40" s="181"/>
      <c r="BP40" s="251" t="s">
        <v>162</v>
      </c>
      <c r="BQ40" s="251" t="s">
        <v>163</v>
      </c>
      <c r="BR40" s="251"/>
      <c r="BS40" s="251"/>
      <c r="BT40" s="251"/>
      <c r="BU40" s="251" t="s">
        <v>164</v>
      </c>
      <c r="BV40" s="251"/>
      <c r="BW40" s="251"/>
      <c r="BX40" s="246">
        <v>42551</v>
      </c>
      <c r="BY40" s="253">
        <v>7</v>
      </c>
      <c r="CB40" s="246">
        <v>42551</v>
      </c>
      <c r="CC40" s="256"/>
      <c r="CD40" s="256"/>
      <c r="CE40" s="256"/>
      <c r="CF40" s="256"/>
      <c r="CG40" s="256"/>
      <c r="CH40" s="256"/>
      <c r="CI40" s="256"/>
    </row>
    <row r="41" spans="1:88">
      <c r="A41" s="181"/>
      <c r="F41" s="181"/>
      <c r="G41" s="180"/>
      <c r="H41" s="180"/>
      <c r="I41" s="180"/>
      <c r="J41" s="181"/>
      <c r="K41" s="181"/>
      <c r="L41" s="202"/>
      <c r="M41" s="203"/>
      <c r="N41" s="203"/>
      <c r="O41" s="203"/>
      <c r="P41" s="203"/>
      <c r="Q41" s="203"/>
      <c r="R41" s="203"/>
      <c r="AP41" s="181"/>
      <c r="AQ41" s="181"/>
      <c r="AR41" s="181"/>
      <c r="AS41" s="181"/>
      <c r="AT41" s="181"/>
      <c r="AU41" s="181"/>
      <c r="AV41" s="181"/>
      <c r="AW41" s="181"/>
      <c r="AX41" s="181"/>
      <c r="AY41" s="181"/>
      <c r="AZ41" s="181"/>
      <c r="BA41" s="181"/>
      <c r="BB41" s="181"/>
      <c r="BC41" s="181"/>
      <c r="BD41" s="181"/>
      <c r="BE41" s="181"/>
      <c r="BF41" s="181"/>
      <c r="BG41" s="181"/>
      <c r="BI41" s="241"/>
      <c r="BJ41" s="241"/>
      <c r="BL41" s="181"/>
      <c r="BP41" s="251" t="s">
        <v>165</v>
      </c>
      <c r="BQ41" s="251" t="s">
        <v>166</v>
      </c>
      <c r="BR41" s="251"/>
      <c r="BS41" s="251"/>
      <c r="BT41" s="251"/>
      <c r="BU41" s="251" t="s">
        <v>167</v>
      </c>
      <c r="BV41" s="251"/>
      <c r="BW41" s="251"/>
      <c r="BX41" s="246">
        <v>42582</v>
      </c>
      <c r="BY41" s="253">
        <v>8</v>
      </c>
      <c r="CB41" s="246">
        <v>42582</v>
      </c>
      <c r="CC41" s="256"/>
      <c r="CD41" s="256"/>
      <c r="CE41" s="256"/>
      <c r="CF41" s="256"/>
      <c r="CG41" s="256"/>
      <c r="CH41" s="256"/>
      <c r="CI41" s="256"/>
    </row>
    <row r="42" spans="1:88">
      <c r="A42" s="181"/>
      <c r="F42" s="181"/>
      <c r="G42" s="180"/>
      <c r="H42" s="180"/>
      <c r="I42" s="180"/>
      <c r="J42" s="181"/>
      <c r="K42" s="181"/>
      <c r="L42" s="202"/>
      <c r="M42" s="203"/>
      <c r="N42" s="203"/>
      <c r="O42" s="203"/>
      <c r="P42" s="203"/>
      <c r="Q42" s="203"/>
      <c r="R42" s="203"/>
      <c r="AP42" s="181"/>
      <c r="AQ42" s="181"/>
      <c r="AR42" s="181"/>
      <c r="AS42" s="181"/>
      <c r="AT42" s="181"/>
      <c r="AU42" s="181"/>
      <c r="AV42" s="181"/>
      <c r="AW42" s="181"/>
      <c r="AX42" s="181"/>
      <c r="AY42" s="181"/>
      <c r="AZ42" s="181"/>
      <c r="BA42" s="181"/>
      <c r="BB42" s="181"/>
      <c r="BC42" s="181"/>
      <c r="BD42" s="181"/>
      <c r="BE42" s="181"/>
      <c r="BF42" s="181"/>
      <c r="BG42" s="181"/>
      <c r="BI42" s="241"/>
      <c r="BJ42" s="241"/>
      <c r="BL42" s="181"/>
      <c r="BP42" s="251" t="s">
        <v>168</v>
      </c>
      <c r="BQ42" s="251" t="s">
        <v>109</v>
      </c>
      <c r="BR42" s="251"/>
      <c r="BS42" s="251"/>
      <c r="BT42" s="251"/>
      <c r="BU42" s="251" t="s">
        <v>100</v>
      </c>
      <c r="BV42" s="251"/>
      <c r="BW42" s="251"/>
      <c r="BX42" s="246">
        <v>42613</v>
      </c>
      <c r="BY42" s="253">
        <v>9</v>
      </c>
      <c r="CB42" s="246">
        <v>42613</v>
      </c>
      <c r="CC42" s="256"/>
      <c r="CD42" s="256"/>
      <c r="CE42" s="256"/>
      <c r="CF42" s="256"/>
      <c r="CG42" s="256"/>
      <c r="CH42" s="256"/>
      <c r="CI42" s="256"/>
    </row>
    <row r="43" spans="1:88">
      <c r="A43" s="181"/>
      <c r="F43" s="181"/>
      <c r="G43" s="180"/>
      <c r="H43" s="180"/>
      <c r="I43" s="180"/>
      <c r="J43" s="181"/>
      <c r="K43" s="181"/>
      <c r="L43" s="202"/>
      <c r="M43" s="203"/>
      <c r="N43" s="203"/>
      <c r="O43" s="203"/>
      <c r="P43" s="203"/>
      <c r="Q43" s="203"/>
      <c r="R43" s="203"/>
      <c r="AP43" s="181"/>
      <c r="AQ43" s="181"/>
      <c r="AR43" s="181"/>
      <c r="AS43" s="181"/>
      <c r="AT43" s="181"/>
      <c r="AU43" s="181"/>
      <c r="AV43" s="181"/>
      <c r="AW43" s="181"/>
      <c r="AX43" s="181"/>
      <c r="AY43" s="181"/>
      <c r="AZ43" s="181"/>
      <c r="BA43" s="181"/>
      <c r="BB43" s="181"/>
      <c r="BC43" s="181"/>
      <c r="BD43" s="181"/>
      <c r="BE43" s="181"/>
      <c r="BF43" s="181"/>
      <c r="BG43" s="181"/>
      <c r="BI43" s="241"/>
      <c r="BJ43" s="241"/>
      <c r="BL43" s="181"/>
      <c r="BP43" s="251" t="s">
        <v>169</v>
      </c>
      <c r="BQ43" s="251" t="s">
        <v>99</v>
      </c>
      <c r="BR43" s="251"/>
      <c r="BS43" s="251"/>
      <c r="BT43" s="251"/>
      <c r="BU43" s="251" t="s">
        <v>107</v>
      </c>
      <c r="BV43" s="251"/>
      <c r="BW43" s="251"/>
      <c r="BX43" s="246">
        <v>42643</v>
      </c>
      <c r="BY43" s="253">
        <v>10</v>
      </c>
      <c r="CB43" s="246">
        <v>42643</v>
      </c>
      <c r="CC43" s="256"/>
      <c r="CD43" s="256"/>
      <c r="CE43" s="256"/>
      <c r="CF43" s="256"/>
      <c r="CG43" s="256"/>
      <c r="CH43" s="256"/>
      <c r="CI43" s="256"/>
    </row>
    <row r="44" spans="1:88">
      <c r="A44" s="181"/>
      <c r="F44" s="181"/>
      <c r="G44" s="180"/>
      <c r="H44" s="180"/>
      <c r="I44" s="180"/>
      <c r="J44" s="181"/>
      <c r="K44" s="181"/>
      <c r="L44" s="202"/>
      <c r="M44" s="203"/>
      <c r="N44" s="203"/>
      <c r="O44" s="203"/>
      <c r="P44" s="203"/>
      <c r="Q44" s="203"/>
      <c r="R44" s="203"/>
      <c r="AP44" s="181"/>
      <c r="AQ44" s="181"/>
      <c r="AR44" s="181"/>
      <c r="AS44" s="181"/>
      <c r="AT44" s="181"/>
      <c r="AU44" s="181"/>
      <c r="AV44" s="181"/>
      <c r="AW44" s="181"/>
      <c r="AX44" s="181"/>
      <c r="AY44" s="181"/>
      <c r="AZ44" s="181"/>
      <c r="BA44" s="181"/>
      <c r="BB44" s="181"/>
      <c r="BC44" s="181"/>
      <c r="BD44" s="181"/>
      <c r="BE44" s="181"/>
      <c r="BF44" s="181"/>
      <c r="BG44" s="181"/>
      <c r="BI44" s="241"/>
      <c r="BJ44" s="241"/>
      <c r="BL44" s="181"/>
      <c r="BP44" s="251" t="s">
        <v>170</v>
      </c>
      <c r="BQ44" s="251" t="s">
        <v>113</v>
      </c>
      <c r="BR44" s="251"/>
      <c r="BS44" s="251"/>
      <c r="BT44" s="251"/>
      <c r="BU44" s="251" t="s">
        <v>104</v>
      </c>
      <c r="BV44" s="251"/>
      <c r="BW44" s="251"/>
      <c r="BX44" s="246">
        <v>42674</v>
      </c>
      <c r="BY44" s="253">
        <v>11</v>
      </c>
      <c r="CB44" s="246">
        <v>42674</v>
      </c>
    </row>
    <row r="45" spans="1:88">
      <c r="A45" s="181"/>
      <c r="F45" s="181"/>
      <c r="G45" s="180"/>
      <c r="H45" s="180"/>
      <c r="I45" s="180"/>
      <c r="J45" s="181"/>
      <c r="K45" s="181"/>
      <c r="L45" s="202"/>
      <c r="M45" s="203"/>
      <c r="N45" s="203"/>
      <c r="O45" s="203"/>
      <c r="P45" s="203"/>
      <c r="Q45" s="203"/>
      <c r="R45" s="203"/>
      <c r="AP45" s="181"/>
      <c r="AQ45" s="181"/>
      <c r="AR45" s="181"/>
      <c r="AS45" s="181"/>
      <c r="AT45" s="181"/>
      <c r="AU45" s="181"/>
      <c r="AV45" s="181"/>
      <c r="AW45" s="181"/>
      <c r="AX45" s="181"/>
      <c r="AY45" s="181"/>
      <c r="AZ45" s="181"/>
      <c r="BA45" s="181"/>
      <c r="BB45" s="181"/>
      <c r="BC45" s="181"/>
      <c r="BD45" s="181"/>
      <c r="BE45" s="181"/>
      <c r="BF45" s="181"/>
      <c r="BG45" s="181"/>
      <c r="BI45" s="241"/>
      <c r="BJ45" s="241"/>
      <c r="BL45" s="181"/>
      <c r="BP45" s="251" t="s">
        <v>171</v>
      </c>
      <c r="BQ45" s="251" t="s">
        <v>172</v>
      </c>
      <c r="BR45" s="251"/>
      <c r="BS45" s="251"/>
      <c r="BT45" s="251"/>
      <c r="BU45" s="251" t="s">
        <v>148</v>
      </c>
      <c r="BV45" s="251"/>
      <c r="BW45" s="251"/>
      <c r="BX45" s="246">
        <v>42704</v>
      </c>
      <c r="BY45" s="253">
        <v>12</v>
      </c>
      <c r="CB45" s="246">
        <v>42704</v>
      </c>
    </row>
    <row r="46" spans="1:88">
      <c r="A46" s="181"/>
      <c r="F46" s="181"/>
      <c r="G46" s="180"/>
      <c r="H46" s="180"/>
      <c r="I46" s="180"/>
      <c r="J46" s="181"/>
      <c r="K46" s="181"/>
      <c r="L46" s="202"/>
      <c r="M46" s="203"/>
      <c r="N46" s="203"/>
      <c r="O46" s="203"/>
      <c r="P46" s="203"/>
      <c r="Q46" s="203"/>
      <c r="R46" s="203"/>
      <c r="AP46" s="181"/>
      <c r="AQ46" s="181"/>
      <c r="AR46" s="181"/>
      <c r="AS46" s="181"/>
      <c r="AT46" s="181"/>
      <c r="AU46" s="181"/>
      <c r="AV46" s="181"/>
      <c r="AW46" s="181"/>
      <c r="AX46" s="181"/>
      <c r="AY46" s="181"/>
      <c r="AZ46" s="181"/>
      <c r="BA46" s="181"/>
      <c r="BB46" s="181"/>
      <c r="BC46" s="181"/>
      <c r="BD46" s="181"/>
      <c r="BE46" s="181"/>
      <c r="BF46" s="181"/>
      <c r="BG46" s="181"/>
      <c r="BI46" s="241"/>
      <c r="BJ46" s="241"/>
      <c r="BL46" s="181"/>
      <c r="BP46" s="251" t="s">
        <v>173</v>
      </c>
      <c r="BQ46" s="251" t="s">
        <v>174</v>
      </c>
      <c r="BR46" s="251"/>
      <c r="BS46" s="251"/>
      <c r="BT46" s="251"/>
      <c r="BU46" s="251" t="s">
        <v>175</v>
      </c>
      <c r="BV46" s="251"/>
      <c r="BW46" s="251"/>
      <c r="BX46" s="246">
        <v>42735</v>
      </c>
      <c r="BY46" s="253">
        <v>13</v>
      </c>
      <c r="CA46" s="160" t="s">
        <v>139</v>
      </c>
      <c r="CB46" s="246">
        <v>42735</v>
      </c>
    </row>
    <row r="47" spans="1:88">
      <c r="A47" s="181"/>
      <c r="F47" s="181"/>
      <c r="G47" s="180"/>
      <c r="H47" s="180"/>
      <c r="I47" s="180"/>
      <c r="J47" s="181"/>
      <c r="K47" s="181"/>
      <c r="L47" s="202"/>
      <c r="M47" s="203"/>
      <c r="N47" s="203"/>
      <c r="O47" s="203"/>
      <c r="P47" s="203"/>
      <c r="Q47" s="203"/>
      <c r="R47" s="203"/>
      <c r="AP47" s="181"/>
      <c r="AQ47" s="181"/>
      <c r="AR47" s="181"/>
      <c r="AS47" s="181"/>
      <c r="AT47" s="181"/>
      <c r="AU47" s="181"/>
      <c r="AV47" s="181"/>
      <c r="AW47" s="181"/>
      <c r="AX47" s="181"/>
      <c r="AY47" s="181"/>
      <c r="AZ47" s="181"/>
      <c r="BA47" s="181"/>
      <c r="BB47" s="181"/>
      <c r="BC47" s="181"/>
      <c r="BD47" s="181"/>
      <c r="BE47" s="181"/>
      <c r="BF47" s="181"/>
      <c r="BG47" s="181"/>
      <c r="BI47" s="241"/>
      <c r="BJ47" s="241"/>
      <c r="BL47" s="181"/>
      <c r="BP47" s="251"/>
      <c r="BQ47" s="251" t="s">
        <v>176</v>
      </c>
      <c r="BR47" s="251"/>
      <c r="BS47" s="251"/>
      <c r="BT47" s="251"/>
      <c r="BU47" s="251" t="s">
        <v>177</v>
      </c>
      <c r="BV47" s="251"/>
      <c r="BW47" s="251"/>
      <c r="BY47" s="253">
        <v>14</v>
      </c>
      <c r="CA47" s="160" t="s">
        <v>143</v>
      </c>
    </row>
    <row r="48" spans="1:88">
      <c r="A48" s="181"/>
      <c r="F48" s="181"/>
      <c r="G48" s="180"/>
      <c r="H48" s="180"/>
      <c r="I48" s="180"/>
      <c r="J48" s="181"/>
      <c r="K48" s="181"/>
      <c r="L48" s="202"/>
      <c r="M48" s="203"/>
      <c r="N48" s="203"/>
      <c r="O48" s="203"/>
      <c r="P48" s="203"/>
      <c r="Q48" s="203"/>
      <c r="R48" s="203"/>
      <c r="AP48" s="181"/>
      <c r="AQ48" s="181"/>
      <c r="AR48" s="181"/>
      <c r="AS48" s="181"/>
      <c r="AT48" s="181"/>
      <c r="AU48" s="181"/>
      <c r="AV48" s="181"/>
      <c r="AW48" s="181"/>
      <c r="AX48" s="181"/>
      <c r="AY48" s="181"/>
      <c r="AZ48" s="181"/>
      <c r="BA48" s="181"/>
      <c r="BB48" s="181"/>
      <c r="BC48" s="181"/>
      <c r="BD48" s="181"/>
      <c r="BE48" s="181"/>
      <c r="BF48" s="181"/>
      <c r="BG48" s="181"/>
      <c r="BI48" s="241"/>
      <c r="BJ48" s="241"/>
      <c r="BL48" s="181"/>
      <c r="BP48" s="244">
        <v>28</v>
      </c>
      <c r="BQ48" s="251" t="s">
        <v>178</v>
      </c>
      <c r="BR48" s="251"/>
      <c r="BS48" s="251"/>
      <c r="BT48" s="251"/>
      <c r="BU48" s="251" t="s">
        <v>179</v>
      </c>
      <c r="BV48" s="251"/>
      <c r="BW48" s="251"/>
      <c r="BY48" s="253">
        <v>15</v>
      </c>
      <c r="CA48" s="160" t="s">
        <v>149</v>
      </c>
    </row>
    <row r="49" spans="1:79">
      <c r="A49" s="181"/>
      <c r="F49" s="181"/>
      <c r="G49" s="180"/>
      <c r="H49" s="180"/>
      <c r="I49" s="180"/>
      <c r="J49" s="181"/>
      <c r="K49" s="181"/>
      <c r="L49" s="202"/>
      <c r="M49" s="203"/>
      <c r="N49" s="203"/>
      <c r="O49" s="203"/>
      <c r="P49" s="203"/>
      <c r="Q49" s="203"/>
      <c r="R49" s="203"/>
      <c r="AP49" s="181"/>
      <c r="AQ49" s="181"/>
      <c r="AR49" s="181"/>
      <c r="AS49" s="181"/>
      <c r="AT49" s="181"/>
      <c r="AU49" s="181"/>
      <c r="AV49" s="181"/>
      <c r="AW49" s="181"/>
      <c r="AX49" s="181"/>
      <c r="AY49" s="181"/>
      <c r="AZ49" s="181"/>
      <c r="BA49" s="181"/>
      <c r="BB49" s="181"/>
      <c r="BC49" s="181"/>
      <c r="BD49" s="181"/>
      <c r="BE49" s="181"/>
      <c r="BF49" s="181"/>
      <c r="BG49" s="181"/>
      <c r="BI49" s="241"/>
      <c r="BJ49" s="241"/>
      <c r="BL49" s="181"/>
      <c r="BP49" s="244">
        <v>29</v>
      </c>
      <c r="BQ49" s="251" t="s">
        <v>180</v>
      </c>
      <c r="BR49" s="251"/>
      <c r="BS49" s="251"/>
      <c r="BT49" s="251"/>
      <c r="BU49" s="251" t="s">
        <v>181</v>
      </c>
      <c r="BV49" s="251"/>
      <c r="BW49" s="251"/>
      <c r="BY49" s="253">
        <v>16</v>
      </c>
      <c r="CA49" s="160" t="s">
        <v>155</v>
      </c>
    </row>
    <row r="50" spans="1:79">
      <c r="A50" s="181"/>
      <c r="F50" s="181"/>
      <c r="G50" s="180"/>
      <c r="H50" s="180"/>
      <c r="I50" s="180"/>
      <c r="J50" s="181"/>
      <c r="K50" s="181"/>
      <c r="L50" s="202"/>
      <c r="M50" s="203"/>
      <c r="N50" s="203"/>
      <c r="O50" s="203"/>
      <c r="P50" s="203"/>
      <c r="Q50" s="203"/>
      <c r="R50" s="203"/>
      <c r="AP50" s="181"/>
      <c r="AQ50" s="181"/>
      <c r="AR50" s="181"/>
      <c r="AS50" s="181"/>
      <c r="AT50" s="181"/>
      <c r="AU50" s="181"/>
      <c r="AV50" s="181"/>
      <c r="AW50" s="181"/>
      <c r="AX50" s="181"/>
      <c r="AY50" s="181"/>
      <c r="AZ50" s="181"/>
      <c r="BA50" s="181"/>
      <c r="BB50" s="181"/>
      <c r="BC50" s="181"/>
      <c r="BD50" s="181"/>
      <c r="BE50" s="181"/>
      <c r="BF50" s="181"/>
      <c r="BG50" s="181"/>
      <c r="BI50" s="241"/>
      <c r="BJ50" s="241"/>
      <c r="BL50" s="181"/>
      <c r="BP50" s="244">
        <v>30</v>
      </c>
      <c r="BQ50" s="251" t="s">
        <v>182</v>
      </c>
      <c r="BR50" s="251"/>
      <c r="BS50" s="251"/>
      <c r="BT50" s="251"/>
      <c r="BU50" s="251" t="s">
        <v>183</v>
      </c>
      <c r="BV50" s="251"/>
      <c r="BW50" s="251"/>
      <c r="BY50" s="253">
        <v>17</v>
      </c>
      <c r="CA50" s="160" t="s">
        <v>98</v>
      </c>
    </row>
    <row r="51" spans="1:79">
      <c r="A51" s="181"/>
      <c r="F51" s="181"/>
      <c r="G51" s="180"/>
      <c r="H51" s="180"/>
      <c r="I51" s="180"/>
      <c r="J51" s="181"/>
      <c r="K51" s="181"/>
      <c r="L51" s="202"/>
      <c r="M51" s="203"/>
      <c r="N51" s="203"/>
      <c r="O51" s="203"/>
      <c r="P51" s="203"/>
      <c r="Q51" s="203"/>
      <c r="R51" s="203"/>
      <c r="AP51" s="181"/>
      <c r="AQ51" s="181"/>
      <c r="AR51" s="181"/>
      <c r="AS51" s="181"/>
      <c r="AT51" s="181"/>
      <c r="AU51" s="181"/>
      <c r="AV51" s="181"/>
      <c r="AW51" s="181"/>
      <c r="AX51" s="181"/>
      <c r="AY51" s="181"/>
      <c r="AZ51" s="181"/>
      <c r="BA51" s="181"/>
      <c r="BB51" s="181"/>
      <c r="BC51" s="181"/>
      <c r="BD51" s="181"/>
      <c r="BE51" s="181"/>
      <c r="BF51" s="181"/>
      <c r="BG51" s="181"/>
      <c r="BI51" s="241"/>
      <c r="BJ51" s="241"/>
      <c r="BL51" s="181"/>
      <c r="BP51" s="244">
        <v>31</v>
      </c>
      <c r="BQ51" s="251" t="s">
        <v>184</v>
      </c>
      <c r="BR51" s="251"/>
      <c r="BS51" s="251"/>
      <c r="BT51" s="251"/>
      <c r="BU51" s="251" t="s">
        <v>185</v>
      </c>
      <c r="BV51" s="251"/>
      <c r="BW51" s="251"/>
      <c r="BY51" s="253">
        <v>18</v>
      </c>
      <c r="CA51" s="160" t="s">
        <v>162</v>
      </c>
    </row>
    <row r="52" spans="1:79">
      <c r="A52" s="181"/>
      <c r="F52" s="181"/>
      <c r="G52" s="180"/>
      <c r="H52" s="180"/>
      <c r="I52" s="180"/>
      <c r="J52" s="181"/>
      <c r="K52" s="181"/>
      <c r="L52" s="202"/>
      <c r="M52" s="203"/>
      <c r="N52" s="203"/>
      <c r="O52" s="203"/>
      <c r="P52" s="203"/>
      <c r="Q52" s="203"/>
      <c r="R52" s="203"/>
      <c r="AP52" s="181"/>
      <c r="AQ52" s="181"/>
      <c r="AR52" s="181"/>
      <c r="AS52" s="181"/>
      <c r="AT52" s="181"/>
      <c r="AU52" s="181"/>
      <c r="AV52" s="181"/>
      <c r="AW52" s="181"/>
      <c r="AX52" s="181"/>
      <c r="AY52" s="181"/>
      <c r="AZ52" s="181"/>
      <c r="BA52" s="181"/>
      <c r="BB52" s="181"/>
      <c r="BC52" s="181"/>
      <c r="BD52" s="181"/>
      <c r="BE52" s="181"/>
      <c r="BF52" s="181"/>
      <c r="BG52" s="181"/>
      <c r="BI52" s="241"/>
      <c r="BJ52" s="241"/>
      <c r="BL52" s="181"/>
      <c r="BP52" s="244"/>
      <c r="BQ52" s="251" t="s">
        <v>186</v>
      </c>
      <c r="BR52" s="251"/>
      <c r="BS52" s="251"/>
      <c r="BT52" s="251"/>
      <c r="BU52" s="251" t="s">
        <v>187</v>
      </c>
      <c r="BV52" s="251"/>
      <c r="BW52" s="251"/>
      <c r="BY52" s="253">
        <v>19</v>
      </c>
      <c r="CA52" s="160" t="s">
        <v>165</v>
      </c>
    </row>
    <row r="53" spans="1:79">
      <c r="A53" s="181"/>
      <c r="F53" s="181"/>
      <c r="G53" s="180"/>
      <c r="H53" s="180"/>
      <c r="I53" s="180"/>
      <c r="J53" s="181"/>
      <c r="K53" s="181"/>
      <c r="L53" s="202"/>
      <c r="M53" s="203"/>
      <c r="N53" s="203"/>
      <c r="O53" s="203"/>
      <c r="P53" s="203"/>
      <c r="Q53" s="203"/>
      <c r="R53" s="203"/>
      <c r="AP53" s="181"/>
      <c r="AQ53" s="181"/>
      <c r="AR53" s="181"/>
      <c r="AS53" s="181"/>
      <c r="AT53" s="181"/>
      <c r="AU53" s="181"/>
      <c r="AV53" s="181"/>
      <c r="AW53" s="181"/>
      <c r="AX53" s="181"/>
      <c r="AY53" s="181"/>
      <c r="AZ53" s="181"/>
      <c r="BA53" s="181"/>
      <c r="BB53" s="181"/>
      <c r="BC53" s="181"/>
      <c r="BD53" s="181"/>
      <c r="BE53" s="181"/>
      <c r="BF53" s="181"/>
      <c r="BG53" s="181"/>
      <c r="BI53" s="241"/>
      <c r="BJ53" s="241"/>
      <c r="BL53" s="181"/>
      <c r="BQ53" s="251" t="s">
        <v>188</v>
      </c>
      <c r="BY53" s="253">
        <v>20</v>
      </c>
      <c r="CA53" s="160" t="s">
        <v>168</v>
      </c>
    </row>
    <row r="54" spans="1:79">
      <c r="A54" s="181"/>
      <c r="F54" s="181"/>
      <c r="G54" s="180"/>
      <c r="H54" s="180"/>
      <c r="I54" s="180"/>
      <c r="J54" s="181"/>
      <c r="K54" s="181"/>
      <c r="L54" s="202"/>
      <c r="M54" s="203"/>
      <c r="N54" s="203"/>
      <c r="O54" s="203"/>
      <c r="P54" s="203"/>
      <c r="Q54" s="203"/>
      <c r="R54" s="203"/>
      <c r="AP54" s="181"/>
      <c r="AQ54" s="181"/>
      <c r="AR54" s="181"/>
      <c r="AS54" s="181"/>
      <c r="AT54" s="181"/>
      <c r="AU54" s="181"/>
      <c r="AV54" s="181"/>
      <c r="AW54" s="181"/>
      <c r="AX54" s="181"/>
      <c r="AY54" s="181"/>
      <c r="AZ54" s="181"/>
      <c r="BA54" s="181"/>
      <c r="BB54" s="181"/>
      <c r="BC54" s="181"/>
      <c r="BD54" s="181"/>
      <c r="BE54" s="181"/>
      <c r="BF54" s="181"/>
      <c r="BG54" s="181"/>
      <c r="BI54" s="241"/>
      <c r="BJ54" s="241"/>
      <c r="BL54" s="181"/>
      <c r="BQ54" s="251" t="s">
        <v>189</v>
      </c>
      <c r="BY54" s="253">
        <v>21</v>
      </c>
      <c r="CA54" s="160" t="s">
        <v>169</v>
      </c>
    </row>
    <row r="55" spans="1:79">
      <c r="A55" s="181"/>
      <c r="F55" s="181"/>
      <c r="G55" s="180"/>
      <c r="H55" s="180"/>
      <c r="I55" s="180"/>
      <c r="J55" s="181"/>
      <c r="K55" s="181"/>
      <c r="L55" s="202"/>
      <c r="M55" s="203"/>
      <c r="N55" s="203"/>
      <c r="O55" s="203"/>
      <c r="P55" s="203"/>
      <c r="Q55" s="203"/>
      <c r="R55" s="203"/>
      <c r="AP55" s="181"/>
      <c r="AQ55" s="181"/>
      <c r="AR55" s="181"/>
      <c r="AS55" s="181"/>
      <c r="AT55" s="181"/>
      <c r="AU55" s="181"/>
      <c r="AV55" s="181"/>
      <c r="AW55" s="181"/>
      <c r="AX55" s="181"/>
      <c r="AY55" s="181"/>
      <c r="AZ55" s="181"/>
      <c r="BA55" s="181"/>
      <c r="BB55" s="181"/>
      <c r="BC55" s="181"/>
      <c r="BD55" s="181"/>
      <c r="BE55" s="181"/>
      <c r="BF55" s="181"/>
      <c r="BG55" s="181"/>
      <c r="BI55" s="241"/>
      <c r="BJ55" s="241"/>
      <c r="BL55" s="181"/>
      <c r="BQ55" s="251" t="s">
        <v>190</v>
      </c>
      <c r="BY55" s="253">
        <v>22</v>
      </c>
      <c r="CA55" s="160" t="s">
        <v>170</v>
      </c>
    </row>
    <row r="56" spans="1:79">
      <c r="A56" s="181"/>
      <c r="F56" s="181"/>
      <c r="G56" s="180"/>
      <c r="H56" s="180"/>
      <c r="I56" s="180"/>
      <c r="J56" s="181"/>
      <c r="K56" s="181"/>
      <c r="L56" s="202"/>
      <c r="M56" s="203"/>
      <c r="N56" s="203"/>
      <c r="O56" s="203"/>
      <c r="P56" s="203"/>
      <c r="Q56" s="203"/>
      <c r="R56" s="203"/>
      <c r="AP56" s="181"/>
      <c r="AQ56" s="181"/>
      <c r="AR56" s="181"/>
      <c r="AS56" s="181"/>
      <c r="AT56" s="181"/>
      <c r="AU56" s="181"/>
      <c r="AV56" s="181"/>
      <c r="AW56" s="181"/>
      <c r="AX56" s="181"/>
      <c r="AY56" s="181"/>
      <c r="AZ56" s="181"/>
      <c r="BA56" s="181"/>
      <c r="BB56" s="181"/>
      <c r="BC56" s="181"/>
      <c r="BD56" s="181"/>
      <c r="BE56" s="181"/>
      <c r="BF56" s="181"/>
      <c r="BG56" s="181"/>
      <c r="BI56" s="241"/>
      <c r="BJ56" s="241"/>
      <c r="BL56" s="181"/>
      <c r="BQ56" s="251" t="s">
        <v>191</v>
      </c>
      <c r="BY56" s="253">
        <v>23</v>
      </c>
      <c r="CA56" s="160" t="s">
        <v>171</v>
      </c>
    </row>
    <row r="57" spans="1:79">
      <c r="A57" s="181"/>
      <c r="F57" s="181"/>
      <c r="G57" s="180"/>
      <c r="H57" s="180"/>
      <c r="I57" s="180"/>
      <c r="J57" s="181"/>
      <c r="K57" s="181"/>
      <c r="L57" s="202"/>
      <c r="M57" s="203"/>
      <c r="N57" s="203"/>
      <c r="O57" s="203"/>
      <c r="P57" s="203"/>
      <c r="Q57" s="203"/>
      <c r="R57" s="203"/>
      <c r="AP57" s="181"/>
      <c r="AQ57" s="181"/>
      <c r="AR57" s="181"/>
      <c r="AS57" s="181"/>
      <c r="AT57" s="181"/>
      <c r="AU57" s="181"/>
      <c r="AV57" s="181"/>
      <c r="AW57" s="181"/>
      <c r="AX57" s="181"/>
      <c r="AY57" s="181"/>
      <c r="AZ57" s="181"/>
      <c r="BA57" s="181"/>
      <c r="BB57" s="181"/>
      <c r="BC57" s="181"/>
      <c r="BD57" s="181"/>
      <c r="BE57" s="181"/>
      <c r="BF57" s="181"/>
      <c r="BG57" s="181"/>
      <c r="BI57" s="241"/>
      <c r="BJ57" s="241"/>
      <c r="BL57" s="181"/>
      <c r="BQ57" s="251" t="s">
        <v>192</v>
      </c>
      <c r="BY57" s="253">
        <v>24</v>
      </c>
      <c r="CA57" s="160" t="s">
        <v>173</v>
      </c>
    </row>
    <row r="58" spans="1:79">
      <c r="A58" s="181"/>
      <c r="F58" s="181"/>
      <c r="G58" s="180"/>
      <c r="H58" s="180"/>
      <c r="I58" s="180"/>
      <c r="J58" s="181"/>
      <c r="K58" s="181"/>
      <c r="L58" s="202"/>
      <c r="M58" s="203"/>
      <c r="N58" s="203"/>
      <c r="O58" s="203"/>
      <c r="P58" s="203"/>
      <c r="Q58" s="203"/>
      <c r="R58" s="203"/>
      <c r="AP58" s="181"/>
      <c r="AQ58" s="181"/>
      <c r="AR58" s="181"/>
      <c r="AS58" s="181"/>
      <c r="AT58" s="181"/>
      <c r="AU58" s="181"/>
      <c r="AV58" s="181"/>
      <c r="AW58" s="181"/>
      <c r="AX58" s="181"/>
      <c r="AY58" s="181"/>
      <c r="AZ58" s="181"/>
      <c r="BA58" s="181"/>
      <c r="BB58" s="181"/>
      <c r="BC58" s="181"/>
      <c r="BD58" s="181"/>
      <c r="BE58" s="181"/>
      <c r="BF58" s="181"/>
      <c r="BG58" s="181"/>
      <c r="BI58" s="241"/>
      <c r="BJ58" s="241"/>
      <c r="BL58" s="181"/>
      <c r="BQ58" s="251" t="s">
        <v>193</v>
      </c>
      <c r="BY58" s="253">
        <v>25</v>
      </c>
    </row>
    <row r="59" spans="1:79">
      <c r="A59" s="181"/>
      <c r="F59" s="181"/>
      <c r="G59" s="180"/>
      <c r="H59" s="180"/>
      <c r="I59" s="180"/>
      <c r="J59" s="181"/>
      <c r="K59" s="181"/>
      <c r="L59" s="202"/>
      <c r="M59" s="203"/>
      <c r="N59" s="203"/>
      <c r="O59" s="203"/>
      <c r="P59" s="203"/>
      <c r="Q59" s="203"/>
      <c r="R59" s="203"/>
      <c r="AP59" s="181"/>
      <c r="AQ59" s="181"/>
      <c r="AR59" s="181"/>
      <c r="AS59" s="181"/>
      <c r="AT59" s="181"/>
      <c r="AU59" s="181"/>
      <c r="AV59" s="181"/>
      <c r="AW59" s="181"/>
      <c r="AX59" s="181"/>
      <c r="AY59" s="181"/>
      <c r="AZ59" s="181"/>
      <c r="BA59" s="181"/>
      <c r="BB59" s="181"/>
      <c r="BC59" s="181"/>
      <c r="BD59" s="181"/>
      <c r="BE59" s="181"/>
      <c r="BF59" s="181"/>
      <c r="BG59" s="181"/>
      <c r="BI59" s="241"/>
      <c r="BJ59" s="241"/>
      <c r="BL59" s="181"/>
      <c r="BQ59" s="251" t="s">
        <v>194</v>
      </c>
      <c r="BY59" s="253">
        <v>26</v>
      </c>
    </row>
    <row r="60" spans="1:79">
      <c r="A60" s="181"/>
      <c r="F60" s="181"/>
      <c r="G60" s="180"/>
      <c r="H60" s="180"/>
      <c r="I60" s="180"/>
      <c r="J60" s="181"/>
      <c r="K60" s="181"/>
      <c r="L60" s="202"/>
      <c r="M60" s="203"/>
      <c r="N60" s="203"/>
      <c r="O60" s="203"/>
      <c r="P60" s="203"/>
      <c r="Q60" s="203"/>
      <c r="R60" s="203"/>
      <c r="AP60" s="181"/>
      <c r="AQ60" s="181"/>
      <c r="AR60" s="181"/>
      <c r="AS60" s="181"/>
      <c r="AT60" s="181"/>
      <c r="AU60" s="181"/>
      <c r="AV60" s="181"/>
      <c r="AW60" s="181"/>
      <c r="AX60" s="181"/>
      <c r="AY60" s="181"/>
      <c r="AZ60" s="181"/>
      <c r="BA60" s="181"/>
      <c r="BB60" s="181"/>
      <c r="BC60" s="181"/>
      <c r="BD60" s="181"/>
      <c r="BE60" s="181"/>
      <c r="BF60" s="181"/>
      <c r="BG60" s="181"/>
      <c r="BI60" s="241"/>
      <c r="BJ60" s="241"/>
      <c r="BL60" s="181"/>
      <c r="BQ60" s="251" t="s">
        <v>195</v>
      </c>
      <c r="BY60" s="253">
        <v>27</v>
      </c>
    </row>
    <row r="61" spans="1:79">
      <c r="A61" s="181"/>
      <c r="F61" s="181"/>
      <c r="G61" s="180"/>
      <c r="H61" s="180"/>
      <c r="I61" s="180"/>
      <c r="J61" s="181"/>
      <c r="K61" s="181"/>
      <c r="L61" s="202"/>
      <c r="M61" s="203"/>
      <c r="N61" s="203"/>
      <c r="O61" s="203"/>
      <c r="P61" s="203"/>
      <c r="Q61" s="203"/>
      <c r="R61" s="203"/>
      <c r="AP61" s="181"/>
      <c r="AQ61" s="181"/>
      <c r="AR61" s="181"/>
      <c r="AS61" s="181"/>
      <c r="AT61" s="181"/>
      <c r="AU61" s="181"/>
      <c r="AV61" s="181"/>
      <c r="AW61" s="181"/>
      <c r="AX61" s="181"/>
      <c r="AY61" s="181"/>
      <c r="AZ61" s="181"/>
      <c r="BA61" s="181"/>
      <c r="BB61" s="181"/>
      <c r="BC61" s="181"/>
      <c r="BD61" s="181"/>
      <c r="BE61" s="181"/>
      <c r="BF61" s="181"/>
      <c r="BG61" s="181"/>
      <c r="BI61" s="241"/>
      <c r="BJ61" s="241"/>
      <c r="BL61" s="181"/>
      <c r="BQ61" s="251" t="s">
        <v>196</v>
      </c>
      <c r="BY61" s="253">
        <v>28</v>
      </c>
    </row>
    <row r="62" spans="1:79">
      <c r="A62" s="181"/>
      <c r="F62" s="181"/>
      <c r="G62" s="180"/>
      <c r="H62" s="180"/>
      <c r="I62" s="180"/>
      <c r="J62" s="181"/>
      <c r="K62" s="181"/>
      <c r="L62" s="202"/>
      <c r="M62" s="203"/>
      <c r="N62" s="203"/>
      <c r="O62" s="203"/>
      <c r="P62" s="203"/>
      <c r="Q62" s="203"/>
      <c r="R62" s="203"/>
      <c r="AP62" s="181"/>
      <c r="AQ62" s="181"/>
      <c r="AR62" s="181"/>
      <c r="AS62" s="181"/>
      <c r="AT62" s="181"/>
      <c r="AU62" s="181"/>
      <c r="AV62" s="181"/>
      <c r="AW62" s="181"/>
      <c r="AX62" s="181"/>
      <c r="AY62" s="181"/>
      <c r="AZ62" s="181"/>
      <c r="BA62" s="181"/>
      <c r="BB62" s="181"/>
      <c r="BC62" s="181"/>
      <c r="BD62" s="181"/>
      <c r="BE62" s="181"/>
      <c r="BF62" s="181"/>
      <c r="BG62" s="181"/>
      <c r="BI62" s="241"/>
      <c r="BJ62" s="241"/>
      <c r="BL62" s="181"/>
      <c r="BQ62" s="251" t="s">
        <v>197</v>
      </c>
      <c r="BY62" s="253">
        <v>29</v>
      </c>
    </row>
    <row r="63" spans="1:79">
      <c r="A63" s="181"/>
      <c r="F63" s="181"/>
      <c r="G63" s="180"/>
      <c r="H63" s="180"/>
      <c r="I63" s="180"/>
      <c r="J63" s="181"/>
      <c r="K63" s="181"/>
      <c r="L63" s="202"/>
      <c r="M63" s="203"/>
      <c r="N63" s="203"/>
      <c r="O63" s="203"/>
      <c r="P63" s="203"/>
      <c r="Q63" s="203"/>
      <c r="R63" s="203"/>
      <c r="AP63" s="181"/>
      <c r="AQ63" s="181"/>
      <c r="AR63" s="181"/>
      <c r="AS63" s="181"/>
      <c r="AT63" s="181"/>
      <c r="AU63" s="181"/>
      <c r="AV63" s="181"/>
      <c r="AW63" s="181"/>
      <c r="AX63" s="181"/>
      <c r="AY63" s="181"/>
      <c r="AZ63" s="181"/>
      <c r="BA63" s="181"/>
      <c r="BB63" s="181"/>
      <c r="BC63" s="181"/>
      <c r="BD63" s="181"/>
      <c r="BE63" s="181"/>
      <c r="BF63" s="181"/>
      <c r="BG63" s="181"/>
      <c r="BI63" s="241"/>
      <c r="BJ63" s="241"/>
      <c r="BL63" s="181"/>
      <c r="BQ63" s="251" t="s">
        <v>198</v>
      </c>
      <c r="BY63" s="253">
        <v>30</v>
      </c>
    </row>
    <row r="64" spans="1:79">
      <c r="A64" s="181"/>
      <c r="F64" s="181"/>
      <c r="G64" s="180"/>
      <c r="H64" s="180"/>
      <c r="I64" s="180"/>
      <c r="J64" s="181"/>
      <c r="K64" s="181"/>
      <c r="L64" s="202"/>
      <c r="M64" s="203"/>
      <c r="N64" s="203"/>
      <c r="O64" s="203"/>
      <c r="P64" s="203"/>
      <c r="Q64" s="203"/>
      <c r="R64" s="203"/>
      <c r="AP64" s="181"/>
      <c r="AQ64" s="181"/>
      <c r="AR64" s="181"/>
      <c r="AS64" s="181"/>
      <c r="AT64" s="181"/>
      <c r="AU64" s="181"/>
      <c r="AV64" s="181"/>
      <c r="AW64" s="181"/>
      <c r="AX64" s="181"/>
      <c r="AY64" s="181"/>
      <c r="AZ64" s="181"/>
      <c r="BA64" s="181"/>
      <c r="BB64" s="181"/>
      <c r="BC64" s="181"/>
      <c r="BD64" s="181"/>
      <c r="BE64" s="181"/>
      <c r="BF64" s="181"/>
      <c r="BG64" s="181"/>
      <c r="BI64" s="241"/>
      <c r="BJ64" s="241"/>
      <c r="BL64" s="181"/>
      <c r="BQ64" s="251" t="s">
        <v>199</v>
      </c>
      <c r="BY64" s="253">
        <v>31</v>
      </c>
    </row>
    <row r="65" spans="1:64">
      <c r="A65" s="181"/>
      <c r="F65" s="181"/>
      <c r="G65" s="180"/>
      <c r="H65" s="180"/>
      <c r="I65" s="180"/>
      <c r="J65" s="181"/>
      <c r="K65" s="181"/>
      <c r="L65" s="202"/>
      <c r="M65" s="203"/>
      <c r="N65" s="203"/>
      <c r="O65" s="203"/>
      <c r="P65" s="203"/>
      <c r="Q65" s="203"/>
      <c r="R65" s="203"/>
      <c r="AP65" s="181"/>
      <c r="AQ65" s="181"/>
      <c r="AR65" s="181"/>
      <c r="AS65" s="181"/>
      <c r="AT65" s="181"/>
      <c r="AU65" s="181"/>
      <c r="AV65" s="181"/>
      <c r="AW65" s="181"/>
      <c r="AX65" s="181"/>
      <c r="AY65" s="181"/>
      <c r="AZ65" s="181"/>
      <c r="BA65" s="181"/>
      <c r="BB65" s="181"/>
      <c r="BC65" s="181"/>
      <c r="BD65" s="181"/>
      <c r="BE65" s="181"/>
      <c r="BF65" s="181"/>
      <c r="BG65" s="181"/>
      <c r="BI65" s="241"/>
      <c r="BJ65" s="241"/>
      <c r="BL65" s="181"/>
    </row>
    <row r="66" spans="1:64">
      <c r="A66" s="181"/>
      <c r="F66" s="181"/>
      <c r="G66" s="180"/>
      <c r="H66" s="180"/>
      <c r="I66" s="180"/>
      <c r="J66" s="181"/>
      <c r="K66" s="181"/>
      <c r="L66" s="202"/>
      <c r="M66" s="203"/>
      <c r="N66" s="203"/>
      <c r="O66" s="203"/>
      <c r="P66" s="203"/>
      <c r="Q66" s="203"/>
      <c r="R66" s="203"/>
      <c r="AP66" s="181"/>
      <c r="AQ66" s="181"/>
      <c r="AR66" s="181"/>
      <c r="AS66" s="181"/>
      <c r="AT66" s="181"/>
      <c r="AU66" s="181"/>
      <c r="AV66" s="181"/>
      <c r="AW66" s="181"/>
      <c r="AX66" s="181"/>
      <c r="AY66" s="181"/>
      <c r="AZ66" s="181"/>
      <c r="BA66" s="181"/>
      <c r="BB66" s="181"/>
      <c r="BC66" s="181"/>
      <c r="BD66" s="181"/>
      <c r="BE66" s="181"/>
      <c r="BF66" s="181"/>
      <c r="BG66" s="181"/>
      <c r="BI66" s="241"/>
      <c r="BJ66" s="241"/>
      <c r="BL66" s="181"/>
    </row>
    <row r="67" spans="1:64">
      <c r="A67" s="181"/>
      <c r="F67" s="181"/>
      <c r="G67" s="180"/>
      <c r="H67" s="180"/>
      <c r="I67" s="180"/>
      <c r="J67" s="181"/>
      <c r="K67" s="181"/>
      <c r="L67" s="202"/>
      <c r="M67" s="203"/>
      <c r="N67" s="203"/>
      <c r="O67" s="203"/>
      <c r="P67" s="203"/>
      <c r="Q67" s="203"/>
      <c r="R67" s="203"/>
      <c r="AP67" s="181"/>
      <c r="AQ67" s="181"/>
      <c r="AR67" s="181"/>
      <c r="AS67" s="181"/>
      <c r="AT67" s="181"/>
      <c r="AU67" s="181"/>
      <c r="AV67" s="181"/>
      <c r="AW67" s="181"/>
      <c r="AX67" s="181"/>
      <c r="AY67" s="181"/>
      <c r="AZ67" s="181"/>
      <c r="BA67" s="181"/>
      <c r="BB67" s="181"/>
      <c r="BC67" s="181"/>
      <c r="BD67" s="181"/>
      <c r="BE67" s="181"/>
      <c r="BF67" s="181"/>
      <c r="BG67" s="181"/>
      <c r="BI67" s="241"/>
      <c r="BJ67" s="241"/>
      <c r="BL67" s="181"/>
    </row>
    <row r="68" spans="1:64">
      <c r="A68" s="181"/>
      <c r="F68" s="181"/>
      <c r="G68" s="180"/>
      <c r="H68" s="180"/>
      <c r="I68" s="180"/>
      <c r="J68" s="181"/>
      <c r="K68" s="181"/>
      <c r="L68" s="202"/>
      <c r="M68" s="203"/>
      <c r="N68" s="203"/>
      <c r="O68" s="203"/>
      <c r="P68" s="203"/>
      <c r="Q68" s="203"/>
      <c r="R68" s="203"/>
      <c r="AP68" s="181"/>
      <c r="AQ68" s="181"/>
      <c r="AR68" s="181"/>
      <c r="AS68" s="181"/>
      <c r="AT68" s="181"/>
      <c r="AU68" s="181"/>
      <c r="AV68" s="181"/>
      <c r="AW68" s="181"/>
      <c r="AX68" s="181"/>
      <c r="AY68" s="181"/>
      <c r="AZ68" s="181"/>
      <c r="BA68" s="181"/>
      <c r="BB68" s="181"/>
      <c r="BC68" s="181"/>
      <c r="BD68" s="181"/>
      <c r="BE68" s="181"/>
      <c r="BF68" s="181"/>
      <c r="BG68" s="181"/>
      <c r="BI68" s="241"/>
      <c r="BJ68" s="241"/>
      <c r="BL68" s="181"/>
    </row>
    <row r="69" spans="1:64">
      <c r="A69" s="181"/>
      <c r="F69" s="181"/>
      <c r="G69" s="180"/>
      <c r="H69" s="180"/>
      <c r="I69" s="180"/>
      <c r="J69" s="181"/>
      <c r="K69" s="181"/>
      <c r="L69" s="202"/>
      <c r="M69" s="203"/>
      <c r="N69" s="203"/>
      <c r="O69" s="203"/>
      <c r="P69" s="203"/>
      <c r="Q69" s="203"/>
      <c r="R69" s="203"/>
      <c r="AP69" s="181"/>
      <c r="AQ69" s="181"/>
      <c r="AR69" s="181"/>
      <c r="AS69" s="181"/>
      <c r="AT69" s="181"/>
      <c r="AU69" s="181"/>
      <c r="AV69" s="181"/>
      <c r="AW69" s="181"/>
      <c r="AX69" s="181"/>
      <c r="AY69" s="181"/>
      <c r="AZ69" s="181"/>
      <c r="BA69" s="181"/>
      <c r="BB69" s="181"/>
      <c r="BC69" s="181"/>
      <c r="BD69" s="181"/>
      <c r="BE69" s="181"/>
      <c r="BF69" s="181"/>
      <c r="BG69" s="181"/>
      <c r="BI69" s="241"/>
      <c r="BJ69" s="241"/>
      <c r="BL69" s="181"/>
    </row>
    <row r="70" spans="1:64">
      <c r="A70" s="181"/>
      <c r="F70" s="181"/>
      <c r="G70" s="180"/>
      <c r="H70" s="180"/>
      <c r="I70" s="180"/>
      <c r="J70" s="181"/>
      <c r="K70" s="181"/>
      <c r="L70" s="202"/>
      <c r="M70" s="203"/>
      <c r="N70" s="203"/>
      <c r="O70" s="203"/>
      <c r="P70" s="203"/>
      <c r="Q70" s="203"/>
      <c r="R70" s="203"/>
      <c r="AP70" s="181"/>
      <c r="AQ70" s="181"/>
      <c r="AR70" s="181"/>
      <c r="AS70" s="181"/>
      <c r="AT70" s="181"/>
      <c r="AU70" s="181"/>
      <c r="AV70" s="181"/>
      <c r="AW70" s="181"/>
      <c r="AX70" s="181"/>
      <c r="AY70" s="181"/>
      <c r="AZ70" s="181"/>
      <c r="BA70" s="181"/>
      <c r="BB70" s="181"/>
      <c r="BC70" s="181"/>
      <c r="BD70" s="181"/>
      <c r="BE70" s="181"/>
      <c r="BF70" s="181"/>
      <c r="BG70" s="181"/>
      <c r="BI70" s="241"/>
      <c r="BJ70" s="241"/>
      <c r="BL70" s="181"/>
    </row>
    <row r="71" spans="1:64">
      <c r="A71" s="181"/>
      <c r="F71" s="181"/>
      <c r="G71" s="180"/>
      <c r="H71" s="180"/>
      <c r="I71" s="180"/>
      <c r="J71" s="181"/>
      <c r="K71" s="181"/>
      <c r="L71" s="202"/>
      <c r="M71" s="203"/>
      <c r="N71" s="203"/>
      <c r="O71" s="203"/>
      <c r="P71" s="203"/>
      <c r="Q71" s="203"/>
      <c r="R71" s="203"/>
      <c r="AP71" s="181"/>
      <c r="AQ71" s="181"/>
      <c r="AR71" s="181"/>
      <c r="AS71" s="181"/>
      <c r="AT71" s="181"/>
      <c r="AU71" s="181"/>
      <c r="AV71" s="181"/>
      <c r="AW71" s="181"/>
      <c r="AX71" s="181"/>
      <c r="AY71" s="181"/>
      <c r="AZ71" s="181"/>
      <c r="BA71" s="181"/>
      <c r="BB71" s="181"/>
      <c r="BC71" s="181"/>
      <c r="BD71" s="181"/>
      <c r="BE71" s="181"/>
      <c r="BF71" s="181"/>
      <c r="BG71" s="181"/>
      <c r="BI71" s="241"/>
      <c r="BJ71" s="241"/>
      <c r="BL71" s="181"/>
    </row>
    <row r="72" spans="1:64">
      <c r="A72" s="181"/>
      <c r="F72" s="181"/>
      <c r="G72" s="180"/>
      <c r="H72" s="180"/>
      <c r="I72" s="180"/>
      <c r="J72" s="181"/>
      <c r="K72" s="181"/>
      <c r="L72" s="202"/>
      <c r="M72" s="203"/>
      <c r="N72" s="203"/>
      <c r="O72" s="203"/>
      <c r="P72" s="203"/>
      <c r="Q72" s="203"/>
      <c r="R72" s="203"/>
      <c r="AP72" s="181"/>
      <c r="AQ72" s="181"/>
      <c r="AR72" s="181"/>
      <c r="AS72" s="181"/>
      <c r="AT72" s="181"/>
      <c r="AU72" s="181"/>
      <c r="AV72" s="181"/>
      <c r="AW72" s="181"/>
      <c r="AX72" s="181"/>
      <c r="AY72" s="181"/>
      <c r="AZ72" s="181"/>
      <c r="BA72" s="181"/>
      <c r="BB72" s="181"/>
      <c r="BC72" s="181"/>
      <c r="BD72" s="181"/>
      <c r="BE72" s="181"/>
      <c r="BF72" s="181"/>
      <c r="BG72" s="181"/>
      <c r="BI72" s="241"/>
      <c r="BJ72" s="241"/>
      <c r="BL72" s="181"/>
    </row>
    <row r="73" spans="1:64">
      <c r="A73" s="181"/>
      <c r="F73" s="181"/>
      <c r="G73" s="180"/>
      <c r="H73" s="180"/>
      <c r="I73" s="180"/>
      <c r="J73" s="181"/>
      <c r="K73" s="181"/>
      <c r="L73" s="202"/>
      <c r="M73" s="203"/>
      <c r="N73" s="203"/>
      <c r="O73" s="203"/>
      <c r="P73" s="203"/>
      <c r="Q73" s="203"/>
      <c r="R73" s="203"/>
      <c r="AP73" s="181"/>
      <c r="AQ73" s="181"/>
      <c r="AR73" s="181"/>
      <c r="AS73" s="181"/>
      <c r="AT73" s="181"/>
      <c r="AU73" s="181"/>
      <c r="AV73" s="181"/>
      <c r="AW73" s="181"/>
      <c r="AX73" s="181"/>
      <c r="AY73" s="181"/>
      <c r="AZ73" s="181"/>
      <c r="BA73" s="181"/>
      <c r="BB73" s="181"/>
      <c r="BC73" s="181"/>
      <c r="BD73" s="181"/>
      <c r="BE73" s="181"/>
      <c r="BF73" s="181"/>
      <c r="BG73" s="181"/>
      <c r="BI73" s="241"/>
      <c r="BJ73" s="241"/>
      <c r="BL73" s="181"/>
    </row>
    <row r="74" spans="1:64">
      <c r="A74" s="181"/>
      <c r="F74" s="181"/>
      <c r="G74" s="180"/>
      <c r="H74" s="180"/>
      <c r="I74" s="180"/>
      <c r="J74" s="181"/>
      <c r="K74" s="181"/>
      <c r="L74" s="202"/>
      <c r="M74" s="203"/>
      <c r="N74" s="203"/>
      <c r="O74" s="203"/>
      <c r="P74" s="203"/>
      <c r="Q74" s="203"/>
      <c r="R74" s="203"/>
      <c r="AP74" s="181"/>
      <c r="AQ74" s="181"/>
      <c r="AR74" s="181"/>
      <c r="AS74" s="181"/>
      <c r="AT74" s="181"/>
      <c r="AU74" s="181"/>
      <c r="AV74" s="181"/>
      <c r="AW74" s="181"/>
      <c r="AX74" s="181"/>
      <c r="AY74" s="181"/>
      <c r="AZ74" s="181"/>
      <c r="BA74" s="181"/>
      <c r="BB74" s="181"/>
      <c r="BC74" s="181"/>
      <c r="BD74" s="181"/>
      <c r="BE74" s="181"/>
      <c r="BF74" s="181"/>
      <c r="BG74" s="181"/>
      <c r="BI74" s="241"/>
      <c r="BJ74" s="241"/>
      <c r="BL74" s="181"/>
    </row>
    <row r="75" spans="1:64">
      <c r="A75" s="181"/>
      <c r="F75" s="181"/>
      <c r="G75" s="180"/>
      <c r="H75" s="180"/>
      <c r="I75" s="180"/>
      <c r="J75" s="181"/>
      <c r="K75" s="181"/>
      <c r="L75" s="202"/>
      <c r="M75" s="203"/>
      <c r="N75" s="203"/>
      <c r="O75" s="203"/>
      <c r="P75" s="203"/>
      <c r="Q75" s="203"/>
      <c r="R75" s="203"/>
      <c r="AP75" s="181"/>
      <c r="AQ75" s="181"/>
      <c r="AR75" s="181"/>
      <c r="AS75" s="181"/>
      <c r="AT75" s="181"/>
      <c r="AU75" s="181"/>
      <c r="AV75" s="181"/>
      <c r="AW75" s="181"/>
      <c r="AX75" s="181"/>
      <c r="AY75" s="181"/>
      <c r="AZ75" s="181"/>
      <c r="BA75" s="181"/>
      <c r="BB75" s="181"/>
      <c r="BC75" s="181"/>
      <c r="BD75" s="181"/>
      <c r="BE75" s="181"/>
      <c r="BF75" s="181"/>
      <c r="BG75" s="181"/>
      <c r="BI75" s="241"/>
      <c r="BJ75" s="241"/>
      <c r="BL75" s="181"/>
    </row>
    <row r="76" spans="1:64">
      <c r="A76" s="181"/>
      <c r="F76" s="181"/>
      <c r="G76" s="180"/>
      <c r="H76" s="180"/>
      <c r="I76" s="180"/>
      <c r="J76" s="181"/>
      <c r="K76" s="181"/>
      <c r="L76" s="202"/>
      <c r="M76" s="203"/>
      <c r="N76" s="203"/>
      <c r="O76" s="203"/>
      <c r="P76" s="203"/>
      <c r="Q76" s="203"/>
      <c r="R76" s="203"/>
      <c r="AP76" s="181"/>
      <c r="AQ76" s="181"/>
      <c r="AR76" s="181"/>
      <c r="AS76" s="181"/>
      <c r="AT76" s="181"/>
      <c r="AU76" s="181"/>
      <c r="AV76" s="181"/>
      <c r="AW76" s="181"/>
      <c r="AX76" s="181"/>
      <c r="AY76" s="181"/>
      <c r="AZ76" s="181"/>
      <c r="BA76" s="181"/>
      <c r="BB76" s="181"/>
      <c r="BC76" s="181"/>
      <c r="BD76" s="181"/>
      <c r="BE76" s="181"/>
      <c r="BF76" s="181"/>
      <c r="BG76" s="181"/>
      <c r="BI76" s="241"/>
      <c r="BJ76" s="241"/>
      <c r="BL76" s="181"/>
    </row>
    <row r="77" spans="1:64">
      <c r="A77" s="181"/>
      <c r="F77" s="181"/>
      <c r="G77" s="180"/>
      <c r="H77" s="180"/>
      <c r="I77" s="180"/>
      <c r="J77" s="181"/>
      <c r="K77" s="181"/>
      <c r="L77" s="202"/>
      <c r="M77" s="203"/>
      <c r="N77" s="203"/>
      <c r="O77" s="203"/>
      <c r="P77" s="203"/>
      <c r="Q77" s="203"/>
      <c r="R77" s="203"/>
      <c r="AP77" s="181"/>
      <c r="AQ77" s="181"/>
      <c r="AR77" s="181"/>
      <c r="AS77" s="181"/>
      <c r="AT77" s="181"/>
      <c r="AU77" s="181"/>
      <c r="AV77" s="181"/>
      <c r="AW77" s="181"/>
      <c r="AX77" s="181"/>
      <c r="AY77" s="181"/>
      <c r="AZ77" s="181"/>
      <c r="BA77" s="181"/>
      <c r="BB77" s="181"/>
      <c r="BC77" s="181"/>
      <c r="BD77" s="181"/>
      <c r="BE77" s="181"/>
      <c r="BF77" s="181"/>
      <c r="BG77" s="181"/>
      <c r="BI77" s="241"/>
      <c r="BJ77" s="241"/>
      <c r="BL77" s="181"/>
    </row>
    <row r="78" spans="1:64">
      <c r="A78" s="181"/>
      <c r="F78" s="181"/>
      <c r="G78" s="180"/>
      <c r="H78" s="180"/>
      <c r="I78" s="180"/>
      <c r="J78" s="181"/>
      <c r="K78" s="181"/>
      <c r="L78" s="202"/>
      <c r="M78" s="203"/>
      <c r="N78" s="203"/>
      <c r="O78" s="203"/>
      <c r="P78" s="203"/>
      <c r="Q78" s="203"/>
      <c r="R78" s="203"/>
      <c r="AP78" s="181"/>
      <c r="AQ78" s="181"/>
      <c r="AR78" s="181"/>
      <c r="AS78" s="181"/>
      <c r="AT78" s="181"/>
      <c r="AU78" s="181"/>
      <c r="AV78" s="181"/>
      <c r="AW78" s="181"/>
      <c r="AX78" s="181"/>
      <c r="AY78" s="181"/>
      <c r="AZ78" s="181"/>
      <c r="BA78" s="181"/>
      <c r="BB78" s="181"/>
      <c r="BC78" s="181"/>
      <c r="BD78" s="181"/>
      <c r="BE78" s="181"/>
      <c r="BF78" s="181"/>
      <c r="BG78" s="181"/>
      <c r="BI78" s="241"/>
      <c r="BJ78" s="241"/>
      <c r="BL78" s="181"/>
    </row>
    <row r="79" spans="1:64">
      <c r="A79" s="181"/>
      <c r="F79" s="181"/>
      <c r="G79" s="180"/>
      <c r="H79" s="180"/>
      <c r="I79" s="180"/>
      <c r="J79" s="181"/>
      <c r="K79" s="181"/>
      <c r="L79" s="202"/>
      <c r="M79" s="203"/>
      <c r="N79" s="203"/>
      <c r="O79" s="203"/>
      <c r="P79" s="203"/>
      <c r="Q79" s="203"/>
      <c r="R79" s="203"/>
      <c r="AP79" s="181"/>
      <c r="AQ79" s="181"/>
      <c r="AR79" s="181"/>
      <c r="AS79" s="181"/>
      <c r="AT79" s="181"/>
      <c r="AU79" s="181"/>
      <c r="AV79" s="181"/>
      <c r="AW79" s="181"/>
      <c r="AX79" s="181"/>
      <c r="AY79" s="181"/>
      <c r="AZ79" s="181"/>
      <c r="BA79" s="181"/>
      <c r="BB79" s="181"/>
      <c r="BC79" s="181"/>
      <c r="BD79" s="181"/>
      <c r="BE79" s="181"/>
      <c r="BF79" s="181"/>
      <c r="BG79" s="181"/>
      <c r="BI79" s="241"/>
      <c r="BJ79" s="241"/>
      <c r="BL79" s="181"/>
    </row>
    <row r="80" spans="1:64">
      <c r="A80" s="181"/>
      <c r="F80" s="181"/>
      <c r="G80" s="180"/>
      <c r="H80" s="180"/>
      <c r="I80" s="180"/>
      <c r="J80" s="181"/>
      <c r="K80" s="181"/>
      <c r="L80" s="202"/>
      <c r="M80" s="203"/>
      <c r="N80" s="203"/>
      <c r="O80" s="203"/>
      <c r="P80" s="203"/>
      <c r="Q80" s="203"/>
      <c r="R80" s="203"/>
      <c r="AP80" s="181"/>
      <c r="AQ80" s="181"/>
      <c r="AR80" s="181"/>
      <c r="AS80" s="181"/>
      <c r="AT80" s="181"/>
      <c r="AU80" s="181"/>
      <c r="AV80" s="181"/>
      <c r="AW80" s="181"/>
      <c r="AX80" s="181"/>
      <c r="AY80" s="181"/>
      <c r="AZ80" s="181"/>
      <c r="BA80" s="181"/>
      <c r="BB80" s="181"/>
      <c r="BC80" s="181"/>
      <c r="BD80" s="181"/>
      <c r="BE80" s="181"/>
      <c r="BF80" s="181"/>
      <c r="BG80" s="181"/>
      <c r="BI80" s="241"/>
      <c r="BJ80" s="241"/>
      <c r="BL80" s="181"/>
    </row>
    <row r="81" spans="1:64">
      <c r="A81" s="181"/>
      <c r="F81" s="181"/>
      <c r="G81" s="180"/>
      <c r="H81" s="180"/>
      <c r="I81" s="180"/>
      <c r="J81" s="181"/>
      <c r="K81" s="181"/>
      <c r="L81" s="202"/>
      <c r="M81" s="203"/>
      <c r="N81" s="203"/>
      <c r="O81" s="203"/>
      <c r="P81" s="203"/>
      <c r="Q81" s="203"/>
      <c r="R81" s="203"/>
      <c r="AP81" s="181"/>
      <c r="AQ81" s="181"/>
      <c r="AR81" s="181"/>
      <c r="AS81" s="181"/>
      <c r="AT81" s="181"/>
      <c r="AU81" s="181"/>
      <c r="AV81" s="181"/>
      <c r="AW81" s="181"/>
      <c r="AX81" s="181"/>
      <c r="AY81" s="181"/>
      <c r="AZ81" s="181"/>
      <c r="BA81" s="181"/>
      <c r="BB81" s="181"/>
      <c r="BC81" s="181"/>
      <c r="BD81" s="181"/>
      <c r="BE81" s="181"/>
      <c r="BF81" s="181"/>
      <c r="BG81" s="181"/>
      <c r="BI81" s="241"/>
      <c r="BJ81" s="241"/>
      <c r="BL81" s="181"/>
    </row>
    <row r="82" spans="1:64">
      <c r="A82" s="181"/>
      <c r="F82" s="181"/>
      <c r="G82" s="180"/>
      <c r="H82" s="180"/>
      <c r="I82" s="180"/>
      <c r="J82" s="181"/>
      <c r="K82" s="181"/>
      <c r="L82" s="202"/>
      <c r="M82" s="203"/>
      <c r="N82" s="203"/>
      <c r="O82" s="203"/>
      <c r="P82" s="203"/>
      <c r="Q82" s="203"/>
      <c r="R82" s="203"/>
      <c r="AP82" s="181"/>
      <c r="AQ82" s="181"/>
      <c r="AR82" s="181"/>
      <c r="AS82" s="181"/>
      <c r="AT82" s="181"/>
      <c r="AU82" s="181"/>
      <c r="AV82" s="181"/>
      <c r="AW82" s="181"/>
      <c r="AX82" s="181"/>
      <c r="AY82" s="181"/>
      <c r="AZ82" s="181"/>
      <c r="BA82" s="181"/>
      <c r="BB82" s="181"/>
      <c r="BC82" s="181"/>
      <c r="BD82" s="181"/>
      <c r="BE82" s="181"/>
      <c r="BF82" s="181"/>
      <c r="BG82" s="181"/>
      <c r="BI82" s="241"/>
      <c r="BJ82" s="241"/>
      <c r="BL82" s="181"/>
    </row>
    <row r="83" spans="1:64">
      <c r="A83" s="181"/>
      <c r="F83" s="181"/>
      <c r="G83" s="180"/>
      <c r="H83" s="180"/>
      <c r="I83" s="180"/>
      <c r="J83" s="181"/>
      <c r="K83" s="181"/>
      <c r="L83" s="202"/>
      <c r="M83" s="203"/>
      <c r="N83" s="203"/>
      <c r="O83" s="203"/>
      <c r="P83" s="203"/>
      <c r="Q83" s="203"/>
      <c r="R83" s="203"/>
      <c r="AP83" s="181"/>
      <c r="AQ83" s="181"/>
      <c r="AR83" s="181"/>
      <c r="AS83" s="181"/>
      <c r="AT83" s="181"/>
      <c r="AU83" s="181"/>
      <c r="AV83" s="181"/>
      <c r="AW83" s="181"/>
      <c r="AX83" s="181"/>
      <c r="AY83" s="181"/>
      <c r="AZ83" s="181"/>
      <c r="BA83" s="181"/>
      <c r="BB83" s="181"/>
      <c r="BC83" s="181"/>
      <c r="BD83" s="181"/>
      <c r="BE83" s="181"/>
      <c r="BF83" s="181"/>
      <c r="BG83" s="181"/>
      <c r="BI83" s="241"/>
      <c r="BJ83" s="241"/>
      <c r="BL83" s="181"/>
    </row>
    <row r="84" spans="1:64">
      <c r="A84" s="181"/>
      <c r="F84" s="181"/>
      <c r="G84" s="180"/>
      <c r="H84" s="180"/>
      <c r="I84" s="180"/>
      <c r="J84" s="181"/>
      <c r="K84" s="181"/>
      <c r="L84" s="202"/>
      <c r="M84" s="203"/>
      <c r="N84" s="203"/>
      <c r="O84" s="203"/>
      <c r="P84" s="203"/>
      <c r="Q84" s="203"/>
      <c r="R84" s="203"/>
      <c r="AP84" s="181"/>
      <c r="AQ84" s="181"/>
      <c r="AR84" s="181"/>
      <c r="AS84" s="181"/>
      <c r="AT84" s="181"/>
      <c r="AU84" s="181"/>
      <c r="AV84" s="181"/>
      <c r="AW84" s="181"/>
      <c r="AX84" s="181"/>
      <c r="AY84" s="181"/>
      <c r="AZ84" s="181"/>
      <c r="BA84" s="181"/>
      <c r="BB84" s="181"/>
      <c r="BC84" s="181"/>
      <c r="BD84" s="181"/>
      <c r="BE84" s="181"/>
      <c r="BF84" s="181"/>
      <c r="BG84" s="181"/>
      <c r="BI84" s="241"/>
      <c r="BJ84" s="241"/>
      <c r="BL84" s="181"/>
    </row>
    <row r="85" spans="1:64">
      <c r="A85" s="181"/>
      <c r="F85" s="181"/>
      <c r="G85" s="180"/>
      <c r="H85" s="180"/>
      <c r="I85" s="180"/>
      <c r="J85" s="181"/>
      <c r="K85" s="181"/>
      <c r="L85" s="202"/>
      <c r="M85" s="203"/>
      <c r="N85" s="203"/>
      <c r="O85" s="203"/>
      <c r="P85" s="203"/>
      <c r="Q85" s="203"/>
      <c r="R85" s="203"/>
      <c r="AP85" s="181"/>
      <c r="AQ85" s="181"/>
      <c r="AR85" s="181"/>
      <c r="AS85" s="181"/>
      <c r="AT85" s="181"/>
      <c r="AU85" s="181"/>
      <c r="AV85" s="181"/>
      <c r="AW85" s="181"/>
      <c r="AX85" s="181"/>
      <c r="AY85" s="181"/>
      <c r="AZ85" s="181"/>
      <c r="BA85" s="181"/>
      <c r="BB85" s="181"/>
      <c r="BC85" s="181"/>
      <c r="BD85" s="181"/>
      <c r="BE85" s="181"/>
      <c r="BF85" s="181"/>
      <c r="BG85" s="181"/>
      <c r="BI85" s="241"/>
      <c r="BJ85" s="241"/>
      <c r="BL85" s="181"/>
    </row>
    <row r="86" spans="1:64">
      <c r="A86" s="181"/>
      <c r="F86" s="181"/>
      <c r="G86" s="180"/>
      <c r="H86" s="180"/>
      <c r="I86" s="180"/>
      <c r="J86" s="181"/>
      <c r="K86" s="181"/>
      <c r="L86" s="202"/>
      <c r="M86" s="203"/>
      <c r="N86" s="203"/>
      <c r="O86" s="203"/>
      <c r="P86" s="203"/>
      <c r="Q86" s="203"/>
      <c r="R86" s="203"/>
      <c r="AP86" s="181"/>
      <c r="AQ86" s="181"/>
      <c r="AR86" s="181"/>
      <c r="AS86" s="181"/>
      <c r="AT86" s="181"/>
      <c r="AU86" s="181"/>
      <c r="AV86" s="181"/>
      <c r="AW86" s="181"/>
      <c r="AX86" s="181"/>
      <c r="AY86" s="181"/>
      <c r="AZ86" s="181"/>
      <c r="BA86" s="181"/>
      <c r="BB86" s="181"/>
      <c r="BC86" s="181"/>
      <c r="BD86" s="181"/>
      <c r="BE86" s="181"/>
      <c r="BF86" s="181"/>
      <c r="BG86" s="181"/>
      <c r="BI86" s="241"/>
      <c r="BJ86" s="241"/>
      <c r="BL86" s="181"/>
    </row>
    <row r="87" spans="1:64">
      <c r="A87" s="181"/>
      <c r="F87" s="181"/>
      <c r="G87" s="180"/>
      <c r="H87" s="180"/>
      <c r="I87" s="180"/>
      <c r="J87" s="181"/>
      <c r="K87" s="181"/>
      <c r="L87" s="202"/>
      <c r="M87" s="203"/>
      <c r="N87" s="203"/>
      <c r="O87" s="203"/>
      <c r="P87" s="203"/>
      <c r="Q87" s="203"/>
      <c r="R87" s="203"/>
      <c r="AP87" s="181"/>
      <c r="AQ87" s="181"/>
      <c r="AR87" s="181"/>
      <c r="AS87" s="181"/>
      <c r="AT87" s="181"/>
      <c r="AU87" s="181"/>
      <c r="AV87" s="181"/>
      <c r="AW87" s="181"/>
      <c r="AX87" s="181"/>
      <c r="AY87" s="181"/>
      <c r="AZ87" s="181"/>
      <c r="BA87" s="181"/>
      <c r="BB87" s="181"/>
      <c r="BC87" s="181"/>
      <c r="BD87" s="181"/>
      <c r="BE87" s="181"/>
      <c r="BF87" s="181"/>
      <c r="BG87" s="181"/>
      <c r="BI87" s="241"/>
      <c r="BJ87" s="241"/>
      <c r="BL87" s="181"/>
    </row>
    <row r="88" spans="1:64">
      <c r="A88" s="181"/>
      <c r="F88" s="181"/>
      <c r="G88" s="180"/>
      <c r="H88" s="180"/>
      <c r="I88" s="180"/>
      <c r="J88" s="181"/>
      <c r="K88" s="181"/>
      <c r="L88" s="202"/>
      <c r="M88" s="203"/>
      <c r="N88" s="203"/>
      <c r="O88" s="203"/>
      <c r="P88" s="203"/>
      <c r="Q88" s="203"/>
      <c r="R88" s="203"/>
      <c r="AP88" s="181"/>
      <c r="AQ88" s="181"/>
      <c r="AR88" s="181"/>
      <c r="AS88" s="181"/>
      <c r="AT88" s="181"/>
      <c r="AU88" s="181"/>
      <c r="AV88" s="181"/>
      <c r="AW88" s="181"/>
      <c r="AX88" s="181"/>
      <c r="AY88" s="181"/>
      <c r="AZ88" s="181"/>
      <c r="BA88" s="181"/>
      <c r="BB88" s="181"/>
      <c r="BC88" s="181"/>
      <c r="BD88" s="181"/>
      <c r="BE88" s="181"/>
      <c r="BF88" s="181"/>
      <c r="BG88" s="181"/>
      <c r="BI88" s="241"/>
      <c r="BJ88" s="241"/>
      <c r="BL88" s="181"/>
    </row>
    <row r="89" spans="1:64">
      <c r="A89" s="181"/>
      <c r="F89" s="181"/>
      <c r="G89" s="180"/>
      <c r="H89" s="180"/>
      <c r="I89" s="180"/>
      <c r="J89" s="181"/>
      <c r="K89" s="181"/>
      <c r="L89" s="202"/>
      <c r="M89" s="203"/>
      <c r="N89" s="203"/>
      <c r="O89" s="203"/>
      <c r="P89" s="203"/>
      <c r="Q89" s="203"/>
      <c r="R89" s="203"/>
      <c r="AP89" s="181"/>
      <c r="AQ89" s="181"/>
      <c r="AR89" s="181"/>
      <c r="AS89" s="181"/>
      <c r="AT89" s="181"/>
      <c r="AU89" s="181"/>
      <c r="AV89" s="181"/>
      <c r="AW89" s="181"/>
      <c r="AX89" s="181"/>
      <c r="AY89" s="181"/>
      <c r="AZ89" s="181"/>
      <c r="BA89" s="181"/>
      <c r="BB89" s="181"/>
      <c r="BC89" s="181"/>
      <c r="BD89" s="181"/>
      <c r="BE89" s="181"/>
      <c r="BF89" s="181"/>
      <c r="BG89" s="181"/>
      <c r="BI89" s="241"/>
      <c r="BJ89" s="241"/>
      <c r="BL89" s="181"/>
    </row>
    <row r="90" spans="1:64">
      <c r="A90" s="181"/>
      <c r="F90" s="181"/>
      <c r="G90" s="180"/>
      <c r="H90" s="180"/>
      <c r="I90" s="180"/>
      <c r="J90" s="181"/>
      <c r="K90" s="181"/>
      <c r="L90" s="202"/>
      <c r="M90" s="203"/>
      <c r="N90" s="203"/>
      <c r="O90" s="203"/>
      <c r="P90" s="203"/>
      <c r="Q90" s="203"/>
      <c r="R90" s="203"/>
      <c r="AP90" s="181"/>
      <c r="AQ90" s="181"/>
      <c r="AR90" s="181"/>
      <c r="AS90" s="181"/>
      <c r="AT90" s="181"/>
      <c r="AU90" s="181"/>
      <c r="AV90" s="181"/>
      <c r="AW90" s="181"/>
      <c r="AX90" s="181"/>
      <c r="AY90" s="181"/>
      <c r="AZ90" s="181"/>
      <c r="BA90" s="181"/>
      <c r="BB90" s="181"/>
      <c r="BC90" s="181"/>
      <c r="BD90" s="181"/>
      <c r="BE90" s="181"/>
      <c r="BF90" s="181"/>
      <c r="BG90" s="181"/>
      <c r="BI90" s="241"/>
      <c r="BJ90" s="241"/>
      <c r="BL90" s="181"/>
    </row>
    <row r="91" spans="1:64">
      <c r="A91" s="181"/>
      <c r="F91" s="181"/>
      <c r="G91" s="180"/>
      <c r="H91" s="180"/>
      <c r="I91" s="180"/>
      <c r="J91" s="181"/>
      <c r="K91" s="181"/>
      <c r="L91" s="202"/>
      <c r="M91" s="203"/>
      <c r="N91" s="203"/>
      <c r="O91" s="203"/>
      <c r="P91" s="203"/>
      <c r="Q91" s="203"/>
      <c r="R91" s="203"/>
      <c r="AP91" s="181"/>
      <c r="AQ91" s="181"/>
      <c r="AR91" s="181"/>
      <c r="AS91" s="181"/>
      <c r="AT91" s="181"/>
      <c r="AU91" s="181"/>
      <c r="AV91" s="181"/>
      <c r="AW91" s="181"/>
      <c r="AX91" s="181"/>
      <c r="AY91" s="181"/>
      <c r="AZ91" s="181"/>
      <c r="BA91" s="181"/>
      <c r="BB91" s="181"/>
      <c r="BC91" s="181"/>
      <c r="BD91" s="181"/>
      <c r="BE91" s="181"/>
      <c r="BF91" s="181"/>
      <c r="BG91" s="181"/>
      <c r="BI91" s="241"/>
      <c r="BJ91" s="241"/>
      <c r="BL91" s="181"/>
    </row>
    <row r="92" spans="1:64">
      <c r="A92" s="181"/>
      <c r="F92" s="181"/>
      <c r="G92" s="180"/>
      <c r="H92" s="180"/>
      <c r="I92" s="180"/>
      <c r="J92" s="181"/>
      <c r="K92" s="181"/>
      <c r="L92" s="202"/>
      <c r="M92" s="203"/>
      <c r="N92" s="203"/>
      <c r="O92" s="203"/>
      <c r="P92" s="203"/>
      <c r="Q92" s="203"/>
      <c r="R92" s="203"/>
      <c r="AP92" s="181"/>
      <c r="AQ92" s="181"/>
      <c r="AR92" s="181"/>
      <c r="AS92" s="181"/>
      <c r="AT92" s="181"/>
      <c r="AU92" s="181"/>
      <c r="AV92" s="181"/>
      <c r="AW92" s="181"/>
      <c r="AX92" s="181"/>
      <c r="AY92" s="181"/>
      <c r="AZ92" s="181"/>
      <c r="BA92" s="181"/>
      <c r="BB92" s="181"/>
      <c r="BC92" s="181"/>
      <c r="BD92" s="181"/>
      <c r="BE92" s="181"/>
      <c r="BF92" s="181"/>
      <c r="BG92" s="181"/>
      <c r="BI92" s="241"/>
      <c r="BJ92" s="241"/>
      <c r="BL92" s="181"/>
    </row>
    <row r="93" spans="1:64">
      <c r="A93" s="181"/>
      <c r="F93" s="181"/>
      <c r="G93" s="180"/>
      <c r="H93" s="180"/>
      <c r="I93" s="180"/>
      <c r="J93" s="181"/>
      <c r="K93" s="181"/>
      <c r="L93" s="202"/>
      <c r="M93" s="203"/>
      <c r="N93" s="203"/>
      <c r="O93" s="203"/>
      <c r="P93" s="203"/>
      <c r="Q93" s="203"/>
      <c r="R93" s="203"/>
      <c r="AP93" s="181"/>
      <c r="AQ93" s="181"/>
      <c r="AR93" s="181"/>
      <c r="AS93" s="181"/>
      <c r="AT93" s="181"/>
      <c r="AU93" s="181"/>
      <c r="AV93" s="181"/>
      <c r="AW93" s="181"/>
      <c r="AX93" s="181"/>
      <c r="AY93" s="181"/>
      <c r="AZ93" s="181"/>
      <c r="BA93" s="181"/>
      <c r="BB93" s="181"/>
      <c r="BC93" s="181"/>
      <c r="BD93" s="181"/>
      <c r="BE93" s="181"/>
      <c r="BF93" s="181"/>
      <c r="BG93" s="181"/>
      <c r="BI93" s="241"/>
      <c r="BJ93" s="241"/>
      <c r="BL93" s="181"/>
    </row>
    <row r="94" spans="1:64">
      <c r="A94" s="181"/>
      <c r="F94" s="181"/>
      <c r="G94" s="180"/>
      <c r="H94" s="180"/>
      <c r="I94" s="180"/>
      <c r="J94" s="181"/>
      <c r="K94" s="181"/>
      <c r="L94" s="202"/>
      <c r="M94" s="203"/>
      <c r="N94" s="203"/>
      <c r="O94" s="203"/>
      <c r="P94" s="203"/>
      <c r="Q94" s="203"/>
      <c r="R94" s="203"/>
      <c r="AP94" s="181"/>
      <c r="AQ94" s="181"/>
      <c r="AR94" s="181"/>
      <c r="AS94" s="181"/>
      <c r="AT94" s="181"/>
      <c r="AU94" s="181"/>
      <c r="AV94" s="181"/>
      <c r="AW94" s="181"/>
      <c r="AX94" s="181"/>
      <c r="AY94" s="181"/>
      <c r="AZ94" s="181"/>
      <c r="BA94" s="181"/>
      <c r="BB94" s="181"/>
      <c r="BC94" s="181"/>
      <c r="BD94" s="181"/>
      <c r="BE94" s="181"/>
      <c r="BF94" s="181"/>
      <c r="BG94" s="181"/>
      <c r="BI94" s="241"/>
      <c r="BJ94" s="241"/>
      <c r="BL94" s="181"/>
    </row>
    <row r="95" spans="1:64">
      <c r="A95" s="181"/>
      <c r="F95" s="181"/>
      <c r="G95" s="180"/>
      <c r="H95" s="180"/>
      <c r="I95" s="180"/>
      <c r="J95" s="181"/>
      <c r="K95" s="181"/>
      <c r="L95" s="202"/>
      <c r="M95" s="203"/>
      <c r="N95" s="203"/>
      <c r="O95" s="203"/>
      <c r="P95" s="203"/>
      <c r="Q95" s="203"/>
      <c r="R95" s="203"/>
      <c r="AP95" s="181"/>
      <c r="AQ95" s="181"/>
      <c r="AR95" s="181"/>
      <c r="AS95" s="181"/>
      <c r="AT95" s="181"/>
      <c r="AU95" s="181"/>
      <c r="AV95" s="181"/>
      <c r="AW95" s="181"/>
      <c r="AX95" s="181"/>
      <c r="AY95" s="181"/>
      <c r="AZ95" s="181"/>
      <c r="BA95" s="181"/>
      <c r="BB95" s="181"/>
      <c r="BC95" s="181"/>
      <c r="BD95" s="181"/>
      <c r="BE95" s="181"/>
      <c r="BF95" s="181"/>
      <c r="BG95" s="181"/>
      <c r="BI95" s="241"/>
      <c r="BJ95" s="241"/>
      <c r="BL95" s="181"/>
    </row>
    <row r="96" spans="1:64">
      <c r="A96" s="181"/>
      <c r="F96" s="181"/>
      <c r="G96" s="180"/>
      <c r="H96" s="180"/>
      <c r="I96" s="180"/>
      <c r="J96" s="181"/>
      <c r="K96" s="181"/>
      <c r="L96" s="202"/>
      <c r="M96" s="203"/>
      <c r="N96" s="203"/>
      <c r="O96" s="203"/>
      <c r="P96" s="203"/>
      <c r="Q96" s="203"/>
      <c r="R96" s="203"/>
      <c r="AP96" s="181"/>
      <c r="AQ96" s="181"/>
      <c r="AR96" s="181"/>
      <c r="AS96" s="181"/>
      <c r="AT96" s="181"/>
      <c r="AU96" s="181"/>
      <c r="AV96" s="181"/>
      <c r="AW96" s="181"/>
      <c r="AX96" s="181"/>
      <c r="AY96" s="181"/>
      <c r="AZ96" s="181"/>
      <c r="BA96" s="181"/>
      <c r="BB96" s="181"/>
      <c r="BC96" s="181"/>
      <c r="BD96" s="181"/>
      <c r="BE96" s="181"/>
      <c r="BF96" s="181"/>
      <c r="BG96" s="181"/>
      <c r="BI96" s="241"/>
      <c r="BJ96" s="241"/>
      <c r="BL96" s="181"/>
    </row>
    <row r="97" spans="1:64">
      <c r="A97" s="181"/>
      <c r="F97" s="181"/>
      <c r="G97" s="180"/>
      <c r="H97" s="180"/>
      <c r="I97" s="180"/>
      <c r="J97" s="181"/>
      <c r="K97" s="181"/>
      <c r="L97" s="202"/>
      <c r="M97" s="203"/>
      <c r="N97" s="203"/>
      <c r="O97" s="203"/>
      <c r="P97" s="203"/>
      <c r="Q97" s="203"/>
      <c r="R97" s="203"/>
      <c r="AP97" s="181"/>
      <c r="AQ97" s="181"/>
      <c r="AR97" s="181"/>
      <c r="AS97" s="181"/>
      <c r="AT97" s="181"/>
      <c r="AU97" s="181"/>
      <c r="AV97" s="181"/>
      <c r="AW97" s="181"/>
      <c r="AX97" s="181"/>
      <c r="AY97" s="181"/>
      <c r="AZ97" s="181"/>
      <c r="BA97" s="181"/>
      <c r="BB97" s="181"/>
      <c r="BC97" s="181"/>
      <c r="BD97" s="181"/>
      <c r="BE97" s="181"/>
      <c r="BF97" s="181"/>
      <c r="BG97" s="181"/>
      <c r="BI97" s="241"/>
      <c r="BJ97" s="241"/>
      <c r="BL97" s="181"/>
    </row>
    <row r="98" spans="1:64">
      <c r="A98" s="181"/>
      <c r="F98" s="181"/>
      <c r="G98" s="180"/>
      <c r="H98" s="180"/>
      <c r="I98" s="180"/>
      <c r="J98" s="181"/>
      <c r="K98" s="181"/>
      <c r="L98" s="202"/>
      <c r="M98" s="203"/>
      <c r="N98" s="203"/>
      <c r="O98" s="203"/>
      <c r="P98" s="203"/>
      <c r="Q98" s="203"/>
      <c r="R98" s="203"/>
      <c r="AP98" s="181"/>
      <c r="AQ98" s="181"/>
      <c r="AR98" s="181"/>
      <c r="AS98" s="181"/>
      <c r="AT98" s="181"/>
      <c r="AU98" s="181"/>
      <c r="AV98" s="181"/>
      <c r="AW98" s="181"/>
      <c r="AX98" s="181"/>
      <c r="AY98" s="181"/>
      <c r="AZ98" s="181"/>
      <c r="BA98" s="181"/>
      <c r="BB98" s="181"/>
      <c r="BC98" s="181"/>
      <c r="BD98" s="181"/>
      <c r="BE98" s="181"/>
      <c r="BF98" s="181"/>
      <c r="BG98" s="181"/>
      <c r="BI98" s="241"/>
      <c r="BJ98" s="241"/>
      <c r="BL98" s="181"/>
    </row>
    <row r="99" spans="1:64">
      <c r="A99" s="181"/>
      <c r="F99" s="181"/>
      <c r="G99" s="180"/>
      <c r="H99" s="180"/>
      <c r="I99" s="180"/>
      <c r="J99" s="181"/>
      <c r="K99" s="181"/>
      <c r="L99" s="202"/>
      <c r="M99" s="203"/>
      <c r="N99" s="203"/>
      <c r="O99" s="203"/>
      <c r="P99" s="203"/>
      <c r="Q99" s="203"/>
      <c r="R99" s="203"/>
      <c r="AP99" s="181"/>
      <c r="AQ99" s="181"/>
      <c r="AR99" s="181"/>
      <c r="AS99" s="181"/>
      <c r="AT99" s="181"/>
      <c r="AU99" s="181"/>
      <c r="AV99" s="181"/>
      <c r="AW99" s="181"/>
      <c r="AX99" s="181"/>
      <c r="AY99" s="181"/>
      <c r="AZ99" s="181"/>
      <c r="BA99" s="181"/>
      <c r="BB99" s="181"/>
      <c r="BC99" s="181"/>
      <c r="BD99" s="181"/>
      <c r="BE99" s="181"/>
      <c r="BF99" s="181"/>
      <c r="BG99" s="181"/>
      <c r="BI99" s="241"/>
      <c r="BJ99" s="241"/>
      <c r="BL99" s="181"/>
    </row>
    <row r="100" spans="1:64">
      <c r="A100" s="181"/>
      <c r="F100" s="181"/>
      <c r="G100" s="180"/>
      <c r="H100" s="180"/>
      <c r="I100" s="180"/>
      <c r="J100" s="181"/>
      <c r="K100" s="181"/>
      <c r="L100" s="202"/>
      <c r="M100" s="203"/>
      <c r="N100" s="203"/>
      <c r="O100" s="203"/>
      <c r="P100" s="203"/>
      <c r="Q100" s="203"/>
      <c r="R100" s="203"/>
      <c r="AP100" s="181"/>
      <c r="AQ100" s="181"/>
      <c r="AR100" s="181"/>
      <c r="AS100" s="181"/>
      <c r="AT100" s="181"/>
      <c r="AU100" s="181"/>
      <c r="AV100" s="181"/>
      <c r="AW100" s="181"/>
      <c r="AX100" s="181"/>
      <c r="AY100" s="181"/>
      <c r="AZ100" s="181"/>
      <c r="BA100" s="181"/>
      <c r="BB100" s="181"/>
      <c r="BC100" s="181"/>
      <c r="BD100" s="181"/>
      <c r="BE100" s="181"/>
      <c r="BF100" s="181"/>
      <c r="BG100" s="181"/>
      <c r="BI100" s="241"/>
      <c r="BJ100" s="241"/>
      <c r="BL100" s="181"/>
    </row>
    <row r="101" spans="1:64">
      <c r="A101" s="181"/>
      <c r="F101" s="181"/>
      <c r="G101" s="180"/>
      <c r="H101" s="180"/>
      <c r="I101" s="180"/>
      <c r="J101" s="181"/>
      <c r="K101" s="181"/>
      <c r="L101" s="202"/>
      <c r="M101" s="203"/>
      <c r="N101" s="203"/>
      <c r="O101" s="203"/>
      <c r="P101" s="203"/>
      <c r="Q101" s="203"/>
      <c r="R101" s="203"/>
      <c r="AP101" s="181"/>
      <c r="AQ101" s="181"/>
      <c r="AR101" s="181"/>
      <c r="AS101" s="181"/>
      <c r="AT101" s="181"/>
      <c r="AU101" s="181"/>
      <c r="AV101" s="181"/>
      <c r="AW101" s="181"/>
      <c r="AX101" s="181"/>
      <c r="AY101" s="181"/>
      <c r="AZ101" s="181"/>
      <c r="BA101" s="181"/>
      <c r="BB101" s="181"/>
      <c r="BC101" s="181"/>
      <c r="BD101" s="181"/>
      <c r="BE101" s="181"/>
      <c r="BF101" s="181"/>
      <c r="BG101" s="181"/>
      <c r="BI101" s="241"/>
      <c r="BJ101" s="241"/>
      <c r="BL101" s="181"/>
    </row>
    <row r="102" spans="1:64">
      <c r="A102" s="181"/>
      <c r="F102" s="181"/>
      <c r="G102" s="180"/>
      <c r="H102" s="180"/>
      <c r="I102" s="180"/>
      <c r="J102" s="181"/>
      <c r="K102" s="181"/>
      <c r="L102" s="202"/>
      <c r="M102" s="203"/>
      <c r="N102" s="203"/>
      <c r="O102" s="203"/>
      <c r="P102" s="203"/>
      <c r="Q102" s="203"/>
      <c r="R102" s="203"/>
      <c r="AP102" s="181"/>
      <c r="AQ102" s="181"/>
      <c r="AR102" s="181"/>
      <c r="AS102" s="181"/>
      <c r="AT102" s="181"/>
      <c r="AU102" s="181"/>
      <c r="AV102" s="181"/>
      <c r="AW102" s="181"/>
      <c r="AX102" s="181"/>
      <c r="AY102" s="181"/>
      <c r="AZ102" s="181"/>
      <c r="BA102" s="181"/>
      <c r="BB102" s="181"/>
      <c r="BC102" s="181"/>
      <c r="BD102" s="181"/>
      <c r="BE102" s="181"/>
      <c r="BF102" s="181"/>
      <c r="BG102" s="181"/>
      <c r="BI102" s="241"/>
      <c r="BJ102" s="241"/>
      <c r="BL102" s="181"/>
    </row>
    <row r="103" spans="1:64">
      <c r="A103" s="181"/>
      <c r="F103" s="181"/>
      <c r="G103" s="180"/>
      <c r="H103" s="180"/>
      <c r="I103" s="180"/>
      <c r="J103" s="181"/>
      <c r="K103" s="181"/>
      <c r="L103" s="202"/>
      <c r="M103" s="203"/>
      <c r="N103" s="203"/>
      <c r="O103" s="203"/>
      <c r="P103" s="203"/>
      <c r="Q103" s="203"/>
      <c r="R103" s="203"/>
      <c r="AP103" s="181"/>
      <c r="AQ103" s="181"/>
      <c r="AR103" s="181"/>
      <c r="AS103" s="181"/>
      <c r="AT103" s="181"/>
      <c r="AU103" s="181"/>
      <c r="AV103" s="181"/>
      <c r="AW103" s="181"/>
      <c r="AX103" s="181"/>
      <c r="AY103" s="181"/>
      <c r="AZ103" s="181"/>
      <c r="BA103" s="181"/>
      <c r="BB103" s="181"/>
      <c r="BC103" s="181"/>
      <c r="BD103" s="181"/>
      <c r="BE103" s="181"/>
      <c r="BF103" s="181"/>
      <c r="BG103" s="181"/>
      <c r="BI103" s="241"/>
      <c r="BJ103" s="241"/>
      <c r="BL103" s="181"/>
    </row>
    <row r="104" spans="1:64">
      <c r="A104" s="181"/>
      <c r="F104" s="181"/>
      <c r="G104" s="180"/>
      <c r="H104" s="180"/>
      <c r="I104" s="180"/>
      <c r="J104" s="181"/>
      <c r="K104" s="181"/>
      <c r="L104" s="202"/>
      <c r="M104" s="203"/>
      <c r="N104" s="203"/>
      <c r="O104" s="203"/>
      <c r="P104" s="203"/>
      <c r="Q104" s="203"/>
      <c r="R104" s="203"/>
      <c r="AP104" s="181"/>
      <c r="AQ104" s="181"/>
      <c r="AR104" s="181"/>
      <c r="AS104" s="181"/>
      <c r="AT104" s="181"/>
      <c r="AU104" s="181"/>
      <c r="AV104" s="181"/>
      <c r="AW104" s="181"/>
      <c r="AX104" s="181"/>
      <c r="AY104" s="181"/>
      <c r="AZ104" s="181"/>
      <c r="BA104" s="181"/>
      <c r="BB104" s="181"/>
      <c r="BC104" s="181"/>
      <c r="BD104" s="181"/>
      <c r="BE104" s="181"/>
      <c r="BF104" s="181"/>
      <c r="BG104" s="181"/>
      <c r="BI104" s="241"/>
      <c r="BJ104" s="241"/>
      <c r="BL104" s="181"/>
    </row>
    <row r="105" spans="1:64">
      <c r="A105" s="181"/>
      <c r="F105" s="181"/>
      <c r="G105" s="180"/>
      <c r="H105" s="180"/>
      <c r="I105" s="180"/>
      <c r="J105" s="181"/>
      <c r="K105" s="181"/>
      <c r="L105" s="202"/>
      <c r="M105" s="203"/>
      <c r="N105" s="203"/>
      <c r="O105" s="203"/>
      <c r="P105" s="203"/>
      <c r="Q105" s="203"/>
      <c r="R105" s="203"/>
      <c r="AP105" s="181"/>
      <c r="AQ105" s="181"/>
      <c r="AR105" s="181"/>
      <c r="AS105" s="181"/>
      <c r="AT105" s="181"/>
      <c r="AU105" s="181"/>
      <c r="AV105" s="181"/>
      <c r="AW105" s="181"/>
      <c r="AX105" s="181"/>
      <c r="AY105" s="181"/>
      <c r="AZ105" s="181"/>
      <c r="BA105" s="181"/>
      <c r="BB105" s="181"/>
      <c r="BC105" s="181"/>
      <c r="BD105" s="181"/>
      <c r="BE105" s="181"/>
      <c r="BF105" s="181"/>
      <c r="BG105" s="181"/>
      <c r="BI105" s="241"/>
      <c r="BJ105" s="241"/>
      <c r="BL105" s="181"/>
    </row>
    <row r="106" spans="1:64">
      <c r="A106" s="181"/>
      <c r="F106" s="181"/>
      <c r="G106" s="180"/>
      <c r="H106" s="180"/>
      <c r="I106" s="180"/>
      <c r="J106" s="181"/>
      <c r="K106" s="181"/>
      <c r="L106" s="202"/>
      <c r="M106" s="203"/>
      <c r="N106" s="203"/>
      <c r="O106" s="203"/>
      <c r="P106" s="203"/>
      <c r="Q106" s="203"/>
      <c r="R106" s="203"/>
      <c r="AP106" s="181"/>
      <c r="AQ106" s="181"/>
      <c r="AR106" s="181"/>
      <c r="AS106" s="181"/>
      <c r="AT106" s="181"/>
      <c r="AU106" s="181"/>
      <c r="AV106" s="181"/>
      <c r="AW106" s="181"/>
      <c r="AX106" s="181"/>
      <c r="AY106" s="181"/>
      <c r="AZ106" s="181"/>
      <c r="BA106" s="181"/>
      <c r="BB106" s="181"/>
      <c r="BC106" s="181"/>
      <c r="BD106" s="181"/>
      <c r="BE106" s="181"/>
      <c r="BF106" s="181"/>
      <c r="BG106" s="181"/>
      <c r="BI106" s="241"/>
      <c r="BJ106" s="241"/>
      <c r="BL106" s="181"/>
    </row>
    <row r="107" spans="1:64">
      <c r="A107" s="181"/>
      <c r="F107" s="181"/>
      <c r="G107" s="180"/>
      <c r="H107" s="180"/>
      <c r="I107" s="180"/>
      <c r="J107" s="181"/>
      <c r="K107" s="181"/>
      <c r="L107" s="202"/>
      <c r="M107" s="203"/>
      <c r="N107" s="203"/>
      <c r="O107" s="203"/>
      <c r="P107" s="203"/>
      <c r="Q107" s="203"/>
      <c r="R107" s="203"/>
      <c r="AP107" s="181"/>
      <c r="AQ107" s="181"/>
      <c r="AR107" s="181"/>
      <c r="AS107" s="181"/>
      <c r="AT107" s="181"/>
      <c r="AU107" s="181"/>
      <c r="AV107" s="181"/>
      <c r="AW107" s="181"/>
      <c r="AX107" s="181"/>
      <c r="AY107" s="181"/>
      <c r="AZ107" s="181"/>
      <c r="BA107" s="181"/>
      <c r="BB107" s="181"/>
      <c r="BC107" s="181"/>
      <c r="BD107" s="181"/>
      <c r="BE107" s="181"/>
      <c r="BF107" s="181"/>
      <c r="BG107" s="181"/>
      <c r="BI107" s="241"/>
      <c r="BJ107" s="241"/>
      <c r="BL107" s="181"/>
    </row>
    <row r="108" spans="1:64">
      <c r="A108" s="181"/>
      <c r="F108" s="181"/>
      <c r="G108" s="180"/>
      <c r="H108" s="180"/>
      <c r="I108" s="180"/>
      <c r="J108" s="181"/>
      <c r="K108" s="181"/>
      <c r="L108" s="202"/>
      <c r="M108" s="203"/>
      <c r="N108" s="203"/>
      <c r="O108" s="203"/>
      <c r="P108" s="203"/>
      <c r="Q108" s="203"/>
      <c r="R108" s="203"/>
      <c r="AP108" s="181"/>
      <c r="AQ108" s="181"/>
      <c r="AR108" s="181"/>
      <c r="AS108" s="181"/>
      <c r="AT108" s="181"/>
      <c r="AU108" s="181"/>
      <c r="AV108" s="181"/>
      <c r="AW108" s="181"/>
      <c r="AX108" s="181"/>
      <c r="AY108" s="181"/>
      <c r="AZ108" s="181"/>
      <c r="BA108" s="181"/>
      <c r="BB108" s="181"/>
      <c r="BC108" s="181"/>
      <c r="BD108" s="181"/>
      <c r="BE108" s="181"/>
      <c r="BF108" s="181"/>
      <c r="BG108" s="181"/>
      <c r="BI108" s="241"/>
      <c r="BJ108" s="241"/>
      <c r="BL108" s="181"/>
    </row>
    <row r="109" spans="1:64">
      <c r="A109" s="181"/>
      <c r="F109" s="181"/>
      <c r="G109" s="180"/>
      <c r="H109" s="180"/>
      <c r="I109" s="180"/>
      <c r="J109" s="181"/>
      <c r="K109" s="181"/>
      <c r="L109" s="202"/>
      <c r="M109" s="203"/>
      <c r="N109" s="203"/>
      <c r="O109" s="203"/>
      <c r="P109" s="203"/>
      <c r="Q109" s="203"/>
      <c r="R109" s="203"/>
      <c r="AP109" s="181"/>
      <c r="AQ109" s="181"/>
      <c r="AR109" s="181"/>
      <c r="AS109" s="181"/>
      <c r="AT109" s="181"/>
      <c r="AU109" s="181"/>
      <c r="AV109" s="181"/>
      <c r="AW109" s="181"/>
      <c r="AX109" s="181"/>
      <c r="AY109" s="181"/>
      <c r="AZ109" s="181"/>
      <c r="BA109" s="181"/>
      <c r="BB109" s="181"/>
      <c r="BC109" s="181"/>
      <c r="BD109" s="181"/>
      <c r="BE109" s="181"/>
      <c r="BF109" s="181"/>
      <c r="BG109" s="181"/>
      <c r="BI109" s="241"/>
      <c r="BJ109" s="241"/>
      <c r="BL109" s="181"/>
    </row>
    <row r="110" spans="1:64">
      <c r="A110" s="181"/>
      <c r="F110" s="181"/>
      <c r="G110" s="180"/>
      <c r="H110" s="180"/>
      <c r="I110" s="180"/>
      <c r="J110" s="181"/>
      <c r="K110" s="181"/>
      <c r="L110" s="202"/>
      <c r="M110" s="203"/>
      <c r="N110" s="203"/>
      <c r="O110" s="203"/>
      <c r="P110" s="203"/>
      <c r="Q110" s="203"/>
      <c r="R110" s="203"/>
      <c r="AP110" s="181"/>
      <c r="AQ110" s="181"/>
      <c r="AR110" s="181"/>
      <c r="AS110" s="181"/>
      <c r="AT110" s="181"/>
      <c r="AU110" s="181"/>
      <c r="AV110" s="181"/>
      <c r="AW110" s="181"/>
      <c r="AX110" s="181"/>
      <c r="AY110" s="181"/>
      <c r="AZ110" s="181"/>
      <c r="BA110" s="181"/>
      <c r="BB110" s="181"/>
      <c r="BC110" s="181"/>
      <c r="BD110" s="181"/>
      <c r="BE110" s="181"/>
      <c r="BF110" s="181"/>
      <c r="BG110" s="181"/>
      <c r="BI110" s="241"/>
      <c r="BJ110" s="241"/>
      <c r="BL110" s="181"/>
    </row>
    <row r="111" spans="1:64">
      <c r="A111" s="181"/>
      <c r="F111" s="181"/>
      <c r="G111" s="180"/>
      <c r="H111" s="180"/>
      <c r="I111" s="180"/>
      <c r="J111" s="181"/>
      <c r="K111" s="181"/>
      <c r="L111" s="202"/>
      <c r="M111" s="203"/>
      <c r="N111" s="203"/>
      <c r="O111" s="203"/>
      <c r="P111" s="203"/>
      <c r="Q111" s="203"/>
      <c r="R111" s="203"/>
      <c r="AP111" s="181"/>
      <c r="AQ111" s="181"/>
      <c r="AR111" s="181"/>
      <c r="AS111" s="181"/>
      <c r="AT111" s="181"/>
      <c r="AU111" s="181"/>
      <c r="AV111" s="181"/>
      <c r="AW111" s="181"/>
      <c r="AX111" s="181"/>
      <c r="AY111" s="181"/>
      <c r="AZ111" s="181"/>
      <c r="BA111" s="181"/>
      <c r="BB111" s="181"/>
      <c r="BC111" s="181"/>
      <c r="BD111" s="181"/>
      <c r="BE111" s="181"/>
      <c r="BF111" s="181"/>
      <c r="BG111" s="181"/>
      <c r="BI111" s="241"/>
      <c r="BJ111" s="241"/>
      <c r="BL111" s="181"/>
    </row>
    <row r="112" spans="1:64">
      <c r="A112" s="181"/>
      <c r="F112" s="181"/>
      <c r="G112" s="180"/>
      <c r="H112" s="180"/>
      <c r="I112" s="180"/>
      <c r="J112" s="181"/>
      <c r="K112" s="181"/>
      <c r="L112" s="202"/>
      <c r="M112" s="203"/>
      <c r="N112" s="203"/>
      <c r="O112" s="203"/>
      <c r="P112" s="203"/>
      <c r="Q112" s="203"/>
      <c r="R112" s="203"/>
      <c r="AP112" s="181"/>
      <c r="AQ112" s="181"/>
      <c r="AR112" s="181"/>
      <c r="AS112" s="181"/>
      <c r="AT112" s="181"/>
      <c r="AU112" s="181"/>
      <c r="AV112" s="181"/>
      <c r="AW112" s="181"/>
      <c r="AX112" s="181"/>
      <c r="AY112" s="181"/>
      <c r="AZ112" s="181"/>
      <c r="BA112" s="181"/>
      <c r="BB112" s="181"/>
      <c r="BC112" s="181"/>
      <c r="BD112" s="181"/>
      <c r="BE112" s="181"/>
      <c r="BF112" s="181"/>
      <c r="BG112" s="181"/>
      <c r="BI112" s="241"/>
      <c r="BJ112" s="241"/>
      <c r="BL112" s="181"/>
    </row>
    <row r="113" spans="1:64">
      <c r="A113" s="181"/>
      <c r="F113" s="181"/>
      <c r="G113" s="180"/>
      <c r="H113" s="180"/>
      <c r="I113" s="180"/>
      <c r="J113" s="181"/>
      <c r="K113" s="181"/>
      <c r="L113" s="202"/>
      <c r="M113" s="203"/>
      <c r="N113" s="203"/>
      <c r="O113" s="203"/>
      <c r="P113" s="203"/>
      <c r="Q113" s="203"/>
      <c r="R113" s="203"/>
      <c r="AP113" s="181"/>
      <c r="AQ113" s="181"/>
      <c r="AR113" s="181"/>
      <c r="AS113" s="181"/>
      <c r="AT113" s="181"/>
      <c r="AU113" s="181"/>
      <c r="AV113" s="181"/>
      <c r="AW113" s="181"/>
      <c r="AX113" s="181"/>
      <c r="AY113" s="181"/>
      <c r="AZ113" s="181"/>
      <c r="BA113" s="181"/>
      <c r="BB113" s="181"/>
      <c r="BC113" s="181"/>
      <c r="BD113" s="181"/>
      <c r="BE113" s="181"/>
      <c r="BF113" s="181"/>
      <c r="BG113" s="181"/>
      <c r="BI113" s="241"/>
      <c r="BJ113" s="241"/>
      <c r="BL113" s="181"/>
    </row>
    <row r="114" spans="1:64">
      <c r="A114" s="181"/>
      <c r="F114" s="181"/>
      <c r="G114" s="180"/>
      <c r="H114" s="180"/>
      <c r="I114" s="180"/>
      <c r="J114" s="181"/>
      <c r="K114" s="181"/>
      <c r="L114" s="202"/>
      <c r="M114" s="203"/>
      <c r="N114" s="203"/>
      <c r="O114" s="203"/>
      <c r="P114" s="203"/>
      <c r="Q114" s="203"/>
      <c r="R114" s="203"/>
      <c r="AP114" s="181"/>
      <c r="AQ114" s="181"/>
      <c r="AR114" s="181"/>
      <c r="AS114" s="181"/>
      <c r="AT114" s="181"/>
      <c r="AU114" s="181"/>
      <c r="AV114" s="181"/>
      <c r="AW114" s="181"/>
      <c r="AX114" s="181"/>
      <c r="AY114" s="181"/>
      <c r="AZ114" s="181"/>
      <c r="BA114" s="181"/>
      <c r="BB114" s="181"/>
      <c r="BC114" s="181"/>
      <c r="BD114" s="181"/>
      <c r="BE114" s="181"/>
      <c r="BF114" s="181"/>
      <c r="BG114" s="181"/>
      <c r="BI114" s="241"/>
      <c r="BJ114" s="241"/>
      <c r="BL114" s="181"/>
    </row>
    <row r="115" spans="1:64">
      <c r="A115" s="181"/>
      <c r="F115" s="181"/>
      <c r="G115" s="180"/>
      <c r="H115" s="180"/>
      <c r="I115" s="180"/>
      <c r="J115" s="181"/>
      <c r="K115" s="181"/>
      <c r="L115" s="202"/>
      <c r="M115" s="203"/>
      <c r="N115" s="203"/>
      <c r="O115" s="203"/>
      <c r="P115" s="203"/>
      <c r="Q115" s="203"/>
      <c r="R115" s="203"/>
      <c r="AP115" s="181"/>
      <c r="AQ115" s="181"/>
      <c r="AR115" s="181"/>
      <c r="AS115" s="181"/>
      <c r="AT115" s="181"/>
      <c r="AU115" s="181"/>
      <c r="AV115" s="181"/>
      <c r="AW115" s="181"/>
      <c r="AX115" s="181"/>
      <c r="AY115" s="181"/>
      <c r="AZ115" s="181"/>
      <c r="BA115" s="181"/>
      <c r="BB115" s="181"/>
      <c r="BC115" s="181"/>
      <c r="BD115" s="181"/>
      <c r="BE115" s="181"/>
      <c r="BF115" s="181"/>
      <c r="BG115" s="181"/>
      <c r="BI115" s="241"/>
      <c r="BJ115" s="241"/>
      <c r="BL115" s="181"/>
    </row>
    <row r="116" spans="1:64">
      <c r="A116" s="181"/>
      <c r="F116" s="181"/>
      <c r="G116" s="180"/>
      <c r="H116" s="180"/>
      <c r="I116" s="180"/>
      <c r="J116" s="181"/>
      <c r="K116" s="181"/>
      <c r="L116" s="202"/>
      <c r="M116" s="203"/>
      <c r="N116" s="203"/>
      <c r="O116" s="203"/>
      <c r="P116" s="203"/>
      <c r="Q116" s="203"/>
      <c r="R116" s="203"/>
      <c r="AP116" s="181"/>
      <c r="AQ116" s="181"/>
      <c r="AR116" s="181"/>
      <c r="AS116" s="181"/>
      <c r="AT116" s="181"/>
      <c r="AU116" s="181"/>
      <c r="AV116" s="181"/>
      <c r="AW116" s="181"/>
      <c r="AX116" s="181"/>
      <c r="AY116" s="181"/>
      <c r="AZ116" s="181"/>
      <c r="BA116" s="181"/>
      <c r="BB116" s="181"/>
      <c r="BC116" s="181"/>
      <c r="BD116" s="181"/>
      <c r="BE116" s="181"/>
      <c r="BF116" s="181"/>
      <c r="BG116" s="181"/>
      <c r="BI116" s="241"/>
      <c r="BJ116" s="241"/>
      <c r="BL116" s="181"/>
    </row>
    <row r="117" spans="1:64">
      <c r="A117" s="181"/>
      <c r="F117" s="181"/>
      <c r="G117" s="180"/>
      <c r="H117" s="180"/>
      <c r="I117" s="180"/>
      <c r="J117" s="181"/>
      <c r="K117" s="181"/>
      <c r="L117" s="202"/>
      <c r="M117" s="203"/>
      <c r="N117" s="203"/>
      <c r="O117" s="203"/>
      <c r="P117" s="203"/>
      <c r="Q117" s="203"/>
      <c r="R117" s="203"/>
      <c r="AP117" s="181"/>
      <c r="AQ117" s="181"/>
      <c r="AR117" s="181"/>
      <c r="AS117" s="181"/>
      <c r="AT117" s="181"/>
      <c r="AU117" s="181"/>
      <c r="AV117" s="181"/>
      <c r="AW117" s="181"/>
      <c r="AX117" s="181"/>
      <c r="AY117" s="181"/>
      <c r="AZ117" s="181"/>
      <c r="BA117" s="181"/>
      <c r="BB117" s="181"/>
      <c r="BC117" s="181"/>
      <c r="BD117" s="181"/>
      <c r="BE117" s="181"/>
      <c r="BF117" s="181"/>
      <c r="BG117" s="181"/>
      <c r="BI117" s="241"/>
      <c r="BJ117" s="241"/>
      <c r="BL117" s="181"/>
    </row>
    <row r="118" spans="1:64">
      <c r="A118" s="181"/>
      <c r="F118" s="181"/>
      <c r="G118" s="180"/>
      <c r="H118" s="180"/>
      <c r="I118" s="180"/>
      <c r="J118" s="181"/>
      <c r="K118" s="181"/>
      <c r="L118" s="202"/>
      <c r="M118" s="203"/>
      <c r="N118" s="203"/>
      <c r="O118" s="203"/>
      <c r="P118" s="203"/>
      <c r="Q118" s="203"/>
      <c r="R118" s="203"/>
      <c r="AP118" s="181"/>
      <c r="AQ118" s="181"/>
      <c r="AR118" s="181"/>
      <c r="AS118" s="181"/>
      <c r="AT118" s="181"/>
      <c r="AU118" s="181"/>
      <c r="AV118" s="181"/>
      <c r="AW118" s="181"/>
      <c r="AX118" s="181"/>
      <c r="AY118" s="181"/>
      <c r="AZ118" s="181"/>
      <c r="BA118" s="181"/>
      <c r="BB118" s="181"/>
      <c r="BC118" s="181"/>
      <c r="BD118" s="181"/>
      <c r="BE118" s="181"/>
      <c r="BF118" s="181"/>
      <c r="BG118" s="181"/>
      <c r="BI118" s="241"/>
      <c r="BJ118" s="241"/>
      <c r="BL118" s="181"/>
    </row>
    <row r="119" spans="1:64">
      <c r="A119" s="181"/>
      <c r="F119" s="181"/>
      <c r="G119" s="180"/>
      <c r="H119" s="180"/>
      <c r="I119" s="180"/>
      <c r="J119" s="181"/>
      <c r="K119" s="181"/>
      <c r="L119" s="202"/>
      <c r="M119" s="203"/>
      <c r="N119" s="203"/>
      <c r="O119" s="203"/>
      <c r="P119" s="203"/>
      <c r="Q119" s="203"/>
      <c r="R119" s="203"/>
      <c r="AP119" s="181"/>
      <c r="AQ119" s="181"/>
      <c r="AR119" s="181"/>
      <c r="AS119" s="181"/>
      <c r="AT119" s="181"/>
      <c r="AU119" s="181"/>
      <c r="AV119" s="181"/>
      <c r="AW119" s="181"/>
      <c r="AX119" s="181"/>
      <c r="AY119" s="181"/>
      <c r="AZ119" s="181"/>
      <c r="BA119" s="181"/>
      <c r="BB119" s="181"/>
      <c r="BC119" s="181"/>
      <c r="BD119" s="181"/>
      <c r="BE119" s="181"/>
      <c r="BF119" s="181"/>
      <c r="BG119" s="181"/>
      <c r="BI119" s="241"/>
      <c r="BJ119" s="241"/>
      <c r="BL119" s="181"/>
    </row>
    <row r="120" spans="1:64">
      <c r="A120" s="181"/>
      <c r="F120" s="181"/>
      <c r="G120" s="180"/>
      <c r="H120" s="180"/>
      <c r="I120" s="180"/>
      <c r="J120" s="181"/>
      <c r="K120" s="181"/>
      <c r="L120" s="202"/>
      <c r="M120" s="203"/>
      <c r="N120" s="203"/>
      <c r="O120" s="203"/>
      <c r="P120" s="203"/>
      <c r="Q120" s="203"/>
      <c r="R120" s="203"/>
      <c r="AP120" s="181"/>
      <c r="AQ120" s="181"/>
      <c r="AR120" s="181"/>
      <c r="AS120" s="181"/>
      <c r="AT120" s="181"/>
      <c r="AU120" s="181"/>
      <c r="AV120" s="181"/>
      <c r="AW120" s="181"/>
      <c r="AX120" s="181"/>
      <c r="AY120" s="181"/>
      <c r="AZ120" s="181"/>
      <c r="BA120" s="181"/>
      <c r="BB120" s="181"/>
      <c r="BC120" s="181"/>
      <c r="BD120" s="181"/>
      <c r="BE120" s="181"/>
      <c r="BF120" s="181"/>
      <c r="BG120" s="181"/>
      <c r="BI120" s="241"/>
      <c r="BJ120" s="241"/>
      <c r="BL120" s="181"/>
    </row>
    <row r="121" spans="1:64">
      <c r="A121" s="181"/>
      <c r="F121" s="181"/>
      <c r="G121" s="180"/>
      <c r="H121" s="180"/>
      <c r="I121" s="180"/>
      <c r="J121" s="181"/>
      <c r="K121" s="181"/>
      <c r="L121" s="202"/>
      <c r="M121" s="203"/>
      <c r="N121" s="203"/>
      <c r="O121" s="203"/>
      <c r="P121" s="203"/>
      <c r="Q121" s="203"/>
      <c r="R121" s="203"/>
      <c r="AP121" s="181"/>
      <c r="AQ121" s="181"/>
      <c r="AR121" s="181"/>
      <c r="AS121" s="181"/>
      <c r="AT121" s="181"/>
      <c r="AU121" s="181"/>
      <c r="AV121" s="181"/>
      <c r="AW121" s="181"/>
      <c r="AX121" s="181"/>
      <c r="AY121" s="181"/>
      <c r="AZ121" s="181"/>
      <c r="BA121" s="181"/>
      <c r="BB121" s="181"/>
      <c r="BC121" s="181"/>
      <c r="BD121" s="181"/>
      <c r="BE121" s="181"/>
      <c r="BF121" s="181"/>
      <c r="BG121" s="181"/>
      <c r="BI121" s="241"/>
      <c r="BJ121" s="241"/>
      <c r="BL121" s="181"/>
    </row>
    <row r="122" spans="1:64">
      <c r="A122" s="181"/>
      <c r="F122" s="181"/>
      <c r="G122" s="180"/>
      <c r="H122" s="180"/>
      <c r="I122" s="180"/>
      <c r="J122" s="181"/>
      <c r="K122" s="181"/>
      <c r="L122" s="202"/>
      <c r="M122" s="203"/>
      <c r="N122" s="203"/>
      <c r="O122" s="203"/>
      <c r="P122" s="203"/>
      <c r="Q122" s="203"/>
      <c r="R122" s="203"/>
      <c r="AP122" s="181"/>
      <c r="AQ122" s="181"/>
      <c r="AR122" s="181"/>
      <c r="AS122" s="181"/>
      <c r="AT122" s="181"/>
      <c r="AU122" s="181"/>
      <c r="AV122" s="181"/>
      <c r="AW122" s="181"/>
      <c r="AX122" s="181"/>
      <c r="AY122" s="181"/>
      <c r="AZ122" s="181"/>
      <c r="BA122" s="181"/>
      <c r="BB122" s="181"/>
      <c r="BC122" s="181"/>
      <c r="BD122" s="181"/>
      <c r="BE122" s="181"/>
      <c r="BF122" s="181"/>
      <c r="BG122" s="181"/>
      <c r="BI122" s="241"/>
      <c r="BJ122" s="241"/>
      <c r="BL122" s="181"/>
    </row>
    <row r="123" spans="1:64">
      <c r="A123" s="181"/>
      <c r="F123" s="181"/>
      <c r="G123" s="180"/>
      <c r="H123" s="180"/>
      <c r="I123" s="180"/>
      <c r="J123" s="181"/>
      <c r="K123" s="181"/>
      <c r="L123" s="202"/>
      <c r="M123" s="203"/>
      <c r="N123" s="203"/>
      <c r="O123" s="203"/>
      <c r="P123" s="203"/>
      <c r="Q123" s="203"/>
      <c r="R123" s="203"/>
      <c r="AP123" s="181"/>
      <c r="AQ123" s="181"/>
      <c r="AR123" s="181"/>
      <c r="AS123" s="181"/>
      <c r="AT123" s="181"/>
      <c r="AU123" s="181"/>
      <c r="AV123" s="181"/>
      <c r="AW123" s="181"/>
      <c r="AX123" s="181"/>
      <c r="AY123" s="181"/>
      <c r="AZ123" s="181"/>
      <c r="BA123" s="181"/>
      <c r="BB123" s="181"/>
      <c r="BC123" s="181"/>
      <c r="BD123" s="181"/>
      <c r="BE123" s="181"/>
      <c r="BF123" s="181"/>
      <c r="BG123" s="181"/>
      <c r="BI123" s="241"/>
      <c r="BJ123" s="241"/>
      <c r="BL123" s="181"/>
    </row>
    <row r="124" spans="1:64">
      <c r="A124" s="181"/>
      <c r="F124" s="181"/>
      <c r="G124" s="180"/>
      <c r="H124" s="180"/>
      <c r="I124" s="180"/>
      <c r="J124" s="181"/>
      <c r="K124" s="181"/>
      <c r="L124" s="202"/>
      <c r="M124" s="203"/>
      <c r="N124" s="203"/>
      <c r="O124" s="203"/>
      <c r="P124" s="203"/>
      <c r="Q124" s="203"/>
      <c r="R124" s="203"/>
      <c r="AP124" s="181"/>
      <c r="AQ124" s="181"/>
      <c r="AR124" s="181"/>
      <c r="AS124" s="181"/>
      <c r="AT124" s="181"/>
      <c r="AU124" s="181"/>
      <c r="AV124" s="181"/>
      <c r="AW124" s="181"/>
      <c r="AX124" s="181"/>
      <c r="AY124" s="181"/>
      <c r="AZ124" s="181"/>
      <c r="BA124" s="181"/>
      <c r="BB124" s="181"/>
      <c r="BC124" s="181"/>
      <c r="BD124" s="181"/>
      <c r="BE124" s="181"/>
      <c r="BF124" s="181"/>
      <c r="BG124" s="181"/>
      <c r="BI124" s="241"/>
      <c r="BJ124" s="241"/>
      <c r="BL124" s="181"/>
    </row>
    <row r="125" spans="1:64">
      <c r="A125" s="181"/>
      <c r="F125" s="181"/>
      <c r="G125" s="180"/>
      <c r="H125" s="180"/>
      <c r="I125" s="180"/>
      <c r="J125" s="181"/>
      <c r="K125" s="181"/>
      <c r="L125" s="202"/>
      <c r="M125" s="203"/>
      <c r="N125" s="203"/>
      <c r="O125" s="203"/>
      <c r="P125" s="203"/>
      <c r="Q125" s="203"/>
      <c r="R125" s="203"/>
      <c r="AP125" s="181"/>
      <c r="AQ125" s="181"/>
      <c r="AR125" s="181"/>
      <c r="AS125" s="181"/>
      <c r="AT125" s="181"/>
      <c r="AU125" s="181"/>
      <c r="AV125" s="181"/>
      <c r="AW125" s="181"/>
      <c r="AX125" s="181"/>
      <c r="AY125" s="181"/>
      <c r="AZ125" s="181"/>
      <c r="BA125" s="181"/>
      <c r="BB125" s="181"/>
      <c r="BC125" s="181"/>
      <c r="BD125" s="181"/>
      <c r="BE125" s="181"/>
      <c r="BF125" s="181"/>
      <c r="BG125" s="181"/>
      <c r="BI125" s="241"/>
      <c r="BJ125" s="241"/>
      <c r="BL125" s="181"/>
    </row>
    <row r="126" spans="1:64">
      <c r="A126" s="181"/>
      <c r="F126" s="181"/>
      <c r="G126" s="180"/>
      <c r="H126" s="180"/>
      <c r="I126" s="180"/>
      <c r="J126" s="181"/>
      <c r="K126" s="181"/>
      <c r="L126" s="202"/>
      <c r="M126" s="203"/>
      <c r="N126" s="203"/>
      <c r="O126" s="203"/>
      <c r="P126" s="203"/>
      <c r="Q126" s="203"/>
      <c r="R126" s="203"/>
      <c r="AP126" s="181"/>
      <c r="AQ126" s="181"/>
      <c r="AR126" s="181"/>
      <c r="AS126" s="181"/>
      <c r="AT126" s="181"/>
      <c r="AU126" s="181"/>
      <c r="AV126" s="181"/>
      <c r="AW126" s="181"/>
      <c r="AX126" s="181"/>
      <c r="AY126" s="181"/>
      <c r="AZ126" s="181"/>
      <c r="BA126" s="181"/>
      <c r="BB126" s="181"/>
      <c r="BC126" s="181"/>
      <c r="BD126" s="181"/>
      <c r="BE126" s="181"/>
      <c r="BF126" s="181"/>
      <c r="BG126" s="181"/>
      <c r="BI126" s="241"/>
      <c r="BJ126" s="241"/>
      <c r="BL126" s="181"/>
    </row>
    <row r="127" spans="1:64">
      <c r="A127" s="181"/>
      <c r="F127" s="181"/>
      <c r="G127" s="180"/>
      <c r="H127" s="180"/>
      <c r="I127" s="180"/>
      <c r="J127" s="181"/>
      <c r="K127" s="181"/>
      <c r="L127" s="202"/>
      <c r="M127" s="203"/>
      <c r="N127" s="203"/>
      <c r="O127" s="203"/>
      <c r="P127" s="203"/>
      <c r="Q127" s="203"/>
      <c r="R127" s="203"/>
      <c r="AP127" s="181"/>
      <c r="AQ127" s="181"/>
      <c r="AR127" s="181"/>
      <c r="AS127" s="181"/>
      <c r="AT127" s="181"/>
      <c r="AU127" s="181"/>
      <c r="AV127" s="181"/>
      <c r="AW127" s="181"/>
      <c r="AX127" s="181"/>
      <c r="AY127" s="181"/>
      <c r="AZ127" s="181"/>
      <c r="BA127" s="181"/>
      <c r="BB127" s="181"/>
      <c r="BC127" s="181"/>
      <c r="BD127" s="181"/>
      <c r="BE127" s="181"/>
      <c r="BF127" s="181"/>
      <c r="BG127" s="181"/>
      <c r="BI127" s="241"/>
      <c r="BJ127" s="241"/>
      <c r="BL127" s="181"/>
    </row>
    <row r="128" spans="1:64">
      <c r="A128" s="181"/>
      <c r="F128" s="181"/>
      <c r="G128" s="180"/>
      <c r="H128" s="180"/>
      <c r="I128" s="180"/>
      <c r="J128" s="181"/>
      <c r="K128" s="181"/>
      <c r="L128" s="202"/>
      <c r="M128" s="203"/>
      <c r="N128" s="203"/>
      <c r="O128" s="203"/>
      <c r="P128" s="203"/>
      <c r="Q128" s="203"/>
      <c r="R128" s="203"/>
      <c r="AP128" s="181"/>
      <c r="AQ128" s="181"/>
      <c r="AR128" s="181"/>
      <c r="AS128" s="181"/>
      <c r="AT128" s="181"/>
      <c r="AU128" s="181"/>
      <c r="AV128" s="181"/>
      <c r="AW128" s="181"/>
      <c r="AX128" s="181"/>
      <c r="AY128" s="181"/>
      <c r="AZ128" s="181"/>
      <c r="BA128" s="181"/>
      <c r="BB128" s="181"/>
      <c r="BC128" s="181"/>
      <c r="BD128" s="181"/>
      <c r="BE128" s="181"/>
      <c r="BF128" s="181"/>
      <c r="BG128" s="181"/>
      <c r="BI128" s="241"/>
      <c r="BJ128" s="241"/>
      <c r="BL128" s="181"/>
    </row>
    <row r="129" spans="1:64">
      <c r="A129" s="181"/>
      <c r="F129" s="181"/>
      <c r="G129" s="180"/>
      <c r="H129" s="180"/>
      <c r="I129" s="180"/>
      <c r="J129" s="181"/>
      <c r="K129" s="181"/>
      <c r="L129" s="202"/>
      <c r="M129" s="203"/>
      <c r="N129" s="203"/>
      <c r="O129" s="203"/>
      <c r="P129" s="203"/>
      <c r="Q129" s="203"/>
      <c r="R129" s="203"/>
      <c r="AP129" s="181"/>
      <c r="AQ129" s="181"/>
      <c r="AR129" s="181"/>
      <c r="AS129" s="181"/>
      <c r="AT129" s="181"/>
      <c r="AU129" s="181"/>
      <c r="AV129" s="181"/>
      <c r="AW129" s="181"/>
      <c r="AX129" s="181"/>
      <c r="AY129" s="181"/>
      <c r="AZ129" s="181"/>
      <c r="BA129" s="181"/>
      <c r="BB129" s="181"/>
      <c r="BC129" s="181"/>
      <c r="BD129" s="181"/>
      <c r="BE129" s="181"/>
      <c r="BF129" s="181"/>
      <c r="BG129" s="181"/>
      <c r="BI129" s="241"/>
      <c r="BJ129" s="241"/>
      <c r="BL129" s="181"/>
    </row>
    <row r="130" spans="1:64">
      <c r="A130" s="181"/>
      <c r="F130" s="181"/>
      <c r="G130" s="180"/>
      <c r="H130" s="180"/>
      <c r="I130" s="180"/>
      <c r="J130" s="181"/>
      <c r="K130" s="181"/>
      <c r="L130" s="202"/>
      <c r="M130" s="203"/>
      <c r="N130" s="203"/>
      <c r="O130" s="203"/>
      <c r="P130" s="203"/>
      <c r="Q130" s="203"/>
      <c r="R130" s="203"/>
      <c r="AP130" s="181"/>
      <c r="AQ130" s="181"/>
      <c r="AR130" s="181"/>
      <c r="AS130" s="181"/>
      <c r="AT130" s="181"/>
      <c r="AU130" s="181"/>
      <c r="AV130" s="181"/>
      <c r="AW130" s="181"/>
      <c r="AX130" s="181"/>
      <c r="AY130" s="181"/>
      <c r="AZ130" s="181"/>
      <c r="BA130" s="181"/>
      <c r="BB130" s="181"/>
      <c r="BC130" s="181"/>
      <c r="BD130" s="181"/>
      <c r="BE130" s="181"/>
      <c r="BF130" s="181"/>
      <c r="BG130" s="181"/>
      <c r="BI130" s="241"/>
      <c r="BJ130" s="241"/>
      <c r="BL130" s="181"/>
    </row>
    <row r="131" spans="1:64">
      <c r="A131" s="181"/>
      <c r="F131" s="181"/>
      <c r="G131" s="180"/>
      <c r="H131" s="180"/>
      <c r="I131" s="180"/>
      <c r="J131" s="181"/>
      <c r="K131" s="181"/>
      <c r="L131" s="202"/>
      <c r="M131" s="203"/>
      <c r="N131" s="203"/>
      <c r="O131" s="203"/>
      <c r="P131" s="203"/>
      <c r="Q131" s="203"/>
      <c r="R131" s="203"/>
      <c r="AP131" s="181"/>
      <c r="AQ131" s="181"/>
      <c r="AR131" s="181"/>
      <c r="AS131" s="181"/>
      <c r="AT131" s="181"/>
      <c r="AU131" s="181"/>
      <c r="AV131" s="181"/>
      <c r="AW131" s="181"/>
      <c r="AX131" s="181"/>
      <c r="AY131" s="181"/>
      <c r="AZ131" s="181"/>
      <c r="BA131" s="181"/>
      <c r="BB131" s="181"/>
      <c r="BC131" s="181"/>
      <c r="BD131" s="181"/>
      <c r="BE131" s="181"/>
      <c r="BF131" s="181"/>
      <c r="BG131" s="181"/>
      <c r="BI131" s="241"/>
      <c r="BJ131" s="241"/>
      <c r="BL131" s="181"/>
    </row>
    <row r="132" spans="1:64">
      <c r="A132" s="181"/>
      <c r="F132" s="181"/>
      <c r="G132" s="180"/>
      <c r="H132" s="180"/>
      <c r="I132" s="180"/>
      <c r="J132" s="181"/>
      <c r="K132" s="181"/>
      <c r="L132" s="202"/>
      <c r="M132" s="203"/>
      <c r="N132" s="203"/>
      <c r="O132" s="203"/>
      <c r="P132" s="203"/>
      <c r="Q132" s="203"/>
      <c r="R132" s="203"/>
      <c r="AP132" s="181"/>
      <c r="AQ132" s="181"/>
      <c r="AR132" s="181"/>
      <c r="AS132" s="181"/>
      <c r="AT132" s="181"/>
      <c r="AU132" s="181"/>
      <c r="AV132" s="181"/>
      <c r="AW132" s="181"/>
      <c r="AX132" s="181"/>
      <c r="AY132" s="181"/>
      <c r="AZ132" s="181"/>
      <c r="BA132" s="181"/>
      <c r="BB132" s="181"/>
      <c r="BC132" s="181"/>
      <c r="BD132" s="181"/>
      <c r="BE132" s="181"/>
      <c r="BF132" s="181"/>
      <c r="BG132" s="181"/>
      <c r="BI132" s="241"/>
      <c r="BJ132" s="241"/>
      <c r="BL132" s="181"/>
    </row>
    <row r="133" spans="1:64">
      <c r="A133" s="181"/>
      <c r="F133" s="181"/>
      <c r="G133" s="180"/>
      <c r="H133" s="180"/>
      <c r="I133" s="180"/>
      <c r="J133" s="181"/>
      <c r="K133" s="181"/>
      <c r="L133" s="202"/>
      <c r="M133" s="203"/>
      <c r="N133" s="203"/>
      <c r="O133" s="203"/>
      <c r="P133" s="203"/>
      <c r="Q133" s="203"/>
      <c r="R133" s="203"/>
      <c r="AP133" s="181"/>
      <c r="AQ133" s="181"/>
      <c r="AR133" s="181"/>
      <c r="AS133" s="181"/>
      <c r="AT133" s="181"/>
      <c r="AU133" s="181"/>
      <c r="AV133" s="181"/>
      <c r="AW133" s="181"/>
      <c r="AX133" s="181"/>
      <c r="AY133" s="181"/>
      <c r="AZ133" s="181"/>
      <c r="BA133" s="181"/>
      <c r="BB133" s="181"/>
      <c r="BC133" s="181"/>
      <c r="BD133" s="181"/>
      <c r="BE133" s="181"/>
      <c r="BF133" s="181"/>
      <c r="BG133" s="181"/>
      <c r="BI133" s="241"/>
      <c r="BJ133" s="241"/>
      <c r="BL133" s="181"/>
    </row>
    <row r="134" spans="1:64">
      <c r="A134" s="181"/>
      <c r="F134" s="181"/>
      <c r="G134" s="180"/>
      <c r="H134" s="180"/>
      <c r="I134" s="180"/>
      <c r="J134" s="181"/>
      <c r="K134" s="181"/>
      <c r="L134" s="202"/>
      <c r="M134" s="203"/>
      <c r="N134" s="203"/>
      <c r="O134" s="203"/>
      <c r="P134" s="203"/>
      <c r="Q134" s="203"/>
      <c r="R134" s="203"/>
      <c r="AP134" s="181"/>
      <c r="AQ134" s="181"/>
      <c r="AR134" s="181"/>
      <c r="AS134" s="181"/>
      <c r="AT134" s="181"/>
      <c r="AU134" s="181"/>
      <c r="AV134" s="181"/>
      <c r="AW134" s="181"/>
      <c r="AX134" s="181"/>
      <c r="AY134" s="181"/>
      <c r="AZ134" s="181"/>
      <c r="BA134" s="181"/>
      <c r="BB134" s="181"/>
      <c r="BC134" s="181"/>
      <c r="BD134" s="181"/>
      <c r="BE134" s="181"/>
      <c r="BF134" s="181"/>
      <c r="BG134" s="181"/>
      <c r="BI134" s="241"/>
      <c r="BJ134" s="241"/>
      <c r="BL134" s="181"/>
    </row>
    <row r="135" spans="1:64">
      <c r="A135" s="181"/>
      <c r="F135" s="181"/>
      <c r="G135" s="180"/>
      <c r="H135" s="180"/>
      <c r="I135" s="180"/>
      <c r="J135" s="181"/>
      <c r="K135" s="181"/>
      <c r="L135" s="202"/>
      <c r="M135" s="203"/>
      <c r="N135" s="203"/>
      <c r="O135" s="203"/>
      <c r="P135" s="203"/>
      <c r="Q135" s="203"/>
      <c r="R135" s="203"/>
      <c r="AP135" s="181"/>
      <c r="AQ135" s="181"/>
      <c r="AR135" s="181"/>
      <c r="AS135" s="181"/>
      <c r="AT135" s="181"/>
      <c r="AU135" s="181"/>
      <c r="AV135" s="181"/>
      <c r="AW135" s="181"/>
      <c r="AX135" s="181"/>
      <c r="AY135" s="181"/>
      <c r="AZ135" s="181"/>
      <c r="BA135" s="181"/>
      <c r="BB135" s="181"/>
      <c r="BC135" s="181"/>
      <c r="BD135" s="181"/>
      <c r="BE135" s="181"/>
      <c r="BF135" s="181"/>
      <c r="BG135" s="181"/>
      <c r="BI135" s="241"/>
      <c r="BJ135" s="241"/>
      <c r="BL135" s="181"/>
    </row>
    <row r="136" spans="1:64">
      <c r="A136" s="181"/>
      <c r="F136" s="181"/>
      <c r="G136" s="180"/>
      <c r="H136" s="180"/>
      <c r="I136" s="180"/>
      <c r="J136" s="181"/>
      <c r="K136" s="181"/>
      <c r="L136" s="202"/>
      <c r="M136" s="203"/>
      <c r="N136" s="203"/>
      <c r="O136" s="203"/>
      <c r="P136" s="203"/>
      <c r="Q136" s="203"/>
      <c r="R136" s="203"/>
      <c r="AP136" s="181"/>
      <c r="AQ136" s="181"/>
      <c r="AR136" s="181"/>
      <c r="AS136" s="181"/>
      <c r="AT136" s="181"/>
      <c r="AU136" s="181"/>
      <c r="AV136" s="181"/>
      <c r="AW136" s="181"/>
      <c r="AX136" s="181"/>
      <c r="AY136" s="181"/>
      <c r="AZ136" s="181"/>
      <c r="BA136" s="181"/>
      <c r="BB136" s="181"/>
      <c r="BC136" s="181"/>
      <c r="BD136" s="181"/>
      <c r="BE136" s="181"/>
      <c r="BF136" s="181"/>
      <c r="BG136" s="181"/>
      <c r="BI136" s="241"/>
      <c r="BJ136" s="241"/>
      <c r="BL136" s="181"/>
    </row>
    <row r="137" spans="1:64">
      <c r="A137" s="181"/>
      <c r="F137" s="181"/>
      <c r="G137" s="180"/>
      <c r="H137" s="180"/>
      <c r="I137" s="180"/>
      <c r="J137" s="181"/>
      <c r="K137" s="181"/>
      <c r="L137" s="202"/>
      <c r="M137" s="203"/>
      <c r="N137" s="203"/>
      <c r="O137" s="203"/>
      <c r="P137" s="203"/>
      <c r="Q137" s="203"/>
      <c r="R137" s="203"/>
      <c r="AP137" s="181"/>
      <c r="AQ137" s="181"/>
      <c r="AR137" s="181"/>
      <c r="AS137" s="181"/>
      <c r="AT137" s="181"/>
      <c r="AU137" s="181"/>
      <c r="AV137" s="181"/>
      <c r="AW137" s="181"/>
      <c r="AX137" s="181"/>
      <c r="AY137" s="181"/>
      <c r="AZ137" s="181"/>
      <c r="BA137" s="181"/>
      <c r="BB137" s="181"/>
      <c r="BC137" s="181"/>
      <c r="BD137" s="181"/>
      <c r="BE137" s="181"/>
      <c r="BF137" s="181"/>
      <c r="BG137" s="181"/>
      <c r="BI137" s="241"/>
      <c r="BJ137" s="241"/>
      <c r="BL137" s="181"/>
    </row>
    <row r="138" spans="1:64">
      <c r="A138" s="181"/>
      <c r="F138" s="181"/>
      <c r="G138" s="180"/>
      <c r="H138" s="180"/>
      <c r="I138" s="180"/>
      <c r="J138" s="181"/>
      <c r="K138" s="181"/>
      <c r="L138" s="202"/>
      <c r="M138" s="203"/>
      <c r="N138" s="203"/>
      <c r="O138" s="203"/>
      <c r="P138" s="203"/>
      <c r="Q138" s="203"/>
      <c r="R138" s="203"/>
      <c r="AP138" s="181"/>
      <c r="AQ138" s="181"/>
      <c r="AR138" s="181"/>
      <c r="AS138" s="181"/>
      <c r="AT138" s="181"/>
      <c r="AU138" s="181"/>
      <c r="AV138" s="181"/>
      <c r="AW138" s="181"/>
      <c r="AX138" s="181"/>
      <c r="AY138" s="181"/>
      <c r="AZ138" s="181"/>
      <c r="BA138" s="181"/>
      <c r="BB138" s="181"/>
      <c r="BC138" s="181"/>
      <c r="BD138" s="181"/>
      <c r="BE138" s="181"/>
      <c r="BF138" s="181"/>
      <c r="BG138" s="181"/>
      <c r="BI138" s="241"/>
      <c r="BJ138" s="241"/>
      <c r="BL138" s="181"/>
    </row>
    <row r="139" spans="1:64">
      <c r="A139" s="181"/>
      <c r="F139" s="181"/>
      <c r="G139" s="180"/>
      <c r="H139" s="180"/>
      <c r="I139" s="180"/>
      <c r="J139" s="181"/>
      <c r="K139" s="181"/>
      <c r="L139" s="202"/>
      <c r="M139" s="203"/>
      <c r="N139" s="203"/>
      <c r="O139" s="203"/>
      <c r="P139" s="203"/>
      <c r="Q139" s="203"/>
      <c r="R139" s="203"/>
      <c r="AP139" s="181"/>
      <c r="AQ139" s="181"/>
      <c r="AR139" s="181"/>
      <c r="AS139" s="181"/>
      <c r="AT139" s="181"/>
      <c r="AU139" s="181"/>
      <c r="AV139" s="181"/>
      <c r="AW139" s="181"/>
      <c r="AX139" s="181"/>
      <c r="AY139" s="181"/>
      <c r="AZ139" s="181"/>
      <c r="BA139" s="181"/>
      <c r="BB139" s="181"/>
      <c r="BC139" s="181"/>
      <c r="BD139" s="181"/>
      <c r="BE139" s="181"/>
      <c r="BF139" s="181"/>
      <c r="BG139" s="181"/>
      <c r="BI139" s="241"/>
      <c r="BJ139" s="241"/>
      <c r="BL139" s="181"/>
    </row>
    <row r="140" spans="1:64">
      <c r="A140" s="181"/>
      <c r="F140" s="181"/>
      <c r="G140" s="180"/>
      <c r="H140" s="180"/>
      <c r="I140" s="180"/>
      <c r="J140" s="181"/>
      <c r="K140" s="181"/>
      <c r="L140" s="202"/>
      <c r="M140" s="203"/>
      <c r="N140" s="203"/>
      <c r="O140" s="203"/>
      <c r="P140" s="203"/>
      <c r="Q140" s="203"/>
      <c r="R140" s="203"/>
      <c r="AP140" s="181"/>
      <c r="AQ140" s="181"/>
      <c r="AR140" s="181"/>
      <c r="AS140" s="181"/>
      <c r="AT140" s="181"/>
      <c r="AU140" s="181"/>
      <c r="AV140" s="181"/>
      <c r="AW140" s="181"/>
      <c r="AX140" s="181"/>
      <c r="AY140" s="181"/>
      <c r="AZ140" s="181"/>
      <c r="BA140" s="181"/>
      <c r="BB140" s="181"/>
      <c r="BC140" s="181"/>
      <c r="BD140" s="181"/>
      <c r="BE140" s="181"/>
      <c r="BF140" s="181"/>
      <c r="BG140" s="181"/>
      <c r="BI140" s="241"/>
      <c r="BJ140" s="241"/>
      <c r="BL140" s="181"/>
    </row>
    <row r="141" spans="1:64">
      <c r="A141" s="181"/>
      <c r="F141" s="181"/>
      <c r="G141" s="180"/>
      <c r="H141" s="180"/>
      <c r="I141" s="180"/>
      <c r="J141" s="181"/>
      <c r="K141" s="181"/>
      <c r="L141" s="202"/>
      <c r="M141" s="203"/>
      <c r="N141" s="203"/>
      <c r="O141" s="203"/>
      <c r="P141" s="203"/>
      <c r="Q141" s="203"/>
      <c r="R141" s="203"/>
      <c r="AP141" s="181"/>
      <c r="AQ141" s="181"/>
      <c r="AR141" s="181"/>
      <c r="AS141" s="181"/>
      <c r="AT141" s="181"/>
      <c r="AU141" s="181"/>
      <c r="AV141" s="181"/>
      <c r="AW141" s="181"/>
      <c r="AX141" s="181"/>
      <c r="AY141" s="181"/>
      <c r="AZ141" s="181"/>
      <c r="BA141" s="181"/>
      <c r="BB141" s="181"/>
      <c r="BC141" s="181"/>
      <c r="BD141" s="181"/>
      <c r="BE141" s="181"/>
      <c r="BF141" s="181"/>
      <c r="BG141" s="181"/>
      <c r="BI141" s="241"/>
      <c r="BJ141" s="241"/>
      <c r="BL141" s="181"/>
    </row>
    <row r="142" spans="1:64">
      <c r="A142" s="181"/>
      <c r="F142" s="181"/>
      <c r="G142" s="180"/>
      <c r="H142" s="180"/>
      <c r="I142" s="180"/>
      <c r="J142" s="181"/>
      <c r="K142" s="181"/>
      <c r="L142" s="202"/>
      <c r="M142" s="203"/>
      <c r="N142" s="203"/>
      <c r="O142" s="203"/>
      <c r="P142" s="203"/>
      <c r="Q142" s="203"/>
      <c r="R142" s="203"/>
      <c r="AP142" s="181"/>
      <c r="AQ142" s="181"/>
      <c r="AR142" s="181"/>
      <c r="AS142" s="181"/>
      <c r="AT142" s="181"/>
      <c r="AU142" s="181"/>
      <c r="AV142" s="181"/>
      <c r="AW142" s="181"/>
      <c r="AX142" s="181"/>
      <c r="AY142" s="181"/>
      <c r="AZ142" s="181"/>
      <c r="BA142" s="181"/>
      <c r="BB142" s="181"/>
      <c r="BC142" s="181"/>
      <c r="BD142" s="181"/>
      <c r="BE142" s="181"/>
      <c r="BF142" s="181"/>
      <c r="BG142" s="181"/>
      <c r="BI142" s="241"/>
      <c r="BJ142" s="241"/>
      <c r="BL142" s="181"/>
    </row>
    <row r="143" spans="1:64">
      <c r="A143" s="181"/>
      <c r="F143" s="181"/>
      <c r="G143" s="180"/>
      <c r="H143" s="180"/>
      <c r="I143" s="180"/>
      <c r="J143" s="181"/>
      <c r="K143" s="181"/>
      <c r="L143" s="202"/>
      <c r="M143" s="203"/>
      <c r="N143" s="203"/>
      <c r="O143" s="203"/>
      <c r="P143" s="203"/>
      <c r="Q143" s="203"/>
      <c r="R143" s="203"/>
      <c r="AP143" s="181"/>
      <c r="AQ143" s="181"/>
      <c r="AR143" s="181"/>
      <c r="AS143" s="181"/>
      <c r="AT143" s="181"/>
      <c r="AU143" s="181"/>
      <c r="AV143" s="181"/>
      <c r="AW143" s="181"/>
      <c r="AX143" s="181"/>
      <c r="AY143" s="181"/>
      <c r="AZ143" s="181"/>
      <c r="BA143" s="181"/>
      <c r="BB143" s="181"/>
      <c r="BC143" s="181"/>
      <c r="BD143" s="181"/>
      <c r="BE143" s="181"/>
      <c r="BF143" s="181"/>
      <c r="BG143" s="181"/>
      <c r="BI143" s="241"/>
      <c r="BJ143" s="241"/>
      <c r="BL143" s="181"/>
    </row>
    <row r="144" spans="1:64">
      <c r="A144" s="181"/>
      <c r="F144" s="181"/>
      <c r="G144" s="180"/>
      <c r="H144" s="180"/>
      <c r="I144" s="180"/>
      <c r="J144" s="181"/>
      <c r="K144" s="181"/>
      <c r="L144" s="202"/>
      <c r="M144" s="203"/>
      <c r="N144" s="203"/>
      <c r="O144" s="203"/>
      <c r="P144" s="203"/>
      <c r="Q144" s="203"/>
      <c r="R144" s="203"/>
      <c r="AP144" s="181"/>
      <c r="AQ144" s="181"/>
      <c r="AR144" s="181"/>
      <c r="AS144" s="181"/>
      <c r="AT144" s="181"/>
      <c r="AU144" s="181"/>
      <c r="AV144" s="181"/>
      <c r="AW144" s="181"/>
      <c r="AX144" s="181"/>
      <c r="AY144" s="181"/>
      <c r="AZ144" s="181"/>
      <c r="BA144" s="181"/>
      <c r="BB144" s="181"/>
      <c r="BC144" s="181"/>
      <c r="BD144" s="181"/>
      <c r="BE144" s="181"/>
      <c r="BF144" s="181"/>
      <c r="BG144" s="181"/>
      <c r="BI144" s="241"/>
      <c r="BJ144" s="241"/>
      <c r="BL144" s="181"/>
    </row>
    <row r="145" spans="1:64">
      <c r="A145" s="181"/>
      <c r="F145" s="181"/>
      <c r="G145" s="180"/>
      <c r="H145" s="180"/>
      <c r="I145" s="180"/>
      <c r="J145" s="181"/>
      <c r="K145" s="181"/>
      <c r="L145" s="202"/>
      <c r="M145" s="203"/>
      <c r="N145" s="203"/>
      <c r="O145" s="203"/>
      <c r="P145" s="203"/>
      <c r="Q145" s="203"/>
      <c r="R145" s="203"/>
      <c r="AP145" s="181"/>
      <c r="AQ145" s="181"/>
      <c r="AR145" s="181"/>
      <c r="AS145" s="181"/>
      <c r="AT145" s="181"/>
      <c r="AU145" s="181"/>
      <c r="AV145" s="181"/>
      <c r="AW145" s="181"/>
      <c r="AX145" s="181"/>
      <c r="AY145" s="181"/>
      <c r="AZ145" s="181"/>
      <c r="BA145" s="181"/>
      <c r="BB145" s="181"/>
      <c r="BC145" s="181"/>
      <c r="BD145" s="181"/>
      <c r="BE145" s="181"/>
      <c r="BF145" s="181"/>
      <c r="BG145" s="181"/>
      <c r="BI145" s="241"/>
      <c r="BJ145" s="241"/>
      <c r="BL145" s="181"/>
    </row>
    <row r="146" spans="1:64">
      <c r="A146" s="181"/>
      <c r="F146" s="181"/>
      <c r="G146" s="180"/>
      <c r="H146" s="180"/>
      <c r="I146" s="180"/>
      <c r="J146" s="181"/>
      <c r="K146" s="181"/>
      <c r="L146" s="202"/>
      <c r="M146" s="203"/>
      <c r="N146" s="203"/>
      <c r="O146" s="203"/>
      <c r="P146" s="203"/>
      <c r="Q146" s="203"/>
      <c r="R146" s="203"/>
      <c r="AP146" s="181"/>
      <c r="AQ146" s="181"/>
      <c r="AR146" s="181"/>
      <c r="AS146" s="181"/>
      <c r="AT146" s="181"/>
      <c r="AU146" s="181"/>
      <c r="AV146" s="181"/>
      <c r="AW146" s="181"/>
      <c r="AX146" s="181"/>
      <c r="AY146" s="181"/>
      <c r="AZ146" s="181"/>
      <c r="BA146" s="181"/>
      <c r="BB146" s="181"/>
      <c r="BC146" s="181"/>
      <c r="BD146" s="181"/>
      <c r="BE146" s="181"/>
      <c r="BF146" s="181"/>
      <c r="BG146" s="181"/>
      <c r="BI146" s="241"/>
      <c r="BJ146" s="241"/>
      <c r="BL146" s="181"/>
    </row>
    <row r="147" spans="1:64">
      <c r="A147" s="181"/>
      <c r="F147" s="181"/>
      <c r="G147" s="180"/>
      <c r="H147" s="180"/>
      <c r="I147" s="180"/>
      <c r="J147" s="181"/>
      <c r="K147" s="181"/>
      <c r="L147" s="202"/>
      <c r="M147" s="203"/>
      <c r="N147" s="203"/>
      <c r="O147" s="203"/>
      <c r="P147" s="203"/>
      <c r="Q147" s="203"/>
      <c r="R147" s="203"/>
      <c r="AP147" s="181"/>
      <c r="AQ147" s="181"/>
      <c r="AR147" s="181"/>
      <c r="AS147" s="181"/>
      <c r="AT147" s="181"/>
      <c r="AU147" s="181"/>
      <c r="AV147" s="181"/>
      <c r="AW147" s="181"/>
      <c r="AX147" s="181"/>
      <c r="AY147" s="181"/>
      <c r="AZ147" s="181"/>
      <c r="BA147" s="181"/>
      <c r="BB147" s="181"/>
      <c r="BC147" s="181"/>
      <c r="BD147" s="181"/>
      <c r="BE147" s="181"/>
      <c r="BF147" s="181"/>
      <c r="BG147" s="181"/>
      <c r="BI147" s="241"/>
      <c r="BJ147" s="241"/>
      <c r="BL147" s="181"/>
    </row>
    <row r="148" spans="1:64">
      <c r="A148" s="181"/>
      <c r="F148" s="181"/>
      <c r="G148" s="180"/>
      <c r="H148" s="180"/>
      <c r="I148" s="180"/>
      <c r="J148" s="181"/>
      <c r="K148" s="181"/>
      <c r="L148" s="202"/>
      <c r="M148" s="203"/>
      <c r="N148" s="203"/>
      <c r="O148" s="203"/>
      <c r="P148" s="203"/>
      <c r="Q148" s="203"/>
      <c r="R148" s="203"/>
      <c r="AP148" s="181"/>
      <c r="AQ148" s="181"/>
      <c r="AR148" s="181"/>
      <c r="AS148" s="181"/>
      <c r="AT148" s="181"/>
      <c r="AU148" s="181"/>
      <c r="AV148" s="181"/>
      <c r="AW148" s="181"/>
      <c r="AX148" s="181"/>
      <c r="AY148" s="181"/>
      <c r="AZ148" s="181"/>
      <c r="BA148" s="181"/>
      <c r="BB148" s="181"/>
      <c r="BC148" s="181"/>
      <c r="BD148" s="181"/>
      <c r="BE148" s="181"/>
      <c r="BF148" s="181"/>
      <c r="BG148" s="181"/>
      <c r="BI148" s="241"/>
      <c r="BJ148" s="241"/>
      <c r="BL148" s="181"/>
    </row>
    <row r="149" spans="1:64">
      <c r="A149" s="181"/>
      <c r="F149" s="181"/>
      <c r="G149" s="180"/>
      <c r="H149" s="180"/>
      <c r="I149" s="180"/>
      <c r="J149" s="181"/>
      <c r="K149" s="181"/>
      <c r="L149" s="202"/>
      <c r="M149" s="203"/>
      <c r="N149" s="203"/>
      <c r="O149" s="203"/>
      <c r="P149" s="203"/>
      <c r="Q149" s="203"/>
      <c r="R149" s="203"/>
      <c r="AP149" s="181"/>
      <c r="AQ149" s="181"/>
      <c r="AR149" s="181"/>
      <c r="AS149" s="181"/>
      <c r="AT149" s="181"/>
      <c r="AU149" s="181"/>
      <c r="AV149" s="181"/>
      <c r="AW149" s="181"/>
      <c r="AX149" s="181"/>
      <c r="AY149" s="181"/>
      <c r="AZ149" s="181"/>
      <c r="BA149" s="181"/>
      <c r="BB149" s="181"/>
      <c r="BC149" s="181"/>
      <c r="BD149" s="181"/>
      <c r="BE149" s="181"/>
      <c r="BF149" s="181"/>
      <c r="BG149" s="181"/>
      <c r="BI149" s="241"/>
      <c r="BJ149" s="241"/>
      <c r="BL149" s="181"/>
    </row>
    <row r="150" spans="1:64">
      <c r="A150" s="181"/>
      <c r="F150" s="181"/>
      <c r="G150" s="180"/>
      <c r="H150" s="180"/>
      <c r="I150" s="180"/>
      <c r="J150" s="181"/>
      <c r="K150" s="181"/>
      <c r="L150" s="202"/>
      <c r="M150" s="203"/>
      <c r="N150" s="203"/>
      <c r="O150" s="203"/>
      <c r="P150" s="203"/>
      <c r="Q150" s="203"/>
      <c r="R150" s="203"/>
      <c r="AP150" s="181"/>
      <c r="AQ150" s="181"/>
      <c r="AR150" s="181"/>
      <c r="AS150" s="181"/>
      <c r="AT150" s="181"/>
      <c r="AU150" s="181"/>
      <c r="AV150" s="181"/>
      <c r="AW150" s="181"/>
      <c r="AX150" s="181"/>
      <c r="AY150" s="181"/>
      <c r="AZ150" s="181"/>
      <c r="BA150" s="181"/>
      <c r="BB150" s="181"/>
      <c r="BC150" s="181"/>
      <c r="BD150" s="181"/>
      <c r="BE150" s="181"/>
      <c r="BF150" s="181"/>
      <c r="BG150" s="181"/>
      <c r="BI150" s="241"/>
      <c r="BJ150" s="241"/>
      <c r="BL150" s="181"/>
    </row>
    <row r="151" spans="1:64">
      <c r="A151" s="181"/>
      <c r="F151" s="181"/>
      <c r="G151" s="180"/>
      <c r="H151" s="180"/>
      <c r="I151" s="180"/>
      <c r="J151" s="181"/>
      <c r="K151" s="181"/>
      <c r="L151" s="202"/>
      <c r="M151" s="203"/>
      <c r="N151" s="203"/>
      <c r="O151" s="203"/>
      <c r="P151" s="203"/>
      <c r="Q151" s="203"/>
      <c r="R151" s="203"/>
      <c r="AP151" s="181"/>
      <c r="AQ151" s="181"/>
      <c r="AR151" s="181"/>
      <c r="AS151" s="181"/>
      <c r="AT151" s="181"/>
      <c r="AU151" s="181"/>
      <c r="AV151" s="181"/>
      <c r="AW151" s="181"/>
      <c r="AX151" s="181"/>
      <c r="AY151" s="181"/>
      <c r="AZ151" s="181"/>
      <c r="BA151" s="181"/>
      <c r="BB151" s="181"/>
      <c r="BC151" s="181"/>
      <c r="BD151" s="181"/>
      <c r="BE151" s="181"/>
      <c r="BF151" s="181"/>
      <c r="BG151" s="181"/>
      <c r="BI151" s="241"/>
      <c r="BJ151" s="241"/>
      <c r="BL151" s="181"/>
    </row>
    <row r="152" spans="1:64">
      <c r="A152" s="181"/>
      <c r="F152" s="181"/>
      <c r="G152" s="180"/>
      <c r="H152" s="180"/>
      <c r="I152" s="180"/>
      <c r="J152" s="181"/>
      <c r="K152" s="181"/>
      <c r="L152" s="202"/>
      <c r="M152" s="203"/>
      <c r="N152" s="203"/>
      <c r="O152" s="203"/>
      <c r="P152" s="203"/>
      <c r="Q152" s="203"/>
      <c r="R152" s="203"/>
      <c r="AP152" s="181"/>
      <c r="AQ152" s="181"/>
      <c r="AR152" s="181"/>
      <c r="AS152" s="181"/>
      <c r="AT152" s="181"/>
      <c r="AU152" s="181"/>
      <c r="AV152" s="181"/>
      <c r="AW152" s="181"/>
      <c r="AX152" s="181"/>
      <c r="AY152" s="181"/>
      <c r="AZ152" s="181"/>
      <c r="BA152" s="181"/>
      <c r="BB152" s="181"/>
      <c r="BC152" s="181"/>
      <c r="BD152" s="181"/>
      <c r="BE152" s="181"/>
      <c r="BF152" s="181"/>
      <c r="BG152" s="181"/>
      <c r="BI152" s="241"/>
      <c r="BJ152" s="241"/>
      <c r="BL152" s="181"/>
    </row>
    <row r="153" spans="1:64">
      <c r="A153" s="181"/>
      <c r="F153" s="181"/>
      <c r="G153" s="180"/>
      <c r="H153" s="180"/>
      <c r="I153" s="180"/>
      <c r="J153" s="181"/>
      <c r="K153" s="181"/>
      <c r="L153" s="202"/>
      <c r="M153" s="203"/>
      <c r="N153" s="203"/>
      <c r="O153" s="203"/>
      <c r="P153" s="203"/>
      <c r="Q153" s="203"/>
      <c r="R153" s="203"/>
      <c r="AP153" s="181"/>
      <c r="AQ153" s="181"/>
      <c r="AR153" s="181"/>
      <c r="AS153" s="181"/>
      <c r="AT153" s="181"/>
      <c r="AU153" s="181"/>
      <c r="AV153" s="181"/>
      <c r="AW153" s="181"/>
      <c r="AX153" s="181"/>
      <c r="AY153" s="181"/>
      <c r="AZ153" s="181"/>
      <c r="BA153" s="181"/>
      <c r="BB153" s="181"/>
      <c r="BC153" s="181"/>
      <c r="BD153" s="181"/>
      <c r="BE153" s="181"/>
      <c r="BF153" s="181"/>
      <c r="BG153" s="181"/>
      <c r="BI153" s="241"/>
      <c r="BJ153" s="241"/>
      <c r="BL153" s="181"/>
    </row>
    <row r="154" spans="1:64">
      <c r="A154" s="181"/>
      <c r="F154" s="181"/>
      <c r="G154" s="180"/>
      <c r="H154" s="180"/>
      <c r="I154" s="180"/>
      <c r="J154" s="181"/>
      <c r="K154" s="181"/>
      <c r="L154" s="202"/>
      <c r="M154" s="203"/>
      <c r="N154" s="203"/>
      <c r="O154" s="203"/>
      <c r="P154" s="203"/>
      <c r="Q154" s="203"/>
      <c r="R154" s="203"/>
      <c r="AP154" s="181"/>
      <c r="AQ154" s="181"/>
      <c r="AR154" s="181"/>
      <c r="AS154" s="181"/>
      <c r="AT154" s="181"/>
      <c r="AU154" s="181"/>
      <c r="AV154" s="181"/>
      <c r="AW154" s="181"/>
      <c r="AX154" s="181"/>
      <c r="AY154" s="181"/>
      <c r="AZ154" s="181"/>
      <c r="BA154" s="181"/>
      <c r="BB154" s="181"/>
      <c r="BC154" s="181"/>
      <c r="BD154" s="181"/>
      <c r="BE154" s="181"/>
      <c r="BF154" s="181"/>
      <c r="BG154" s="181"/>
      <c r="BI154" s="241"/>
      <c r="BJ154" s="241"/>
      <c r="BL154" s="181"/>
    </row>
    <row r="155" spans="1:64">
      <c r="A155" s="181"/>
      <c r="F155" s="181"/>
      <c r="G155" s="180"/>
      <c r="H155" s="180"/>
      <c r="I155" s="180"/>
      <c r="J155" s="181"/>
      <c r="K155" s="181"/>
      <c r="L155" s="202"/>
      <c r="M155" s="203"/>
      <c r="N155" s="203"/>
      <c r="O155" s="203"/>
      <c r="P155" s="203"/>
      <c r="Q155" s="203"/>
      <c r="R155" s="203"/>
      <c r="AP155" s="181"/>
      <c r="AQ155" s="181"/>
      <c r="AR155" s="181"/>
      <c r="AS155" s="181"/>
      <c r="AT155" s="181"/>
      <c r="AU155" s="181"/>
      <c r="AV155" s="181"/>
      <c r="AW155" s="181"/>
      <c r="AX155" s="181"/>
      <c r="AY155" s="181"/>
      <c r="AZ155" s="181"/>
      <c r="BA155" s="181"/>
      <c r="BB155" s="181"/>
      <c r="BC155" s="181"/>
      <c r="BD155" s="181"/>
      <c r="BE155" s="181"/>
      <c r="BF155" s="181"/>
      <c r="BG155" s="181"/>
      <c r="BI155" s="241"/>
      <c r="BJ155" s="241"/>
      <c r="BL155" s="181"/>
    </row>
    <row r="156" spans="1:64">
      <c r="A156" s="181"/>
      <c r="F156" s="181"/>
      <c r="G156" s="180"/>
      <c r="H156" s="180"/>
      <c r="I156" s="180"/>
      <c r="J156" s="181"/>
      <c r="K156" s="181"/>
      <c r="L156" s="202"/>
      <c r="M156" s="203"/>
      <c r="N156" s="203"/>
      <c r="O156" s="203"/>
      <c r="P156" s="203"/>
      <c r="Q156" s="203"/>
      <c r="R156" s="203"/>
      <c r="AP156" s="181"/>
      <c r="AQ156" s="181"/>
      <c r="AR156" s="181"/>
      <c r="AS156" s="181"/>
      <c r="AT156" s="181"/>
      <c r="AU156" s="181"/>
      <c r="AV156" s="181"/>
      <c r="AW156" s="181"/>
      <c r="AX156" s="181"/>
      <c r="AY156" s="181"/>
      <c r="AZ156" s="181"/>
      <c r="BA156" s="181"/>
      <c r="BB156" s="181"/>
      <c r="BC156" s="181"/>
      <c r="BD156" s="181"/>
      <c r="BE156" s="181"/>
      <c r="BF156" s="181"/>
      <c r="BG156" s="181"/>
      <c r="BI156" s="241"/>
      <c r="BJ156" s="241"/>
      <c r="BL156" s="181"/>
    </row>
    <row r="157" spans="1:64">
      <c r="A157" s="181"/>
      <c r="F157" s="181"/>
      <c r="G157" s="180"/>
      <c r="H157" s="180"/>
      <c r="I157" s="180"/>
      <c r="J157" s="181"/>
      <c r="K157" s="181"/>
      <c r="L157" s="202"/>
      <c r="M157" s="203"/>
      <c r="N157" s="203"/>
      <c r="O157" s="203"/>
      <c r="P157" s="203"/>
      <c r="Q157" s="203"/>
      <c r="R157" s="203"/>
      <c r="AP157" s="181"/>
      <c r="AQ157" s="181"/>
      <c r="AR157" s="181"/>
      <c r="AS157" s="181"/>
      <c r="AT157" s="181"/>
      <c r="AU157" s="181"/>
      <c r="AV157" s="181"/>
      <c r="AW157" s="181"/>
      <c r="AX157" s="181"/>
      <c r="AY157" s="181"/>
      <c r="AZ157" s="181"/>
      <c r="BA157" s="181"/>
      <c r="BB157" s="181"/>
      <c r="BC157" s="181"/>
      <c r="BD157" s="181"/>
      <c r="BE157" s="181"/>
      <c r="BF157" s="181"/>
      <c r="BG157" s="181"/>
      <c r="BI157" s="241"/>
      <c r="BJ157" s="241"/>
      <c r="BL157" s="181"/>
    </row>
    <row r="158" spans="1:64">
      <c r="A158" s="181"/>
      <c r="F158" s="181"/>
      <c r="G158" s="180"/>
      <c r="H158" s="180"/>
      <c r="I158" s="180"/>
      <c r="J158" s="181"/>
      <c r="K158" s="181"/>
      <c r="L158" s="202"/>
      <c r="M158" s="203"/>
      <c r="N158" s="203"/>
      <c r="O158" s="203"/>
      <c r="P158" s="203"/>
      <c r="Q158" s="203"/>
      <c r="R158" s="203"/>
      <c r="AP158" s="181"/>
      <c r="AQ158" s="181"/>
      <c r="AR158" s="181"/>
      <c r="AS158" s="181"/>
      <c r="AT158" s="181"/>
      <c r="AU158" s="181"/>
      <c r="AV158" s="181"/>
      <c r="AW158" s="181"/>
      <c r="AX158" s="181"/>
      <c r="AY158" s="181"/>
      <c r="AZ158" s="181"/>
      <c r="BA158" s="181"/>
      <c r="BB158" s="181"/>
      <c r="BC158" s="181"/>
      <c r="BD158" s="181"/>
      <c r="BE158" s="181"/>
      <c r="BF158" s="181"/>
      <c r="BG158" s="181"/>
      <c r="BI158" s="241"/>
      <c r="BJ158" s="241"/>
      <c r="BL158" s="181"/>
    </row>
    <row r="159" spans="1:64">
      <c r="A159" s="181"/>
      <c r="F159" s="181"/>
      <c r="G159" s="180"/>
      <c r="H159" s="180"/>
      <c r="I159" s="180"/>
      <c r="J159" s="181"/>
      <c r="K159" s="181"/>
      <c r="L159" s="202"/>
      <c r="M159" s="203"/>
      <c r="N159" s="203"/>
      <c r="O159" s="203"/>
      <c r="P159" s="203"/>
      <c r="Q159" s="203"/>
      <c r="R159" s="203"/>
      <c r="AP159" s="181"/>
      <c r="AQ159" s="181"/>
      <c r="AR159" s="181"/>
      <c r="AS159" s="181"/>
      <c r="AT159" s="181"/>
      <c r="AU159" s="181"/>
      <c r="AV159" s="181"/>
      <c r="AW159" s="181"/>
      <c r="AX159" s="181"/>
      <c r="AY159" s="181"/>
      <c r="AZ159" s="181"/>
      <c r="BA159" s="181"/>
      <c r="BB159" s="181"/>
      <c r="BC159" s="181"/>
      <c r="BD159" s="181"/>
      <c r="BE159" s="181"/>
      <c r="BF159" s="181"/>
      <c r="BG159" s="181"/>
      <c r="BI159" s="241"/>
      <c r="BJ159" s="241"/>
      <c r="BL159" s="181"/>
    </row>
    <row r="160" spans="1:64">
      <c r="A160" s="181"/>
      <c r="F160" s="181"/>
      <c r="G160" s="180"/>
      <c r="H160" s="180"/>
      <c r="I160" s="180"/>
      <c r="J160" s="181"/>
      <c r="K160" s="181"/>
      <c r="L160" s="202"/>
      <c r="M160" s="203"/>
      <c r="N160" s="203"/>
      <c r="O160" s="203"/>
      <c r="P160" s="203"/>
      <c r="Q160" s="203"/>
      <c r="R160" s="203"/>
      <c r="AP160" s="181"/>
      <c r="AQ160" s="181"/>
      <c r="AR160" s="181"/>
      <c r="AS160" s="181"/>
      <c r="AT160" s="181"/>
      <c r="AU160" s="181"/>
      <c r="AV160" s="181"/>
      <c r="AW160" s="181"/>
      <c r="AX160" s="181"/>
      <c r="AY160" s="181"/>
      <c r="AZ160" s="181"/>
      <c r="BA160" s="181"/>
      <c r="BB160" s="181"/>
      <c r="BC160" s="181"/>
      <c r="BD160" s="181"/>
      <c r="BE160" s="181"/>
      <c r="BF160" s="181"/>
      <c r="BG160" s="181"/>
      <c r="BI160" s="241"/>
      <c r="BJ160" s="241"/>
      <c r="BL160" s="181"/>
    </row>
    <row r="161" spans="1:64">
      <c r="A161" s="181"/>
      <c r="F161" s="181"/>
      <c r="G161" s="180"/>
      <c r="H161" s="180"/>
      <c r="I161" s="180"/>
      <c r="J161" s="181"/>
      <c r="K161" s="181"/>
      <c r="L161" s="202"/>
      <c r="M161" s="203"/>
      <c r="N161" s="203"/>
      <c r="O161" s="203"/>
      <c r="P161" s="203"/>
      <c r="Q161" s="203"/>
      <c r="R161" s="203"/>
      <c r="AP161" s="181"/>
      <c r="AQ161" s="181"/>
      <c r="AR161" s="181"/>
      <c r="AS161" s="181"/>
      <c r="AT161" s="181"/>
      <c r="AU161" s="181"/>
      <c r="AV161" s="181"/>
      <c r="AW161" s="181"/>
      <c r="AX161" s="181"/>
      <c r="AY161" s="181"/>
      <c r="AZ161" s="181"/>
      <c r="BA161" s="181"/>
      <c r="BB161" s="181"/>
      <c r="BC161" s="181"/>
      <c r="BD161" s="181"/>
      <c r="BE161" s="181"/>
      <c r="BF161" s="181"/>
      <c r="BG161" s="181"/>
      <c r="BI161" s="241"/>
      <c r="BJ161" s="241"/>
      <c r="BL161" s="181"/>
    </row>
    <row r="162" spans="1:64">
      <c r="A162" s="181"/>
      <c r="F162" s="181"/>
      <c r="G162" s="180"/>
      <c r="H162" s="180"/>
      <c r="I162" s="180"/>
      <c r="J162" s="181"/>
      <c r="K162" s="181"/>
      <c r="L162" s="202"/>
      <c r="M162" s="203"/>
      <c r="N162" s="203"/>
      <c r="O162" s="203"/>
      <c r="P162" s="203"/>
      <c r="Q162" s="203"/>
      <c r="R162" s="203"/>
      <c r="AP162" s="181"/>
      <c r="AQ162" s="181"/>
      <c r="AR162" s="181"/>
      <c r="AS162" s="181"/>
      <c r="AT162" s="181"/>
      <c r="AU162" s="181"/>
      <c r="AV162" s="181"/>
      <c r="AW162" s="181"/>
      <c r="AX162" s="181"/>
      <c r="AY162" s="181"/>
      <c r="AZ162" s="181"/>
      <c r="BA162" s="181"/>
      <c r="BB162" s="181"/>
      <c r="BC162" s="181"/>
      <c r="BD162" s="181"/>
      <c r="BE162" s="181"/>
      <c r="BF162" s="181"/>
      <c r="BG162" s="181"/>
      <c r="BI162" s="241"/>
      <c r="BJ162" s="241"/>
      <c r="BL162" s="181"/>
    </row>
    <row r="163" spans="1:64">
      <c r="A163" s="181"/>
      <c r="F163" s="181"/>
      <c r="G163" s="180"/>
      <c r="H163" s="180"/>
      <c r="I163" s="180"/>
      <c r="J163" s="181"/>
      <c r="K163" s="181"/>
      <c r="L163" s="202"/>
      <c r="M163" s="203"/>
      <c r="N163" s="203"/>
      <c r="O163" s="203"/>
      <c r="P163" s="203"/>
      <c r="Q163" s="203"/>
      <c r="R163" s="203"/>
      <c r="AP163" s="181"/>
      <c r="AQ163" s="181"/>
      <c r="AR163" s="181"/>
      <c r="AS163" s="181"/>
      <c r="AT163" s="181"/>
      <c r="AU163" s="181"/>
      <c r="AV163" s="181"/>
      <c r="AW163" s="181"/>
      <c r="AX163" s="181"/>
      <c r="AY163" s="181"/>
      <c r="AZ163" s="181"/>
      <c r="BA163" s="181"/>
      <c r="BB163" s="181"/>
      <c r="BC163" s="181"/>
      <c r="BD163" s="181"/>
      <c r="BE163" s="181"/>
      <c r="BF163" s="181"/>
      <c r="BG163" s="181"/>
      <c r="BI163" s="241"/>
      <c r="BJ163" s="241"/>
      <c r="BL163" s="181"/>
    </row>
    <row r="164" spans="1:64">
      <c r="A164" s="181"/>
      <c r="F164" s="181"/>
      <c r="G164" s="180"/>
      <c r="H164" s="180"/>
      <c r="I164" s="180"/>
      <c r="J164" s="181"/>
      <c r="K164" s="181"/>
      <c r="L164" s="202"/>
      <c r="M164" s="203"/>
      <c r="N164" s="203"/>
      <c r="O164" s="203"/>
      <c r="P164" s="203"/>
      <c r="Q164" s="203"/>
      <c r="R164" s="203"/>
      <c r="AP164" s="181"/>
      <c r="AQ164" s="181"/>
      <c r="AR164" s="181"/>
      <c r="AS164" s="181"/>
      <c r="AT164" s="181"/>
      <c r="AU164" s="181"/>
      <c r="AV164" s="181"/>
      <c r="AW164" s="181"/>
      <c r="AX164" s="181"/>
      <c r="AY164" s="181"/>
      <c r="AZ164" s="181"/>
      <c r="BA164" s="181"/>
      <c r="BB164" s="181"/>
      <c r="BC164" s="181"/>
      <c r="BD164" s="181"/>
      <c r="BE164" s="181"/>
      <c r="BF164" s="181"/>
      <c r="BG164" s="181"/>
      <c r="BI164" s="241"/>
      <c r="BJ164" s="241"/>
      <c r="BL164" s="181"/>
    </row>
    <row r="165" spans="1:64">
      <c r="A165" s="181"/>
      <c r="F165" s="181"/>
      <c r="G165" s="180"/>
      <c r="H165" s="180"/>
      <c r="I165" s="180"/>
      <c r="J165" s="181"/>
      <c r="K165" s="181"/>
      <c r="L165" s="202"/>
      <c r="M165" s="203"/>
      <c r="N165" s="203"/>
      <c r="O165" s="203"/>
      <c r="P165" s="203"/>
      <c r="Q165" s="203"/>
      <c r="R165" s="203"/>
      <c r="AP165" s="181"/>
      <c r="AQ165" s="181"/>
      <c r="AR165" s="181"/>
      <c r="AS165" s="181"/>
      <c r="AT165" s="181"/>
      <c r="AU165" s="181"/>
      <c r="AV165" s="181"/>
      <c r="AW165" s="181"/>
      <c r="AX165" s="181"/>
      <c r="AY165" s="181"/>
      <c r="AZ165" s="181"/>
      <c r="BA165" s="181"/>
      <c r="BB165" s="181"/>
      <c r="BC165" s="181"/>
      <c r="BD165" s="181"/>
      <c r="BE165" s="181"/>
      <c r="BF165" s="181"/>
      <c r="BG165" s="181"/>
      <c r="BI165" s="241"/>
      <c r="BJ165" s="241"/>
      <c r="BL165" s="181"/>
    </row>
    <row r="166" spans="1:64">
      <c r="A166" s="181"/>
      <c r="F166" s="181"/>
      <c r="G166" s="180"/>
      <c r="H166" s="180"/>
      <c r="I166" s="180"/>
      <c r="J166" s="181"/>
      <c r="K166" s="181"/>
      <c r="L166" s="202"/>
      <c r="M166" s="203"/>
      <c r="N166" s="203"/>
      <c r="O166" s="203"/>
      <c r="P166" s="203"/>
      <c r="Q166" s="203"/>
      <c r="R166" s="203"/>
      <c r="AP166" s="181"/>
      <c r="AQ166" s="181"/>
      <c r="AR166" s="181"/>
      <c r="AS166" s="181"/>
      <c r="AT166" s="181"/>
      <c r="AU166" s="181"/>
      <c r="AV166" s="181"/>
      <c r="AW166" s="181"/>
      <c r="AX166" s="181"/>
      <c r="AY166" s="181"/>
      <c r="AZ166" s="181"/>
      <c r="BA166" s="181"/>
      <c r="BB166" s="181"/>
      <c r="BC166" s="181"/>
      <c r="BD166" s="181"/>
      <c r="BE166" s="181"/>
      <c r="BF166" s="181"/>
      <c r="BG166" s="181"/>
      <c r="BI166" s="241"/>
      <c r="BJ166" s="241"/>
      <c r="BL166" s="181"/>
    </row>
    <row r="167" spans="1:64">
      <c r="A167" s="181"/>
      <c r="F167" s="181"/>
      <c r="G167" s="180"/>
      <c r="H167" s="180"/>
      <c r="I167" s="180"/>
      <c r="J167" s="181"/>
      <c r="K167" s="181"/>
      <c r="L167" s="202"/>
      <c r="M167" s="203"/>
      <c r="N167" s="203"/>
      <c r="O167" s="203"/>
      <c r="P167" s="203"/>
      <c r="Q167" s="203"/>
      <c r="R167" s="203"/>
      <c r="AP167" s="181"/>
      <c r="AQ167" s="181"/>
      <c r="AR167" s="181"/>
      <c r="AS167" s="181"/>
      <c r="AT167" s="181"/>
      <c r="AU167" s="181"/>
      <c r="AV167" s="181"/>
      <c r="AW167" s="181"/>
      <c r="AX167" s="181"/>
      <c r="AY167" s="181"/>
      <c r="AZ167" s="181"/>
      <c r="BA167" s="181"/>
      <c r="BB167" s="181"/>
      <c r="BC167" s="181"/>
      <c r="BD167" s="181"/>
      <c r="BE167" s="181"/>
      <c r="BF167" s="181"/>
      <c r="BG167" s="181"/>
      <c r="BI167" s="241"/>
      <c r="BJ167" s="241"/>
      <c r="BL167" s="181"/>
    </row>
    <row r="168" spans="1:64">
      <c r="A168" s="181"/>
      <c r="F168" s="181"/>
      <c r="G168" s="180"/>
      <c r="H168" s="180"/>
      <c r="I168" s="180"/>
      <c r="J168" s="181"/>
      <c r="K168" s="181"/>
      <c r="L168" s="202"/>
      <c r="M168" s="203"/>
      <c r="N168" s="203"/>
      <c r="O168" s="203"/>
      <c r="P168" s="203"/>
      <c r="Q168" s="203"/>
      <c r="R168" s="203"/>
      <c r="AP168" s="181"/>
      <c r="AQ168" s="181"/>
      <c r="AR168" s="181"/>
      <c r="AS168" s="181"/>
      <c r="AT168" s="181"/>
      <c r="AU168" s="181"/>
      <c r="AV168" s="181"/>
      <c r="AW168" s="181"/>
      <c r="AX168" s="181"/>
      <c r="AY168" s="181"/>
      <c r="AZ168" s="181"/>
      <c r="BA168" s="181"/>
      <c r="BB168" s="181"/>
      <c r="BC168" s="181"/>
      <c r="BD168" s="181"/>
      <c r="BE168" s="181"/>
      <c r="BF168" s="181"/>
      <c r="BG168" s="181"/>
      <c r="BI168" s="241"/>
      <c r="BJ168" s="241"/>
      <c r="BL168" s="181"/>
    </row>
    <row r="169" spans="1:64">
      <c r="A169" s="181"/>
      <c r="F169" s="181"/>
      <c r="G169" s="180"/>
      <c r="H169" s="180"/>
      <c r="I169" s="180"/>
      <c r="J169" s="181"/>
      <c r="K169" s="181"/>
      <c r="L169" s="202"/>
      <c r="M169" s="203"/>
      <c r="N169" s="203"/>
      <c r="O169" s="203"/>
      <c r="P169" s="203"/>
      <c r="Q169" s="203"/>
      <c r="R169" s="203"/>
      <c r="AP169" s="181"/>
      <c r="AQ169" s="181"/>
      <c r="AR169" s="181"/>
      <c r="AS169" s="181"/>
      <c r="AT169" s="181"/>
      <c r="AU169" s="181"/>
      <c r="AV169" s="181"/>
      <c r="AW169" s="181"/>
      <c r="AX169" s="181"/>
      <c r="AY169" s="181"/>
      <c r="AZ169" s="181"/>
      <c r="BA169" s="181"/>
      <c r="BB169" s="181"/>
      <c r="BC169" s="181"/>
      <c r="BD169" s="181"/>
      <c r="BE169" s="181"/>
      <c r="BF169" s="181"/>
      <c r="BG169" s="181"/>
      <c r="BI169" s="241"/>
      <c r="BJ169" s="241"/>
      <c r="BL169" s="181"/>
    </row>
    <row r="170" spans="1:64">
      <c r="A170" s="181"/>
      <c r="F170" s="181"/>
      <c r="G170" s="180"/>
      <c r="H170" s="180"/>
      <c r="I170" s="180"/>
      <c r="J170" s="181"/>
      <c r="K170" s="181"/>
      <c r="L170" s="202"/>
      <c r="M170" s="203"/>
      <c r="N170" s="203"/>
      <c r="O170" s="203"/>
      <c r="P170" s="203"/>
      <c r="Q170" s="203"/>
      <c r="R170" s="203"/>
      <c r="AP170" s="181"/>
      <c r="AQ170" s="181"/>
      <c r="AR170" s="181"/>
      <c r="AS170" s="181"/>
      <c r="AT170" s="181"/>
      <c r="AU170" s="181"/>
      <c r="AV170" s="181"/>
      <c r="AW170" s="181"/>
      <c r="AX170" s="181"/>
      <c r="AY170" s="181"/>
      <c r="AZ170" s="181"/>
      <c r="BA170" s="181"/>
      <c r="BB170" s="181"/>
      <c r="BC170" s="181"/>
      <c r="BD170" s="181"/>
      <c r="BE170" s="181"/>
      <c r="BF170" s="181"/>
      <c r="BG170" s="181"/>
      <c r="BI170" s="241"/>
      <c r="BJ170" s="241"/>
      <c r="BL170" s="181"/>
    </row>
    <row r="171" spans="1:64">
      <c r="A171" s="181"/>
      <c r="F171" s="181"/>
      <c r="G171" s="180"/>
      <c r="H171" s="180"/>
      <c r="I171" s="180"/>
      <c r="J171" s="181"/>
      <c r="K171" s="181"/>
      <c r="L171" s="202"/>
      <c r="M171" s="203"/>
      <c r="N171" s="203"/>
      <c r="O171" s="203"/>
      <c r="P171" s="203"/>
      <c r="Q171" s="203"/>
      <c r="R171" s="203"/>
      <c r="AP171" s="181"/>
      <c r="AQ171" s="181"/>
      <c r="AR171" s="181"/>
      <c r="AS171" s="181"/>
      <c r="AT171" s="181"/>
      <c r="AU171" s="181"/>
      <c r="AV171" s="181"/>
      <c r="AW171" s="181"/>
      <c r="AX171" s="181"/>
      <c r="AY171" s="181"/>
      <c r="AZ171" s="181"/>
      <c r="BA171" s="181"/>
      <c r="BB171" s="181"/>
      <c r="BC171" s="181"/>
      <c r="BD171" s="181"/>
      <c r="BE171" s="181"/>
      <c r="BF171" s="181"/>
      <c r="BG171" s="181"/>
      <c r="BI171" s="241"/>
      <c r="BJ171" s="241"/>
      <c r="BL171" s="181"/>
    </row>
    <row r="172" spans="1:64">
      <c r="A172" s="181"/>
      <c r="F172" s="181"/>
      <c r="G172" s="180"/>
      <c r="H172" s="180"/>
      <c r="I172" s="180"/>
      <c r="J172" s="181"/>
      <c r="K172" s="181"/>
      <c r="L172" s="202"/>
      <c r="M172" s="203"/>
      <c r="N172" s="203"/>
      <c r="O172" s="203"/>
      <c r="P172" s="203"/>
      <c r="Q172" s="203"/>
      <c r="R172" s="203"/>
      <c r="AP172" s="181"/>
      <c r="AQ172" s="181"/>
      <c r="AR172" s="181"/>
      <c r="AS172" s="181"/>
      <c r="AT172" s="181"/>
      <c r="AU172" s="181"/>
      <c r="AV172" s="181"/>
      <c r="AW172" s="181"/>
      <c r="AX172" s="181"/>
      <c r="AY172" s="181"/>
      <c r="AZ172" s="181"/>
      <c r="BA172" s="181"/>
      <c r="BB172" s="181"/>
      <c r="BC172" s="181"/>
      <c r="BD172" s="181"/>
      <c r="BE172" s="181"/>
      <c r="BF172" s="181"/>
      <c r="BG172" s="181"/>
      <c r="BI172" s="241"/>
      <c r="BJ172" s="241"/>
      <c r="BL172" s="181"/>
    </row>
    <row r="173" spans="1:64">
      <c r="A173" s="181"/>
      <c r="F173" s="181"/>
      <c r="G173" s="180"/>
      <c r="H173" s="180"/>
      <c r="I173" s="180"/>
      <c r="J173" s="181"/>
      <c r="K173" s="181"/>
      <c r="L173" s="202"/>
      <c r="M173" s="203"/>
      <c r="N173" s="203"/>
      <c r="O173" s="203"/>
      <c r="P173" s="203"/>
      <c r="Q173" s="203"/>
      <c r="R173" s="203"/>
      <c r="AP173" s="181"/>
      <c r="AQ173" s="181"/>
      <c r="AR173" s="181"/>
      <c r="AS173" s="181"/>
      <c r="AT173" s="181"/>
      <c r="AU173" s="181"/>
      <c r="AV173" s="181"/>
      <c r="AW173" s="181"/>
      <c r="AX173" s="181"/>
      <c r="AY173" s="181"/>
      <c r="AZ173" s="181"/>
      <c r="BA173" s="181"/>
      <c r="BB173" s="181"/>
      <c r="BC173" s="181"/>
      <c r="BD173" s="181"/>
      <c r="BE173" s="181"/>
      <c r="BF173" s="181"/>
      <c r="BG173" s="181"/>
      <c r="BI173" s="241"/>
      <c r="BJ173" s="241"/>
      <c r="BL173" s="181"/>
    </row>
    <row r="174" spans="1:64">
      <c r="A174" s="181"/>
      <c r="F174" s="181"/>
      <c r="G174" s="180"/>
      <c r="H174" s="180"/>
      <c r="I174" s="180"/>
      <c r="J174" s="181"/>
      <c r="K174" s="181"/>
      <c r="L174" s="202"/>
      <c r="M174" s="203"/>
      <c r="N174" s="203"/>
      <c r="O174" s="203"/>
      <c r="P174" s="203"/>
      <c r="Q174" s="203"/>
      <c r="R174" s="203"/>
      <c r="AP174" s="181"/>
      <c r="AQ174" s="181"/>
      <c r="AR174" s="181"/>
      <c r="AS174" s="181"/>
      <c r="AT174" s="181"/>
      <c r="AU174" s="181"/>
      <c r="AV174" s="181"/>
      <c r="AW174" s="181"/>
      <c r="AX174" s="181"/>
      <c r="AY174" s="181"/>
      <c r="AZ174" s="181"/>
      <c r="BA174" s="181"/>
      <c r="BB174" s="181"/>
      <c r="BC174" s="181"/>
      <c r="BD174" s="181"/>
      <c r="BE174" s="181"/>
      <c r="BF174" s="181"/>
      <c r="BG174" s="181"/>
      <c r="BI174" s="241"/>
      <c r="BJ174" s="241"/>
      <c r="BL174" s="181"/>
    </row>
    <row r="175" spans="1:64">
      <c r="A175" s="181"/>
      <c r="F175" s="181"/>
      <c r="G175" s="180"/>
      <c r="H175" s="180"/>
      <c r="I175" s="180"/>
      <c r="J175" s="181"/>
      <c r="K175" s="181"/>
      <c r="L175" s="202"/>
      <c r="M175" s="203"/>
      <c r="N175" s="203"/>
      <c r="O175" s="203"/>
      <c r="P175" s="203"/>
      <c r="Q175" s="203"/>
      <c r="R175" s="203"/>
      <c r="AP175" s="181"/>
      <c r="AQ175" s="181"/>
      <c r="AR175" s="181"/>
      <c r="AS175" s="181"/>
      <c r="AT175" s="181"/>
      <c r="AU175" s="181"/>
      <c r="AV175" s="181"/>
      <c r="AW175" s="181"/>
      <c r="AX175" s="181"/>
      <c r="AY175" s="181"/>
      <c r="AZ175" s="181"/>
      <c r="BA175" s="181"/>
      <c r="BB175" s="181"/>
      <c r="BC175" s="181"/>
      <c r="BD175" s="181"/>
      <c r="BE175" s="181"/>
      <c r="BF175" s="181"/>
      <c r="BG175" s="181"/>
      <c r="BI175" s="241"/>
      <c r="BJ175" s="241"/>
      <c r="BL175" s="181"/>
    </row>
    <row r="176" spans="1:64">
      <c r="A176" s="181"/>
      <c r="F176" s="181"/>
      <c r="G176" s="180"/>
      <c r="H176" s="180"/>
      <c r="I176" s="180"/>
      <c r="J176" s="181"/>
      <c r="K176" s="181"/>
      <c r="L176" s="202"/>
      <c r="M176" s="203"/>
      <c r="N176" s="203"/>
      <c r="O176" s="203"/>
      <c r="P176" s="203"/>
      <c r="Q176" s="203"/>
      <c r="R176" s="203"/>
      <c r="AP176" s="181"/>
      <c r="AQ176" s="181"/>
      <c r="AR176" s="181"/>
      <c r="AS176" s="181"/>
      <c r="AT176" s="181"/>
      <c r="AU176" s="181"/>
      <c r="AV176" s="181"/>
      <c r="AW176" s="181"/>
      <c r="AX176" s="181"/>
      <c r="AY176" s="181"/>
      <c r="AZ176" s="181"/>
      <c r="BA176" s="181"/>
      <c r="BB176" s="181"/>
      <c r="BC176" s="181"/>
      <c r="BD176" s="181"/>
      <c r="BE176" s="181"/>
      <c r="BF176" s="181"/>
      <c r="BG176" s="181"/>
      <c r="BI176" s="241"/>
      <c r="BJ176" s="241"/>
      <c r="BL176" s="181"/>
    </row>
    <row r="177" spans="1:64">
      <c r="A177" s="181"/>
      <c r="F177" s="181"/>
      <c r="G177" s="180"/>
      <c r="H177" s="180"/>
      <c r="I177" s="180"/>
      <c r="J177" s="181"/>
      <c r="K177" s="181"/>
      <c r="L177" s="202"/>
      <c r="M177" s="203"/>
      <c r="N177" s="203"/>
      <c r="O177" s="203"/>
      <c r="P177" s="203"/>
      <c r="Q177" s="203"/>
      <c r="R177" s="203"/>
      <c r="AP177" s="181"/>
      <c r="AQ177" s="181"/>
      <c r="AR177" s="181"/>
      <c r="AS177" s="181"/>
      <c r="AT177" s="181"/>
      <c r="AU177" s="181"/>
      <c r="AV177" s="181"/>
      <c r="AW177" s="181"/>
      <c r="AX177" s="181"/>
      <c r="AY177" s="181"/>
      <c r="AZ177" s="181"/>
      <c r="BA177" s="181"/>
      <c r="BB177" s="181"/>
      <c r="BC177" s="181"/>
      <c r="BD177" s="181"/>
      <c r="BE177" s="181"/>
      <c r="BF177" s="181"/>
      <c r="BG177" s="181"/>
      <c r="BI177" s="241"/>
      <c r="BJ177" s="241"/>
      <c r="BL177" s="181"/>
    </row>
    <row r="178" spans="1:64">
      <c r="A178" s="181"/>
      <c r="F178" s="181"/>
      <c r="G178" s="180"/>
      <c r="H178" s="180"/>
      <c r="I178" s="180"/>
      <c r="J178" s="181"/>
      <c r="K178" s="181"/>
      <c r="L178" s="202"/>
      <c r="M178" s="203"/>
      <c r="N178" s="203"/>
      <c r="O178" s="203"/>
      <c r="P178" s="203"/>
      <c r="Q178" s="203"/>
      <c r="R178" s="203"/>
      <c r="AP178" s="181"/>
      <c r="AQ178" s="181"/>
      <c r="AR178" s="181"/>
      <c r="AS178" s="181"/>
      <c r="AT178" s="181"/>
      <c r="AU178" s="181"/>
      <c r="AV178" s="181"/>
      <c r="AW178" s="181"/>
      <c r="AX178" s="181"/>
      <c r="AY178" s="181"/>
      <c r="AZ178" s="181"/>
      <c r="BA178" s="181"/>
      <c r="BB178" s="181"/>
      <c r="BC178" s="181"/>
      <c r="BD178" s="181"/>
      <c r="BE178" s="181"/>
      <c r="BF178" s="181"/>
      <c r="BG178" s="181"/>
      <c r="BI178" s="241"/>
      <c r="BJ178" s="241"/>
      <c r="BL178" s="181"/>
    </row>
    <row r="179" spans="1:64">
      <c r="A179" s="181"/>
      <c r="F179" s="181"/>
      <c r="G179" s="180"/>
      <c r="H179" s="180"/>
      <c r="I179" s="180"/>
      <c r="J179" s="181"/>
      <c r="K179" s="181"/>
      <c r="L179" s="202"/>
      <c r="M179" s="203"/>
      <c r="N179" s="203"/>
      <c r="O179" s="203"/>
      <c r="P179" s="203"/>
      <c r="Q179" s="203"/>
      <c r="R179" s="203"/>
      <c r="AP179" s="181"/>
      <c r="AQ179" s="181"/>
      <c r="AR179" s="181"/>
      <c r="AS179" s="181"/>
      <c r="AT179" s="181"/>
      <c r="AU179" s="181"/>
      <c r="AV179" s="181"/>
      <c r="AW179" s="181"/>
      <c r="AX179" s="181"/>
      <c r="AY179" s="181"/>
      <c r="AZ179" s="181"/>
      <c r="BA179" s="181"/>
      <c r="BB179" s="181"/>
      <c r="BC179" s="181"/>
      <c r="BD179" s="181"/>
      <c r="BE179" s="181"/>
      <c r="BF179" s="181"/>
      <c r="BG179" s="181"/>
      <c r="BI179" s="241"/>
      <c r="BJ179" s="241"/>
      <c r="BL179" s="181"/>
    </row>
    <row r="180" spans="1:64">
      <c r="A180" s="181"/>
      <c r="F180" s="181"/>
      <c r="G180" s="180"/>
      <c r="H180" s="180"/>
      <c r="I180" s="180"/>
      <c r="J180" s="181"/>
      <c r="K180" s="181"/>
      <c r="L180" s="202"/>
      <c r="M180" s="203"/>
      <c r="N180" s="203"/>
      <c r="O180" s="203"/>
      <c r="P180" s="203"/>
      <c r="Q180" s="203"/>
      <c r="R180" s="203"/>
      <c r="AP180" s="181"/>
      <c r="AQ180" s="181"/>
      <c r="AR180" s="181"/>
      <c r="AS180" s="181"/>
      <c r="AT180" s="181"/>
      <c r="AU180" s="181"/>
      <c r="AV180" s="181"/>
      <c r="AW180" s="181"/>
      <c r="AX180" s="181"/>
      <c r="AY180" s="181"/>
      <c r="AZ180" s="181"/>
      <c r="BA180" s="181"/>
      <c r="BB180" s="181"/>
      <c r="BC180" s="181"/>
      <c r="BD180" s="181"/>
      <c r="BE180" s="181"/>
      <c r="BF180" s="181"/>
      <c r="BG180" s="181"/>
      <c r="BI180" s="241"/>
      <c r="BJ180" s="241"/>
      <c r="BL180" s="181"/>
    </row>
    <row r="181" spans="1:64">
      <c r="A181" s="181"/>
      <c r="F181" s="181"/>
      <c r="G181" s="180"/>
      <c r="H181" s="180"/>
      <c r="I181" s="180"/>
      <c r="J181" s="181"/>
      <c r="K181" s="181"/>
      <c r="L181" s="202"/>
      <c r="M181" s="203"/>
      <c r="N181" s="203"/>
      <c r="O181" s="203"/>
      <c r="P181" s="203"/>
      <c r="Q181" s="203"/>
      <c r="R181" s="203"/>
      <c r="AP181" s="181"/>
      <c r="AQ181" s="181"/>
      <c r="AR181" s="181"/>
      <c r="AS181" s="181"/>
      <c r="AT181" s="181"/>
      <c r="AU181" s="181"/>
      <c r="AV181" s="181"/>
      <c r="AW181" s="181"/>
      <c r="AX181" s="181"/>
      <c r="AY181" s="181"/>
      <c r="AZ181" s="181"/>
      <c r="BA181" s="181"/>
      <c r="BB181" s="181"/>
      <c r="BC181" s="181"/>
      <c r="BD181" s="181"/>
      <c r="BE181" s="181"/>
      <c r="BF181" s="181"/>
      <c r="BG181" s="181"/>
      <c r="BI181" s="241"/>
      <c r="BJ181" s="241"/>
      <c r="BL181" s="181"/>
    </row>
    <row r="182" spans="1:64">
      <c r="A182" s="181"/>
      <c r="F182" s="181"/>
      <c r="G182" s="180"/>
      <c r="H182" s="180"/>
      <c r="I182" s="180"/>
      <c r="J182" s="181"/>
      <c r="K182" s="181"/>
      <c r="L182" s="202"/>
      <c r="M182" s="203"/>
      <c r="N182" s="203"/>
      <c r="O182" s="203"/>
      <c r="P182" s="203"/>
      <c r="Q182" s="203"/>
      <c r="R182" s="203"/>
      <c r="AP182" s="181"/>
      <c r="AQ182" s="181"/>
      <c r="AR182" s="181"/>
      <c r="AS182" s="181"/>
      <c r="AT182" s="181"/>
      <c r="AU182" s="181"/>
      <c r="AV182" s="181"/>
      <c r="AW182" s="181"/>
      <c r="AX182" s="181"/>
      <c r="AY182" s="181"/>
      <c r="AZ182" s="181"/>
      <c r="BA182" s="181"/>
      <c r="BB182" s="181"/>
      <c r="BC182" s="181"/>
      <c r="BD182" s="181"/>
      <c r="BE182" s="181"/>
      <c r="BF182" s="181"/>
      <c r="BG182" s="181"/>
      <c r="BI182" s="241"/>
      <c r="BJ182" s="241"/>
      <c r="BL182" s="181"/>
    </row>
    <row r="183" spans="1:64">
      <c r="A183" s="181"/>
      <c r="F183" s="181"/>
      <c r="G183" s="180"/>
      <c r="H183" s="180"/>
      <c r="I183" s="180"/>
      <c r="J183" s="181"/>
      <c r="K183" s="181"/>
      <c r="L183" s="202"/>
      <c r="M183" s="203"/>
      <c r="N183" s="203"/>
      <c r="O183" s="203"/>
      <c r="P183" s="203"/>
      <c r="Q183" s="203"/>
      <c r="R183" s="203"/>
      <c r="AP183" s="181"/>
      <c r="AQ183" s="181"/>
      <c r="AR183" s="181"/>
      <c r="AS183" s="181"/>
      <c r="AT183" s="181"/>
      <c r="AU183" s="181"/>
      <c r="AV183" s="181"/>
      <c r="AW183" s="181"/>
      <c r="AX183" s="181"/>
      <c r="AY183" s="181"/>
      <c r="AZ183" s="181"/>
      <c r="BA183" s="181"/>
      <c r="BB183" s="181"/>
      <c r="BC183" s="181"/>
      <c r="BD183" s="181"/>
      <c r="BE183" s="181"/>
      <c r="BF183" s="181"/>
      <c r="BG183" s="181"/>
      <c r="BI183" s="241"/>
      <c r="BJ183" s="241"/>
      <c r="BL183" s="181"/>
    </row>
    <row r="184" spans="1:64">
      <c r="A184" s="181"/>
      <c r="F184" s="181"/>
      <c r="G184" s="180"/>
      <c r="H184" s="180"/>
      <c r="I184" s="180"/>
      <c r="J184" s="181"/>
      <c r="K184" s="181"/>
      <c r="L184" s="202"/>
      <c r="M184" s="203"/>
      <c r="N184" s="203"/>
      <c r="O184" s="203"/>
      <c r="P184" s="203"/>
      <c r="Q184" s="203"/>
      <c r="R184" s="203"/>
      <c r="AP184" s="181"/>
      <c r="AQ184" s="181"/>
      <c r="AR184" s="181"/>
      <c r="AS184" s="181"/>
      <c r="AT184" s="181"/>
      <c r="AU184" s="181"/>
      <c r="AV184" s="181"/>
      <c r="AW184" s="181"/>
      <c r="AX184" s="181"/>
      <c r="AY184" s="181"/>
      <c r="AZ184" s="181"/>
      <c r="BA184" s="181"/>
      <c r="BB184" s="181"/>
      <c r="BC184" s="181"/>
      <c r="BD184" s="181"/>
      <c r="BE184" s="181"/>
      <c r="BF184" s="181"/>
      <c r="BG184" s="181"/>
      <c r="BI184" s="241"/>
      <c r="BJ184" s="241"/>
      <c r="BL184" s="181"/>
    </row>
    <row r="185" spans="1:64">
      <c r="A185" s="181"/>
      <c r="F185" s="181"/>
      <c r="G185" s="180"/>
      <c r="H185" s="180"/>
      <c r="I185" s="180"/>
      <c r="J185" s="181"/>
      <c r="K185" s="181"/>
      <c r="L185" s="202"/>
      <c r="M185" s="203"/>
      <c r="N185" s="203"/>
      <c r="O185" s="203"/>
      <c r="P185" s="203"/>
      <c r="Q185" s="203"/>
      <c r="R185" s="203"/>
      <c r="AP185" s="181"/>
      <c r="AQ185" s="181"/>
      <c r="AR185" s="181"/>
      <c r="AS185" s="181"/>
      <c r="AT185" s="181"/>
      <c r="AU185" s="181"/>
      <c r="AV185" s="181"/>
      <c r="AW185" s="181"/>
      <c r="AX185" s="181"/>
      <c r="AY185" s="181"/>
      <c r="AZ185" s="181"/>
      <c r="BA185" s="181"/>
      <c r="BB185" s="181"/>
      <c r="BC185" s="181"/>
      <c r="BD185" s="181"/>
      <c r="BE185" s="181"/>
      <c r="BF185" s="181"/>
      <c r="BG185" s="181"/>
      <c r="BI185" s="241"/>
      <c r="BJ185" s="241"/>
      <c r="BL185" s="181"/>
    </row>
    <row r="186" spans="1:64">
      <c r="A186" s="181"/>
      <c r="F186" s="181"/>
      <c r="G186" s="180"/>
      <c r="H186" s="180"/>
      <c r="I186" s="180"/>
      <c r="J186" s="181"/>
      <c r="K186" s="181"/>
      <c r="L186" s="202"/>
      <c r="M186" s="203"/>
      <c r="N186" s="203"/>
      <c r="O186" s="203"/>
      <c r="P186" s="203"/>
      <c r="Q186" s="203"/>
      <c r="R186" s="203"/>
      <c r="AP186" s="181"/>
      <c r="AQ186" s="181"/>
      <c r="AR186" s="181"/>
      <c r="AS186" s="181"/>
      <c r="AT186" s="181"/>
      <c r="AU186" s="181"/>
      <c r="AV186" s="181"/>
      <c r="AW186" s="181"/>
      <c r="AX186" s="181"/>
      <c r="AY186" s="181"/>
      <c r="AZ186" s="181"/>
      <c r="BA186" s="181"/>
      <c r="BB186" s="181"/>
      <c r="BC186" s="181"/>
      <c r="BD186" s="181"/>
      <c r="BE186" s="181"/>
      <c r="BF186" s="181"/>
      <c r="BG186" s="181"/>
      <c r="BI186" s="241"/>
      <c r="BJ186" s="241"/>
      <c r="BL186" s="181"/>
    </row>
    <row r="187" spans="1:64">
      <c r="A187" s="181"/>
      <c r="F187" s="181"/>
      <c r="G187" s="180"/>
      <c r="H187" s="180"/>
      <c r="I187" s="180"/>
      <c r="J187" s="181"/>
      <c r="K187" s="181"/>
      <c r="L187" s="202"/>
      <c r="M187" s="203"/>
      <c r="N187" s="203"/>
      <c r="O187" s="203"/>
      <c r="P187" s="203"/>
      <c r="Q187" s="203"/>
      <c r="R187" s="203"/>
      <c r="AP187" s="181"/>
      <c r="AQ187" s="181"/>
      <c r="AR187" s="181"/>
      <c r="AS187" s="181"/>
      <c r="AT187" s="181"/>
      <c r="AU187" s="181"/>
      <c r="AV187" s="181"/>
      <c r="AW187" s="181"/>
      <c r="AX187" s="181"/>
      <c r="AY187" s="181"/>
      <c r="AZ187" s="181"/>
      <c r="BA187" s="181"/>
      <c r="BB187" s="181"/>
      <c r="BC187" s="181"/>
      <c r="BD187" s="181"/>
      <c r="BE187" s="181"/>
      <c r="BF187" s="181"/>
      <c r="BG187" s="181"/>
      <c r="BI187" s="241"/>
      <c r="BJ187" s="241"/>
      <c r="BL187" s="181"/>
    </row>
    <row r="188" spans="1:64">
      <c r="A188" s="181"/>
      <c r="F188" s="181"/>
      <c r="G188" s="180"/>
      <c r="H188" s="180"/>
      <c r="I188" s="180"/>
      <c r="J188" s="181"/>
      <c r="K188" s="181"/>
      <c r="L188" s="202"/>
      <c r="M188" s="203"/>
      <c r="N188" s="203"/>
      <c r="O188" s="203"/>
      <c r="P188" s="203"/>
      <c r="Q188" s="203"/>
      <c r="R188" s="203"/>
      <c r="AP188" s="181"/>
      <c r="AQ188" s="181"/>
      <c r="AR188" s="181"/>
      <c r="AS188" s="181"/>
      <c r="AT188" s="181"/>
      <c r="AU188" s="181"/>
      <c r="AV188" s="181"/>
      <c r="AW188" s="181"/>
      <c r="AX188" s="181"/>
      <c r="AY188" s="181"/>
      <c r="AZ188" s="181"/>
      <c r="BA188" s="181"/>
      <c r="BB188" s="181"/>
      <c r="BC188" s="181"/>
      <c r="BD188" s="181"/>
      <c r="BE188" s="181"/>
      <c r="BF188" s="181"/>
      <c r="BG188" s="181"/>
      <c r="BI188" s="241"/>
      <c r="BJ188" s="241"/>
      <c r="BL188" s="181"/>
    </row>
    <row r="189" spans="1:64">
      <c r="A189" s="181"/>
      <c r="F189" s="181"/>
      <c r="G189" s="180"/>
      <c r="H189" s="180"/>
      <c r="I189" s="180"/>
      <c r="J189" s="181"/>
      <c r="K189" s="181"/>
      <c r="L189" s="202"/>
      <c r="M189" s="203"/>
      <c r="N189" s="203"/>
      <c r="O189" s="203"/>
      <c r="P189" s="203"/>
      <c r="Q189" s="203"/>
      <c r="R189" s="203"/>
      <c r="AP189" s="181"/>
      <c r="AQ189" s="181"/>
      <c r="AR189" s="181"/>
      <c r="AS189" s="181"/>
      <c r="AT189" s="181"/>
      <c r="AU189" s="181"/>
      <c r="AV189" s="181"/>
      <c r="AW189" s="181"/>
      <c r="AX189" s="181"/>
      <c r="AY189" s="181"/>
      <c r="AZ189" s="181"/>
      <c r="BA189" s="181"/>
      <c r="BB189" s="181"/>
      <c r="BC189" s="181"/>
      <c r="BD189" s="181"/>
      <c r="BE189" s="181"/>
      <c r="BF189" s="181"/>
      <c r="BG189" s="181"/>
      <c r="BI189" s="241"/>
      <c r="BJ189" s="241"/>
      <c r="BL189" s="181"/>
    </row>
    <row r="190" spans="1:64">
      <c r="A190" s="181"/>
      <c r="F190" s="181"/>
      <c r="G190" s="180"/>
      <c r="H190" s="180"/>
      <c r="I190" s="180"/>
      <c r="J190" s="181"/>
      <c r="K190" s="181"/>
      <c r="L190" s="202"/>
      <c r="M190" s="203"/>
      <c r="N190" s="203"/>
      <c r="O190" s="203"/>
      <c r="P190" s="203"/>
      <c r="Q190" s="203"/>
      <c r="R190" s="203"/>
      <c r="AP190" s="181"/>
      <c r="AQ190" s="181"/>
      <c r="AR190" s="181"/>
      <c r="AS190" s="181"/>
      <c r="AT190" s="181"/>
      <c r="AU190" s="181"/>
      <c r="AV190" s="181"/>
      <c r="AW190" s="181"/>
      <c r="AX190" s="181"/>
      <c r="AY190" s="181"/>
      <c r="AZ190" s="181"/>
      <c r="BA190" s="181"/>
      <c r="BB190" s="181"/>
      <c r="BC190" s="181"/>
      <c r="BD190" s="181"/>
      <c r="BE190" s="181"/>
      <c r="BF190" s="181"/>
      <c r="BG190" s="181"/>
      <c r="BI190" s="241"/>
      <c r="BJ190" s="241"/>
      <c r="BL190" s="181"/>
    </row>
    <row r="191" spans="1:64">
      <c r="A191" s="181"/>
      <c r="F191" s="181"/>
      <c r="G191" s="180"/>
      <c r="H191" s="180"/>
      <c r="I191" s="180"/>
      <c r="J191" s="181"/>
      <c r="K191" s="181"/>
      <c r="L191" s="202"/>
      <c r="M191" s="203"/>
      <c r="N191" s="203"/>
      <c r="O191" s="203"/>
      <c r="P191" s="203"/>
      <c r="Q191" s="203"/>
      <c r="R191" s="203"/>
      <c r="AP191" s="181"/>
      <c r="AQ191" s="181"/>
      <c r="AR191" s="181"/>
      <c r="AS191" s="181"/>
      <c r="AT191" s="181"/>
      <c r="AU191" s="181"/>
      <c r="AV191" s="181"/>
      <c r="AW191" s="181"/>
      <c r="AX191" s="181"/>
      <c r="AY191" s="181"/>
      <c r="AZ191" s="181"/>
      <c r="BA191" s="181"/>
      <c r="BB191" s="181"/>
      <c r="BC191" s="181"/>
      <c r="BD191" s="181"/>
      <c r="BE191" s="181"/>
      <c r="BF191" s="181"/>
      <c r="BG191" s="181"/>
      <c r="BI191" s="241"/>
      <c r="BJ191" s="241"/>
      <c r="BL191" s="181"/>
    </row>
    <row r="192" spans="1:64">
      <c r="A192" s="181"/>
      <c r="F192" s="181"/>
      <c r="G192" s="180"/>
      <c r="H192" s="180"/>
      <c r="I192" s="180"/>
      <c r="J192" s="181"/>
      <c r="K192" s="181"/>
      <c r="L192" s="202"/>
      <c r="M192" s="203"/>
      <c r="N192" s="203"/>
      <c r="O192" s="203"/>
      <c r="P192" s="203"/>
      <c r="Q192" s="203"/>
      <c r="R192" s="203"/>
      <c r="AP192" s="181"/>
      <c r="AQ192" s="181"/>
      <c r="AR192" s="181"/>
      <c r="AS192" s="181"/>
      <c r="AT192" s="181"/>
      <c r="AU192" s="181"/>
      <c r="AV192" s="181"/>
      <c r="AW192" s="181"/>
      <c r="AX192" s="181"/>
      <c r="AY192" s="181"/>
      <c r="AZ192" s="181"/>
      <c r="BA192" s="181"/>
      <c r="BB192" s="181"/>
      <c r="BC192" s="181"/>
      <c r="BD192" s="181"/>
      <c r="BE192" s="181"/>
      <c r="BF192" s="181"/>
      <c r="BG192" s="181"/>
      <c r="BI192" s="241"/>
      <c r="BJ192" s="241"/>
      <c r="BL192" s="181"/>
    </row>
    <row r="193" spans="1:64">
      <c r="A193" s="181"/>
      <c r="F193" s="181"/>
      <c r="G193" s="180"/>
      <c r="H193" s="180"/>
      <c r="I193" s="180"/>
      <c r="J193" s="181"/>
      <c r="K193" s="181"/>
      <c r="L193" s="202"/>
      <c r="M193" s="203"/>
      <c r="N193" s="203"/>
      <c r="O193" s="203"/>
      <c r="P193" s="203"/>
      <c r="Q193" s="203"/>
      <c r="R193" s="203"/>
      <c r="AP193" s="181"/>
      <c r="AQ193" s="181"/>
      <c r="AR193" s="181"/>
      <c r="AS193" s="181"/>
      <c r="AT193" s="181"/>
      <c r="AU193" s="181"/>
      <c r="AV193" s="181"/>
      <c r="AW193" s="181"/>
      <c r="AX193" s="181"/>
      <c r="AY193" s="181"/>
      <c r="AZ193" s="181"/>
      <c r="BA193" s="181"/>
      <c r="BB193" s="181"/>
      <c r="BC193" s="181"/>
      <c r="BD193" s="181"/>
      <c r="BE193" s="181"/>
      <c r="BF193" s="181"/>
      <c r="BG193" s="181"/>
      <c r="BI193" s="241"/>
      <c r="BJ193" s="241"/>
      <c r="BL193" s="181"/>
    </row>
    <row r="194" spans="1:64">
      <c r="A194" s="181"/>
      <c r="F194" s="181"/>
      <c r="G194" s="180"/>
      <c r="H194" s="180"/>
      <c r="I194" s="180"/>
      <c r="J194" s="181"/>
      <c r="K194" s="181"/>
      <c r="L194" s="202"/>
      <c r="M194" s="203"/>
      <c r="N194" s="203"/>
      <c r="O194" s="203"/>
      <c r="P194" s="203"/>
      <c r="Q194" s="203"/>
      <c r="R194" s="203"/>
      <c r="AP194" s="181"/>
      <c r="AQ194" s="181"/>
      <c r="AR194" s="181"/>
      <c r="AS194" s="181"/>
      <c r="AT194" s="181"/>
      <c r="AU194" s="181"/>
      <c r="AV194" s="181"/>
      <c r="AW194" s="181"/>
      <c r="AX194" s="181"/>
      <c r="AY194" s="181"/>
      <c r="AZ194" s="181"/>
      <c r="BA194" s="181"/>
      <c r="BB194" s="181"/>
      <c r="BC194" s="181"/>
      <c r="BD194" s="181"/>
      <c r="BE194" s="181"/>
      <c r="BF194" s="181"/>
      <c r="BG194" s="181"/>
      <c r="BI194" s="241"/>
      <c r="BJ194" s="241"/>
      <c r="BL194" s="181"/>
    </row>
    <row r="195" spans="1:64">
      <c r="A195" s="181"/>
      <c r="F195" s="181"/>
      <c r="G195" s="180"/>
      <c r="H195" s="180"/>
      <c r="I195" s="180"/>
      <c r="J195" s="181"/>
      <c r="K195" s="181"/>
      <c r="L195" s="202"/>
      <c r="M195" s="203"/>
      <c r="N195" s="203"/>
      <c r="O195" s="203"/>
      <c r="P195" s="203"/>
      <c r="Q195" s="203"/>
      <c r="R195" s="203"/>
      <c r="AP195" s="181"/>
      <c r="AQ195" s="181"/>
      <c r="AR195" s="181"/>
      <c r="AS195" s="181"/>
      <c r="AT195" s="181"/>
      <c r="AU195" s="181"/>
      <c r="AV195" s="181"/>
      <c r="AW195" s="181"/>
      <c r="AX195" s="181"/>
      <c r="AY195" s="181"/>
      <c r="AZ195" s="181"/>
      <c r="BA195" s="181"/>
      <c r="BB195" s="181"/>
      <c r="BC195" s="181"/>
      <c r="BD195" s="181"/>
      <c r="BE195" s="181"/>
      <c r="BF195" s="181"/>
      <c r="BG195" s="181"/>
      <c r="BI195" s="241"/>
      <c r="BJ195" s="241"/>
      <c r="BL195" s="181"/>
    </row>
    <row r="196" spans="1:64">
      <c r="A196" s="181"/>
      <c r="F196" s="181"/>
      <c r="G196" s="180"/>
      <c r="H196" s="180"/>
      <c r="I196" s="180"/>
      <c r="J196" s="181"/>
      <c r="K196" s="181"/>
      <c r="L196" s="202"/>
      <c r="M196" s="203"/>
      <c r="N196" s="203"/>
      <c r="O196" s="203"/>
      <c r="P196" s="203"/>
      <c r="Q196" s="203"/>
      <c r="R196" s="203"/>
      <c r="AP196" s="181"/>
      <c r="AQ196" s="181"/>
      <c r="AR196" s="181"/>
      <c r="AS196" s="181"/>
      <c r="AT196" s="181"/>
      <c r="AU196" s="181"/>
      <c r="AV196" s="181"/>
      <c r="AW196" s="181"/>
      <c r="AX196" s="181"/>
      <c r="AY196" s="181"/>
      <c r="AZ196" s="181"/>
      <c r="BA196" s="181"/>
      <c r="BB196" s="181"/>
      <c r="BC196" s="181"/>
      <c r="BD196" s="181"/>
      <c r="BE196" s="181"/>
      <c r="BF196" s="181"/>
      <c r="BG196" s="181"/>
      <c r="BI196" s="241"/>
      <c r="BJ196" s="241"/>
      <c r="BL196" s="181"/>
    </row>
    <row r="197" spans="1:64">
      <c r="A197" s="181"/>
      <c r="F197" s="181"/>
      <c r="G197" s="180"/>
      <c r="H197" s="180"/>
      <c r="I197" s="180"/>
      <c r="J197" s="181"/>
      <c r="K197" s="181"/>
      <c r="L197" s="202"/>
      <c r="M197" s="203"/>
      <c r="N197" s="203"/>
      <c r="O197" s="203"/>
      <c r="P197" s="203"/>
      <c r="Q197" s="203"/>
      <c r="R197" s="203"/>
      <c r="AP197" s="181"/>
      <c r="AQ197" s="181"/>
      <c r="AR197" s="181"/>
      <c r="AS197" s="181"/>
      <c r="AT197" s="181"/>
      <c r="AU197" s="181"/>
      <c r="AV197" s="181"/>
      <c r="AW197" s="181"/>
      <c r="AX197" s="181"/>
      <c r="AY197" s="181"/>
      <c r="AZ197" s="181"/>
      <c r="BA197" s="181"/>
      <c r="BB197" s="181"/>
      <c r="BC197" s="181"/>
      <c r="BD197" s="181"/>
      <c r="BE197" s="181"/>
      <c r="BF197" s="181"/>
      <c r="BG197" s="181"/>
      <c r="BI197" s="241"/>
      <c r="BJ197" s="241"/>
      <c r="BL197" s="181"/>
    </row>
    <row r="198" spans="1:64">
      <c r="A198" s="181"/>
      <c r="F198" s="181"/>
      <c r="G198" s="180"/>
      <c r="H198" s="180"/>
      <c r="I198" s="180"/>
      <c r="J198" s="181"/>
      <c r="K198" s="181"/>
      <c r="L198" s="202"/>
      <c r="M198" s="203"/>
      <c r="N198" s="203"/>
      <c r="O198" s="203"/>
      <c r="P198" s="203"/>
      <c r="Q198" s="203"/>
      <c r="R198" s="203"/>
      <c r="AP198" s="181"/>
      <c r="AQ198" s="181"/>
      <c r="AR198" s="181"/>
      <c r="AS198" s="181"/>
      <c r="AT198" s="181"/>
      <c r="AU198" s="181"/>
      <c r="AV198" s="181"/>
      <c r="AW198" s="181"/>
      <c r="AX198" s="181"/>
      <c r="AY198" s="181"/>
      <c r="AZ198" s="181"/>
      <c r="BA198" s="181"/>
      <c r="BB198" s="181"/>
      <c r="BC198" s="181"/>
      <c r="BD198" s="181"/>
      <c r="BE198" s="181"/>
      <c r="BF198" s="181"/>
      <c r="BG198" s="181"/>
      <c r="BI198" s="241"/>
      <c r="BJ198" s="241"/>
      <c r="BL198" s="181"/>
    </row>
    <row r="199" spans="1:64">
      <c r="A199" s="181"/>
      <c r="F199" s="181"/>
      <c r="G199" s="180"/>
      <c r="H199" s="180"/>
      <c r="I199" s="180"/>
      <c r="J199" s="181"/>
      <c r="K199" s="181"/>
      <c r="L199" s="202"/>
      <c r="M199" s="203"/>
      <c r="N199" s="203"/>
      <c r="O199" s="203"/>
      <c r="P199" s="203"/>
      <c r="Q199" s="203"/>
      <c r="R199" s="203"/>
      <c r="AP199" s="181"/>
      <c r="AQ199" s="181"/>
      <c r="AR199" s="181"/>
      <c r="AS199" s="181"/>
      <c r="AT199" s="181"/>
      <c r="AU199" s="181"/>
      <c r="AV199" s="181"/>
      <c r="AW199" s="181"/>
      <c r="AX199" s="181"/>
      <c r="AY199" s="181"/>
      <c r="AZ199" s="181"/>
      <c r="BA199" s="181"/>
      <c r="BB199" s="181"/>
      <c r="BC199" s="181"/>
      <c r="BD199" s="181"/>
      <c r="BE199" s="181"/>
      <c r="BF199" s="181"/>
      <c r="BG199" s="181"/>
      <c r="BI199" s="241"/>
      <c r="BJ199" s="241"/>
      <c r="BL199" s="181"/>
    </row>
    <row r="200" spans="1:64">
      <c r="A200" s="181"/>
      <c r="F200" s="181"/>
      <c r="G200" s="180"/>
      <c r="H200" s="180"/>
      <c r="I200" s="180"/>
      <c r="J200" s="181"/>
      <c r="K200" s="181"/>
      <c r="L200" s="202"/>
      <c r="M200" s="203"/>
      <c r="N200" s="203"/>
      <c r="O200" s="203"/>
      <c r="P200" s="203"/>
      <c r="Q200" s="203"/>
      <c r="R200" s="203"/>
      <c r="AP200" s="181"/>
      <c r="AQ200" s="181"/>
      <c r="AR200" s="181"/>
      <c r="AS200" s="181"/>
      <c r="AT200" s="181"/>
      <c r="AU200" s="181"/>
      <c r="AV200" s="181"/>
      <c r="AW200" s="181"/>
      <c r="AX200" s="181"/>
      <c r="AY200" s="181"/>
      <c r="AZ200" s="181"/>
      <c r="BA200" s="181"/>
      <c r="BB200" s="181"/>
      <c r="BC200" s="181"/>
      <c r="BD200" s="181"/>
      <c r="BE200" s="181"/>
      <c r="BF200" s="181"/>
      <c r="BG200" s="181"/>
      <c r="BI200" s="241"/>
      <c r="BJ200" s="241"/>
      <c r="BL200" s="181"/>
    </row>
    <row r="201" spans="1:64">
      <c r="A201" s="181"/>
      <c r="F201" s="181"/>
      <c r="G201" s="180"/>
      <c r="H201" s="180"/>
      <c r="I201" s="180"/>
      <c r="J201" s="181"/>
      <c r="K201" s="181"/>
      <c r="L201" s="202"/>
      <c r="M201" s="203"/>
      <c r="N201" s="203"/>
      <c r="O201" s="203"/>
      <c r="P201" s="203"/>
      <c r="Q201" s="203"/>
      <c r="R201" s="203"/>
      <c r="AP201" s="181"/>
      <c r="AQ201" s="181"/>
      <c r="AR201" s="181"/>
      <c r="AS201" s="181"/>
      <c r="AT201" s="181"/>
      <c r="AU201" s="181"/>
      <c r="AV201" s="181"/>
      <c r="AW201" s="181"/>
      <c r="AX201" s="181"/>
      <c r="AY201" s="181"/>
      <c r="AZ201" s="181"/>
      <c r="BA201" s="181"/>
      <c r="BB201" s="181"/>
      <c r="BC201" s="181"/>
      <c r="BD201" s="181"/>
      <c r="BE201" s="181"/>
      <c r="BF201" s="181"/>
      <c r="BG201" s="181"/>
      <c r="BI201" s="241"/>
      <c r="BJ201" s="241"/>
      <c r="BL201" s="181"/>
    </row>
    <row r="202" spans="1:64">
      <c r="A202" s="181"/>
      <c r="F202" s="181"/>
      <c r="G202" s="180"/>
      <c r="H202" s="180"/>
      <c r="I202" s="180"/>
      <c r="J202" s="181"/>
      <c r="K202" s="181"/>
      <c r="L202" s="202"/>
      <c r="M202" s="203"/>
      <c r="N202" s="203"/>
      <c r="O202" s="203"/>
      <c r="P202" s="203"/>
      <c r="Q202" s="203"/>
      <c r="R202" s="203"/>
      <c r="AP202" s="181"/>
      <c r="AQ202" s="181"/>
      <c r="AR202" s="181"/>
      <c r="AS202" s="181"/>
      <c r="AT202" s="181"/>
      <c r="AU202" s="181"/>
      <c r="AV202" s="181"/>
      <c r="AW202" s="181"/>
      <c r="AX202" s="181"/>
      <c r="AY202" s="181"/>
      <c r="AZ202" s="181"/>
      <c r="BA202" s="181"/>
      <c r="BB202" s="181"/>
      <c r="BC202" s="181"/>
      <c r="BD202" s="181"/>
      <c r="BE202" s="181"/>
      <c r="BF202" s="181"/>
      <c r="BG202" s="181"/>
      <c r="BI202" s="241"/>
      <c r="BJ202" s="241"/>
      <c r="BL202" s="181"/>
    </row>
    <row r="203" spans="1:64">
      <c r="A203" s="181"/>
      <c r="F203" s="181"/>
      <c r="G203" s="180"/>
      <c r="H203" s="180"/>
      <c r="I203" s="180"/>
      <c r="J203" s="181"/>
      <c r="K203" s="181"/>
      <c r="L203" s="202"/>
      <c r="M203" s="203"/>
      <c r="N203" s="203"/>
      <c r="O203" s="203"/>
      <c r="P203" s="203"/>
      <c r="Q203" s="203"/>
      <c r="R203" s="203"/>
      <c r="AP203" s="181"/>
      <c r="AQ203" s="181"/>
      <c r="AR203" s="181"/>
      <c r="AS203" s="181"/>
      <c r="AT203" s="181"/>
      <c r="AU203" s="181"/>
      <c r="AV203" s="181"/>
      <c r="AW203" s="181"/>
      <c r="AX203" s="181"/>
      <c r="AY203" s="181"/>
      <c r="AZ203" s="181"/>
      <c r="BA203" s="181"/>
      <c r="BB203" s="181"/>
      <c r="BC203" s="181"/>
      <c r="BD203" s="181"/>
      <c r="BE203" s="181"/>
      <c r="BF203" s="181"/>
      <c r="BG203" s="181"/>
      <c r="BI203" s="241"/>
      <c r="BJ203" s="241"/>
      <c r="BL203" s="181"/>
    </row>
    <row r="204" spans="1:64">
      <c r="A204" s="181"/>
      <c r="F204" s="181"/>
      <c r="G204" s="180"/>
      <c r="H204" s="180"/>
      <c r="I204" s="180"/>
      <c r="J204" s="181"/>
      <c r="K204" s="181"/>
      <c r="L204" s="202"/>
      <c r="M204" s="203"/>
      <c r="N204" s="203"/>
      <c r="O204" s="203"/>
      <c r="P204" s="203"/>
      <c r="Q204" s="203"/>
      <c r="R204" s="203"/>
      <c r="AP204" s="181"/>
      <c r="AQ204" s="181"/>
      <c r="AR204" s="181"/>
      <c r="AS204" s="181"/>
      <c r="AT204" s="181"/>
      <c r="AU204" s="181"/>
      <c r="AV204" s="181"/>
      <c r="AW204" s="181"/>
      <c r="AX204" s="181"/>
      <c r="AY204" s="181"/>
      <c r="AZ204" s="181"/>
      <c r="BA204" s="181"/>
      <c r="BB204" s="181"/>
      <c r="BC204" s="181"/>
      <c r="BD204" s="181"/>
      <c r="BE204" s="181"/>
      <c r="BF204" s="181"/>
      <c r="BG204" s="181"/>
      <c r="BI204" s="241"/>
      <c r="BJ204" s="241"/>
      <c r="BL204" s="181"/>
    </row>
    <row r="205" spans="1:64">
      <c r="A205" s="181"/>
      <c r="F205" s="181"/>
      <c r="G205" s="180"/>
      <c r="H205" s="180"/>
      <c r="I205" s="180"/>
      <c r="J205" s="181"/>
      <c r="K205" s="181"/>
      <c r="L205" s="202"/>
      <c r="M205" s="203"/>
      <c r="N205" s="203"/>
      <c r="O205" s="203"/>
      <c r="P205" s="203"/>
      <c r="Q205" s="203"/>
      <c r="R205" s="203"/>
      <c r="AP205" s="181"/>
      <c r="AQ205" s="181"/>
      <c r="AR205" s="181"/>
      <c r="AS205" s="181"/>
      <c r="AT205" s="181"/>
      <c r="AU205" s="181"/>
      <c r="AV205" s="181"/>
      <c r="AW205" s="181"/>
      <c r="AX205" s="181"/>
      <c r="AY205" s="181"/>
      <c r="AZ205" s="181"/>
      <c r="BA205" s="181"/>
      <c r="BB205" s="181"/>
      <c r="BC205" s="181"/>
      <c r="BD205" s="181"/>
      <c r="BE205" s="181"/>
      <c r="BF205" s="181"/>
      <c r="BG205" s="181"/>
      <c r="BI205" s="241"/>
      <c r="BJ205" s="241"/>
      <c r="BL205" s="181"/>
    </row>
    <row r="206" spans="1:64">
      <c r="A206" s="181"/>
      <c r="F206" s="181"/>
      <c r="G206" s="180"/>
      <c r="H206" s="180"/>
      <c r="I206" s="180"/>
      <c r="J206" s="181"/>
      <c r="K206" s="181"/>
      <c r="L206" s="202"/>
      <c r="M206" s="203"/>
      <c r="N206" s="203"/>
      <c r="O206" s="203"/>
      <c r="P206" s="203"/>
      <c r="Q206" s="203"/>
      <c r="R206" s="203"/>
      <c r="AP206" s="181"/>
      <c r="AQ206" s="181"/>
      <c r="AR206" s="181"/>
      <c r="AS206" s="181"/>
      <c r="AT206" s="181"/>
      <c r="AU206" s="181"/>
      <c r="AV206" s="181"/>
      <c r="AW206" s="181"/>
      <c r="AX206" s="181"/>
      <c r="AY206" s="181"/>
      <c r="AZ206" s="181"/>
      <c r="BA206" s="181"/>
      <c r="BB206" s="181"/>
      <c r="BC206" s="181"/>
      <c r="BD206" s="181"/>
      <c r="BE206" s="181"/>
      <c r="BF206" s="181"/>
      <c r="BG206" s="181"/>
      <c r="BI206" s="241"/>
      <c r="BJ206" s="241"/>
      <c r="BL206" s="181"/>
    </row>
    <row r="207" spans="1:64">
      <c r="A207" s="181"/>
      <c r="F207" s="181"/>
      <c r="G207" s="180"/>
      <c r="H207" s="180"/>
      <c r="I207" s="180"/>
      <c r="J207" s="181"/>
      <c r="K207" s="181"/>
      <c r="L207" s="202"/>
      <c r="M207" s="203"/>
      <c r="N207" s="203"/>
      <c r="O207" s="203"/>
      <c r="P207" s="203"/>
      <c r="Q207" s="203"/>
      <c r="R207" s="203"/>
      <c r="AP207" s="181"/>
      <c r="AQ207" s="181"/>
      <c r="AR207" s="181"/>
      <c r="AS207" s="181"/>
      <c r="AT207" s="181"/>
      <c r="AU207" s="181"/>
      <c r="AV207" s="181"/>
      <c r="AW207" s="181"/>
      <c r="AX207" s="181"/>
      <c r="AY207" s="181"/>
      <c r="AZ207" s="181"/>
      <c r="BA207" s="181"/>
      <c r="BB207" s="181"/>
      <c r="BC207" s="181"/>
      <c r="BD207" s="181"/>
      <c r="BE207" s="181"/>
      <c r="BF207" s="181"/>
      <c r="BG207" s="181"/>
      <c r="BI207" s="241"/>
      <c r="BJ207" s="241"/>
      <c r="BL207" s="181"/>
    </row>
    <row r="208" spans="1:64">
      <c r="A208" s="181"/>
      <c r="F208" s="181"/>
      <c r="G208" s="180"/>
      <c r="H208" s="180"/>
      <c r="I208" s="180"/>
      <c r="J208" s="181"/>
      <c r="K208" s="181"/>
      <c r="L208" s="202"/>
      <c r="M208" s="203"/>
      <c r="N208" s="203"/>
      <c r="O208" s="203"/>
      <c r="P208" s="203"/>
      <c r="Q208" s="203"/>
      <c r="R208" s="203"/>
      <c r="AP208" s="181"/>
      <c r="AQ208" s="181"/>
      <c r="AR208" s="181"/>
      <c r="AS208" s="181"/>
      <c r="AT208" s="181"/>
      <c r="AU208" s="181"/>
      <c r="AV208" s="181"/>
      <c r="AW208" s="181"/>
      <c r="AX208" s="181"/>
      <c r="AY208" s="181"/>
      <c r="AZ208" s="181"/>
      <c r="BA208" s="181"/>
      <c r="BB208" s="181"/>
      <c r="BC208" s="181"/>
      <c r="BD208" s="181"/>
      <c r="BE208" s="181"/>
      <c r="BF208" s="181"/>
      <c r="BG208" s="181"/>
      <c r="BI208" s="241"/>
      <c r="BJ208" s="241"/>
      <c r="BL208" s="181"/>
    </row>
    <row r="209" spans="1:64">
      <c r="A209" s="181"/>
      <c r="F209" s="181"/>
      <c r="G209" s="180"/>
      <c r="H209" s="180"/>
      <c r="I209" s="180"/>
      <c r="J209" s="181"/>
      <c r="K209" s="181"/>
      <c r="L209" s="202"/>
      <c r="M209" s="203"/>
      <c r="N209" s="203"/>
      <c r="O209" s="203"/>
      <c r="P209" s="203"/>
      <c r="Q209" s="203"/>
      <c r="R209" s="203"/>
      <c r="AP209" s="181"/>
      <c r="AQ209" s="181"/>
      <c r="AR209" s="181"/>
      <c r="AS209" s="181"/>
      <c r="AT209" s="181"/>
      <c r="AU209" s="181"/>
      <c r="AV209" s="181"/>
      <c r="AW209" s="181"/>
      <c r="AX209" s="181"/>
      <c r="AY209" s="181"/>
      <c r="AZ209" s="181"/>
      <c r="BA209" s="181"/>
      <c r="BB209" s="181"/>
      <c r="BC209" s="181"/>
      <c r="BD209" s="181"/>
      <c r="BE209" s="181"/>
      <c r="BF209" s="181"/>
      <c r="BG209" s="181"/>
      <c r="BI209" s="241"/>
      <c r="BJ209" s="241"/>
      <c r="BL209" s="181"/>
    </row>
    <row r="210" spans="1:64">
      <c r="A210" s="181"/>
      <c r="F210" s="181"/>
      <c r="G210" s="180"/>
      <c r="H210" s="180"/>
      <c r="I210" s="180"/>
      <c r="J210" s="181"/>
      <c r="K210" s="181"/>
      <c r="L210" s="202"/>
      <c r="M210" s="203"/>
      <c r="N210" s="203"/>
      <c r="O210" s="203"/>
      <c r="P210" s="203"/>
      <c r="Q210" s="203"/>
      <c r="R210" s="203"/>
      <c r="AP210" s="181"/>
      <c r="AQ210" s="181"/>
      <c r="AR210" s="181"/>
      <c r="AS210" s="181"/>
      <c r="AT210" s="181"/>
      <c r="AU210" s="181"/>
      <c r="AV210" s="181"/>
      <c r="AW210" s="181"/>
      <c r="AX210" s="181"/>
      <c r="AY210" s="181"/>
      <c r="AZ210" s="181"/>
      <c r="BA210" s="181"/>
      <c r="BB210" s="181"/>
      <c r="BC210" s="181"/>
      <c r="BD210" s="181"/>
      <c r="BE210" s="181"/>
      <c r="BF210" s="181"/>
      <c r="BG210" s="181"/>
      <c r="BI210" s="241"/>
      <c r="BJ210" s="241"/>
      <c r="BL210" s="181"/>
    </row>
    <row r="211" spans="1:64">
      <c r="A211" s="181"/>
      <c r="F211" s="181"/>
      <c r="G211" s="180"/>
      <c r="H211" s="180"/>
      <c r="I211" s="180"/>
      <c r="J211" s="181"/>
      <c r="K211" s="181"/>
      <c r="L211" s="202"/>
      <c r="M211" s="203"/>
      <c r="N211" s="203"/>
      <c r="O211" s="203"/>
      <c r="P211" s="203"/>
      <c r="Q211" s="203"/>
      <c r="R211" s="203"/>
      <c r="AP211" s="181"/>
      <c r="AQ211" s="181"/>
      <c r="AR211" s="181"/>
      <c r="AS211" s="181"/>
      <c r="AT211" s="181"/>
      <c r="AU211" s="181"/>
      <c r="AV211" s="181"/>
      <c r="AW211" s="181"/>
      <c r="AX211" s="181"/>
      <c r="AY211" s="181"/>
      <c r="AZ211" s="181"/>
      <c r="BA211" s="181"/>
      <c r="BB211" s="181"/>
      <c r="BC211" s="181"/>
      <c r="BD211" s="181"/>
      <c r="BE211" s="181"/>
      <c r="BF211" s="181"/>
      <c r="BG211" s="181"/>
      <c r="BI211" s="241"/>
      <c r="BJ211" s="241"/>
      <c r="BL211" s="181"/>
    </row>
    <row r="212" spans="1:64">
      <c r="A212" s="181"/>
      <c r="F212" s="181"/>
      <c r="G212" s="180"/>
      <c r="H212" s="180"/>
      <c r="I212" s="180"/>
      <c r="J212" s="181"/>
      <c r="K212" s="181"/>
      <c r="L212" s="202"/>
      <c r="M212" s="203"/>
      <c r="N212" s="203"/>
      <c r="O212" s="203"/>
      <c r="P212" s="203"/>
      <c r="Q212" s="203"/>
      <c r="R212" s="203"/>
      <c r="AP212" s="181"/>
      <c r="AQ212" s="181"/>
      <c r="AR212" s="181"/>
      <c r="AS212" s="181"/>
      <c r="AT212" s="181"/>
      <c r="AU212" s="181"/>
      <c r="AV212" s="181"/>
      <c r="AW212" s="181"/>
      <c r="AX212" s="181"/>
      <c r="AY212" s="181"/>
      <c r="AZ212" s="181"/>
      <c r="BA212" s="181"/>
      <c r="BB212" s="181"/>
      <c r="BC212" s="181"/>
      <c r="BD212" s="181"/>
      <c r="BE212" s="181"/>
      <c r="BF212" s="181"/>
      <c r="BG212" s="181"/>
      <c r="BI212" s="241"/>
      <c r="BJ212" s="241"/>
      <c r="BL212" s="181"/>
    </row>
    <row r="213" spans="1:64">
      <c r="A213" s="181"/>
      <c r="F213" s="181"/>
      <c r="G213" s="180"/>
      <c r="H213" s="180"/>
      <c r="I213" s="180"/>
      <c r="J213" s="181"/>
      <c r="K213" s="181"/>
      <c r="L213" s="202"/>
      <c r="M213" s="203"/>
      <c r="N213" s="203"/>
      <c r="O213" s="203"/>
      <c r="P213" s="203"/>
      <c r="Q213" s="203"/>
      <c r="R213" s="203"/>
      <c r="AP213" s="181"/>
      <c r="AQ213" s="181"/>
      <c r="AR213" s="181"/>
      <c r="AS213" s="181"/>
      <c r="AT213" s="181"/>
      <c r="AU213" s="181"/>
      <c r="AV213" s="181"/>
      <c r="AW213" s="181"/>
      <c r="AX213" s="181"/>
      <c r="AY213" s="181"/>
      <c r="AZ213" s="181"/>
      <c r="BA213" s="181"/>
      <c r="BB213" s="181"/>
      <c r="BC213" s="181"/>
      <c r="BD213" s="181"/>
      <c r="BE213" s="181"/>
      <c r="BF213" s="181"/>
      <c r="BG213" s="181"/>
      <c r="BI213" s="241"/>
      <c r="BJ213" s="241"/>
      <c r="BL213" s="181"/>
    </row>
    <row r="214" spans="1:64">
      <c r="A214" s="181"/>
      <c r="F214" s="181"/>
      <c r="G214" s="180"/>
      <c r="H214" s="180"/>
      <c r="I214" s="180"/>
      <c r="J214" s="181"/>
      <c r="K214" s="181"/>
      <c r="L214" s="202"/>
      <c r="M214" s="203"/>
      <c r="N214" s="203"/>
      <c r="O214" s="203"/>
      <c r="P214" s="203"/>
      <c r="Q214" s="203"/>
      <c r="R214" s="203"/>
      <c r="AP214" s="181"/>
      <c r="AQ214" s="181"/>
      <c r="AR214" s="181"/>
      <c r="AS214" s="181"/>
      <c r="AT214" s="181"/>
      <c r="AU214" s="181"/>
      <c r="AV214" s="181"/>
      <c r="AW214" s="181"/>
      <c r="AX214" s="181"/>
      <c r="AY214" s="181"/>
      <c r="AZ214" s="181"/>
      <c r="BA214" s="181"/>
      <c r="BB214" s="181"/>
      <c r="BC214" s="181"/>
      <c r="BD214" s="181"/>
      <c r="BE214" s="181"/>
      <c r="BF214" s="181"/>
      <c r="BG214" s="181"/>
      <c r="BI214" s="241"/>
      <c r="BJ214" s="241"/>
      <c r="BL214" s="181"/>
    </row>
    <row r="215" spans="1:64">
      <c r="A215" s="181"/>
      <c r="F215" s="181"/>
      <c r="G215" s="180"/>
      <c r="H215" s="180"/>
      <c r="I215" s="180"/>
      <c r="J215" s="181"/>
      <c r="K215" s="181"/>
      <c r="L215" s="202"/>
      <c r="M215" s="203"/>
      <c r="N215" s="203"/>
      <c r="O215" s="203"/>
      <c r="P215" s="203"/>
      <c r="Q215" s="203"/>
      <c r="R215" s="203"/>
      <c r="AP215" s="181"/>
      <c r="AQ215" s="181"/>
      <c r="AR215" s="181"/>
      <c r="AS215" s="181"/>
      <c r="AT215" s="181"/>
      <c r="AU215" s="181"/>
      <c r="AV215" s="181"/>
      <c r="AW215" s="181"/>
      <c r="AX215" s="181"/>
      <c r="AY215" s="181"/>
      <c r="AZ215" s="181"/>
      <c r="BA215" s="181"/>
      <c r="BB215" s="181"/>
      <c r="BC215" s="181"/>
      <c r="BD215" s="181"/>
      <c r="BE215" s="181"/>
      <c r="BF215" s="181"/>
      <c r="BG215" s="181"/>
      <c r="BI215" s="241"/>
      <c r="BJ215" s="241"/>
      <c r="BL215" s="181"/>
    </row>
    <row r="216" spans="1:64">
      <c r="A216" s="181"/>
      <c r="F216" s="181"/>
      <c r="G216" s="180"/>
      <c r="H216" s="180"/>
      <c r="I216" s="180"/>
      <c r="J216" s="181"/>
      <c r="K216" s="181"/>
      <c r="L216" s="202"/>
      <c r="M216" s="203"/>
      <c r="N216" s="203"/>
      <c r="O216" s="203"/>
      <c r="P216" s="203"/>
      <c r="Q216" s="203"/>
      <c r="R216" s="203"/>
      <c r="AP216" s="181"/>
      <c r="AQ216" s="181"/>
      <c r="AR216" s="181"/>
      <c r="AS216" s="181"/>
      <c r="AT216" s="181"/>
      <c r="AU216" s="181"/>
      <c r="AV216" s="181"/>
      <c r="AW216" s="181"/>
      <c r="AX216" s="181"/>
      <c r="AY216" s="181"/>
      <c r="AZ216" s="181"/>
      <c r="BA216" s="181"/>
      <c r="BB216" s="181"/>
      <c r="BC216" s="181"/>
      <c r="BD216" s="181"/>
      <c r="BE216" s="181"/>
      <c r="BF216" s="181"/>
      <c r="BG216" s="181"/>
      <c r="BI216" s="241"/>
      <c r="BJ216" s="241"/>
      <c r="BL216" s="181"/>
    </row>
    <row r="217" spans="1:64">
      <c r="A217" s="181"/>
      <c r="F217" s="181"/>
      <c r="G217" s="180"/>
      <c r="H217" s="180"/>
      <c r="I217" s="180"/>
      <c r="J217" s="181"/>
      <c r="K217" s="181"/>
      <c r="L217" s="202"/>
      <c r="M217" s="203"/>
      <c r="N217" s="203"/>
      <c r="O217" s="203"/>
      <c r="P217" s="203"/>
      <c r="Q217" s="203"/>
      <c r="R217" s="203"/>
      <c r="AP217" s="181"/>
      <c r="AQ217" s="181"/>
      <c r="AR217" s="181"/>
      <c r="AS217" s="181"/>
      <c r="AT217" s="181"/>
      <c r="AU217" s="181"/>
      <c r="AV217" s="181"/>
      <c r="AW217" s="181"/>
      <c r="AX217" s="181"/>
      <c r="AY217" s="181"/>
      <c r="AZ217" s="181"/>
      <c r="BA217" s="181"/>
      <c r="BB217" s="181"/>
      <c r="BC217" s="181"/>
      <c r="BD217" s="181"/>
      <c r="BE217" s="181"/>
      <c r="BF217" s="181"/>
      <c r="BG217" s="181"/>
      <c r="BI217" s="241"/>
      <c r="BJ217" s="241"/>
      <c r="BL217" s="181"/>
    </row>
    <row r="218" spans="1:64">
      <c r="A218" s="181"/>
      <c r="F218" s="181"/>
      <c r="G218" s="180"/>
      <c r="H218" s="180"/>
      <c r="I218" s="180"/>
      <c r="J218" s="181"/>
      <c r="K218" s="181"/>
      <c r="L218" s="202"/>
      <c r="M218" s="203"/>
      <c r="N218" s="203"/>
      <c r="O218" s="203"/>
      <c r="P218" s="203"/>
      <c r="Q218" s="203"/>
      <c r="R218" s="203"/>
      <c r="AP218" s="181"/>
      <c r="AQ218" s="181"/>
      <c r="AR218" s="181"/>
      <c r="AS218" s="181"/>
      <c r="AT218" s="181"/>
      <c r="AU218" s="181"/>
      <c r="AV218" s="181"/>
      <c r="AW218" s="181"/>
      <c r="AX218" s="181"/>
      <c r="AY218" s="181"/>
      <c r="AZ218" s="181"/>
      <c r="BA218" s="181"/>
      <c r="BB218" s="181"/>
      <c r="BC218" s="181"/>
      <c r="BD218" s="181"/>
      <c r="BE218" s="181"/>
      <c r="BF218" s="181"/>
      <c r="BG218" s="181"/>
      <c r="BI218" s="241"/>
      <c r="BJ218" s="241"/>
      <c r="BL218" s="181"/>
    </row>
    <row r="219" spans="1:64">
      <c r="A219" s="181"/>
      <c r="F219" s="181"/>
      <c r="G219" s="180"/>
      <c r="H219" s="180"/>
      <c r="I219" s="180"/>
      <c r="J219" s="181"/>
      <c r="K219" s="181"/>
      <c r="L219" s="202"/>
      <c r="M219" s="203"/>
      <c r="N219" s="203"/>
      <c r="O219" s="203"/>
      <c r="P219" s="203"/>
      <c r="Q219" s="203"/>
      <c r="R219" s="203"/>
      <c r="AP219" s="181"/>
      <c r="AQ219" s="181"/>
      <c r="AR219" s="181"/>
      <c r="AS219" s="181"/>
      <c r="AT219" s="181"/>
      <c r="AU219" s="181"/>
      <c r="AV219" s="181"/>
      <c r="AW219" s="181"/>
      <c r="AX219" s="181"/>
      <c r="AY219" s="181"/>
      <c r="AZ219" s="181"/>
      <c r="BA219" s="181"/>
      <c r="BB219" s="181"/>
      <c r="BC219" s="181"/>
      <c r="BD219" s="181"/>
      <c r="BE219" s="181"/>
      <c r="BF219" s="181"/>
      <c r="BG219" s="181"/>
      <c r="BI219" s="241"/>
      <c r="BJ219" s="241"/>
      <c r="BL219" s="181"/>
    </row>
    <row r="220" spans="1:64">
      <c r="A220" s="181"/>
      <c r="F220" s="181"/>
      <c r="G220" s="180"/>
      <c r="H220" s="180"/>
      <c r="I220" s="180"/>
      <c r="J220" s="181"/>
      <c r="K220" s="181"/>
      <c r="L220" s="202"/>
      <c r="M220" s="203"/>
      <c r="N220" s="203"/>
      <c r="O220" s="203"/>
      <c r="P220" s="203"/>
      <c r="Q220" s="203"/>
      <c r="R220" s="203"/>
      <c r="AP220" s="181"/>
      <c r="AQ220" s="181"/>
      <c r="AR220" s="181"/>
      <c r="AS220" s="181"/>
      <c r="AT220" s="181"/>
      <c r="AU220" s="181"/>
      <c r="AV220" s="181"/>
      <c r="AW220" s="181"/>
      <c r="AX220" s="181"/>
      <c r="AY220" s="181"/>
      <c r="AZ220" s="181"/>
      <c r="BA220" s="181"/>
      <c r="BB220" s="181"/>
      <c r="BC220" s="181"/>
      <c r="BD220" s="181"/>
      <c r="BE220" s="181"/>
      <c r="BF220" s="181"/>
      <c r="BG220" s="181"/>
      <c r="BI220" s="241"/>
      <c r="BJ220" s="241"/>
      <c r="BL220" s="181"/>
    </row>
    <row r="221" spans="1:64">
      <c r="A221" s="181"/>
      <c r="F221" s="181"/>
      <c r="G221" s="180"/>
      <c r="H221" s="180"/>
      <c r="I221" s="180"/>
      <c r="J221" s="181"/>
      <c r="K221" s="181"/>
      <c r="L221" s="202"/>
      <c r="M221" s="203"/>
      <c r="N221" s="203"/>
      <c r="O221" s="203"/>
      <c r="P221" s="203"/>
      <c r="Q221" s="203"/>
      <c r="R221" s="203"/>
      <c r="AP221" s="181"/>
      <c r="AQ221" s="181"/>
      <c r="AR221" s="181"/>
      <c r="AS221" s="181"/>
      <c r="AT221" s="181"/>
      <c r="AU221" s="181"/>
      <c r="AV221" s="181"/>
      <c r="AW221" s="181"/>
      <c r="AX221" s="181"/>
      <c r="AY221" s="181"/>
      <c r="AZ221" s="181"/>
      <c r="BA221" s="181"/>
      <c r="BB221" s="181"/>
      <c r="BC221" s="181"/>
      <c r="BD221" s="181"/>
      <c r="BE221" s="181"/>
      <c r="BF221" s="181"/>
      <c r="BG221" s="181"/>
      <c r="BI221" s="241"/>
      <c r="BJ221" s="241"/>
      <c r="BL221" s="181"/>
    </row>
    <row r="222" spans="1:64">
      <c r="A222" s="181"/>
      <c r="F222" s="181"/>
      <c r="G222" s="180"/>
      <c r="H222" s="180"/>
      <c r="I222" s="180"/>
      <c r="J222" s="181"/>
      <c r="K222" s="181"/>
      <c r="L222" s="202"/>
      <c r="M222" s="203"/>
      <c r="N222" s="203"/>
      <c r="O222" s="203"/>
      <c r="P222" s="203"/>
      <c r="Q222" s="203"/>
      <c r="R222" s="203"/>
      <c r="AP222" s="181"/>
      <c r="AQ222" s="181"/>
      <c r="AR222" s="181"/>
      <c r="AS222" s="181"/>
      <c r="AT222" s="181"/>
      <c r="AU222" s="181"/>
      <c r="AV222" s="181"/>
      <c r="AW222" s="181"/>
      <c r="AX222" s="181"/>
      <c r="AY222" s="181"/>
      <c r="AZ222" s="181"/>
      <c r="BA222" s="181"/>
      <c r="BB222" s="181"/>
      <c r="BC222" s="181"/>
      <c r="BD222" s="181"/>
      <c r="BE222" s="181"/>
      <c r="BF222" s="181"/>
      <c r="BG222" s="181"/>
      <c r="BI222" s="241"/>
      <c r="BJ222" s="241"/>
      <c r="BL222" s="181"/>
    </row>
    <row r="223" spans="1:64">
      <c r="A223" s="181"/>
      <c r="F223" s="181"/>
      <c r="G223" s="180"/>
      <c r="H223" s="180"/>
      <c r="I223" s="180"/>
      <c r="J223" s="181"/>
      <c r="K223" s="181"/>
      <c r="L223" s="202"/>
      <c r="M223" s="203"/>
      <c r="N223" s="203"/>
      <c r="O223" s="203"/>
      <c r="P223" s="203"/>
      <c r="Q223" s="203"/>
      <c r="R223" s="203"/>
      <c r="AP223" s="181"/>
      <c r="AQ223" s="181"/>
      <c r="AR223" s="181"/>
      <c r="AS223" s="181"/>
      <c r="AT223" s="181"/>
      <c r="AU223" s="181"/>
      <c r="AV223" s="181"/>
      <c r="AW223" s="181"/>
      <c r="AX223" s="181"/>
      <c r="AY223" s="181"/>
      <c r="AZ223" s="181"/>
      <c r="BA223" s="181"/>
      <c r="BB223" s="181"/>
      <c r="BC223" s="181"/>
      <c r="BD223" s="181"/>
      <c r="BE223" s="181"/>
      <c r="BF223" s="181"/>
      <c r="BG223" s="181"/>
      <c r="BI223" s="241"/>
      <c r="BJ223" s="241"/>
      <c r="BL223" s="181"/>
    </row>
    <row r="224" spans="1:64">
      <c r="A224" s="181"/>
      <c r="F224" s="181"/>
      <c r="G224" s="180"/>
      <c r="H224" s="180"/>
      <c r="I224" s="180"/>
      <c r="J224" s="181"/>
      <c r="K224" s="181"/>
      <c r="L224" s="202"/>
      <c r="M224" s="203"/>
      <c r="N224" s="203"/>
      <c r="O224" s="203"/>
      <c r="P224" s="203"/>
      <c r="Q224" s="203"/>
      <c r="R224" s="203"/>
      <c r="AP224" s="181"/>
      <c r="AQ224" s="181"/>
      <c r="AR224" s="181"/>
      <c r="AS224" s="181"/>
      <c r="AT224" s="181"/>
      <c r="AU224" s="181"/>
      <c r="AV224" s="181"/>
      <c r="AW224" s="181"/>
      <c r="AX224" s="181"/>
      <c r="AY224" s="181"/>
      <c r="AZ224" s="181"/>
      <c r="BA224" s="181"/>
      <c r="BB224" s="181"/>
      <c r="BC224" s="181"/>
      <c r="BD224" s="181"/>
      <c r="BE224" s="181"/>
      <c r="BF224" s="181"/>
      <c r="BG224" s="181"/>
      <c r="BI224" s="241"/>
      <c r="BJ224" s="241"/>
      <c r="BL224" s="181"/>
    </row>
    <row r="225" spans="1:64">
      <c r="A225" s="181"/>
      <c r="F225" s="181"/>
      <c r="G225" s="180"/>
      <c r="H225" s="180"/>
      <c r="I225" s="180"/>
      <c r="J225" s="181"/>
      <c r="K225" s="181"/>
      <c r="L225" s="202"/>
      <c r="M225" s="203"/>
      <c r="N225" s="203"/>
      <c r="O225" s="203"/>
      <c r="P225" s="203"/>
      <c r="Q225" s="203"/>
      <c r="R225" s="203"/>
      <c r="AP225" s="181"/>
      <c r="AQ225" s="181"/>
      <c r="AR225" s="181"/>
      <c r="AS225" s="181"/>
      <c r="AT225" s="181"/>
      <c r="AU225" s="181"/>
      <c r="AV225" s="181"/>
      <c r="AW225" s="181"/>
      <c r="AX225" s="181"/>
      <c r="AY225" s="181"/>
      <c r="AZ225" s="181"/>
      <c r="BA225" s="181"/>
      <c r="BB225" s="181"/>
      <c r="BC225" s="181"/>
      <c r="BD225" s="181"/>
      <c r="BE225" s="181"/>
      <c r="BF225" s="181"/>
      <c r="BG225" s="181"/>
      <c r="BI225" s="241"/>
      <c r="BJ225" s="241"/>
      <c r="BL225" s="181"/>
    </row>
    <row r="226" spans="1:64">
      <c r="A226" s="181"/>
      <c r="F226" s="181"/>
      <c r="G226" s="180"/>
      <c r="H226" s="180"/>
      <c r="I226" s="180"/>
      <c r="J226" s="181"/>
      <c r="K226" s="181"/>
      <c r="L226" s="202"/>
      <c r="M226" s="203"/>
      <c r="N226" s="203"/>
      <c r="O226" s="203"/>
      <c r="P226" s="203"/>
      <c r="Q226" s="203"/>
      <c r="R226" s="203"/>
      <c r="AP226" s="181"/>
      <c r="AQ226" s="181"/>
      <c r="AR226" s="181"/>
      <c r="AS226" s="181"/>
      <c r="AT226" s="181"/>
      <c r="AU226" s="181"/>
      <c r="AV226" s="181"/>
      <c r="AW226" s="181"/>
      <c r="AX226" s="181"/>
      <c r="AY226" s="181"/>
      <c r="AZ226" s="181"/>
      <c r="BA226" s="181"/>
      <c r="BB226" s="181"/>
      <c r="BC226" s="181"/>
      <c r="BD226" s="181"/>
      <c r="BE226" s="181"/>
      <c r="BF226" s="181"/>
      <c r="BG226" s="181"/>
      <c r="BI226" s="241"/>
      <c r="BJ226" s="241"/>
      <c r="BL226" s="181"/>
    </row>
    <row r="227" spans="1:64">
      <c r="A227" s="181"/>
      <c r="F227" s="181"/>
      <c r="G227" s="180"/>
      <c r="H227" s="180"/>
      <c r="I227" s="180"/>
      <c r="J227" s="181"/>
      <c r="K227" s="181"/>
      <c r="L227" s="202"/>
      <c r="M227" s="203"/>
      <c r="N227" s="203"/>
      <c r="O227" s="203"/>
      <c r="P227" s="203"/>
      <c r="Q227" s="203"/>
      <c r="R227" s="203"/>
      <c r="AP227" s="181"/>
      <c r="AQ227" s="181"/>
      <c r="AR227" s="181"/>
      <c r="AS227" s="181"/>
      <c r="AT227" s="181"/>
      <c r="AU227" s="181"/>
      <c r="AV227" s="181"/>
      <c r="AW227" s="181"/>
      <c r="AX227" s="181"/>
      <c r="AY227" s="181"/>
      <c r="AZ227" s="181"/>
      <c r="BA227" s="181"/>
      <c r="BB227" s="181"/>
      <c r="BC227" s="181"/>
      <c r="BD227" s="181"/>
      <c r="BE227" s="181"/>
      <c r="BF227" s="181"/>
      <c r="BG227" s="181"/>
      <c r="BI227" s="241"/>
      <c r="BJ227" s="241"/>
      <c r="BL227" s="181"/>
    </row>
    <row r="228" spans="1:64">
      <c r="A228" s="181"/>
      <c r="F228" s="181"/>
      <c r="G228" s="180"/>
      <c r="H228" s="180"/>
      <c r="I228" s="180"/>
      <c r="J228" s="181"/>
      <c r="K228" s="181"/>
      <c r="L228" s="202"/>
      <c r="M228" s="203"/>
      <c r="N228" s="203"/>
      <c r="O228" s="203"/>
      <c r="P228" s="203"/>
      <c r="Q228" s="203"/>
      <c r="R228" s="203"/>
      <c r="AP228" s="181"/>
      <c r="AQ228" s="181"/>
      <c r="AR228" s="181"/>
      <c r="AS228" s="181"/>
      <c r="AT228" s="181"/>
      <c r="AU228" s="181"/>
      <c r="AV228" s="181"/>
      <c r="AW228" s="181"/>
      <c r="AX228" s="181"/>
      <c r="AY228" s="181"/>
      <c r="AZ228" s="181"/>
      <c r="BA228" s="181"/>
      <c r="BB228" s="181"/>
      <c r="BC228" s="181"/>
      <c r="BD228" s="181"/>
      <c r="BE228" s="181"/>
      <c r="BF228" s="181"/>
      <c r="BG228" s="181"/>
      <c r="BI228" s="241"/>
      <c r="BJ228" s="241"/>
      <c r="BL228" s="181"/>
    </row>
    <row r="229" spans="1:64">
      <c r="A229" s="181"/>
      <c r="F229" s="181"/>
      <c r="G229" s="180"/>
      <c r="H229" s="180"/>
      <c r="I229" s="180"/>
      <c r="J229" s="181"/>
      <c r="K229" s="181"/>
      <c r="L229" s="202"/>
      <c r="M229" s="203"/>
      <c r="N229" s="203"/>
      <c r="O229" s="203"/>
      <c r="P229" s="203"/>
      <c r="Q229" s="203"/>
      <c r="R229" s="203"/>
      <c r="AP229" s="181"/>
      <c r="AQ229" s="181"/>
      <c r="AR229" s="181"/>
      <c r="AS229" s="181"/>
      <c r="AT229" s="181"/>
      <c r="AU229" s="181"/>
      <c r="AV229" s="181"/>
      <c r="AW229" s="181"/>
      <c r="AX229" s="181"/>
      <c r="AY229" s="181"/>
      <c r="AZ229" s="181"/>
      <c r="BA229" s="181"/>
      <c r="BB229" s="181"/>
      <c r="BC229" s="181"/>
      <c r="BD229" s="181"/>
      <c r="BE229" s="181"/>
      <c r="BF229" s="181"/>
      <c r="BG229" s="181"/>
      <c r="BI229" s="241"/>
      <c r="BJ229" s="241"/>
      <c r="BL229" s="181"/>
    </row>
    <row r="230" spans="1:64">
      <c r="A230" s="181"/>
      <c r="F230" s="181"/>
      <c r="G230" s="180"/>
      <c r="H230" s="180"/>
      <c r="I230" s="180"/>
      <c r="J230" s="181"/>
      <c r="K230" s="181"/>
      <c r="L230" s="202"/>
      <c r="M230" s="203"/>
      <c r="N230" s="203"/>
      <c r="O230" s="203"/>
      <c r="P230" s="203"/>
      <c r="Q230" s="203"/>
      <c r="R230" s="203"/>
      <c r="AP230" s="181"/>
      <c r="AQ230" s="181"/>
      <c r="AR230" s="181"/>
      <c r="AS230" s="181"/>
      <c r="AT230" s="181"/>
      <c r="AU230" s="181"/>
      <c r="AV230" s="181"/>
      <c r="AW230" s="181"/>
      <c r="AX230" s="181"/>
      <c r="AY230" s="181"/>
      <c r="AZ230" s="181"/>
      <c r="BA230" s="181"/>
      <c r="BB230" s="181"/>
      <c r="BC230" s="181"/>
      <c r="BD230" s="181"/>
      <c r="BE230" s="181"/>
      <c r="BF230" s="181"/>
      <c r="BG230" s="181"/>
      <c r="BI230" s="241"/>
      <c r="BJ230" s="241"/>
      <c r="BL230" s="181"/>
    </row>
    <row r="231" spans="1:64">
      <c r="A231" s="181"/>
      <c r="F231" s="181"/>
      <c r="G231" s="180"/>
      <c r="H231" s="180"/>
      <c r="I231" s="180"/>
      <c r="J231" s="181"/>
      <c r="K231" s="181"/>
      <c r="L231" s="202"/>
      <c r="M231" s="203"/>
      <c r="N231" s="203"/>
      <c r="O231" s="203"/>
      <c r="P231" s="203"/>
      <c r="Q231" s="203"/>
      <c r="R231" s="203"/>
      <c r="AP231" s="181"/>
      <c r="AQ231" s="181"/>
      <c r="AR231" s="181"/>
      <c r="AS231" s="181"/>
      <c r="AT231" s="181"/>
      <c r="AU231" s="181"/>
      <c r="AV231" s="181"/>
      <c r="AW231" s="181"/>
      <c r="AX231" s="181"/>
      <c r="AY231" s="181"/>
      <c r="AZ231" s="181"/>
      <c r="BA231" s="181"/>
      <c r="BB231" s="181"/>
      <c r="BC231" s="181"/>
      <c r="BD231" s="181"/>
      <c r="BE231" s="181"/>
      <c r="BF231" s="181"/>
      <c r="BG231" s="181"/>
      <c r="BI231" s="241"/>
      <c r="BJ231" s="241"/>
      <c r="BL231" s="181"/>
    </row>
    <row r="232" spans="1:64">
      <c r="A232" s="181"/>
      <c r="F232" s="181"/>
      <c r="G232" s="180"/>
      <c r="H232" s="180"/>
      <c r="I232" s="180"/>
      <c r="J232" s="181"/>
      <c r="K232" s="181"/>
      <c r="L232" s="202"/>
      <c r="M232" s="203"/>
      <c r="N232" s="203"/>
      <c r="O232" s="203"/>
      <c r="P232" s="203"/>
      <c r="Q232" s="203"/>
      <c r="R232" s="203"/>
      <c r="AP232" s="181"/>
      <c r="AQ232" s="181"/>
      <c r="AR232" s="181"/>
      <c r="AS232" s="181"/>
      <c r="AT232" s="181"/>
      <c r="AU232" s="181"/>
      <c r="AV232" s="181"/>
      <c r="AW232" s="181"/>
      <c r="AX232" s="181"/>
      <c r="AY232" s="181"/>
      <c r="AZ232" s="181"/>
      <c r="BA232" s="181"/>
      <c r="BB232" s="181"/>
      <c r="BC232" s="181"/>
      <c r="BD232" s="181"/>
      <c r="BE232" s="181"/>
      <c r="BF232" s="181"/>
      <c r="BG232" s="181"/>
      <c r="BI232" s="241"/>
      <c r="BJ232" s="241"/>
      <c r="BL232" s="181"/>
    </row>
    <row r="233" spans="1:64">
      <c r="A233" s="181"/>
      <c r="F233" s="181"/>
      <c r="G233" s="180"/>
      <c r="H233" s="180"/>
      <c r="I233" s="180"/>
      <c r="J233" s="181"/>
      <c r="K233" s="181"/>
      <c r="L233" s="202"/>
      <c r="M233" s="203"/>
      <c r="N233" s="203"/>
      <c r="O233" s="203"/>
      <c r="P233" s="203"/>
      <c r="Q233" s="203"/>
      <c r="R233" s="203"/>
      <c r="AP233" s="181"/>
      <c r="AQ233" s="181"/>
      <c r="AR233" s="181"/>
      <c r="AS233" s="181"/>
      <c r="AT233" s="181"/>
      <c r="AU233" s="181"/>
      <c r="AV233" s="181"/>
      <c r="AW233" s="181"/>
      <c r="AX233" s="181"/>
      <c r="AY233" s="181"/>
      <c r="AZ233" s="181"/>
      <c r="BA233" s="181"/>
      <c r="BB233" s="181"/>
      <c r="BC233" s="181"/>
      <c r="BD233" s="181"/>
      <c r="BE233" s="181"/>
      <c r="BF233" s="181"/>
      <c r="BG233" s="181"/>
      <c r="BI233" s="241"/>
      <c r="BJ233" s="241"/>
      <c r="BL233" s="181"/>
    </row>
    <row r="234" spans="1:64">
      <c r="A234" s="181"/>
      <c r="F234" s="181"/>
      <c r="G234" s="180"/>
      <c r="H234" s="180"/>
      <c r="I234" s="180"/>
      <c r="J234" s="181"/>
      <c r="K234" s="181"/>
      <c r="L234" s="202"/>
      <c r="M234" s="203"/>
      <c r="N234" s="203"/>
      <c r="O234" s="203"/>
      <c r="P234" s="203"/>
      <c r="Q234" s="203"/>
      <c r="R234" s="203"/>
      <c r="AP234" s="181"/>
      <c r="AQ234" s="181"/>
      <c r="AR234" s="181"/>
      <c r="AS234" s="181"/>
      <c r="AT234" s="181"/>
      <c r="AU234" s="181"/>
      <c r="AV234" s="181"/>
      <c r="AW234" s="181"/>
      <c r="AX234" s="181"/>
      <c r="AY234" s="181"/>
      <c r="AZ234" s="181"/>
      <c r="BA234" s="181"/>
      <c r="BB234" s="181"/>
      <c r="BC234" s="181"/>
      <c r="BD234" s="181"/>
      <c r="BE234" s="181"/>
      <c r="BF234" s="181"/>
      <c r="BG234" s="181"/>
      <c r="BI234" s="241"/>
      <c r="BJ234" s="241"/>
      <c r="BL234" s="181"/>
    </row>
    <row r="235" spans="1:64">
      <c r="A235" s="181"/>
      <c r="F235" s="181"/>
      <c r="G235" s="180"/>
      <c r="H235" s="180"/>
      <c r="I235" s="180"/>
      <c r="J235" s="181"/>
      <c r="K235" s="181"/>
      <c r="L235" s="202"/>
      <c r="M235" s="203"/>
      <c r="N235" s="203"/>
      <c r="O235" s="203"/>
      <c r="P235" s="203"/>
      <c r="Q235" s="203"/>
      <c r="R235" s="203"/>
      <c r="AP235" s="181"/>
      <c r="AQ235" s="181"/>
      <c r="AR235" s="181"/>
      <c r="AS235" s="181"/>
      <c r="AT235" s="181"/>
      <c r="AU235" s="181"/>
      <c r="AV235" s="181"/>
      <c r="AW235" s="181"/>
      <c r="AX235" s="181"/>
      <c r="AY235" s="181"/>
      <c r="AZ235" s="181"/>
      <c r="BA235" s="181"/>
      <c r="BB235" s="181"/>
      <c r="BC235" s="181"/>
      <c r="BD235" s="181"/>
      <c r="BE235" s="181"/>
      <c r="BF235" s="181"/>
      <c r="BG235" s="181"/>
      <c r="BI235" s="241"/>
      <c r="BJ235" s="241"/>
      <c r="BL235" s="181"/>
    </row>
    <row r="236" spans="1:64">
      <c r="A236" s="181"/>
      <c r="F236" s="181"/>
      <c r="G236" s="180"/>
      <c r="H236" s="180"/>
      <c r="I236" s="180"/>
      <c r="J236" s="181"/>
      <c r="K236" s="181"/>
      <c r="L236" s="202"/>
      <c r="M236" s="203"/>
      <c r="N236" s="203"/>
      <c r="O236" s="203"/>
      <c r="P236" s="203"/>
      <c r="Q236" s="203"/>
      <c r="R236" s="203"/>
      <c r="AP236" s="181"/>
      <c r="AQ236" s="181"/>
      <c r="AR236" s="181"/>
      <c r="AS236" s="181"/>
      <c r="AT236" s="181"/>
      <c r="AU236" s="181"/>
      <c r="AV236" s="181"/>
      <c r="AW236" s="181"/>
      <c r="AX236" s="181"/>
      <c r="AY236" s="181"/>
      <c r="AZ236" s="181"/>
      <c r="BA236" s="181"/>
      <c r="BB236" s="181"/>
      <c r="BC236" s="181"/>
      <c r="BD236" s="181"/>
      <c r="BE236" s="181"/>
      <c r="BF236" s="181"/>
      <c r="BG236" s="181"/>
      <c r="BI236" s="241"/>
      <c r="BJ236" s="241"/>
      <c r="BL236" s="181"/>
    </row>
    <row r="237" spans="1:64">
      <c r="A237" s="181"/>
      <c r="F237" s="181"/>
      <c r="G237" s="180"/>
      <c r="H237" s="180"/>
      <c r="I237" s="180"/>
      <c r="J237" s="181"/>
      <c r="K237" s="181"/>
      <c r="L237" s="202"/>
      <c r="M237" s="203"/>
      <c r="N237" s="203"/>
      <c r="O237" s="203"/>
      <c r="P237" s="203"/>
      <c r="Q237" s="203"/>
      <c r="R237" s="203"/>
      <c r="AP237" s="181"/>
      <c r="AQ237" s="181"/>
      <c r="AR237" s="181"/>
      <c r="AS237" s="181"/>
      <c r="AT237" s="181"/>
      <c r="AU237" s="181"/>
      <c r="AV237" s="181"/>
      <c r="AW237" s="181"/>
      <c r="AX237" s="181"/>
      <c r="AY237" s="181"/>
      <c r="AZ237" s="181"/>
      <c r="BA237" s="181"/>
      <c r="BB237" s="181"/>
      <c r="BC237" s="181"/>
      <c r="BD237" s="181"/>
      <c r="BE237" s="181"/>
      <c r="BF237" s="181"/>
      <c r="BG237" s="181"/>
      <c r="BI237" s="241"/>
      <c r="BJ237" s="241"/>
      <c r="BL237" s="181"/>
    </row>
    <row r="238" spans="1:64">
      <c r="A238" s="181"/>
      <c r="F238" s="181"/>
      <c r="G238" s="180"/>
      <c r="H238" s="180"/>
      <c r="I238" s="180"/>
      <c r="J238" s="181"/>
      <c r="K238" s="181"/>
      <c r="L238" s="202"/>
      <c r="M238" s="203"/>
      <c r="N238" s="203"/>
      <c r="O238" s="203"/>
      <c r="P238" s="203"/>
      <c r="Q238" s="203"/>
      <c r="R238" s="203"/>
      <c r="AP238" s="181"/>
      <c r="AQ238" s="181"/>
      <c r="AR238" s="181"/>
      <c r="AS238" s="181"/>
      <c r="AT238" s="181"/>
      <c r="AU238" s="181"/>
      <c r="AV238" s="181"/>
      <c r="AW238" s="181"/>
      <c r="AX238" s="181"/>
      <c r="AY238" s="181"/>
      <c r="AZ238" s="181"/>
      <c r="BA238" s="181"/>
      <c r="BB238" s="181"/>
      <c r="BC238" s="181"/>
      <c r="BD238" s="181"/>
      <c r="BE238" s="181"/>
      <c r="BF238" s="181"/>
      <c r="BG238" s="181"/>
      <c r="BI238" s="241"/>
      <c r="BJ238" s="241"/>
      <c r="BL238" s="181"/>
    </row>
    <row r="239" spans="1:64">
      <c r="A239" s="181"/>
      <c r="F239" s="181"/>
      <c r="G239" s="180"/>
      <c r="H239" s="180"/>
      <c r="I239" s="180"/>
      <c r="J239" s="181"/>
      <c r="K239" s="181"/>
      <c r="L239" s="202"/>
      <c r="M239" s="203"/>
      <c r="N239" s="203"/>
      <c r="O239" s="203"/>
      <c r="P239" s="203"/>
      <c r="Q239" s="203"/>
      <c r="R239" s="203"/>
      <c r="AP239" s="181"/>
      <c r="AQ239" s="181"/>
      <c r="AR239" s="181"/>
      <c r="AS239" s="181"/>
      <c r="AT239" s="181"/>
      <c r="AU239" s="181"/>
      <c r="AV239" s="181"/>
      <c r="AW239" s="181"/>
      <c r="AX239" s="181"/>
      <c r="AY239" s="181"/>
      <c r="AZ239" s="181"/>
      <c r="BA239" s="181"/>
      <c r="BB239" s="181"/>
      <c r="BC239" s="181"/>
      <c r="BD239" s="181"/>
      <c r="BE239" s="181"/>
      <c r="BF239" s="181"/>
      <c r="BG239" s="181"/>
      <c r="BI239" s="241"/>
      <c r="BJ239" s="241"/>
      <c r="BL239" s="181"/>
    </row>
    <row r="240" spans="1:64">
      <c r="A240" s="181"/>
      <c r="F240" s="181"/>
      <c r="G240" s="180"/>
      <c r="H240" s="180"/>
      <c r="I240" s="180"/>
      <c r="J240" s="181"/>
      <c r="K240" s="181"/>
      <c r="L240" s="202"/>
      <c r="M240" s="203"/>
      <c r="N240" s="203"/>
      <c r="O240" s="203"/>
      <c r="P240" s="203"/>
      <c r="Q240" s="203"/>
      <c r="R240" s="203"/>
      <c r="AP240" s="181"/>
      <c r="AQ240" s="181"/>
      <c r="AR240" s="181"/>
      <c r="AS240" s="181"/>
      <c r="AT240" s="181"/>
      <c r="AU240" s="181"/>
      <c r="AV240" s="181"/>
      <c r="AW240" s="181"/>
      <c r="AX240" s="181"/>
      <c r="AY240" s="181"/>
      <c r="AZ240" s="181"/>
      <c r="BA240" s="181"/>
      <c r="BB240" s="181"/>
      <c r="BC240" s="181"/>
      <c r="BD240" s="181"/>
      <c r="BE240" s="181"/>
      <c r="BF240" s="181"/>
      <c r="BG240" s="181"/>
      <c r="BI240" s="241"/>
      <c r="BJ240" s="241"/>
      <c r="BL240" s="181"/>
    </row>
    <row r="241" spans="1:64">
      <c r="A241" s="181"/>
      <c r="F241" s="181"/>
      <c r="G241" s="180"/>
      <c r="H241" s="180"/>
      <c r="I241" s="180"/>
      <c r="J241" s="181"/>
      <c r="K241" s="181"/>
      <c r="L241" s="202"/>
      <c r="M241" s="203"/>
      <c r="N241" s="203"/>
      <c r="O241" s="203"/>
      <c r="P241" s="203"/>
      <c r="Q241" s="203"/>
      <c r="R241" s="203"/>
      <c r="AP241" s="181"/>
      <c r="AQ241" s="181"/>
      <c r="AR241" s="181"/>
      <c r="AS241" s="181"/>
      <c r="AT241" s="181"/>
      <c r="AU241" s="181"/>
      <c r="AV241" s="181"/>
      <c r="AW241" s="181"/>
      <c r="AX241" s="181"/>
      <c r="AY241" s="181"/>
      <c r="AZ241" s="181"/>
      <c r="BA241" s="181"/>
      <c r="BB241" s="181"/>
      <c r="BC241" s="181"/>
      <c r="BD241" s="181"/>
      <c r="BE241" s="181"/>
      <c r="BF241" s="181"/>
      <c r="BG241" s="181"/>
      <c r="BI241" s="241"/>
      <c r="BJ241" s="241"/>
      <c r="BL241" s="181"/>
    </row>
    <row r="242" spans="1:64">
      <c r="A242" s="181"/>
      <c r="F242" s="181"/>
      <c r="G242" s="180"/>
      <c r="H242" s="180"/>
      <c r="I242" s="180"/>
      <c r="J242" s="181"/>
      <c r="K242" s="181"/>
      <c r="L242" s="202"/>
      <c r="M242" s="203"/>
      <c r="N242" s="203"/>
      <c r="O242" s="203"/>
      <c r="P242" s="203"/>
      <c r="Q242" s="203"/>
      <c r="R242" s="203"/>
      <c r="AP242" s="181"/>
      <c r="AQ242" s="181"/>
      <c r="AR242" s="181"/>
      <c r="AS242" s="181"/>
      <c r="AT242" s="181"/>
      <c r="AU242" s="181"/>
      <c r="AV242" s="181"/>
      <c r="AW242" s="181"/>
      <c r="AX242" s="181"/>
      <c r="AY242" s="181"/>
      <c r="AZ242" s="181"/>
      <c r="BA242" s="181"/>
      <c r="BB242" s="181"/>
      <c r="BC242" s="181"/>
      <c r="BD242" s="181"/>
      <c r="BE242" s="181"/>
      <c r="BF242" s="181"/>
      <c r="BG242" s="181"/>
      <c r="BI242" s="241"/>
      <c r="BJ242" s="241"/>
      <c r="BL242" s="181"/>
    </row>
    <row r="243" spans="1:64">
      <c r="A243" s="181"/>
      <c r="F243" s="181"/>
      <c r="G243" s="180"/>
      <c r="H243" s="180"/>
      <c r="I243" s="180"/>
      <c r="J243" s="181"/>
      <c r="K243" s="181"/>
      <c r="L243" s="202"/>
      <c r="M243" s="203"/>
      <c r="N243" s="203"/>
      <c r="O243" s="203"/>
      <c r="P243" s="203"/>
      <c r="Q243" s="203"/>
      <c r="R243" s="203"/>
      <c r="AP243" s="181"/>
      <c r="AQ243" s="181"/>
      <c r="AR243" s="181"/>
      <c r="AS243" s="181"/>
      <c r="AT243" s="181"/>
      <c r="AU243" s="181"/>
      <c r="AV243" s="181"/>
      <c r="AW243" s="181"/>
      <c r="AX243" s="181"/>
      <c r="AY243" s="181"/>
      <c r="AZ243" s="181"/>
      <c r="BA243" s="181"/>
      <c r="BB243" s="181"/>
      <c r="BC243" s="181"/>
      <c r="BD243" s="181"/>
      <c r="BE243" s="181"/>
      <c r="BF243" s="181"/>
      <c r="BG243" s="181"/>
      <c r="BI243" s="241"/>
      <c r="BJ243" s="241"/>
      <c r="BL243" s="181"/>
    </row>
    <row r="244" spans="1:64">
      <c r="A244" s="181"/>
      <c r="F244" s="181"/>
      <c r="G244" s="180"/>
      <c r="H244" s="180"/>
      <c r="I244" s="180"/>
      <c r="J244" s="181"/>
      <c r="K244" s="181"/>
      <c r="L244" s="202"/>
      <c r="M244" s="203"/>
      <c r="N244" s="203"/>
      <c r="O244" s="203"/>
      <c r="P244" s="203"/>
      <c r="Q244" s="203"/>
      <c r="R244" s="203"/>
      <c r="AP244" s="181"/>
      <c r="AQ244" s="181"/>
      <c r="AR244" s="181"/>
      <c r="AS244" s="181"/>
      <c r="AT244" s="181"/>
      <c r="AU244" s="181"/>
      <c r="AV244" s="181"/>
      <c r="AW244" s="181"/>
      <c r="AX244" s="181"/>
      <c r="AY244" s="181"/>
      <c r="AZ244" s="181"/>
      <c r="BA244" s="181"/>
      <c r="BB244" s="181"/>
      <c r="BC244" s="181"/>
      <c r="BD244" s="181"/>
      <c r="BE244" s="181"/>
      <c r="BF244" s="181"/>
      <c r="BG244" s="181"/>
      <c r="BI244" s="241"/>
      <c r="BJ244" s="241"/>
      <c r="BL244" s="181"/>
    </row>
    <row r="245" spans="1:64">
      <c r="A245" s="181"/>
      <c r="F245" s="181"/>
      <c r="G245" s="180"/>
      <c r="H245" s="180"/>
      <c r="I245" s="180"/>
      <c r="J245" s="181"/>
      <c r="K245" s="181"/>
      <c r="L245" s="202"/>
      <c r="M245" s="203"/>
      <c r="N245" s="203"/>
      <c r="O245" s="203"/>
      <c r="P245" s="203"/>
      <c r="Q245" s="203"/>
      <c r="R245" s="203"/>
      <c r="AP245" s="181"/>
      <c r="AQ245" s="181"/>
      <c r="AR245" s="181"/>
      <c r="AS245" s="181"/>
      <c r="AT245" s="181"/>
      <c r="AU245" s="181"/>
      <c r="AV245" s="181"/>
      <c r="AW245" s="181"/>
      <c r="AX245" s="181"/>
      <c r="AY245" s="181"/>
      <c r="AZ245" s="181"/>
      <c r="BA245" s="181"/>
      <c r="BB245" s="181"/>
      <c r="BC245" s="181"/>
      <c r="BD245" s="181"/>
      <c r="BE245" s="181"/>
      <c r="BF245" s="181"/>
      <c r="BG245" s="181"/>
      <c r="BI245" s="241"/>
      <c r="BJ245" s="241"/>
      <c r="BL245" s="181"/>
    </row>
    <row r="246" spans="1:64">
      <c r="A246" s="181"/>
      <c r="F246" s="181"/>
      <c r="G246" s="180"/>
      <c r="H246" s="180"/>
      <c r="I246" s="180"/>
      <c r="J246" s="181"/>
      <c r="K246" s="181"/>
      <c r="L246" s="202"/>
      <c r="M246" s="203"/>
      <c r="N246" s="203"/>
      <c r="O246" s="203"/>
      <c r="P246" s="203"/>
      <c r="Q246" s="203"/>
      <c r="R246" s="203"/>
      <c r="AP246" s="181"/>
      <c r="AQ246" s="181"/>
      <c r="AR246" s="181"/>
      <c r="AS246" s="181"/>
      <c r="AT246" s="181"/>
      <c r="AU246" s="181"/>
      <c r="AV246" s="181"/>
      <c r="AW246" s="181"/>
      <c r="AX246" s="181"/>
      <c r="AY246" s="181"/>
      <c r="AZ246" s="181"/>
      <c r="BA246" s="181"/>
      <c r="BB246" s="181"/>
      <c r="BC246" s="181"/>
      <c r="BD246" s="181"/>
      <c r="BE246" s="181"/>
      <c r="BF246" s="181"/>
      <c r="BG246" s="181"/>
      <c r="BI246" s="241"/>
      <c r="BJ246" s="241"/>
      <c r="BL246" s="181"/>
    </row>
    <row r="247" spans="1:64">
      <c r="A247" s="181"/>
      <c r="F247" s="181"/>
      <c r="G247" s="180"/>
      <c r="H247" s="180"/>
      <c r="I247" s="180"/>
      <c r="J247" s="181"/>
      <c r="K247" s="181"/>
      <c r="L247" s="202"/>
      <c r="M247" s="203"/>
      <c r="N247" s="203"/>
      <c r="O247" s="203"/>
      <c r="P247" s="203"/>
      <c r="Q247" s="203"/>
      <c r="R247" s="203"/>
      <c r="AP247" s="181"/>
      <c r="AQ247" s="181"/>
      <c r="AR247" s="181"/>
      <c r="AS247" s="181"/>
      <c r="AT247" s="181"/>
      <c r="AU247" s="181"/>
      <c r="AV247" s="181"/>
      <c r="AW247" s="181"/>
      <c r="AX247" s="181"/>
      <c r="AY247" s="181"/>
      <c r="AZ247" s="181"/>
      <c r="BA247" s="181"/>
      <c r="BB247" s="181"/>
      <c r="BC247" s="181"/>
      <c r="BD247" s="181"/>
      <c r="BE247" s="181"/>
      <c r="BF247" s="181"/>
      <c r="BG247" s="181"/>
      <c r="BI247" s="241"/>
      <c r="BJ247" s="241"/>
      <c r="BL247" s="181"/>
    </row>
    <row r="248" spans="1:64">
      <c r="A248" s="181"/>
      <c r="F248" s="181"/>
      <c r="G248" s="180"/>
      <c r="H248" s="180"/>
      <c r="I248" s="180"/>
      <c r="J248" s="181"/>
      <c r="K248" s="181"/>
      <c r="L248" s="202"/>
      <c r="M248" s="203"/>
      <c r="N248" s="203"/>
      <c r="O248" s="203"/>
      <c r="P248" s="203"/>
      <c r="Q248" s="203"/>
      <c r="R248" s="203"/>
      <c r="AP248" s="181"/>
      <c r="AQ248" s="181"/>
      <c r="AR248" s="181"/>
      <c r="AS248" s="181"/>
      <c r="AT248" s="181"/>
      <c r="AU248" s="181"/>
      <c r="AV248" s="181"/>
      <c r="AW248" s="181"/>
      <c r="AX248" s="181"/>
      <c r="AY248" s="181"/>
      <c r="AZ248" s="181"/>
      <c r="BA248" s="181"/>
      <c r="BB248" s="181"/>
      <c r="BC248" s="181"/>
      <c r="BD248" s="181"/>
      <c r="BE248" s="181"/>
      <c r="BF248" s="181"/>
      <c r="BG248" s="181"/>
      <c r="BI248" s="241"/>
      <c r="BJ248" s="241"/>
      <c r="BL248" s="181"/>
    </row>
    <row r="249" spans="1:64">
      <c r="A249" s="181"/>
      <c r="F249" s="181"/>
      <c r="G249" s="180"/>
      <c r="H249" s="180"/>
      <c r="I249" s="180"/>
      <c r="J249" s="181"/>
      <c r="K249" s="181"/>
      <c r="L249" s="202"/>
      <c r="M249" s="203"/>
      <c r="N249" s="203"/>
      <c r="O249" s="203"/>
      <c r="P249" s="203"/>
      <c r="Q249" s="203"/>
      <c r="R249" s="203"/>
      <c r="AP249" s="181"/>
      <c r="AQ249" s="181"/>
      <c r="AR249" s="181"/>
      <c r="AS249" s="181"/>
      <c r="AT249" s="181"/>
      <c r="AU249" s="181"/>
      <c r="AV249" s="181"/>
      <c r="AW249" s="181"/>
      <c r="AX249" s="181"/>
      <c r="AY249" s="181"/>
      <c r="AZ249" s="181"/>
      <c r="BA249" s="181"/>
      <c r="BB249" s="181"/>
      <c r="BC249" s="181"/>
      <c r="BD249" s="181"/>
      <c r="BE249" s="181"/>
      <c r="BF249" s="181"/>
      <c r="BG249" s="181"/>
      <c r="BI249" s="241"/>
      <c r="BJ249" s="241"/>
      <c r="BL249" s="181"/>
    </row>
    <row r="250" spans="1:64">
      <c r="A250" s="181"/>
      <c r="F250" s="181"/>
      <c r="G250" s="180"/>
      <c r="H250" s="180"/>
      <c r="I250" s="180"/>
      <c r="J250" s="181"/>
      <c r="K250" s="181"/>
      <c r="L250" s="202"/>
      <c r="M250" s="203"/>
      <c r="N250" s="203"/>
      <c r="O250" s="203"/>
      <c r="P250" s="203"/>
      <c r="Q250" s="203"/>
      <c r="R250" s="203"/>
      <c r="AP250" s="181"/>
      <c r="AQ250" s="181"/>
      <c r="AR250" s="181"/>
      <c r="AS250" s="181"/>
      <c r="AT250" s="181"/>
      <c r="AU250" s="181"/>
      <c r="AV250" s="181"/>
      <c r="AW250" s="181"/>
      <c r="AX250" s="181"/>
      <c r="AY250" s="181"/>
      <c r="AZ250" s="181"/>
      <c r="BA250" s="181"/>
      <c r="BB250" s="181"/>
      <c r="BC250" s="181"/>
      <c r="BD250" s="181"/>
      <c r="BE250" s="181"/>
      <c r="BF250" s="181"/>
      <c r="BG250" s="181"/>
      <c r="BI250" s="241"/>
      <c r="BJ250" s="241"/>
      <c r="BL250" s="181"/>
    </row>
    <row r="251" spans="1:64">
      <c r="A251" s="181"/>
      <c r="F251" s="181"/>
      <c r="G251" s="180"/>
      <c r="H251" s="180"/>
      <c r="I251" s="180"/>
      <c r="J251" s="181"/>
      <c r="K251" s="181"/>
      <c r="L251" s="202"/>
      <c r="M251" s="203"/>
      <c r="N251" s="203"/>
      <c r="O251" s="203"/>
      <c r="P251" s="203"/>
      <c r="Q251" s="203"/>
      <c r="R251" s="203"/>
      <c r="AP251" s="181"/>
      <c r="AQ251" s="181"/>
      <c r="AR251" s="181"/>
      <c r="AS251" s="181"/>
      <c r="AT251" s="181"/>
      <c r="AU251" s="181"/>
      <c r="AV251" s="181"/>
      <c r="AW251" s="181"/>
      <c r="AX251" s="181"/>
      <c r="AY251" s="181"/>
      <c r="AZ251" s="181"/>
      <c r="BA251" s="181"/>
      <c r="BB251" s="181"/>
      <c r="BC251" s="181"/>
      <c r="BD251" s="181"/>
      <c r="BE251" s="181"/>
      <c r="BF251" s="181"/>
      <c r="BG251" s="181"/>
      <c r="BI251" s="241"/>
      <c r="BJ251" s="241"/>
      <c r="BL251" s="181"/>
    </row>
    <row r="252" spans="1:64">
      <c r="A252" s="181"/>
      <c r="F252" s="181"/>
      <c r="G252" s="180"/>
      <c r="H252" s="180"/>
      <c r="I252" s="180"/>
      <c r="J252" s="181"/>
      <c r="K252" s="181"/>
      <c r="L252" s="202"/>
      <c r="M252" s="203"/>
      <c r="N252" s="203"/>
      <c r="O252" s="203"/>
      <c r="P252" s="203"/>
      <c r="Q252" s="203"/>
      <c r="R252" s="203"/>
      <c r="AP252" s="181"/>
      <c r="AQ252" s="181"/>
      <c r="AR252" s="181"/>
      <c r="AS252" s="181"/>
      <c r="AT252" s="181"/>
      <c r="AU252" s="181"/>
      <c r="AV252" s="181"/>
      <c r="AW252" s="181"/>
      <c r="AX252" s="181"/>
      <c r="AY252" s="181"/>
      <c r="AZ252" s="181"/>
      <c r="BA252" s="181"/>
      <c r="BB252" s="181"/>
      <c r="BC252" s="181"/>
      <c r="BD252" s="181"/>
      <c r="BE252" s="181"/>
      <c r="BF252" s="181"/>
      <c r="BG252" s="181"/>
      <c r="BI252" s="241"/>
      <c r="BJ252" s="241"/>
      <c r="BL252" s="181"/>
    </row>
    <row r="253" spans="1:64">
      <c r="A253" s="181"/>
      <c r="F253" s="181"/>
      <c r="G253" s="180"/>
      <c r="H253" s="180"/>
      <c r="I253" s="180"/>
      <c r="J253" s="181"/>
      <c r="K253" s="181"/>
      <c r="L253" s="202"/>
      <c r="M253" s="203"/>
      <c r="N253" s="203"/>
      <c r="O253" s="203"/>
      <c r="P253" s="203"/>
      <c r="Q253" s="203"/>
      <c r="R253" s="203"/>
      <c r="AP253" s="181"/>
      <c r="AQ253" s="181"/>
      <c r="AR253" s="181"/>
      <c r="AS253" s="181"/>
      <c r="AT253" s="181"/>
      <c r="AU253" s="181"/>
      <c r="AV253" s="181"/>
      <c r="AW253" s="181"/>
      <c r="AX253" s="181"/>
      <c r="AY253" s="181"/>
      <c r="AZ253" s="181"/>
      <c r="BA253" s="181"/>
      <c r="BB253" s="181"/>
      <c r="BC253" s="181"/>
      <c r="BD253" s="181"/>
      <c r="BE253" s="181"/>
      <c r="BF253" s="181"/>
      <c r="BG253" s="181"/>
      <c r="BI253" s="241"/>
      <c r="BJ253" s="241"/>
      <c r="BL253" s="181"/>
    </row>
    <row r="254" spans="1:64">
      <c r="A254" s="181"/>
      <c r="F254" s="181"/>
      <c r="G254" s="180"/>
      <c r="H254" s="180"/>
      <c r="I254" s="180"/>
      <c r="J254" s="181"/>
      <c r="K254" s="181"/>
      <c r="L254" s="202"/>
      <c r="M254" s="203"/>
      <c r="N254" s="203"/>
      <c r="O254" s="203"/>
      <c r="P254" s="203"/>
      <c r="Q254" s="203"/>
      <c r="R254" s="203"/>
      <c r="AP254" s="181"/>
      <c r="AQ254" s="181"/>
      <c r="AR254" s="181"/>
      <c r="AS254" s="181"/>
      <c r="AT254" s="181"/>
      <c r="AU254" s="181"/>
      <c r="AV254" s="181"/>
      <c r="AW254" s="181"/>
      <c r="AX254" s="181"/>
      <c r="AY254" s="181"/>
      <c r="AZ254" s="181"/>
      <c r="BA254" s="181"/>
      <c r="BB254" s="181"/>
      <c r="BC254" s="181"/>
      <c r="BD254" s="181"/>
      <c r="BE254" s="181"/>
      <c r="BF254" s="181"/>
      <c r="BG254" s="181"/>
      <c r="BI254" s="241"/>
      <c r="BJ254" s="241"/>
      <c r="BL254" s="181"/>
    </row>
    <row r="255" spans="1:64">
      <c r="A255" s="181"/>
      <c r="F255" s="181"/>
      <c r="G255" s="180"/>
      <c r="H255" s="180"/>
      <c r="I255" s="180"/>
      <c r="J255" s="181"/>
      <c r="K255" s="181"/>
      <c r="L255" s="202"/>
      <c r="M255" s="203"/>
      <c r="N255" s="203"/>
      <c r="O255" s="203"/>
      <c r="P255" s="203"/>
      <c r="Q255" s="203"/>
      <c r="R255" s="203"/>
      <c r="AP255" s="181"/>
      <c r="AQ255" s="181"/>
      <c r="AR255" s="181"/>
      <c r="AS255" s="181"/>
      <c r="AT255" s="181"/>
      <c r="AU255" s="181"/>
      <c r="AV255" s="181"/>
      <c r="AW255" s="181"/>
      <c r="AX255" s="181"/>
      <c r="AY255" s="181"/>
      <c r="AZ255" s="181"/>
      <c r="BA255" s="181"/>
      <c r="BB255" s="181"/>
      <c r="BC255" s="181"/>
      <c r="BD255" s="181"/>
      <c r="BE255" s="181"/>
      <c r="BF255" s="181"/>
      <c r="BG255" s="181"/>
      <c r="BI255" s="241"/>
      <c r="BJ255" s="241"/>
      <c r="BL255" s="181"/>
    </row>
    <row r="256" spans="1:64">
      <c r="A256" s="181"/>
      <c r="F256" s="181"/>
      <c r="G256" s="180"/>
      <c r="H256" s="180"/>
      <c r="I256" s="180"/>
      <c r="J256" s="181"/>
      <c r="K256" s="181"/>
      <c r="L256" s="202"/>
      <c r="M256" s="203"/>
      <c r="N256" s="203"/>
      <c r="O256" s="203"/>
      <c r="P256" s="203"/>
      <c r="Q256" s="203"/>
      <c r="R256" s="203"/>
      <c r="AP256" s="181"/>
      <c r="AQ256" s="181"/>
      <c r="AR256" s="181"/>
      <c r="AS256" s="181"/>
      <c r="AT256" s="181"/>
      <c r="AU256" s="181"/>
      <c r="AV256" s="181"/>
      <c r="AW256" s="181"/>
      <c r="AX256" s="181"/>
      <c r="AY256" s="181"/>
      <c r="AZ256" s="181"/>
      <c r="BA256" s="181"/>
      <c r="BB256" s="181"/>
      <c r="BC256" s="181"/>
      <c r="BD256" s="181"/>
      <c r="BE256" s="181"/>
      <c r="BF256" s="181"/>
      <c r="BG256" s="181"/>
      <c r="BI256" s="241"/>
      <c r="BJ256" s="241"/>
      <c r="BL256" s="181"/>
    </row>
    <row r="257" spans="1:64">
      <c r="A257" s="181"/>
      <c r="F257" s="181"/>
      <c r="G257" s="180"/>
      <c r="H257" s="180"/>
      <c r="I257" s="180"/>
      <c r="J257" s="181"/>
      <c r="K257" s="181"/>
      <c r="L257" s="202"/>
      <c r="M257" s="203"/>
      <c r="N257" s="203"/>
      <c r="O257" s="203"/>
      <c r="P257" s="203"/>
      <c r="Q257" s="203"/>
      <c r="R257" s="203"/>
      <c r="AP257" s="181"/>
      <c r="AQ257" s="181"/>
      <c r="AR257" s="181"/>
      <c r="AS257" s="181"/>
      <c r="AT257" s="181"/>
      <c r="AU257" s="181"/>
      <c r="AV257" s="181"/>
      <c r="AW257" s="181"/>
      <c r="AX257" s="181"/>
      <c r="AY257" s="181"/>
      <c r="AZ257" s="181"/>
      <c r="BA257" s="181"/>
      <c r="BB257" s="181"/>
      <c r="BC257" s="181"/>
      <c r="BD257" s="181"/>
      <c r="BE257" s="181"/>
      <c r="BF257" s="181"/>
      <c r="BG257" s="181"/>
      <c r="BI257" s="241"/>
      <c r="BJ257" s="241"/>
      <c r="BL257" s="181"/>
    </row>
    <row r="258" spans="1:64">
      <c r="A258" s="181"/>
      <c r="F258" s="181"/>
      <c r="G258" s="180"/>
      <c r="H258" s="180"/>
      <c r="I258" s="180"/>
      <c r="J258" s="181"/>
      <c r="K258" s="181"/>
      <c r="L258" s="202"/>
      <c r="M258" s="203"/>
      <c r="N258" s="203"/>
      <c r="O258" s="203"/>
      <c r="P258" s="203"/>
      <c r="Q258" s="203"/>
      <c r="R258" s="203"/>
      <c r="AP258" s="181"/>
      <c r="AQ258" s="181"/>
      <c r="AR258" s="181"/>
      <c r="AS258" s="181"/>
      <c r="AT258" s="181"/>
      <c r="AU258" s="181"/>
      <c r="AV258" s="181"/>
      <c r="AW258" s="181"/>
      <c r="AX258" s="181"/>
      <c r="AY258" s="181"/>
      <c r="AZ258" s="181"/>
      <c r="BA258" s="181"/>
      <c r="BB258" s="181"/>
      <c r="BC258" s="181"/>
      <c r="BD258" s="181"/>
      <c r="BE258" s="181"/>
      <c r="BF258" s="181"/>
      <c r="BG258" s="181"/>
      <c r="BI258" s="241"/>
      <c r="BJ258" s="241"/>
      <c r="BL258" s="181"/>
    </row>
    <row r="259" spans="1:64">
      <c r="A259" s="181"/>
      <c r="F259" s="181"/>
      <c r="G259" s="180"/>
      <c r="H259" s="180"/>
      <c r="I259" s="180"/>
      <c r="J259" s="181"/>
      <c r="K259" s="181"/>
      <c r="L259" s="202"/>
      <c r="M259" s="203"/>
      <c r="N259" s="203"/>
      <c r="O259" s="203"/>
      <c r="P259" s="203"/>
      <c r="Q259" s="203"/>
      <c r="R259" s="203"/>
      <c r="AP259" s="181"/>
      <c r="AQ259" s="181"/>
      <c r="AR259" s="181"/>
      <c r="AS259" s="181"/>
      <c r="AT259" s="181"/>
      <c r="AU259" s="181"/>
      <c r="AV259" s="181"/>
      <c r="AW259" s="181"/>
      <c r="AX259" s="181"/>
      <c r="AY259" s="181"/>
      <c r="AZ259" s="181"/>
      <c r="BA259" s="181"/>
      <c r="BB259" s="181"/>
      <c r="BC259" s="181"/>
      <c r="BD259" s="181"/>
      <c r="BE259" s="181"/>
      <c r="BF259" s="181"/>
      <c r="BG259" s="181"/>
      <c r="BI259" s="241"/>
      <c r="BJ259" s="241"/>
      <c r="BL259" s="181"/>
    </row>
    <row r="260" spans="1:64">
      <c r="A260" s="181"/>
      <c r="F260" s="181"/>
      <c r="G260" s="180"/>
      <c r="H260" s="180"/>
      <c r="I260" s="180"/>
      <c r="J260" s="181"/>
      <c r="K260" s="181"/>
      <c r="L260" s="202"/>
      <c r="M260" s="203"/>
      <c r="N260" s="203"/>
      <c r="O260" s="203"/>
      <c r="P260" s="203"/>
      <c r="Q260" s="203"/>
      <c r="R260" s="203"/>
      <c r="AP260" s="181"/>
      <c r="AQ260" s="181"/>
      <c r="AR260" s="181"/>
      <c r="AS260" s="181"/>
      <c r="AT260" s="181"/>
      <c r="AU260" s="181"/>
      <c r="AV260" s="181"/>
      <c r="AW260" s="181"/>
      <c r="AX260" s="181"/>
      <c r="AY260" s="181"/>
      <c r="AZ260" s="181"/>
      <c r="BA260" s="181"/>
      <c r="BB260" s="181"/>
      <c r="BC260" s="181"/>
      <c r="BD260" s="181"/>
      <c r="BE260" s="181"/>
      <c r="BF260" s="181"/>
      <c r="BG260" s="181"/>
      <c r="BI260" s="241"/>
      <c r="BJ260" s="241"/>
      <c r="BL260" s="181"/>
    </row>
    <row r="261" spans="1:64">
      <c r="A261" s="181"/>
      <c r="F261" s="181"/>
      <c r="G261" s="180"/>
      <c r="H261" s="180"/>
      <c r="I261" s="180"/>
      <c r="J261" s="181"/>
      <c r="K261" s="181"/>
      <c r="L261" s="202"/>
      <c r="M261" s="203"/>
      <c r="N261" s="203"/>
      <c r="O261" s="203"/>
      <c r="P261" s="203"/>
      <c r="Q261" s="203"/>
      <c r="R261" s="203"/>
      <c r="AP261" s="181"/>
      <c r="AQ261" s="181"/>
      <c r="AR261" s="181"/>
      <c r="AS261" s="181"/>
      <c r="AT261" s="181"/>
      <c r="AU261" s="181"/>
      <c r="AV261" s="181"/>
      <c r="AW261" s="181"/>
      <c r="AX261" s="181"/>
      <c r="AY261" s="181"/>
      <c r="AZ261" s="181"/>
      <c r="BA261" s="181"/>
      <c r="BB261" s="181"/>
      <c r="BC261" s="181"/>
      <c r="BD261" s="181"/>
      <c r="BE261" s="181"/>
      <c r="BF261" s="181"/>
      <c r="BG261" s="181"/>
      <c r="BI261" s="241"/>
      <c r="BJ261" s="241"/>
      <c r="BL261" s="181"/>
    </row>
    <row r="262" spans="1:64">
      <c r="A262" s="181"/>
      <c r="F262" s="181"/>
      <c r="G262" s="180"/>
      <c r="H262" s="180"/>
      <c r="I262" s="180"/>
      <c r="J262" s="181"/>
      <c r="K262" s="181"/>
      <c r="L262" s="202"/>
      <c r="M262" s="203"/>
      <c r="N262" s="203"/>
      <c r="O262" s="203"/>
      <c r="P262" s="203"/>
      <c r="Q262" s="203"/>
      <c r="R262" s="203"/>
      <c r="AP262" s="181"/>
      <c r="AQ262" s="181"/>
      <c r="AR262" s="181"/>
      <c r="AS262" s="181"/>
      <c r="AT262" s="181"/>
      <c r="AU262" s="181"/>
      <c r="AV262" s="181"/>
      <c r="AW262" s="181"/>
      <c r="AX262" s="181"/>
      <c r="AY262" s="181"/>
      <c r="AZ262" s="181"/>
      <c r="BA262" s="181"/>
      <c r="BB262" s="181"/>
      <c r="BC262" s="181"/>
      <c r="BD262" s="181"/>
      <c r="BE262" s="181"/>
      <c r="BF262" s="181"/>
      <c r="BG262" s="181"/>
      <c r="BI262" s="241"/>
      <c r="BJ262" s="241"/>
      <c r="BL262" s="181"/>
    </row>
    <row r="263" spans="1:64">
      <c r="A263" s="181"/>
      <c r="F263" s="181"/>
      <c r="G263" s="180"/>
      <c r="H263" s="180"/>
      <c r="I263" s="180"/>
      <c r="J263" s="181"/>
      <c r="K263" s="181"/>
      <c r="L263" s="202"/>
      <c r="M263" s="203"/>
      <c r="N263" s="203"/>
      <c r="O263" s="203"/>
      <c r="P263" s="203"/>
      <c r="Q263" s="203"/>
      <c r="R263" s="203"/>
      <c r="AP263" s="181"/>
      <c r="AQ263" s="181"/>
      <c r="AR263" s="181"/>
      <c r="AS263" s="181"/>
      <c r="AT263" s="181"/>
      <c r="AU263" s="181"/>
      <c r="AV263" s="181"/>
      <c r="AW263" s="181"/>
      <c r="AX263" s="181"/>
      <c r="AY263" s="181"/>
      <c r="AZ263" s="181"/>
      <c r="BA263" s="181"/>
      <c r="BB263" s="181"/>
      <c r="BC263" s="181"/>
      <c r="BD263" s="181"/>
      <c r="BE263" s="181"/>
      <c r="BF263" s="181"/>
      <c r="BG263" s="181"/>
      <c r="BI263" s="241"/>
      <c r="BJ263" s="241"/>
      <c r="BL263" s="181"/>
    </row>
    <row r="264" spans="1:64">
      <c r="A264" s="181"/>
      <c r="F264" s="181"/>
      <c r="G264" s="180"/>
      <c r="H264" s="180"/>
      <c r="I264" s="180"/>
      <c r="J264" s="181"/>
      <c r="K264" s="181"/>
      <c r="L264" s="202"/>
      <c r="M264" s="203"/>
      <c r="N264" s="203"/>
      <c r="O264" s="203"/>
      <c r="P264" s="203"/>
      <c r="Q264" s="203"/>
      <c r="R264" s="203"/>
      <c r="AP264" s="181"/>
      <c r="AQ264" s="181"/>
      <c r="AR264" s="181"/>
      <c r="AS264" s="181"/>
      <c r="AT264" s="181"/>
      <c r="AU264" s="181"/>
      <c r="AV264" s="181"/>
      <c r="AW264" s="181"/>
      <c r="AX264" s="181"/>
      <c r="AY264" s="181"/>
      <c r="AZ264" s="181"/>
      <c r="BA264" s="181"/>
      <c r="BB264" s="181"/>
      <c r="BC264" s="181"/>
      <c r="BD264" s="181"/>
      <c r="BE264" s="181"/>
      <c r="BF264" s="181"/>
      <c r="BG264" s="181"/>
      <c r="BI264" s="241"/>
      <c r="BJ264" s="241"/>
      <c r="BL264" s="181"/>
    </row>
    <row r="265" spans="1:64">
      <c r="A265" s="181"/>
      <c r="F265" s="181"/>
      <c r="G265" s="180"/>
      <c r="H265" s="180"/>
      <c r="I265" s="180"/>
      <c r="J265" s="181"/>
      <c r="K265" s="181"/>
      <c r="L265" s="202"/>
      <c r="M265" s="203"/>
      <c r="N265" s="203"/>
      <c r="O265" s="203"/>
      <c r="P265" s="203"/>
      <c r="Q265" s="203"/>
      <c r="R265" s="203"/>
      <c r="AP265" s="181"/>
      <c r="AQ265" s="181"/>
      <c r="AR265" s="181"/>
      <c r="AS265" s="181"/>
      <c r="AT265" s="181"/>
      <c r="AU265" s="181"/>
      <c r="AV265" s="181"/>
      <c r="AW265" s="181"/>
      <c r="AX265" s="181"/>
      <c r="AY265" s="181"/>
      <c r="AZ265" s="181"/>
      <c r="BA265" s="181"/>
      <c r="BB265" s="181"/>
      <c r="BC265" s="181"/>
      <c r="BD265" s="181"/>
      <c r="BE265" s="181"/>
      <c r="BF265" s="181"/>
      <c r="BG265" s="181"/>
      <c r="BI265" s="241"/>
      <c r="BJ265" s="241"/>
      <c r="BL265" s="181"/>
    </row>
    <row r="266" spans="1:64">
      <c r="A266" s="181"/>
      <c r="F266" s="181"/>
      <c r="G266" s="180"/>
      <c r="H266" s="180"/>
      <c r="I266" s="180"/>
      <c r="J266" s="181"/>
      <c r="K266" s="181"/>
      <c r="L266" s="202"/>
      <c r="M266" s="203"/>
      <c r="N266" s="203"/>
      <c r="O266" s="203"/>
      <c r="P266" s="203"/>
      <c r="Q266" s="203"/>
      <c r="R266" s="203"/>
      <c r="AP266" s="181"/>
      <c r="AQ266" s="181"/>
      <c r="AR266" s="181"/>
      <c r="AS266" s="181"/>
      <c r="AT266" s="181"/>
      <c r="AU266" s="181"/>
      <c r="AV266" s="181"/>
      <c r="AW266" s="181"/>
      <c r="AX266" s="181"/>
      <c r="AY266" s="181"/>
      <c r="AZ266" s="181"/>
      <c r="BA266" s="181"/>
      <c r="BB266" s="181"/>
      <c r="BC266" s="181"/>
      <c r="BD266" s="181"/>
      <c r="BE266" s="181"/>
      <c r="BF266" s="181"/>
      <c r="BG266" s="181"/>
      <c r="BI266" s="241"/>
      <c r="BJ266" s="241"/>
      <c r="BL266" s="181"/>
    </row>
    <row r="267" spans="1:64">
      <c r="A267" s="181"/>
      <c r="F267" s="181"/>
      <c r="G267" s="180"/>
      <c r="H267" s="180"/>
      <c r="I267" s="180"/>
      <c r="J267" s="181"/>
      <c r="K267" s="181"/>
      <c r="L267" s="202"/>
      <c r="M267" s="203"/>
      <c r="N267" s="203"/>
      <c r="O267" s="203"/>
      <c r="P267" s="203"/>
      <c r="Q267" s="203"/>
      <c r="R267" s="203"/>
      <c r="AP267" s="181"/>
      <c r="AQ267" s="181"/>
      <c r="AR267" s="181"/>
      <c r="AS267" s="181"/>
      <c r="AT267" s="181"/>
      <c r="AU267" s="181"/>
      <c r="AV267" s="181"/>
      <c r="AW267" s="181"/>
      <c r="AX267" s="181"/>
      <c r="AY267" s="181"/>
      <c r="AZ267" s="181"/>
      <c r="BA267" s="181"/>
      <c r="BB267" s="181"/>
      <c r="BC267" s="181"/>
      <c r="BD267" s="181"/>
      <c r="BE267" s="181"/>
      <c r="BF267" s="181"/>
      <c r="BG267" s="181"/>
      <c r="BI267" s="241"/>
      <c r="BJ267" s="241"/>
      <c r="BL267" s="181"/>
    </row>
  </sheetData>
  <sheetProtection autoFilter="0" pivotTables="0"/>
  <protectedRanges>
    <protectedRange sqref="BL1:BL1048576" name="区域7" securityDescriptor=""/>
    <protectedRange sqref="AW10:BC10 AW11:BD1048576 AW1:BD9" name="区域5" securityDescriptor=""/>
    <protectedRange sqref="AK27:AK1048576 AK1:AK25" name="区域3" securityDescriptor=""/>
    <protectedRange sqref="B1:I1048576 J1:J20 J22:J1048576" name="区域1" securityDescriptor=""/>
    <protectedRange sqref="R2 R1:S1 T1:AI1048576 R3:S1048576 M1:Q1048576" name="区域2" securityDescriptor=""/>
    <protectedRange sqref="AK26 AM1:AP1048576" name="区域4" securityDescriptor=""/>
    <protectedRange sqref="BH1:BI1048576" name="区域6" securityDescriptor=""/>
    <protectedRange sqref="A27:XFD27 BN1:BO1048576" name="区域8" securityDescriptor=""/>
    <protectedRange sqref="BD9 AZ7:BD8" name="区域5_1" securityDescriptor=""/>
    <protectedRange sqref="J9" name="区域1_1" securityDescriptor=""/>
  </protectedRanges>
  <mergeCells count="59">
    <mergeCell ref="A1:K1"/>
    <mergeCell ref="U5:W5"/>
    <mergeCell ref="X5:Z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AA5:AA6"/>
    <mergeCell ref="AB5:AB6"/>
    <mergeCell ref="AC5:AC6"/>
    <mergeCell ref="AD5:AD6"/>
    <mergeCell ref="AE5:AE6"/>
    <mergeCell ref="AF5:AF6"/>
    <mergeCell ref="AG5:AG6"/>
    <mergeCell ref="AH5:AH6"/>
    <mergeCell ref="AI5:AI6"/>
    <mergeCell ref="AJ5:AJ6"/>
    <mergeCell ref="AK5:AK6"/>
    <mergeCell ref="AL5:AL6"/>
    <mergeCell ref="AM5:AM6"/>
    <mergeCell ref="AY5:AY6"/>
    <mergeCell ref="AZ5:AZ6"/>
    <mergeCell ref="AN5:AN6"/>
    <mergeCell ref="AO5:AO6"/>
    <mergeCell ref="AP5:AP6"/>
    <mergeCell ref="AS5:AS6"/>
    <mergeCell ref="AT5:AT6"/>
    <mergeCell ref="BK5:BK6"/>
    <mergeCell ref="R2:AK4"/>
    <mergeCell ref="AL2:AO4"/>
    <mergeCell ref="BF5:BF6"/>
    <mergeCell ref="BG5:BG6"/>
    <mergeCell ref="BH5:BH6"/>
    <mergeCell ref="BI5:BI6"/>
    <mergeCell ref="BJ5:BJ6"/>
    <mergeCell ref="BA5:BA6"/>
    <mergeCell ref="BB5:BB6"/>
    <mergeCell ref="BC5:BC6"/>
    <mergeCell ref="BD5:BD6"/>
    <mergeCell ref="BE5:BE6"/>
    <mergeCell ref="AU5:AU6"/>
    <mergeCell ref="AV5:AV6"/>
    <mergeCell ref="AW5:AW6"/>
  </mergeCells>
  <phoneticPr fontId="77" type="noConversion"/>
  <dataValidations count="8">
    <dataValidation type="list" allowBlank="1" showInputMessage="1" showErrorMessage="1" sqref="H7:H25">
      <formula1>$BV$35:$BV$36</formula1>
    </dataValidation>
    <dataValidation type="list" allowBlank="1" showInputMessage="1" showErrorMessage="1" sqref="B1:B1048576">
      <formula1>$CA$46:$CA$57</formula1>
    </dataValidation>
    <dataValidation type="list" allowBlank="1" showInputMessage="1" showErrorMessage="1" sqref="C7:C25">
      <formula1>$BQ$35:$BQ$59</formula1>
    </dataValidation>
    <dataValidation type="list" allowBlank="1" showInputMessage="1" showErrorMessage="1" sqref="D7:D25">
      <formula1>$BR$35:$BR$37</formula1>
    </dataValidation>
    <dataValidation type="list" allowBlank="1" showInputMessage="1" showErrorMessage="1" sqref="G7:G25">
      <formula1>$BU$35:$BU$52</formula1>
    </dataValidation>
    <dataValidation type="list" allowBlank="1" showInputMessage="1" showErrorMessage="1" sqref="N7:N25">
      <formula1>$BY$34:$BY$64</formula1>
    </dataValidation>
    <dataValidation type="list" allowBlank="1" showInputMessage="1" showErrorMessage="1" sqref="I7:I25">
      <formula1>$BW$35:$BW$39</formula1>
    </dataValidation>
    <dataValidation type="list" allowBlank="1" showInputMessage="1" showErrorMessage="1" sqref="M7:M25">
      <formula1>$BP$48:$BP$51</formula1>
    </dataValidation>
  </dataValidations>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dimension ref="A1:CJ268"/>
  <sheetViews>
    <sheetView workbookViewId="0">
      <pane xSplit="11" ySplit="6" topLeftCell="AP7" activePane="bottomRight" state="frozen"/>
      <selection pane="topRight"/>
      <selection pane="bottomLeft"/>
      <selection pane="bottomRight" activeCell="AZ18" sqref="AZ18"/>
    </sheetView>
  </sheetViews>
  <sheetFormatPr defaultColWidth="9" defaultRowHeight="14.25"/>
  <cols>
    <col min="1" max="1" width="4" style="160" customWidth="1"/>
    <col min="2" max="2" width="4.375" style="160" customWidth="1"/>
    <col min="3" max="3" width="6.75" style="160" customWidth="1"/>
    <col min="4" max="4" width="6.375" style="160" customWidth="1"/>
    <col min="5" max="6" width="9" style="160" hidden="1" customWidth="1"/>
    <col min="7" max="7" width="8.625" style="160" customWidth="1"/>
    <col min="8" max="8" width="5" style="160" customWidth="1"/>
    <col min="9" max="9" width="7.5" style="160" customWidth="1"/>
    <col min="10" max="10" width="6" style="160" customWidth="1"/>
    <col min="11" max="11" width="6.125" style="160" customWidth="1"/>
    <col min="12" max="12" width="8.125" style="161" customWidth="1"/>
    <col min="13" max="13" width="4.25" style="160" customWidth="1"/>
    <col min="14" max="17" width="4.375" style="160" customWidth="1"/>
    <col min="18" max="18" width="7.5" style="160" customWidth="1"/>
    <col min="19" max="19" width="4.75" style="160" customWidth="1"/>
    <col min="20" max="20" width="5.375" style="160" customWidth="1"/>
    <col min="21" max="36" width="7.5" style="160" customWidth="1"/>
    <col min="37" max="37" width="7.375" style="160" customWidth="1"/>
    <col min="38" max="38" width="6.625" style="160" hidden="1" customWidth="1"/>
    <col min="39" max="39" width="5.875" style="160" hidden="1" customWidth="1"/>
    <col min="40" max="40" width="5.5" style="160" hidden="1" customWidth="1"/>
    <col min="41" max="41" width="5.875" style="160" hidden="1" customWidth="1"/>
    <col min="42" max="42" width="7" style="160" customWidth="1"/>
    <col min="43" max="43" width="8.25" style="160" hidden="1" customWidth="1"/>
    <col min="44" max="44" width="8" style="160" hidden="1" customWidth="1"/>
    <col min="45" max="45" width="6.75" style="160" hidden="1" customWidth="1"/>
    <col min="46" max="47" width="7.875" style="160" customWidth="1"/>
    <col min="48" max="48" width="7" style="160" customWidth="1"/>
    <col min="49" max="49" width="6.625" style="160" customWidth="1"/>
    <col min="50" max="50" width="9" style="160" hidden="1" customWidth="1"/>
    <col min="51" max="56" width="6.625" style="160" customWidth="1"/>
    <col min="57" max="57" width="8" style="160" customWidth="1"/>
    <col min="58" max="58" width="8.375" style="160" customWidth="1"/>
    <col min="59" max="59" width="8.125" style="160" customWidth="1"/>
    <col min="60" max="60" width="6.625" style="160" customWidth="1"/>
    <col min="61" max="61" width="7.375" style="160" customWidth="1"/>
    <col min="62" max="62" width="8.5" style="160" customWidth="1"/>
    <col min="63" max="63" width="9.625" style="160" customWidth="1"/>
    <col min="64" max="64" width="20.875" style="160" customWidth="1"/>
    <col min="65" max="65" width="14.5" style="160" hidden="1" customWidth="1"/>
    <col min="66" max="66" width="10.5" style="160" customWidth="1"/>
    <col min="67" max="67" width="9.5" style="160" customWidth="1"/>
    <col min="68" max="68" width="12.75" style="160" hidden="1" customWidth="1"/>
    <col min="69" max="69" width="9" style="160" hidden="1" customWidth="1"/>
    <col min="70" max="70" width="10" style="160" hidden="1" customWidth="1"/>
    <col min="71" max="80" width="9" style="160" hidden="1" customWidth="1"/>
    <col min="81" max="81" width="8.25" style="160" customWidth="1"/>
    <col min="82" max="88" width="9" style="160" customWidth="1"/>
    <col min="89" max="16384" width="9" style="160"/>
  </cols>
  <sheetData>
    <row r="1" spans="1:88" ht="22.5">
      <c r="A1" s="469" t="str">
        <f>"2017年"&amp;B7&amp;C7&amp;D7&amp;"工资表"</f>
        <v>2017年4月天府路市场部工资表</v>
      </c>
      <c r="B1" s="469"/>
      <c r="C1" s="469"/>
      <c r="D1" s="469"/>
      <c r="E1" s="469"/>
      <c r="F1" s="469"/>
      <c r="G1" s="469"/>
      <c r="H1" s="469"/>
      <c r="I1" s="469"/>
      <c r="J1" s="469"/>
      <c r="K1" s="469"/>
      <c r="L1" s="182"/>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3"/>
      <c r="BL1" s="183"/>
    </row>
    <row r="2" spans="1:88" ht="24.75" customHeight="1">
      <c r="A2" s="162" t="s">
        <v>26</v>
      </c>
      <c r="B2" s="163"/>
      <c r="C2" s="163"/>
      <c r="D2" s="163"/>
      <c r="E2" s="163"/>
      <c r="F2" s="163"/>
      <c r="G2" s="163"/>
      <c r="H2" s="163"/>
      <c r="I2" s="163"/>
      <c r="J2" s="163"/>
      <c r="K2" s="163"/>
      <c r="L2" s="184"/>
      <c r="M2" s="163"/>
      <c r="N2" s="163"/>
      <c r="O2" s="185"/>
      <c r="P2" s="185"/>
      <c r="Q2" s="185"/>
      <c r="R2" s="440" t="s">
        <v>27</v>
      </c>
      <c r="S2" s="441"/>
      <c r="T2" s="441"/>
      <c r="U2" s="441"/>
      <c r="V2" s="441"/>
      <c r="W2" s="441"/>
      <c r="X2" s="441"/>
      <c r="Y2" s="441"/>
      <c r="Z2" s="441"/>
      <c r="AA2" s="441"/>
      <c r="AB2" s="441"/>
      <c r="AC2" s="441"/>
      <c r="AD2" s="441"/>
      <c r="AE2" s="441"/>
      <c r="AF2" s="441"/>
      <c r="AG2" s="441"/>
      <c r="AH2" s="441"/>
      <c r="AI2" s="441"/>
      <c r="AJ2" s="441"/>
      <c r="AK2" s="442"/>
      <c r="AL2" s="446"/>
      <c r="AM2" s="446"/>
      <c r="AN2" s="446"/>
      <c r="AO2" s="447"/>
      <c r="AP2" s="222" t="s">
        <v>28</v>
      </c>
      <c r="AQ2" s="222"/>
      <c r="AR2" s="222"/>
      <c r="AS2" s="222"/>
      <c r="AT2" s="222"/>
      <c r="AU2" s="222"/>
      <c r="AV2" s="222"/>
      <c r="AW2" s="222"/>
      <c r="AX2" s="222"/>
      <c r="AY2" s="222"/>
      <c r="AZ2" s="222"/>
      <c r="BA2" s="222"/>
      <c r="BB2" s="222"/>
      <c r="BC2" s="222"/>
      <c r="BD2" s="222"/>
      <c r="BE2" s="222"/>
      <c r="BF2" s="222"/>
      <c r="BG2" s="223" t="s">
        <v>29</v>
      </c>
      <c r="BH2" s="222" t="s">
        <v>30</v>
      </c>
      <c r="BI2" s="222"/>
      <c r="BJ2" s="222"/>
      <c r="BK2" s="223" t="s">
        <v>31</v>
      </c>
      <c r="BL2" s="223"/>
    </row>
    <row r="3" spans="1:88" ht="25.5" hidden="1" customHeight="1">
      <c r="A3" s="163"/>
      <c r="B3" s="163"/>
      <c r="C3" s="163"/>
      <c r="D3" s="163"/>
      <c r="E3" s="163"/>
      <c r="F3" s="163"/>
      <c r="G3" s="163"/>
      <c r="H3" s="163"/>
      <c r="I3" s="163"/>
      <c r="J3" s="163"/>
      <c r="K3" s="163"/>
      <c r="L3" s="184"/>
      <c r="M3" s="163"/>
      <c r="N3" s="163"/>
      <c r="O3" s="186"/>
      <c r="P3" s="186"/>
      <c r="Q3" s="186"/>
      <c r="R3" s="401"/>
      <c r="S3" s="402"/>
      <c r="T3" s="402"/>
      <c r="U3" s="402"/>
      <c r="V3" s="402"/>
      <c r="W3" s="402"/>
      <c r="X3" s="402"/>
      <c r="Y3" s="402"/>
      <c r="Z3" s="402"/>
      <c r="AA3" s="402"/>
      <c r="AB3" s="402"/>
      <c r="AC3" s="402"/>
      <c r="AD3" s="402"/>
      <c r="AE3" s="402"/>
      <c r="AF3" s="402"/>
      <c r="AG3" s="402"/>
      <c r="AH3" s="402"/>
      <c r="AI3" s="402"/>
      <c r="AJ3" s="402"/>
      <c r="AK3" s="403"/>
      <c r="AL3" s="408"/>
      <c r="AM3" s="408"/>
      <c r="AN3" s="408"/>
      <c r="AO3" s="448"/>
      <c r="AP3" s="223"/>
      <c r="AQ3" s="222" t="s">
        <v>32</v>
      </c>
      <c r="AR3" s="222"/>
      <c r="AS3" s="223"/>
      <c r="AT3" s="222" t="s">
        <v>33</v>
      </c>
      <c r="AU3" s="224" t="s">
        <v>34</v>
      </c>
      <c r="AV3" s="224"/>
      <c r="AW3" s="224"/>
      <c r="AX3" s="222"/>
      <c r="AY3" s="222"/>
      <c r="AZ3" s="222"/>
      <c r="BA3" s="222"/>
      <c r="BB3" s="222"/>
      <c r="BC3" s="222"/>
      <c r="BD3" s="222"/>
      <c r="BE3" s="222"/>
      <c r="BF3" s="222"/>
      <c r="BG3" s="222"/>
      <c r="BH3" s="222"/>
      <c r="BI3" s="222"/>
      <c r="BJ3" s="222"/>
      <c r="BK3" s="222"/>
      <c r="BL3" s="177"/>
    </row>
    <row r="4" spans="1:88" ht="25.5" hidden="1" customHeight="1">
      <c r="A4" s="163"/>
      <c r="B4" s="163"/>
      <c r="C4" s="163"/>
      <c r="D4" s="163"/>
      <c r="E4" s="163"/>
      <c r="F4" s="163"/>
      <c r="G4" s="163"/>
      <c r="H4" s="163"/>
      <c r="I4" s="163"/>
      <c r="J4" s="163"/>
      <c r="K4" s="163"/>
      <c r="L4" s="184"/>
      <c r="M4" s="163"/>
      <c r="N4" s="163"/>
      <c r="O4" s="187"/>
      <c r="P4" s="187"/>
      <c r="Q4" s="187"/>
      <c r="R4" s="443"/>
      <c r="S4" s="444"/>
      <c r="T4" s="444"/>
      <c r="U4" s="444"/>
      <c r="V4" s="444"/>
      <c r="W4" s="444"/>
      <c r="X4" s="444"/>
      <c r="Y4" s="444"/>
      <c r="Z4" s="444"/>
      <c r="AA4" s="444"/>
      <c r="AB4" s="444"/>
      <c r="AC4" s="444"/>
      <c r="AD4" s="444"/>
      <c r="AE4" s="444"/>
      <c r="AF4" s="444"/>
      <c r="AG4" s="444"/>
      <c r="AH4" s="444"/>
      <c r="AI4" s="444"/>
      <c r="AJ4" s="444"/>
      <c r="AK4" s="445"/>
      <c r="AL4" s="449"/>
      <c r="AM4" s="449"/>
      <c r="AN4" s="449"/>
      <c r="AO4" s="450"/>
      <c r="AP4" s="225">
        <v>1</v>
      </c>
      <c r="AQ4" s="225">
        <v>2</v>
      </c>
      <c r="AR4" s="225">
        <v>3</v>
      </c>
      <c r="AS4" s="225">
        <v>4</v>
      </c>
      <c r="AT4" s="225">
        <v>12</v>
      </c>
      <c r="AU4" s="226">
        <v>13</v>
      </c>
      <c r="AV4" s="226"/>
      <c r="AW4" s="226">
        <v>14</v>
      </c>
      <c r="AX4" s="225">
        <v>15</v>
      </c>
      <c r="AY4" s="225">
        <v>16</v>
      </c>
      <c r="AZ4" s="225">
        <v>17</v>
      </c>
      <c r="BA4" s="225"/>
      <c r="BB4" s="225"/>
      <c r="BC4" s="225">
        <v>18</v>
      </c>
      <c r="BD4" s="225">
        <v>19</v>
      </c>
      <c r="BE4" s="225">
        <v>20</v>
      </c>
      <c r="BF4" s="225">
        <v>21</v>
      </c>
      <c r="BG4" s="225">
        <v>22</v>
      </c>
      <c r="BH4" s="225">
        <v>23</v>
      </c>
      <c r="BI4" s="225">
        <v>24</v>
      </c>
      <c r="BJ4" s="225">
        <v>25</v>
      </c>
      <c r="BK4" s="225">
        <v>26</v>
      </c>
      <c r="BL4" s="225">
        <v>39</v>
      </c>
    </row>
    <row r="5" spans="1:88" ht="23.25" customHeight="1">
      <c r="A5" s="463" t="s">
        <v>35</v>
      </c>
      <c r="B5" s="474" t="s">
        <v>36</v>
      </c>
      <c r="C5" s="474" t="s">
        <v>37</v>
      </c>
      <c r="D5" s="474" t="s">
        <v>38</v>
      </c>
      <c r="E5" s="474" t="s">
        <v>39</v>
      </c>
      <c r="F5" s="463" t="s">
        <v>40</v>
      </c>
      <c r="G5" s="476" t="s">
        <v>41</v>
      </c>
      <c r="H5" s="476" t="s">
        <v>42</v>
      </c>
      <c r="I5" s="476" t="s">
        <v>43</v>
      </c>
      <c r="J5" s="476" t="s">
        <v>44</v>
      </c>
      <c r="K5" s="476" t="s">
        <v>45</v>
      </c>
      <c r="L5" s="478" t="s">
        <v>46</v>
      </c>
      <c r="M5" s="467" t="s">
        <v>47</v>
      </c>
      <c r="N5" s="467" t="s">
        <v>48</v>
      </c>
      <c r="O5" s="467" t="s">
        <v>49</v>
      </c>
      <c r="P5" s="467" t="s">
        <v>50</v>
      </c>
      <c r="Q5" s="467" t="s">
        <v>51</v>
      </c>
      <c r="R5" s="461" t="s">
        <v>52</v>
      </c>
      <c r="S5" s="461" t="s">
        <v>53</v>
      </c>
      <c r="T5" s="461" t="s">
        <v>54</v>
      </c>
      <c r="U5" s="470" t="s">
        <v>55</v>
      </c>
      <c r="V5" s="471"/>
      <c r="W5" s="472"/>
      <c r="X5" s="473" t="s">
        <v>56</v>
      </c>
      <c r="Y5" s="473"/>
      <c r="Z5" s="473"/>
      <c r="AA5" s="461" t="s">
        <v>57</v>
      </c>
      <c r="AB5" s="461" t="s">
        <v>58</v>
      </c>
      <c r="AC5" s="461" t="s">
        <v>59</v>
      </c>
      <c r="AD5" s="461" t="s">
        <v>60</v>
      </c>
      <c r="AE5" s="465" t="s">
        <v>61</v>
      </c>
      <c r="AF5" s="465" t="s">
        <v>62</v>
      </c>
      <c r="AG5" s="465" t="s">
        <v>63</v>
      </c>
      <c r="AH5" s="465" t="s">
        <v>64</v>
      </c>
      <c r="AI5" s="465" t="s">
        <v>65</v>
      </c>
      <c r="AJ5" s="461" t="s">
        <v>66</v>
      </c>
      <c r="AK5" s="461" t="s">
        <v>67</v>
      </c>
      <c r="AL5" s="461" t="s">
        <v>68</v>
      </c>
      <c r="AM5" s="461" t="s">
        <v>69</v>
      </c>
      <c r="AN5" s="461"/>
      <c r="AO5" s="461"/>
      <c r="AP5" s="463" t="s">
        <v>70</v>
      </c>
      <c r="AQ5" s="227" t="s">
        <v>71</v>
      </c>
      <c r="AR5" s="227" t="s">
        <v>72</v>
      </c>
      <c r="AS5" s="438" t="s">
        <v>73</v>
      </c>
      <c r="AT5" s="438" t="s">
        <v>74</v>
      </c>
      <c r="AU5" s="457" t="s">
        <v>75</v>
      </c>
      <c r="AV5" s="457" t="s">
        <v>76</v>
      </c>
      <c r="AW5" s="459" t="s">
        <v>77</v>
      </c>
      <c r="AX5" s="234"/>
      <c r="AY5" s="438" t="s">
        <v>78</v>
      </c>
      <c r="AZ5" s="438" t="s">
        <v>79</v>
      </c>
      <c r="BA5" s="438" t="s">
        <v>80</v>
      </c>
      <c r="BB5" s="438" t="s">
        <v>81</v>
      </c>
      <c r="BC5" s="438" t="s">
        <v>82</v>
      </c>
      <c r="BD5" s="438" t="s">
        <v>83</v>
      </c>
      <c r="BE5" s="438" t="s">
        <v>84</v>
      </c>
      <c r="BF5" s="451" t="s">
        <v>85</v>
      </c>
      <c r="BG5" s="438" t="s">
        <v>29</v>
      </c>
      <c r="BH5" s="453" t="s">
        <v>86</v>
      </c>
      <c r="BI5" s="455" t="s">
        <v>87</v>
      </c>
      <c r="BJ5" s="455" t="s">
        <v>88</v>
      </c>
      <c r="BK5" s="438" t="s">
        <v>89</v>
      </c>
      <c r="BL5" s="236" t="s">
        <v>90</v>
      </c>
    </row>
    <row r="6" spans="1:88" ht="18" customHeight="1">
      <c r="A6" s="464"/>
      <c r="B6" s="475"/>
      <c r="C6" s="475"/>
      <c r="D6" s="475"/>
      <c r="E6" s="475"/>
      <c r="F6" s="464"/>
      <c r="G6" s="477"/>
      <c r="H6" s="477"/>
      <c r="I6" s="477"/>
      <c r="J6" s="477"/>
      <c r="K6" s="477"/>
      <c r="L6" s="479"/>
      <c r="M6" s="468"/>
      <c r="N6" s="468"/>
      <c r="O6" s="468"/>
      <c r="P6" s="468"/>
      <c r="Q6" s="468"/>
      <c r="R6" s="462"/>
      <c r="S6" s="462"/>
      <c r="T6" s="462"/>
      <c r="U6" s="205" t="s">
        <v>91</v>
      </c>
      <c r="V6" s="205" t="s">
        <v>92</v>
      </c>
      <c r="W6" s="205" t="s">
        <v>93</v>
      </c>
      <c r="X6" s="205" t="s">
        <v>94</v>
      </c>
      <c r="Y6" s="205" t="s">
        <v>95</v>
      </c>
      <c r="Z6" s="205" t="s">
        <v>93</v>
      </c>
      <c r="AA6" s="462"/>
      <c r="AB6" s="462"/>
      <c r="AC6" s="462"/>
      <c r="AD6" s="462"/>
      <c r="AE6" s="466"/>
      <c r="AF6" s="466"/>
      <c r="AG6" s="466"/>
      <c r="AH6" s="466"/>
      <c r="AI6" s="466"/>
      <c r="AJ6" s="462"/>
      <c r="AK6" s="462"/>
      <c r="AL6" s="462"/>
      <c r="AM6" s="462"/>
      <c r="AN6" s="462"/>
      <c r="AO6" s="462"/>
      <c r="AP6" s="464"/>
      <c r="AQ6" s="227"/>
      <c r="AR6" s="227"/>
      <c r="AS6" s="439"/>
      <c r="AT6" s="439"/>
      <c r="AU6" s="458"/>
      <c r="AV6" s="458"/>
      <c r="AW6" s="460"/>
      <c r="AX6" s="234"/>
      <c r="AY6" s="439"/>
      <c r="AZ6" s="439"/>
      <c r="BA6" s="439"/>
      <c r="BB6" s="439"/>
      <c r="BC6" s="439"/>
      <c r="BD6" s="439"/>
      <c r="BE6" s="439"/>
      <c r="BF6" s="452"/>
      <c r="BG6" s="439"/>
      <c r="BH6" s="454"/>
      <c r="BI6" s="456"/>
      <c r="BJ6" s="456"/>
      <c r="BK6" s="439"/>
      <c r="BL6" s="236"/>
      <c r="BM6" s="242" t="s">
        <v>96</v>
      </c>
      <c r="BN6" s="243" t="s">
        <v>96</v>
      </c>
      <c r="BO6" s="243" t="s">
        <v>97</v>
      </c>
      <c r="CC6" s="254">
        <v>0.12</v>
      </c>
      <c r="CD6" s="255">
        <v>0.1</v>
      </c>
      <c r="CE6" s="255">
        <v>0.09</v>
      </c>
      <c r="CF6" s="255">
        <v>0.08</v>
      </c>
      <c r="CG6" s="254">
        <v>0.12</v>
      </c>
      <c r="CH6" s="255">
        <v>0.1</v>
      </c>
      <c r="CI6" s="255">
        <v>0.09</v>
      </c>
      <c r="CJ6" s="255">
        <v>0.08</v>
      </c>
    </row>
    <row r="7" spans="1:88" ht="16.5" customHeight="1">
      <c r="A7" s="164">
        <v>1</v>
      </c>
      <c r="B7" s="165" t="s">
        <v>155</v>
      </c>
      <c r="C7" s="166" t="s">
        <v>200</v>
      </c>
      <c r="D7" s="167" t="s">
        <v>34</v>
      </c>
      <c r="E7" s="168"/>
      <c r="F7" s="169"/>
      <c r="G7" s="170"/>
      <c r="H7" s="168"/>
      <c r="I7" s="168"/>
      <c r="J7" s="188"/>
      <c r="K7" s="189" t="str">
        <f t="shared" ref="K7:K18" si="0">IF(ISERROR(+BP7+BR7),"",+BP7+BR7)</f>
        <v/>
      </c>
      <c r="L7" s="190" t="str">
        <f>IF(ISERROR(VLOOKUP(J7,人事资料!D:AS,26,0)),"",VLOOKUP(J7,人事资料!D:AS,26,0))</f>
        <v/>
      </c>
      <c r="M7" s="191"/>
      <c r="N7" s="191"/>
      <c r="O7" s="192"/>
      <c r="P7" s="192"/>
      <c r="Q7" s="192"/>
      <c r="R7" s="192"/>
      <c r="S7" s="192"/>
      <c r="T7" s="206"/>
      <c r="U7" s="192"/>
      <c r="V7" s="192"/>
      <c r="W7" s="192"/>
      <c r="X7" s="192"/>
      <c r="Y7" s="192"/>
      <c r="Z7" s="192"/>
      <c r="AA7" s="192"/>
      <c r="AB7" s="192"/>
      <c r="AC7" s="192"/>
      <c r="AD7" s="192"/>
      <c r="AE7" s="192"/>
      <c r="AF7" s="192"/>
      <c r="AG7" s="192"/>
      <c r="AH7" s="192"/>
      <c r="AI7" s="192"/>
      <c r="AJ7" s="36">
        <f>SUM(U7:AI7)</f>
        <v>0</v>
      </c>
      <c r="AK7" s="214"/>
      <c r="AL7" s="215">
        <f t="shared" ref="AL7:AL12" si="1">IF(I7="试用期",IF(T77&lt;2,2,T7),T7)</f>
        <v>0</v>
      </c>
      <c r="AM7" s="216" t="e">
        <f>IF(#REF!&lt;2,(AVERAGEIFS(AL7:AL26,J7:J26,"&lt;&gt;"))/2,AVERAGEIFS(AL7:AL26,J7:J26,"&lt;&gt;"))</f>
        <v>#REF!</v>
      </c>
      <c r="AN7" s="217"/>
      <c r="AO7" s="107"/>
      <c r="AP7" s="192"/>
      <c r="AQ7" s="228"/>
      <c r="AR7" s="228"/>
      <c r="AS7" s="36">
        <f>SUM(AP7:AR7)</f>
        <v>0</v>
      </c>
      <c r="AT7" s="229">
        <f t="shared" ref="AT7:AT26" si="2">IF(T7&lt;2,IF(R7=0,0,IF(R7&gt;CJ7,CC7*12%+CD7*10%+CE7*9%+CF7*8%,IF(R7&gt;CI7,CC7*12%+CD7*10%+CE7*9%+(R7-CI7)*8%+(CJ7-R7)*8%*0.6,IF(R7&gt;CH7,CC7*12%+CD7*10%+(R7-CH7)*9%+(CI7-R7)*9%*0.6+CF7*8%*0.6,IF(R7&gt;CG7,CC7*12%+(R7-CG7)*10%+(CH7-R7)*10%*0.6+CE7*9%*0.6+CF7*8%*0.6,R7*12%+(CC7-R7)*12%*0.6+CD7*10%*0.6+CE7*9%*0.6+CF7*8%*0.6))))-AK7*2%)*85%,IF(R7=0,0,IF(R7&gt;CJ7,CC7*12%+CD7*10%+CE7*9%+CF7*8%,IF(R7&gt;CI7,CC7*12%+CD7*10%+CE7*9%+(R7-CI7)*8%+(CJ7-R7)*8%*0.6,IF(R7&gt;CH7,CC7*12%+CD7*10%+(R7-CH7)*9%+(CI7-R7)*9%*0.6+CF7*8%*0.6,IF(R7&gt;CG7,CC7*12%+(R7-CG7)*10%+(CH7-R7)*10%*0.6+CE7*9%*0.6+CF7*8%*0.6,R7*12%+(CC7-R7)*12%*0.6+CD7*10%*0.6+CE7*9%*0.6+CF7*8%*0.6)))))-AK7*2%)</f>
        <v>0</v>
      </c>
      <c r="AU7" s="229">
        <f>IF(OR(G7="招生副校长",G7="招生主任"),IF(T7&lt;4,AF7*6%,IF(T7&lt;7,AF7*7.5%,IF(T7&lt;10,AF7*8.5%,AF7*9%))),IF(T7&lt;4,AF7*5%,IF(T7&lt;7,AF7*6.5%,IF(T7&lt;10,AF7*7.5%,AF7*8%))))+IF(OR(G7="招生副校长",G7="招生主任"),IF(T7&lt;4,AH7*7%,IF(T7&lt;7,AH7*8.5%,IF(T7&lt;10,AH7*9.5%,AH7*10%))),IF(T7&lt;4,AH7*6%,IF(T7&lt;7,AH7*7.5%,IF(T7&lt;10,AH7*8.5%,AH7*9%))))+AE7*3%+AG7*4%+AI7*5%+AB7*4%</f>
        <v>0</v>
      </c>
      <c r="AV7" s="229">
        <f>IF(T27&lt;O7,(AJ27-AE27-AD27)*0.6%,IF(T27&lt;P7,(AJ27-AE27-AD27)*1%,IF(T27&lt;Q7,(AJ27-AE27-AD27)*1.2%,(AJ27-AE27-AD27)*1.5%)))</f>
        <v>5160</v>
      </c>
      <c r="AW7" s="192"/>
      <c r="AX7" s="192"/>
      <c r="AY7" s="192"/>
      <c r="AZ7" s="235"/>
      <c r="BA7" s="235"/>
      <c r="BB7" s="235"/>
      <c r="BC7" s="235"/>
      <c r="BD7" s="235"/>
      <c r="BE7" s="36">
        <f>IF(G7="招生副校长",IF(AT7+AU7+SUMIFS(AW7:BD7,AW7:BD7,"&gt;0")&gt;15000,15000+AV7+SUMIFS(AW7:BD7,AW7:BD7,"&lt;0"),SUM(AT7:BD7)),SUM(AT7:BD7))</f>
        <v>5160</v>
      </c>
      <c r="BF7" s="36">
        <f>IF(BE7&gt;AP7,0,AP7-BE7)</f>
        <v>0</v>
      </c>
      <c r="BG7" s="36">
        <f t="shared" ref="BG7:BG26" si="3">IF(BE7&gt;AP7,BE7,AP7)</f>
        <v>5160</v>
      </c>
      <c r="BH7" s="192"/>
      <c r="BI7" s="207"/>
      <c r="BJ7" s="237">
        <f>IF(G7="外教",ROUND(MAX((BG7-BH7-BI7-4800)*{0.03,0.1,0.2,0.25,0.3,0.35,0.45}-{0,105,555,1005,2755,5505,13505},0),2),ROUND(MAX((BG7-BH7-BI7-3500)*{0.03,0.1,0.2,0.25,0.3,0.35,0.45}-{0,105,555,1005,2755,5505,13505},0),2))</f>
        <v>61</v>
      </c>
      <c r="BK7" s="237">
        <f>BG7-BH7-BI7-BJ7</f>
        <v>5099</v>
      </c>
      <c r="BL7" s="238"/>
      <c r="BN7" s="244"/>
      <c r="BO7" s="244"/>
      <c r="BP7" s="245" t="str">
        <f>IF(ISERROR(VLOOKUP(J7,人事资料!D:AS,27,0)),"",VLOOKUP(J7,人事资料!D:AS,27,0))</f>
        <v/>
      </c>
      <c r="BQ7" s="246">
        <f t="shared" ref="BQ7:BQ26" si="4">IF(ISERROR(VLOOKUP(B7,BP:CB,13,0)),,VLOOKUP(B7,BP:CB,13,0))</f>
        <v>42490</v>
      </c>
      <c r="BR7" s="247" t="e">
        <f t="shared" ref="BR7:BR26" si="5">DATEDIF(L7,BQ7,"M")</f>
        <v>#VALUE!</v>
      </c>
      <c r="CC7" s="256">
        <f>W7+Z7</f>
        <v>0</v>
      </c>
      <c r="CD7" s="256">
        <f>V7+Y7+AA7+AD7</f>
        <v>0</v>
      </c>
      <c r="CE7" s="256">
        <f>U7</f>
        <v>0</v>
      </c>
      <c r="CF7" s="256">
        <f>X7+AC7</f>
        <v>0</v>
      </c>
      <c r="CG7" s="256">
        <f>CC7</f>
        <v>0</v>
      </c>
      <c r="CH7" s="256">
        <f>SUM($CC7:CD7)</f>
        <v>0</v>
      </c>
      <c r="CI7" s="256">
        <f>SUM($CC7:CE7)</f>
        <v>0</v>
      </c>
      <c r="CJ7" s="256">
        <f>SUM($CC7:CF7)</f>
        <v>0</v>
      </c>
    </row>
    <row r="8" spans="1:88" ht="16.5" customHeight="1">
      <c r="A8" s="164">
        <v>2</v>
      </c>
      <c r="B8" s="171" t="str">
        <f>IF(J8&lt;&gt;"",$B$7,"")</f>
        <v>4月</v>
      </c>
      <c r="C8" s="172" t="str">
        <f t="shared" ref="C8:C26" si="6">IF(J8&lt;&gt;"",$C$7,"")</f>
        <v>天府路</v>
      </c>
      <c r="D8" s="172" t="str">
        <f t="shared" ref="D8:D26" si="7">IF(J8&lt;&gt;"",$D$7,"")</f>
        <v>市场部</v>
      </c>
      <c r="E8" s="172"/>
      <c r="F8" s="172"/>
      <c r="G8" s="171" t="s">
        <v>104</v>
      </c>
      <c r="H8" s="172" t="s">
        <v>101</v>
      </c>
      <c r="I8" s="172" t="s">
        <v>102</v>
      </c>
      <c r="J8" s="188" t="s">
        <v>106</v>
      </c>
      <c r="K8" s="189" t="str">
        <f t="shared" si="0"/>
        <v/>
      </c>
      <c r="L8" s="190">
        <f>IF(ISERROR(VLOOKUP(J8,人事资料!D:AS,26,0)),"",VLOOKUP(J8,人事资料!D:AS,26,0))</f>
        <v>42791</v>
      </c>
      <c r="M8" s="191">
        <v>30</v>
      </c>
      <c r="N8" s="191">
        <v>30</v>
      </c>
      <c r="O8" s="192"/>
      <c r="P8" s="192"/>
      <c r="Q8" s="192"/>
      <c r="R8" s="192">
        <v>155000</v>
      </c>
      <c r="S8" s="192">
        <v>6</v>
      </c>
      <c r="T8" s="206">
        <v>6</v>
      </c>
      <c r="U8" s="192"/>
      <c r="V8" s="192"/>
      <c r="W8" s="192"/>
      <c r="X8" s="192">
        <v>50780</v>
      </c>
      <c r="Y8" s="192"/>
      <c r="Z8" s="192">
        <v>50000</v>
      </c>
      <c r="AA8" s="192"/>
      <c r="AB8" s="192"/>
      <c r="AC8" s="192"/>
      <c r="AD8" s="192"/>
      <c r="AE8" s="192"/>
      <c r="AF8" s="192"/>
      <c r="AG8" s="192"/>
      <c r="AH8" s="192"/>
      <c r="AI8" s="192"/>
      <c r="AJ8" s="36">
        <f t="shared" ref="AJ8:AJ27" si="8">SUM(U8:AI8)</f>
        <v>100780</v>
      </c>
      <c r="AK8" s="214"/>
      <c r="AL8" s="215">
        <f t="shared" si="1"/>
        <v>6</v>
      </c>
      <c r="AM8" s="218"/>
      <c r="AN8" s="218"/>
      <c r="AO8" s="218"/>
      <c r="AP8" s="192"/>
      <c r="AQ8" s="228"/>
      <c r="AR8" s="228"/>
      <c r="AS8" s="36">
        <f t="shared" ref="AS8:AS27" si="9">SUM(AP8:AR8)</f>
        <v>0</v>
      </c>
      <c r="AT8" s="229">
        <f t="shared" si="2"/>
        <v>10062.4</v>
      </c>
      <c r="AU8" s="229">
        <f t="shared" ref="AU8:AU27" si="10">IF(OR(G8="招生副校长",G8="招生主任"),IF(T8&lt;4,AF8*6%,IF(T8&lt;7,AF8*7.5%,IF(T8&lt;10,AF8*8.5%,AF8*9%))),IF(T8&lt;4,AF8*5%,IF(T8&lt;7,AF8*6.5%,IF(T8&lt;10,AF8*7.5%,AF8*8%))))+IF(OR(G8="招生副校长",G8="招生主任"),IF(T8&lt;4,AH8*7%,IF(T8&lt;7,AH8*8.5%,IF(T8&lt;10,AH8*9.5%,AH8*10%))),IF(T8&lt;4,AH8*6%,IF(T8&lt;7,AH8*7.5%,IF(T8&lt;10,AH8*8.5%,AH8*9%))))+AE8*3%+AG8*4%+AI8*5%+AB8*4%</f>
        <v>0</v>
      </c>
      <c r="AV8" s="229"/>
      <c r="AW8" s="192"/>
      <c r="AX8" s="192"/>
      <c r="AY8" s="192"/>
      <c r="AZ8" s="235"/>
      <c r="BA8" s="235"/>
      <c r="BB8" s="235"/>
      <c r="BC8" s="235"/>
      <c r="BD8" s="259">
        <v>-20</v>
      </c>
      <c r="BE8" s="36">
        <f>SUM(AT8:BD8)</f>
        <v>10042.4</v>
      </c>
      <c r="BF8" s="36">
        <f t="shared" ref="BF8:BF26" si="11">IF(BE8&gt;AP8,0,AP8-BE8)</f>
        <v>0</v>
      </c>
      <c r="BG8" s="36">
        <f t="shared" si="3"/>
        <v>10042.4</v>
      </c>
      <c r="BH8" s="192">
        <v>100</v>
      </c>
      <c r="BI8" s="239">
        <v>317.43</v>
      </c>
      <c r="BJ8" s="237">
        <f>IF(G8="外教",ROUND(MAX((BG8-BH8-BI8-4800)*{0.03,0.1,0.2,0.25,0.3,0.35,0.45}-{0,105,555,1005,2755,5505,13505},0),2),ROUND(MAX((BG8-BH8-BI8-3500)*{0.03,0.1,0.2,0.25,0.3,0.35,0.45}-{0,105,555,1005,2755,5505,13505},0),2))</f>
        <v>669.99</v>
      </c>
      <c r="BK8" s="237">
        <f t="shared" ref="BK8:BK26" si="12">BG8-BH8-BI8-BJ8</f>
        <v>8954.98</v>
      </c>
      <c r="BL8" s="238"/>
      <c r="BM8" s="248" t="e">
        <f>SUMIF(#REF!,J8,#REF!)+SUMIF(#REF!,J8,#REF!)+SUMIF(#REF!,J8,#REF!)+SUMIF(#REF!,J8,#REF!)+SUMIF(#REF!,J8,#REF!)+SUMIF(#REF!,J8,#REF!)</f>
        <v>#REF!</v>
      </c>
      <c r="BN8" s="248"/>
      <c r="BO8" s="248"/>
      <c r="BP8" s="245">
        <f>IF(ISERROR(VLOOKUP(J8,人事资料!D:AS,27,0)),"",VLOOKUP(J8,人事资料!D:AS,27,0))</f>
        <v>0</v>
      </c>
      <c r="BQ8" s="246">
        <f t="shared" si="4"/>
        <v>42490</v>
      </c>
      <c r="BR8" s="247" t="e">
        <f t="shared" si="5"/>
        <v>#NUM!</v>
      </c>
      <c r="CC8" s="256">
        <f t="shared" ref="CC8:CC34" si="13">W8+Z8</f>
        <v>50000</v>
      </c>
      <c r="CD8" s="256">
        <f t="shared" ref="CD8:CD27" si="14">V8+Y8+AA8+AD8</f>
        <v>0</v>
      </c>
      <c r="CE8" s="256">
        <f t="shared" ref="CE8:CE34" si="15">U8</f>
        <v>0</v>
      </c>
      <c r="CF8" s="256">
        <f t="shared" ref="CF8:CF34" si="16">X8+AC8</f>
        <v>50780</v>
      </c>
      <c r="CG8" s="256">
        <f t="shared" ref="CG8:CG34" si="17">CC8</f>
        <v>50000</v>
      </c>
      <c r="CH8" s="256">
        <f>SUM($CC8:CD8)</f>
        <v>50000</v>
      </c>
      <c r="CI8" s="256">
        <f>SUM($CC8:CE8)</f>
        <v>50000</v>
      </c>
      <c r="CJ8" s="256">
        <f>SUM($CC8:CF8)</f>
        <v>100780</v>
      </c>
    </row>
    <row r="9" spans="1:88" ht="16.5" customHeight="1">
      <c r="A9" s="164">
        <v>3</v>
      </c>
      <c r="B9" s="171" t="str">
        <f t="shared" ref="B9:B26" si="18">IF(J9&lt;&gt;"",$B$7,"")</f>
        <v>4月</v>
      </c>
      <c r="C9" s="171" t="str">
        <f t="shared" si="6"/>
        <v>天府路</v>
      </c>
      <c r="D9" s="171" t="str">
        <f t="shared" si="7"/>
        <v>市场部</v>
      </c>
      <c r="E9" s="172"/>
      <c r="F9" s="172"/>
      <c r="G9" s="171" t="s">
        <v>107</v>
      </c>
      <c r="H9" s="171" t="s">
        <v>101</v>
      </c>
      <c r="I9" s="171" t="s">
        <v>102</v>
      </c>
      <c r="J9" s="188" t="s">
        <v>103</v>
      </c>
      <c r="K9" s="189">
        <f t="shared" si="0"/>
        <v>41</v>
      </c>
      <c r="L9" s="190">
        <f>IF(ISERROR(VLOOKUP(J9,人事资料!D:AS,26,0)),"",VLOOKUP(J9,人事资料!D:AS,26,0))</f>
        <v>41355</v>
      </c>
      <c r="M9" s="191">
        <v>30</v>
      </c>
      <c r="N9" s="191">
        <v>30</v>
      </c>
      <c r="O9" s="192"/>
      <c r="P9" s="192"/>
      <c r="Q9" s="192"/>
      <c r="R9" s="192">
        <v>240000</v>
      </c>
      <c r="S9" s="192">
        <v>1</v>
      </c>
      <c r="T9" s="206">
        <v>1</v>
      </c>
      <c r="U9" s="192">
        <v>4800</v>
      </c>
      <c r="V9" s="192"/>
      <c r="W9" s="192"/>
      <c r="X9" s="192"/>
      <c r="Y9" s="192"/>
      <c r="Z9" s="192">
        <v>13920</v>
      </c>
      <c r="AA9" s="192">
        <v>29300</v>
      </c>
      <c r="AB9" s="192"/>
      <c r="AC9" s="192"/>
      <c r="AD9" s="192"/>
      <c r="AE9" s="192"/>
      <c r="AF9" s="192"/>
      <c r="AG9" s="192"/>
      <c r="AH9" s="192"/>
      <c r="AI9" s="192"/>
      <c r="AJ9" s="36">
        <f t="shared" si="8"/>
        <v>48020</v>
      </c>
      <c r="AK9" s="219">
        <v>75680</v>
      </c>
      <c r="AL9" s="215">
        <f t="shared" si="1"/>
        <v>1</v>
      </c>
      <c r="AM9" s="218"/>
      <c r="AN9" s="218"/>
      <c r="AO9" s="218"/>
      <c r="AP9" s="192"/>
      <c r="AQ9" s="228"/>
      <c r="AR9" s="228"/>
      <c r="AS9" s="36">
        <f t="shared" si="9"/>
        <v>0</v>
      </c>
      <c r="AT9" s="229">
        <f t="shared" si="2"/>
        <v>2990.9799999999991</v>
      </c>
      <c r="AU9" s="229">
        <f t="shared" si="10"/>
        <v>0</v>
      </c>
      <c r="AV9" s="229"/>
      <c r="AW9" s="192"/>
      <c r="AX9" s="192"/>
      <c r="AY9" s="192"/>
      <c r="AZ9" s="192"/>
      <c r="BA9" s="192"/>
      <c r="BB9" s="192"/>
      <c r="BC9" s="192"/>
      <c r="BD9" s="192">
        <v>4500</v>
      </c>
      <c r="BE9" s="36">
        <f t="shared" ref="BE9:BE26" si="19">SUM(AT9:BD9)</f>
        <v>7490.98</v>
      </c>
      <c r="BF9" s="36">
        <f t="shared" si="11"/>
        <v>0</v>
      </c>
      <c r="BG9" s="36">
        <f t="shared" si="3"/>
        <v>7490.98</v>
      </c>
      <c r="BH9" s="192"/>
      <c r="BI9" s="239"/>
      <c r="BJ9" s="260"/>
      <c r="BK9" s="237">
        <f t="shared" si="12"/>
        <v>7490.98</v>
      </c>
      <c r="BL9" s="238"/>
      <c r="BM9" s="248" t="e">
        <f>SUMIF(#REF!,J9,#REF!)</f>
        <v>#REF!</v>
      </c>
      <c r="BN9" s="248"/>
      <c r="BO9" s="248"/>
      <c r="BP9" s="245">
        <f>IF(ISERROR(VLOOKUP(J9,人事资料!D:AS,27,0)),"",VLOOKUP(J9,人事资料!D:AS,27,0))</f>
        <v>4</v>
      </c>
      <c r="BQ9" s="246">
        <f t="shared" si="4"/>
        <v>42490</v>
      </c>
      <c r="BR9" s="247">
        <f t="shared" si="5"/>
        <v>37</v>
      </c>
      <c r="CC9" s="256">
        <f t="shared" si="13"/>
        <v>13920</v>
      </c>
      <c r="CD9" s="256">
        <f t="shared" si="14"/>
        <v>29300</v>
      </c>
      <c r="CE9" s="256">
        <f t="shared" si="15"/>
        <v>4800</v>
      </c>
      <c r="CF9" s="256">
        <f t="shared" si="16"/>
        <v>0</v>
      </c>
      <c r="CG9" s="256">
        <f t="shared" si="17"/>
        <v>13920</v>
      </c>
      <c r="CH9" s="256">
        <f>SUM($CC9:CD9)</f>
        <v>43220</v>
      </c>
      <c r="CI9" s="256">
        <f>SUM($CC9:CE9)</f>
        <v>48020</v>
      </c>
      <c r="CJ9" s="256">
        <f>SUM($CC9:CF9)</f>
        <v>48020</v>
      </c>
    </row>
    <row r="10" spans="1:88" ht="16.5" customHeight="1">
      <c r="A10" s="164">
        <v>4</v>
      </c>
      <c r="B10" s="171" t="str">
        <f t="shared" si="18"/>
        <v>4月</v>
      </c>
      <c r="C10" s="171" t="str">
        <f t="shared" si="6"/>
        <v>天府路</v>
      </c>
      <c r="D10" s="172" t="s">
        <v>34</v>
      </c>
      <c r="E10" s="172"/>
      <c r="F10" s="172"/>
      <c r="G10" s="171" t="s">
        <v>107</v>
      </c>
      <c r="H10" s="172" t="s">
        <v>101</v>
      </c>
      <c r="I10" s="172" t="s">
        <v>102</v>
      </c>
      <c r="J10" s="193" t="s">
        <v>201</v>
      </c>
      <c r="K10" s="189">
        <v>2</v>
      </c>
      <c r="L10" s="190">
        <v>42459</v>
      </c>
      <c r="M10" s="191"/>
      <c r="N10" s="191"/>
      <c r="O10" s="192"/>
      <c r="P10" s="192"/>
      <c r="Q10" s="192"/>
      <c r="R10" s="257">
        <f>336000-207942</f>
        <v>128058</v>
      </c>
      <c r="S10" s="207">
        <v>4</v>
      </c>
      <c r="T10" s="206">
        <v>4</v>
      </c>
      <c r="U10" s="192"/>
      <c r="V10" s="192"/>
      <c r="W10" s="192"/>
      <c r="X10" s="192"/>
      <c r="Y10" s="192"/>
      <c r="Z10" s="192"/>
      <c r="AA10" s="192">
        <v>195200</v>
      </c>
      <c r="AB10" s="192"/>
      <c r="AC10" s="192"/>
      <c r="AD10" s="192"/>
      <c r="AE10" s="192"/>
      <c r="AF10" s="192"/>
      <c r="AG10" s="192"/>
      <c r="AH10" s="192"/>
      <c r="AI10" s="192"/>
      <c r="AJ10" s="36">
        <f t="shared" si="8"/>
        <v>195200</v>
      </c>
      <c r="AK10" s="214"/>
      <c r="AL10" s="215">
        <f t="shared" si="1"/>
        <v>4</v>
      </c>
      <c r="AM10" s="218"/>
      <c r="AN10" s="218"/>
      <c r="AO10" s="218"/>
      <c r="AP10" s="192"/>
      <c r="AQ10" s="228"/>
      <c r="AR10" s="228"/>
      <c r="AS10" s="36">
        <f t="shared" si="9"/>
        <v>0</v>
      </c>
      <c r="AT10" s="258">
        <v>18420.4237726098</v>
      </c>
      <c r="AU10" s="229">
        <f t="shared" si="10"/>
        <v>0</v>
      </c>
      <c r="AV10" s="229"/>
      <c r="AW10" s="192"/>
      <c r="AX10" s="192"/>
      <c r="AY10" s="192"/>
      <c r="AZ10" s="192"/>
      <c r="BA10" s="192"/>
      <c r="BB10" s="192"/>
      <c r="BC10" s="192"/>
      <c r="BD10" s="192"/>
      <c r="BE10" s="36">
        <f t="shared" si="19"/>
        <v>18420.4237726098</v>
      </c>
      <c r="BF10" s="36">
        <f t="shared" si="11"/>
        <v>0</v>
      </c>
      <c r="BG10" s="36">
        <f t="shared" si="3"/>
        <v>18420.4237726098</v>
      </c>
      <c r="BH10" s="192"/>
      <c r="BI10" s="239"/>
      <c r="BJ10" s="237"/>
      <c r="BK10" s="237">
        <f t="shared" si="12"/>
        <v>18420.4237726098</v>
      </c>
      <c r="BL10" s="238" t="s">
        <v>202</v>
      </c>
      <c r="BM10" s="248" t="e">
        <f>SUMIF(#REF!,J10,#REF!)</f>
        <v>#REF!</v>
      </c>
      <c r="BN10" s="248"/>
      <c r="BO10" s="249"/>
      <c r="BP10" s="245" t="str">
        <f>IF(ISERROR(VLOOKUP(J10,人事资料!D:AS,27,0)),"",VLOOKUP(J10,人事资料!D:AS,27,0))</f>
        <v/>
      </c>
      <c r="BQ10" s="246">
        <f t="shared" si="4"/>
        <v>42490</v>
      </c>
      <c r="BR10" s="247">
        <f t="shared" si="5"/>
        <v>1</v>
      </c>
      <c r="CC10" s="256">
        <f t="shared" si="13"/>
        <v>0</v>
      </c>
      <c r="CD10" s="256">
        <f t="shared" si="14"/>
        <v>195200</v>
      </c>
      <c r="CE10" s="256">
        <f t="shared" si="15"/>
        <v>0</v>
      </c>
      <c r="CF10" s="256">
        <f t="shared" si="16"/>
        <v>0</v>
      </c>
      <c r="CG10" s="256">
        <f t="shared" si="17"/>
        <v>0</v>
      </c>
      <c r="CH10" s="256">
        <f>SUM($CC10:CD10)</f>
        <v>195200</v>
      </c>
      <c r="CI10" s="256">
        <f>SUM($CC10:CE10)</f>
        <v>195200</v>
      </c>
      <c r="CJ10" s="256">
        <f>SUM($CC10:CF10)</f>
        <v>195200</v>
      </c>
    </row>
    <row r="11" spans="1:88" ht="16.5" customHeight="1">
      <c r="A11" s="164">
        <v>5</v>
      </c>
      <c r="B11" s="171" t="str">
        <f t="shared" si="18"/>
        <v>4月</v>
      </c>
      <c r="C11" s="171" t="str">
        <f t="shared" ref="C11" si="20">IF(J11&lt;&gt;"",$C$7,"")</f>
        <v>天府路</v>
      </c>
      <c r="D11" s="172" t="s">
        <v>34</v>
      </c>
      <c r="E11" s="172"/>
      <c r="F11" s="172"/>
      <c r="G11" s="171" t="s">
        <v>107</v>
      </c>
      <c r="H11" s="172" t="s">
        <v>101</v>
      </c>
      <c r="I11" s="172" t="s">
        <v>102</v>
      </c>
      <c r="J11" s="193" t="s">
        <v>108</v>
      </c>
      <c r="K11" s="189" t="str">
        <f t="shared" si="0"/>
        <v/>
      </c>
      <c r="L11" s="190">
        <v>42825</v>
      </c>
      <c r="M11" s="191">
        <v>30</v>
      </c>
      <c r="N11" s="191">
        <v>30</v>
      </c>
      <c r="O11" s="192"/>
      <c r="P11" s="192"/>
      <c r="Q11" s="192"/>
      <c r="R11" s="192"/>
      <c r="S11" s="207"/>
      <c r="T11" s="206"/>
      <c r="U11" s="192"/>
      <c r="V11" s="192"/>
      <c r="W11" s="192"/>
      <c r="X11" s="192"/>
      <c r="Y11" s="192"/>
      <c r="Z11" s="192"/>
      <c r="AA11" s="192"/>
      <c r="AB11" s="192"/>
      <c r="AC11" s="192"/>
      <c r="AD11" s="192"/>
      <c r="AE11" s="192"/>
      <c r="AF11" s="192"/>
      <c r="AG11" s="192"/>
      <c r="AH11" s="192"/>
      <c r="AI11" s="192"/>
      <c r="AJ11" s="36">
        <f t="shared" si="8"/>
        <v>0</v>
      </c>
      <c r="AK11" s="214"/>
      <c r="AL11" s="215">
        <f t="shared" si="1"/>
        <v>0</v>
      </c>
      <c r="AM11" s="218"/>
      <c r="AN11" s="218"/>
      <c r="AO11" s="218"/>
      <c r="AP11" s="192">
        <f>4100+4100/31</f>
        <v>4232.2580645161288</v>
      </c>
      <c r="AQ11" s="228"/>
      <c r="AR11" s="228"/>
      <c r="AS11" s="36">
        <f t="shared" si="9"/>
        <v>4232.2580645161288</v>
      </c>
      <c r="AT11" s="229">
        <f t="shared" si="2"/>
        <v>0</v>
      </c>
      <c r="AU11" s="229">
        <f t="shared" si="10"/>
        <v>0</v>
      </c>
      <c r="AV11" s="229"/>
      <c r="AW11" s="192"/>
      <c r="AX11" s="192"/>
      <c r="AY11" s="192"/>
      <c r="AZ11" s="192"/>
      <c r="BA11" s="192"/>
      <c r="BB11" s="192"/>
      <c r="BC11" s="192"/>
      <c r="BD11" s="259">
        <v>-20</v>
      </c>
      <c r="BE11" s="36">
        <f t="shared" si="19"/>
        <v>-20</v>
      </c>
      <c r="BF11" s="36">
        <f t="shared" si="11"/>
        <v>4252.2580645161288</v>
      </c>
      <c r="BG11" s="36">
        <f t="shared" si="3"/>
        <v>4232.2580645161288</v>
      </c>
      <c r="BH11" s="192">
        <v>100</v>
      </c>
      <c r="BI11" s="239">
        <v>317.43</v>
      </c>
      <c r="BJ11" s="237">
        <f>IF(G11="外教",ROUND(MAX((BG11-BH11-BI11-4800)*{0.03,0.1,0.2,0.25,0.3,0.35,0.45}-{0,105,555,1005,2755,5505,13505},0),2),ROUND(MAX((BG11-BH11-BI11-3500)*{0.03,0.1,0.2,0.25,0.3,0.35,0.45}-{0,105,555,1005,2755,5505,13505},0),2))</f>
        <v>9.44</v>
      </c>
      <c r="BK11" s="237">
        <f t="shared" si="12"/>
        <v>3805.3880645161289</v>
      </c>
      <c r="BL11" s="193"/>
      <c r="BM11" s="248" t="e">
        <f>SUMIF(#REF!,J11,#REF!)</f>
        <v>#REF!</v>
      </c>
      <c r="BN11" s="248"/>
      <c r="BO11" s="249"/>
      <c r="BP11" s="245">
        <f>IF(ISERROR(VLOOKUP(J11,人事资料!D:AS,27,0)),"",VLOOKUP(J11,人事资料!D:AS,27,0))</f>
        <v>0</v>
      </c>
      <c r="BQ11" s="246">
        <f t="shared" si="4"/>
        <v>42490</v>
      </c>
      <c r="BR11" s="247" t="e">
        <f t="shared" si="5"/>
        <v>#NUM!</v>
      </c>
      <c r="CC11" s="256">
        <f t="shared" si="13"/>
        <v>0</v>
      </c>
      <c r="CD11" s="256">
        <f t="shared" si="14"/>
        <v>0</v>
      </c>
      <c r="CE11" s="256">
        <f t="shared" si="15"/>
        <v>0</v>
      </c>
      <c r="CF11" s="256">
        <f t="shared" si="16"/>
        <v>0</v>
      </c>
      <c r="CG11" s="256">
        <f t="shared" si="17"/>
        <v>0</v>
      </c>
      <c r="CH11" s="256">
        <f>SUM($CC11:CD11)</f>
        <v>0</v>
      </c>
      <c r="CI11" s="256">
        <f>SUM($CC11:CE11)</f>
        <v>0</v>
      </c>
      <c r="CJ11" s="256">
        <f>SUM($CC11:CF11)</f>
        <v>0</v>
      </c>
    </row>
    <row r="12" spans="1:88" ht="16.5" customHeight="1">
      <c r="A12" s="164">
        <v>6</v>
      </c>
      <c r="B12" s="171"/>
      <c r="C12" s="171" t="str">
        <f t="shared" si="6"/>
        <v/>
      </c>
      <c r="D12" s="171" t="str">
        <f t="shared" si="7"/>
        <v/>
      </c>
      <c r="E12" s="171"/>
      <c r="F12" s="171"/>
      <c r="G12" s="171"/>
      <c r="H12" s="171"/>
      <c r="I12" s="171"/>
      <c r="J12" s="188"/>
      <c r="K12" s="194" t="str">
        <f t="shared" si="0"/>
        <v/>
      </c>
      <c r="L12" s="190" t="str">
        <f>IF(ISERROR(VLOOKUP(J12,人事资料!D:AS,26,0)),"",VLOOKUP(J12,人事资料!D:AS,26,0))</f>
        <v/>
      </c>
      <c r="M12" s="191"/>
      <c r="N12" s="191"/>
      <c r="O12" s="192"/>
      <c r="P12" s="192"/>
      <c r="Q12" s="192"/>
      <c r="R12" s="192"/>
      <c r="S12" s="192"/>
      <c r="T12" s="192"/>
      <c r="U12" s="192"/>
      <c r="V12" s="192"/>
      <c r="W12" s="192"/>
      <c r="X12" s="192"/>
      <c r="Y12" s="192"/>
      <c r="Z12" s="192"/>
      <c r="AA12" s="192"/>
      <c r="AB12" s="192"/>
      <c r="AC12" s="192"/>
      <c r="AD12" s="192"/>
      <c r="AE12" s="192"/>
      <c r="AF12" s="192"/>
      <c r="AG12" s="192"/>
      <c r="AH12" s="192"/>
      <c r="AI12" s="192"/>
      <c r="AJ12" s="36">
        <f t="shared" si="8"/>
        <v>0</v>
      </c>
      <c r="AK12" s="192"/>
      <c r="AL12" s="215">
        <f t="shared" si="1"/>
        <v>0</v>
      </c>
      <c r="AM12" s="192"/>
      <c r="AN12" s="220"/>
      <c r="AO12" s="220"/>
      <c r="AP12" s="192"/>
      <c r="AQ12" s="228"/>
      <c r="AR12" s="228"/>
      <c r="AS12" s="36">
        <f t="shared" si="9"/>
        <v>0</v>
      </c>
      <c r="AT12" s="229">
        <f t="shared" si="2"/>
        <v>0</v>
      </c>
      <c r="AU12" s="229">
        <f t="shared" si="10"/>
        <v>0</v>
      </c>
      <c r="AV12" s="229"/>
      <c r="AW12" s="192"/>
      <c r="AX12" s="192"/>
      <c r="AY12" s="192"/>
      <c r="AZ12" s="192"/>
      <c r="BA12" s="192"/>
      <c r="BB12" s="192"/>
      <c r="BC12" s="192"/>
      <c r="BD12" s="192"/>
      <c r="BE12" s="36">
        <f t="shared" si="19"/>
        <v>0</v>
      </c>
      <c r="BF12" s="36">
        <f t="shared" si="11"/>
        <v>0</v>
      </c>
      <c r="BG12" s="36">
        <f t="shared" si="3"/>
        <v>0</v>
      </c>
      <c r="BH12" s="192"/>
      <c r="BI12" s="239"/>
      <c r="BJ12" s="237">
        <f>IF(G12="外教",ROUND(MAX((BG12-BH12-BI12-4800)*{0.03,0.1,0.2,0.25,0.3,0.35,0.45}-{0,105,555,1005,2755,5505,13505},0),2),ROUND(MAX((BG12-BH12-BI12-3500)*{0.03,0.1,0.2,0.25,0.3,0.35,0.45}-{0,105,555,1005,2755,5505,13505},0),2))</f>
        <v>0</v>
      </c>
      <c r="BK12" s="237">
        <f t="shared" si="12"/>
        <v>0</v>
      </c>
      <c r="BL12" s="193"/>
      <c r="BM12" s="248" t="e">
        <f>SUMIF(#REF!,J12,#REF!)</f>
        <v>#REF!</v>
      </c>
      <c r="BN12" s="249"/>
      <c r="BO12" s="249"/>
      <c r="BP12" s="245" t="str">
        <f>IF(ISERROR(VLOOKUP(J12,人事资料!D:AS,27,0)),"",VLOOKUP(J12,人事资料!D:AS,27,0))</f>
        <v/>
      </c>
      <c r="BQ12" s="246">
        <f t="shared" si="4"/>
        <v>0</v>
      </c>
      <c r="BR12" s="247" t="e">
        <f t="shared" si="5"/>
        <v>#VALUE!</v>
      </c>
      <c r="CC12" s="256">
        <f t="shared" si="13"/>
        <v>0</v>
      </c>
      <c r="CD12" s="256">
        <f t="shared" si="14"/>
        <v>0</v>
      </c>
      <c r="CE12" s="256">
        <f t="shared" si="15"/>
        <v>0</v>
      </c>
      <c r="CF12" s="256">
        <f t="shared" si="16"/>
        <v>0</v>
      </c>
      <c r="CG12" s="256">
        <f t="shared" si="17"/>
        <v>0</v>
      </c>
      <c r="CH12" s="256">
        <f>SUM($CC12:CD12)</f>
        <v>0</v>
      </c>
      <c r="CI12" s="256">
        <f>SUM($CC12:CE12)</f>
        <v>0</v>
      </c>
      <c r="CJ12" s="256">
        <f>SUM($CC12:CF12)</f>
        <v>0</v>
      </c>
    </row>
    <row r="13" spans="1:88" ht="16.5" customHeight="1">
      <c r="A13" s="164">
        <v>7</v>
      </c>
      <c r="B13" s="171" t="str">
        <f t="shared" si="18"/>
        <v/>
      </c>
      <c r="C13" s="173" t="str">
        <f t="shared" si="6"/>
        <v/>
      </c>
      <c r="D13" s="173" t="str">
        <f t="shared" si="7"/>
        <v/>
      </c>
      <c r="E13" s="174"/>
      <c r="F13" s="171"/>
      <c r="G13" s="171"/>
      <c r="H13" s="171"/>
      <c r="I13" s="171"/>
      <c r="J13" s="195"/>
      <c r="K13" s="176" t="str">
        <f t="shared" si="0"/>
        <v/>
      </c>
      <c r="L13" s="190" t="str">
        <f>IF(ISERROR(VLOOKUP(J13,人事资料!D:AS,26,0)),"",VLOOKUP(J13,人事资料!D:AS,26,0))</f>
        <v/>
      </c>
      <c r="M13" s="191"/>
      <c r="N13" s="191"/>
      <c r="O13" s="192"/>
      <c r="P13" s="192"/>
      <c r="Q13" s="192"/>
      <c r="R13" s="192"/>
      <c r="S13" s="207"/>
      <c r="T13" s="206"/>
      <c r="U13" s="192"/>
      <c r="V13" s="192"/>
      <c r="W13" s="192"/>
      <c r="X13" s="192"/>
      <c r="Y13" s="192"/>
      <c r="Z13" s="192"/>
      <c r="AA13" s="192"/>
      <c r="AB13" s="192"/>
      <c r="AC13" s="192"/>
      <c r="AD13" s="192"/>
      <c r="AE13" s="192"/>
      <c r="AF13" s="192"/>
      <c r="AG13" s="192"/>
      <c r="AH13" s="192"/>
      <c r="AI13" s="192"/>
      <c r="AJ13" s="36">
        <f t="shared" si="8"/>
        <v>0</v>
      </c>
      <c r="AK13" s="221"/>
      <c r="AL13" s="215">
        <f t="shared" ref="AL13:AL26" si="21">IF(I13="试用期",IF(T78&lt;2,2,T13),T13)</f>
        <v>0</v>
      </c>
      <c r="AM13" s="220"/>
      <c r="AN13" s="220"/>
      <c r="AO13" s="220"/>
      <c r="AP13" s="192"/>
      <c r="AQ13" s="230"/>
      <c r="AR13" s="231"/>
      <c r="AS13" s="36">
        <f t="shared" si="9"/>
        <v>0</v>
      </c>
      <c r="AT13" s="229">
        <f t="shared" si="2"/>
        <v>0</v>
      </c>
      <c r="AU13" s="229">
        <f t="shared" si="10"/>
        <v>0</v>
      </c>
      <c r="AV13" s="229"/>
      <c r="AW13" s="192"/>
      <c r="AX13" s="192"/>
      <c r="AY13" s="192"/>
      <c r="AZ13" s="192"/>
      <c r="BA13" s="192"/>
      <c r="BB13" s="192"/>
      <c r="BC13" s="192"/>
      <c r="BD13" s="192"/>
      <c r="BE13" s="36">
        <f t="shared" si="19"/>
        <v>0</v>
      </c>
      <c r="BF13" s="36">
        <f t="shared" si="11"/>
        <v>0</v>
      </c>
      <c r="BG13" s="36">
        <f t="shared" si="3"/>
        <v>0</v>
      </c>
      <c r="BH13" s="192"/>
      <c r="BI13" s="239"/>
      <c r="BJ13" s="237">
        <f>IF(G13="外教",ROUND(MAX((BG13-BH13-BI13-4800)*{0.03,0.1,0.2,0.25,0.3,0.35,0.45}-{0,105,555,1005,2755,5505,13505},0),2),ROUND(MAX((BG13-BH13-BI13-3500)*{0.03,0.1,0.2,0.25,0.3,0.35,0.45}-{0,105,555,1005,2755,5505,13505},0),2))</f>
        <v>0</v>
      </c>
      <c r="BK13" s="237">
        <f t="shared" si="12"/>
        <v>0</v>
      </c>
      <c r="BL13" s="193"/>
      <c r="BM13" s="248" t="e">
        <f>SUMIF(#REF!,J13,#REF!)</f>
        <v>#REF!</v>
      </c>
      <c r="BN13" s="249"/>
      <c r="BO13" s="249"/>
      <c r="BP13" s="245" t="str">
        <f>IF(ISERROR(VLOOKUP(J13,人事资料!D:AS,27,0)),"",VLOOKUP(J13,人事资料!D:AS,27,0))</f>
        <v/>
      </c>
      <c r="BQ13" s="246">
        <f t="shared" si="4"/>
        <v>0</v>
      </c>
      <c r="BR13" s="247" t="e">
        <f t="shared" si="5"/>
        <v>#VALUE!</v>
      </c>
      <c r="CC13" s="256">
        <f t="shared" si="13"/>
        <v>0</v>
      </c>
      <c r="CD13" s="256">
        <f t="shared" si="14"/>
        <v>0</v>
      </c>
      <c r="CE13" s="256">
        <f t="shared" si="15"/>
        <v>0</v>
      </c>
      <c r="CF13" s="256">
        <f t="shared" si="16"/>
        <v>0</v>
      </c>
      <c r="CG13" s="256">
        <f t="shared" si="17"/>
        <v>0</v>
      </c>
      <c r="CH13" s="256">
        <f>SUM($CC13:CD13)</f>
        <v>0</v>
      </c>
      <c r="CI13" s="256">
        <f>SUM($CC13:CE13)</f>
        <v>0</v>
      </c>
      <c r="CJ13" s="256">
        <f>SUM($CC13:CF13)</f>
        <v>0</v>
      </c>
    </row>
    <row r="14" spans="1:88" ht="16.5" customHeight="1">
      <c r="A14" s="164">
        <v>8</v>
      </c>
      <c r="B14" s="171" t="str">
        <f t="shared" si="18"/>
        <v/>
      </c>
      <c r="C14" s="173" t="str">
        <f t="shared" si="6"/>
        <v/>
      </c>
      <c r="D14" s="173" t="str">
        <f t="shared" si="7"/>
        <v/>
      </c>
      <c r="E14" s="174"/>
      <c r="F14" s="171"/>
      <c r="G14" s="175"/>
      <c r="H14" s="175"/>
      <c r="I14" s="175"/>
      <c r="J14" s="195"/>
      <c r="K14" s="176"/>
      <c r="L14" s="190" t="str">
        <f>IF(ISERROR(VLOOKUP(J14,人事资料!D:AS,26,0)),"",VLOOKUP(J14,人事资料!D:AS,26,0))</f>
        <v/>
      </c>
      <c r="M14" s="191"/>
      <c r="N14" s="191"/>
      <c r="O14" s="192"/>
      <c r="P14" s="192"/>
      <c r="Q14" s="192"/>
      <c r="R14" s="192"/>
      <c r="S14" s="207"/>
      <c r="T14" s="206"/>
      <c r="U14" s="192"/>
      <c r="V14" s="192"/>
      <c r="W14" s="192"/>
      <c r="X14" s="192"/>
      <c r="Y14" s="192"/>
      <c r="Z14" s="192"/>
      <c r="AA14" s="192"/>
      <c r="AB14" s="192"/>
      <c r="AC14" s="192"/>
      <c r="AD14" s="192"/>
      <c r="AE14" s="192"/>
      <c r="AF14" s="192"/>
      <c r="AG14" s="192"/>
      <c r="AH14" s="192"/>
      <c r="AI14" s="192"/>
      <c r="AJ14" s="36">
        <f t="shared" si="8"/>
        <v>0</v>
      </c>
      <c r="AK14" s="221"/>
      <c r="AL14" s="215">
        <f t="shared" si="21"/>
        <v>0</v>
      </c>
      <c r="AM14" s="220"/>
      <c r="AN14" s="220"/>
      <c r="AO14" s="220"/>
      <c r="AP14" s="192"/>
      <c r="AQ14" s="230"/>
      <c r="AR14" s="231"/>
      <c r="AS14" s="36">
        <f t="shared" si="9"/>
        <v>0</v>
      </c>
      <c r="AT14" s="229">
        <f t="shared" si="2"/>
        <v>0</v>
      </c>
      <c r="AU14" s="229">
        <f t="shared" si="10"/>
        <v>0</v>
      </c>
      <c r="AV14" s="229"/>
      <c r="AW14" s="192"/>
      <c r="AX14" s="192"/>
      <c r="AY14" s="192"/>
      <c r="AZ14" s="192"/>
      <c r="BA14" s="192"/>
      <c r="BB14" s="192"/>
      <c r="BC14" s="192"/>
      <c r="BD14" s="192"/>
      <c r="BE14" s="36">
        <f t="shared" si="19"/>
        <v>0</v>
      </c>
      <c r="BF14" s="36">
        <f t="shared" si="11"/>
        <v>0</v>
      </c>
      <c r="BG14" s="36">
        <f t="shared" si="3"/>
        <v>0</v>
      </c>
      <c r="BH14" s="192"/>
      <c r="BI14" s="218"/>
      <c r="BJ14" s="237">
        <f>IF(G14="外教",ROUND(MAX((BG14-BH14-BI14-4800)*{0.03,0.1,0.2,0.25,0.3,0.35,0.45}-{0,105,555,1005,2755,5505,13505},0),2),ROUND(MAX((BG14-BH14-BI14-3500)*{0.03,0.1,0.2,0.25,0.3,0.35,0.45}-{0,105,555,1005,2755,5505,13505},0),2))</f>
        <v>0</v>
      </c>
      <c r="BK14" s="237">
        <f t="shared" si="12"/>
        <v>0</v>
      </c>
      <c r="BL14" s="193"/>
      <c r="BM14" s="249"/>
      <c r="BN14" s="249"/>
      <c r="BO14" s="249"/>
      <c r="BP14" s="245" t="str">
        <f>IF(ISERROR(VLOOKUP(J14,人事资料!D:AS,27,0)),"",VLOOKUP(J14,人事资料!D:AS,27,0))</f>
        <v/>
      </c>
      <c r="BQ14" s="246">
        <f t="shared" si="4"/>
        <v>0</v>
      </c>
      <c r="BR14" s="247" t="e">
        <f t="shared" si="5"/>
        <v>#VALUE!</v>
      </c>
      <c r="CC14" s="256">
        <f t="shared" si="13"/>
        <v>0</v>
      </c>
      <c r="CD14" s="256">
        <f t="shared" si="14"/>
        <v>0</v>
      </c>
      <c r="CE14" s="256">
        <f t="shared" si="15"/>
        <v>0</v>
      </c>
      <c r="CF14" s="256">
        <f t="shared" si="16"/>
        <v>0</v>
      </c>
      <c r="CG14" s="256">
        <f t="shared" si="17"/>
        <v>0</v>
      </c>
      <c r="CH14" s="256">
        <f>SUM($CC14:CD14)</f>
        <v>0</v>
      </c>
      <c r="CI14" s="256">
        <f>SUM($CC14:CE14)</f>
        <v>0</v>
      </c>
      <c r="CJ14" s="256">
        <f>SUM($CC14:CF14)</f>
        <v>0</v>
      </c>
    </row>
    <row r="15" spans="1:88" ht="16.5" customHeight="1">
      <c r="A15" s="164">
        <v>9</v>
      </c>
      <c r="B15" s="171" t="str">
        <f t="shared" si="18"/>
        <v/>
      </c>
      <c r="C15" s="173" t="str">
        <f t="shared" si="6"/>
        <v/>
      </c>
      <c r="D15" s="173" t="str">
        <f t="shared" si="7"/>
        <v/>
      </c>
      <c r="E15" s="174"/>
      <c r="F15" s="171"/>
      <c r="G15" s="175"/>
      <c r="H15" s="175"/>
      <c r="I15" s="175"/>
      <c r="J15" s="196"/>
      <c r="K15" s="176" t="str">
        <f t="shared" ref="K15:K17" si="22">IF(ISERROR(+BP15+BR15),"",+BP15+BR15)</f>
        <v/>
      </c>
      <c r="L15" s="190" t="str">
        <f>IF(ISERROR(VLOOKUP(J15,人事资料!D:AS,26,0)),"",VLOOKUP(J15,人事资料!D:AS,26,0))</f>
        <v/>
      </c>
      <c r="M15" s="197"/>
      <c r="N15" s="191"/>
      <c r="O15" s="192"/>
      <c r="P15" s="192"/>
      <c r="Q15" s="192"/>
      <c r="R15" s="192"/>
      <c r="S15" s="208"/>
      <c r="T15" s="206"/>
      <c r="U15" s="192"/>
      <c r="V15" s="192"/>
      <c r="W15" s="192"/>
      <c r="X15" s="192"/>
      <c r="Y15" s="192"/>
      <c r="Z15" s="192"/>
      <c r="AA15" s="192"/>
      <c r="AB15" s="192"/>
      <c r="AC15" s="192"/>
      <c r="AD15" s="192"/>
      <c r="AE15" s="192"/>
      <c r="AF15" s="192"/>
      <c r="AG15" s="192"/>
      <c r="AH15" s="192"/>
      <c r="AI15" s="192"/>
      <c r="AJ15" s="36">
        <f t="shared" si="8"/>
        <v>0</v>
      </c>
      <c r="AK15" s="221"/>
      <c r="AL15" s="215">
        <f t="shared" si="21"/>
        <v>0</v>
      </c>
      <c r="AM15" s="220"/>
      <c r="AN15" s="220"/>
      <c r="AO15" s="220"/>
      <c r="AP15" s="192"/>
      <c r="AQ15" s="231"/>
      <c r="AR15" s="231"/>
      <c r="AS15" s="36">
        <f t="shared" si="9"/>
        <v>0</v>
      </c>
      <c r="AT15" s="229">
        <f t="shared" si="2"/>
        <v>0</v>
      </c>
      <c r="AU15" s="229">
        <f t="shared" si="10"/>
        <v>0</v>
      </c>
      <c r="AV15" s="229"/>
      <c r="AW15" s="192"/>
      <c r="AX15" s="192"/>
      <c r="AY15" s="192"/>
      <c r="AZ15" s="192"/>
      <c r="BA15" s="192"/>
      <c r="BB15" s="192"/>
      <c r="BC15" s="192"/>
      <c r="BD15" s="192"/>
      <c r="BE15" s="36">
        <f t="shared" si="19"/>
        <v>0</v>
      </c>
      <c r="BF15" s="36">
        <f t="shared" si="11"/>
        <v>0</v>
      </c>
      <c r="BG15" s="36">
        <f t="shared" si="3"/>
        <v>0</v>
      </c>
      <c r="BH15" s="192"/>
      <c r="BI15" s="218"/>
      <c r="BJ15" s="237">
        <f>IF(G15="外教",ROUND(MAX((BG15-BH15-BI15-4800)*{0.03,0.1,0.2,0.25,0.3,0.35,0.45}-{0,105,555,1005,2755,5505,13505},0),2),ROUND(MAX((BG15-BH15-BI15-3500)*{0.03,0.1,0.2,0.25,0.3,0.35,0.45}-{0,105,555,1005,2755,5505,13505},0),2))</f>
        <v>0</v>
      </c>
      <c r="BK15" s="237">
        <f t="shared" si="12"/>
        <v>0</v>
      </c>
      <c r="BL15" s="193"/>
      <c r="BM15" s="249"/>
      <c r="BN15" s="249"/>
      <c r="BO15" s="249"/>
      <c r="BP15" s="245" t="str">
        <f>IF(ISERROR(VLOOKUP(J15,人事资料!D:AS,27,0)),"",VLOOKUP(J15,人事资料!D:AS,27,0))</f>
        <v/>
      </c>
      <c r="BQ15" s="246">
        <f t="shared" si="4"/>
        <v>0</v>
      </c>
      <c r="BR15" s="247" t="e">
        <f t="shared" si="5"/>
        <v>#VALUE!</v>
      </c>
      <c r="CC15" s="256">
        <f t="shared" si="13"/>
        <v>0</v>
      </c>
      <c r="CD15" s="256">
        <f t="shared" si="14"/>
        <v>0</v>
      </c>
      <c r="CE15" s="256">
        <f t="shared" si="15"/>
        <v>0</v>
      </c>
      <c r="CF15" s="256">
        <f t="shared" si="16"/>
        <v>0</v>
      </c>
      <c r="CG15" s="256">
        <f t="shared" si="17"/>
        <v>0</v>
      </c>
      <c r="CH15" s="256">
        <f>SUM($CC15:CD15)</f>
        <v>0</v>
      </c>
      <c r="CI15" s="256">
        <f>SUM($CC15:CE15)</f>
        <v>0</v>
      </c>
      <c r="CJ15" s="256">
        <f>SUM($CC15:CF15)</f>
        <v>0</v>
      </c>
    </row>
    <row r="16" spans="1:88" ht="16.5" customHeight="1">
      <c r="A16" s="164">
        <v>10</v>
      </c>
      <c r="B16" s="171" t="str">
        <f t="shared" si="18"/>
        <v/>
      </c>
      <c r="C16" s="173" t="str">
        <f t="shared" si="6"/>
        <v/>
      </c>
      <c r="D16" s="173" t="str">
        <f t="shared" si="7"/>
        <v/>
      </c>
      <c r="E16" s="174"/>
      <c r="F16" s="171"/>
      <c r="G16" s="175"/>
      <c r="H16" s="175"/>
      <c r="I16" s="175"/>
      <c r="J16" s="196"/>
      <c r="K16" s="176" t="str">
        <f t="shared" si="22"/>
        <v/>
      </c>
      <c r="L16" s="190" t="str">
        <f>IF(ISERROR(VLOOKUP(J16,人事资料!D:AS,26,0)),"",VLOOKUP(J16,人事资料!D:AS,26,0))</f>
        <v/>
      </c>
      <c r="M16" s="197"/>
      <c r="N16" s="191"/>
      <c r="O16" s="192"/>
      <c r="P16" s="192"/>
      <c r="Q16" s="192"/>
      <c r="R16" s="192"/>
      <c r="S16" s="208"/>
      <c r="T16" s="206"/>
      <c r="U16" s="192"/>
      <c r="V16" s="192"/>
      <c r="W16" s="192"/>
      <c r="X16" s="192"/>
      <c r="Y16" s="192"/>
      <c r="Z16" s="192"/>
      <c r="AA16" s="192"/>
      <c r="AB16" s="192"/>
      <c r="AC16" s="192"/>
      <c r="AD16" s="192"/>
      <c r="AE16" s="192"/>
      <c r="AF16" s="192"/>
      <c r="AG16" s="192"/>
      <c r="AH16" s="192"/>
      <c r="AI16" s="192"/>
      <c r="AJ16" s="36">
        <f t="shared" si="8"/>
        <v>0</v>
      </c>
      <c r="AK16" s="221"/>
      <c r="AL16" s="215">
        <f t="shared" si="21"/>
        <v>0</v>
      </c>
      <c r="AM16" s="220"/>
      <c r="AN16" s="220"/>
      <c r="AO16" s="220"/>
      <c r="AP16" s="192"/>
      <c r="AQ16" s="231"/>
      <c r="AR16" s="231"/>
      <c r="AS16" s="36">
        <f t="shared" si="9"/>
        <v>0</v>
      </c>
      <c r="AT16" s="229">
        <f t="shared" si="2"/>
        <v>0</v>
      </c>
      <c r="AU16" s="229">
        <f t="shared" si="10"/>
        <v>0</v>
      </c>
      <c r="AV16" s="229"/>
      <c r="AW16" s="192"/>
      <c r="AX16" s="192"/>
      <c r="AY16" s="192"/>
      <c r="AZ16" s="192"/>
      <c r="BA16" s="192"/>
      <c r="BB16" s="192"/>
      <c r="BC16" s="192"/>
      <c r="BD16" s="192"/>
      <c r="BE16" s="36">
        <f t="shared" si="19"/>
        <v>0</v>
      </c>
      <c r="BF16" s="36">
        <f t="shared" si="11"/>
        <v>0</v>
      </c>
      <c r="BG16" s="36">
        <f t="shared" si="3"/>
        <v>0</v>
      </c>
      <c r="BH16" s="192"/>
      <c r="BI16" s="218"/>
      <c r="BJ16" s="237">
        <f>IF(G16="外教",ROUND(MAX((BG16-BH16-BI16-4800)*{0.03,0.1,0.2,0.25,0.3,0.35,0.45}-{0,105,555,1005,2755,5505,13505},0),2),ROUND(MAX((BG16-BH16-BI16-3500)*{0.03,0.1,0.2,0.25,0.3,0.35,0.45}-{0,105,555,1005,2755,5505,13505},0),2))</f>
        <v>0</v>
      </c>
      <c r="BK16" s="237">
        <f t="shared" si="12"/>
        <v>0</v>
      </c>
      <c r="BL16" s="193"/>
      <c r="BM16" s="249"/>
      <c r="BN16" s="249"/>
      <c r="BO16" s="249"/>
      <c r="BP16" s="245" t="str">
        <f>IF(ISERROR(VLOOKUP(J16,人事资料!D:AS,27,0)),"",VLOOKUP(J16,人事资料!D:AS,27,0))</f>
        <v/>
      </c>
      <c r="BQ16" s="246">
        <f t="shared" si="4"/>
        <v>0</v>
      </c>
      <c r="BR16" s="247" t="e">
        <f t="shared" si="5"/>
        <v>#VALUE!</v>
      </c>
      <c r="CC16" s="256">
        <f t="shared" si="13"/>
        <v>0</v>
      </c>
      <c r="CD16" s="256">
        <f t="shared" si="14"/>
        <v>0</v>
      </c>
      <c r="CE16" s="256">
        <f t="shared" si="15"/>
        <v>0</v>
      </c>
      <c r="CF16" s="256">
        <f t="shared" si="16"/>
        <v>0</v>
      </c>
      <c r="CG16" s="256">
        <f t="shared" si="17"/>
        <v>0</v>
      </c>
      <c r="CH16" s="256">
        <f>SUM($CC16:CD16)</f>
        <v>0</v>
      </c>
      <c r="CI16" s="256">
        <f>SUM($CC16:CE16)</f>
        <v>0</v>
      </c>
      <c r="CJ16" s="256">
        <f>SUM($CC16:CF16)</f>
        <v>0</v>
      </c>
    </row>
    <row r="17" spans="1:88" ht="16.5" customHeight="1">
      <c r="A17" s="164">
        <v>11</v>
      </c>
      <c r="B17" s="171" t="str">
        <f t="shared" si="18"/>
        <v/>
      </c>
      <c r="C17" s="173" t="str">
        <f t="shared" si="6"/>
        <v/>
      </c>
      <c r="D17" s="173" t="str">
        <f t="shared" si="7"/>
        <v/>
      </c>
      <c r="E17" s="174"/>
      <c r="F17" s="171"/>
      <c r="G17" s="175"/>
      <c r="H17" s="175"/>
      <c r="I17" s="175"/>
      <c r="J17" s="196"/>
      <c r="K17" s="176" t="str">
        <f t="shared" si="22"/>
        <v/>
      </c>
      <c r="L17" s="190" t="str">
        <f>IF(ISERROR(VLOOKUP(J17,人事资料!D:AS,26,0)),"",VLOOKUP(J17,人事资料!D:AS,26,0))</f>
        <v/>
      </c>
      <c r="M17" s="197"/>
      <c r="N17" s="191"/>
      <c r="O17" s="192"/>
      <c r="P17" s="192"/>
      <c r="Q17" s="192"/>
      <c r="R17" s="192"/>
      <c r="S17" s="208"/>
      <c r="T17" s="206"/>
      <c r="U17" s="192"/>
      <c r="V17" s="192"/>
      <c r="W17" s="192"/>
      <c r="X17" s="192"/>
      <c r="Y17" s="192"/>
      <c r="Z17" s="192"/>
      <c r="AA17" s="192"/>
      <c r="AB17" s="192"/>
      <c r="AC17" s="192"/>
      <c r="AD17" s="192"/>
      <c r="AE17" s="192"/>
      <c r="AF17" s="192"/>
      <c r="AG17" s="192"/>
      <c r="AH17" s="192"/>
      <c r="AI17" s="192"/>
      <c r="AJ17" s="36">
        <f t="shared" si="8"/>
        <v>0</v>
      </c>
      <c r="AK17" s="221"/>
      <c r="AL17" s="215">
        <f t="shared" si="21"/>
        <v>0</v>
      </c>
      <c r="AM17" s="220"/>
      <c r="AN17" s="220"/>
      <c r="AO17" s="220"/>
      <c r="AP17" s="192"/>
      <c r="AQ17" s="231"/>
      <c r="AR17" s="231"/>
      <c r="AS17" s="36">
        <f t="shared" si="9"/>
        <v>0</v>
      </c>
      <c r="AT17" s="229">
        <f t="shared" si="2"/>
        <v>0</v>
      </c>
      <c r="AU17" s="229">
        <f t="shared" si="10"/>
        <v>0</v>
      </c>
      <c r="AV17" s="229"/>
      <c r="AW17" s="192"/>
      <c r="AX17" s="192"/>
      <c r="AY17" s="192"/>
      <c r="AZ17" s="192"/>
      <c r="BA17" s="192"/>
      <c r="BB17" s="192"/>
      <c r="BC17" s="192"/>
      <c r="BD17" s="192"/>
      <c r="BE17" s="36">
        <f t="shared" si="19"/>
        <v>0</v>
      </c>
      <c r="BF17" s="36">
        <f t="shared" si="11"/>
        <v>0</v>
      </c>
      <c r="BG17" s="36">
        <f t="shared" si="3"/>
        <v>0</v>
      </c>
      <c r="BH17" s="192"/>
      <c r="BI17" s="218"/>
      <c r="BJ17" s="237">
        <f>IF(G17="外教",ROUND(MAX((BG17-BH17-BI17-4800)*{0.03,0.1,0.2,0.25,0.3,0.35,0.45}-{0,105,555,1005,2755,5505,13505},0),2),ROUND(MAX((BG17-BH17-BI17-3500)*{0.03,0.1,0.2,0.25,0.3,0.35,0.45}-{0,105,555,1005,2755,5505,13505},0),2))</f>
        <v>0</v>
      </c>
      <c r="BK17" s="237">
        <f t="shared" si="12"/>
        <v>0</v>
      </c>
      <c r="BL17" s="193"/>
      <c r="BM17" s="249"/>
      <c r="BN17" s="249"/>
      <c r="BO17" s="249"/>
      <c r="BP17" s="245" t="str">
        <f>IF(ISERROR(VLOOKUP(J17,人事资料!D:AS,27,0)),"",VLOOKUP(J17,人事资料!D:AS,27,0))</f>
        <v/>
      </c>
      <c r="BQ17" s="246">
        <f t="shared" si="4"/>
        <v>0</v>
      </c>
      <c r="BR17" s="247" t="e">
        <f t="shared" si="5"/>
        <v>#VALUE!</v>
      </c>
      <c r="CC17" s="256">
        <f t="shared" si="13"/>
        <v>0</v>
      </c>
      <c r="CD17" s="256">
        <f t="shared" si="14"/>
        <v>0</v>
      </c>
      <c r="CE17" s="256">
        <f t="shared" si="15"/>
        <v>0</v>
      </c>
      <c r="CF17" s="256">
        <f t="shared" si="16"/>
        <v>0</v>
      </c>
      <c r="CG17" s="256">
        <f t="shared" si="17"/>
        <v>0</v>
      </c>
      <c r="CH17" s="256">
        <f>SUM($CC17:CD17)</f>
        <v>0</v>
      </c>
      <c r="CI17" s="256">
        <f>SUM($CC17:CE17)</f>
        <v>0</v>
      </c>
      <c r="CJ17" s="256">
        <f>SUM($CC17:CF17)</f>
        <v>0</v>
      </c>
    </row>
    <row r="18" spans="1:88" ht="16.5" customHeight="1">
      <c r="A18" s="164">
        <v>12</v>
      </c>
      <c r="B18" s="171" t="str">
        <f t="shared" si="18"/>
        <v/>
      </c>
      <c r="C18" s="173" t="str">
        <f t="shared" si="6"/>
        <v/>
      </c>
      <c r="D18" s="173" t="str">
        <f t="shared" si="7"/>
        <v/>
      </c>
      <c r="E18" s="174"/>
      <c r="F18" s="171"/>
      <c r="G18" s="175"/>
      <c r="H18" s="175"/>
      <c r="I18" s="175"/>
      <c r="J18" s="195"/>
      <c r="K18" s="176" t="str">
        <f t="shared" si="0"/>
        <v/>
      </c>
      <c r="L18" s="190" t="str">
        <f>IF(ISERROR(VLOOKUP(J18,人事资料!D:AS,26,0)),"",VLOOKUP(J18,人事资料!D:AS,26,0))</f>
        <v/>
      </c>
      <c r="M18" s="191"/>
      <c r="N18" s="191"/>
      <c r="O18" s="192"/>
      <c r="P18" s="192"/>
      <c r="Q18" s="192"/>
      <c r="R18" s="192"/>
      <c r="S18" s="207"/>
      <c r="T18" s="206"/>
      <c r="U18" s="192"/>
      <c r="V18" s="192"/>
      <c r="W18" s="192"/>
      <c r="X18" s="192"/>
      <c r="Y18" s="192"/>
      <c r="Z18" s="192"/>
      <c r="AA18" s="192"/>
      <c r="AB18" s="192"/>
      <c r="AC18" s="192"/>
      <c r="AD18" s="192"/>
      <c r="AE18" s="192"/>
      <c r="AF18" s="192"/>
      <c r="AG18" s="192"/>
      <c r="AH18" s="192"/>
      <c r="AI18" s="192"/>
      <c r="AJ18" s="36">
        <f t="shared" si="8"/>
        <v>0</v>
      </c>
      <c r="AK18" s="221"/>
      <c r="AL18" s="215">
        <f t="shared" si="21"/>
        <v>0</v>
      </c>
      <c r="AM18" s="220"/>
      <c r="AN18" s="220"/>
      <c r="AO18" s="220"/>
      <c r="AP18" s="192"/>
      <c r="AQ18" s="230"/>
      <c r="AR18" s="231"/>
      <c r="AS18" s="36">
        <f t="shared" si="9"/>
        <v>0</v>
      </c>
      <c r="AT18" s="229">
        <f t="shared" si="2"/>
        <v>0</v>
      </c>
      <c r="AU18" s="229">
        <f t="shared" si="10"/>
        <v>0</v>
      </c>
      <c r="AV18" s="229"/>
      <c r="AW18" s="192"/>
      <c r="AX18" s="192"/>
      <c r="AY18" s="192"/>
      <c r="AZ18" s="192"/>
      <c r="BA18" s="192"/>
      <c r="BB18" s="192"/>
      <c r="BC18" s="192"/>
      <c r="BD18" s="192"/>
      <c r="BE18" s="36">
        <f t="shared" si="19"/>
        <v>0</v>
      </c>
      <c r="BF18" s="36">
        <f t="shared" si="11"/>
        <v>0</v>
      </c>
      <c r="BG18" s="36">
        <f t="shared" si="3"/>
        <v>0</v>
      </c>
      <c r="BH18" s="192"/>
      <c r="BI18" s="239"/>
      <c r="BJ18" s="237">
        <f>IF(G18="外教",ROUND(MAX((BG18-BH18-BI18-4800)*{0.03,0.1,0.2,0.25,0.3,0.35,0.45}-{0,105,555,1005,2755,5505,13505},0),2),ROUND(MAX((BG18-BH18-BI18-3500)*{0.03,0.1,0.2,0.25,0.3,0.35,0.45}-{0,105,555,1005,2755,5505,13505},0),2))</f>
        <v>0</v>
      </c>
      <c r="BK18" s="237">
        <f t="shared" si="12"/>
        <v>0</v>
      </c>
      <c r="BL18" s="193"/>
      <c r="BM18" s="248" t="e">
        <f>SUMIF(#REF!,J18,#REF!)</f>
        <v>#REF!</v>
      </c>
      <c r="BN18" s="249"/>
      <c r="BO18" s="249"/>
      <c r="BP18" s="245" t="str">
        <f>IF(ISERROR(VLOOKUP(J18,人事资料!D:AS,27,0)),"",VLOOKUP(J18,人事资料!D:AS,27,0))</f>
        <v/>
      </c>
      <c r="BQ18" s="246">
        <f t="shared" si="4"/>
        <v>0</v>
      </c>
      <c r="BR18" s="247" t="e">
        <f t="shared" si="5"/>
        <v>#VALUE!</v>
      </c>
      <c r="CC18" s="256">
        <f t="shared" si="13"/>
        <v>0</v>
      </c>
      <c r="CD18" s="256">
        <f t="shared" si="14"/>
        <v>0</v>
      </c>
      <c r="CE18" s="256">
        <f t="shared" si="15"/>
        <v>0</v>
      </c>
      <c r="CF18" s="256">
        <f t="shared" si="16"/>
        <v>0</v>
      </c>
      <c r="CG18" s="256">
        <f t="shared" si="17"/>
        <v>0</v>
      </c>
      <c r="CH18" s="256">
        <f>SUM($CC18:CD18)</f>
        <v>0</v>
      </c>
      <c r="CI18" s="256">
        <f>SUM($CC18:CE18)</f>
        <v>0</v>
      </c>
      <c r="CJ18" s="256">
        <f>SUM($CC18:CF18)</f>
        <v>0</v>
      </c>
    </row>
    <row r="19" spans="1:88" ht="16.5" customHeight="1">
      <c r="A19" s="164">
        <v>13</v>
      </c>
      <c r="B19" s="171" t="str">
        <f t="shared" si="18"/>
        <v/>
      </c>
      <c r="C19" s="173" t="str">
        <f t="shared" si="6"/>
        <v/>
      </c>
      <c r="D19" s="173" t="str">
        <f t="shared" si="7"/>
        <v/>
      </c>
      <c r="E19" s="174"/>
      <c r="F19" s="171"/>
      <c r="G19" s="175"/>
      <c r="H19" s="175"/>
      <c r="I19" s="175"/>
      <c r="J19" s="195"/>
      <c r="K19" s="176"/>
      <c r="L19" s="190" t="str">
        <f>IF(ISERROR(VLOOKUP(J19,人事资料!D:AS,26,0)),"",VLOOKUP(J19,人事资料!D:AS,26,0))</f>
        <v/>
      </c>
      <c r="M19" s="191"/>
      <c r="N19" s="191"/>
      <c r="O19" s="192"/>
      <c r="P19" s="192"/>
      <c r="Q19" s="192"/>
      <c r="R19" s="192"/>
      <c r="S19" s="207"/>
      <c r="T19" s="206"/>
      <c r="U19" s="192"/>
      <c r="V19" s="192"/>
      <c r="W19" s="192"/>
      <c r="X19" s="192"/>
      <c r="Y19" s="192"/>
      <c r="Z19" s="192"/>
      <c r="AA19" s="192"/>
      <c r="AB19" s="192"/>
      <c r="AC19" s="192"/>
      <c r="AD19" s="192"/>
      <c r="AE19" s="192"/>
      <c r="AF19" s="192"/>
      <c r="AG19" s="192"/>
      <c r="AH19" s="192"/>
      <c r="AI19" s="192"/>
      <c r="AJ19" s="36">
        <f t="shared" si="8"/>
        <v>0</v>
      </c>
      <c r="AK19" s="221"/>
      <c r="AL19" s="215">
        <f t="shared" si="21"/>
        <v>0</v>
      </c>
      <c r="AM19" s="220"/>
      <c r="AN19" s="220"/>
      <c r="AO19" s="220"/>
      <c r="AP19" s="192"/>
      <c r="AQ19" s="230"/>
      <c r="AR19" s="231"/>
      <c r="AS19" s="36">
        <f t="shared" si="9"/>
        <v>0</v>
      </c>
      <c r="AT19" s="229">
        <f t="shared" si="2"/>
        <v>0</v>
      </c>
      <c r="AU19" s="229">
        <f t="shared" si="10"/>
        <v>0</v>
      </c>
      <c r="AV19" s="229"/>
      <c r="AW19" s="192"/>
      <c r="AX19" s="192"/>
      <c r="AY19" s="192"/>
      <c r="AZ19" s="192"/>
      <c r="BA19" s="192"/>
      <c r="BB19" s="192"/>
      <c r="BC19" s="192"/>
      <c r="BD19" s="192"/>
      <c r="BE19" s="36">
        <f t="shared" si="19"/>
        <v>0</v>
      </c>
      <c r="BF19" s="36">
        <f t="shared" si="11"/>
        <v>0</v>
      </c>
      <c r="BG19" s="36">
        <f t="shared" si="3"/>
        <v>0</v>
      </c>
      <c r="BH19" s="192"/>
      <c r="BI19" s="218"/>
      <c r="BJ19" s="237">
        <f>IF(G19="外教",ROUND(MAX((BG19-BH19-BI19-4800)*{0.03,0.1,0.2,0.25,0.3,0.35,0.45}-{0,105,555,1005,2755,5505,13505},0),2),ROUND(MAX((BG19-BH19-BI19-3500)*{0.03,0.1,0.2,0.25,0.3,0.35,0.45}-{0,105,555,1005,2755,5505,13505},0),2))</f>
        <v>0</v>
      </c>
      <c r="BK19" s="237">
        <f t="shared" si="12"/>
        <v>0</v>
      </c>
      <c r="BL19" s="193"/>
      <c r="BM19" s="249"/>
      <c r="BN19" s="249"/>
      <c r="BO19" s="249"/>
      <c r="BP19" s="245" t="str">
        <f>IF(ISERROR(VLOOKUP(J19,人事资料!D:AS,27,0)),"",VLOOKUP(J19,人事资料!D:AS,27,0))</f>
        <v/>
      </c>
      <c r="BQ19" s="246">
        <f t="shared" si="4"/>
        <v>0</v>
      </c>
      <c r="BR19" s="247" t="e">
        <f t="shared" si="5"/>
        <v>#VALUE!</v>
      </c>
      <c r="CC19" s="256">
        <f t="shared" si="13"/>
        <v>0</v>
      </c>
      <c r="CD19" s="256">
        <f t="shared" si="14"/>
        <v>0</v>
      </c>
      <c r="CE19" s="256">
        <f t="shared" si="15"/>
        <v>0</v>
      </c>
      <c r="CF19" s="256">
        <f t="shared" si="16"/>
        <v>0</v>
      </c>
      <c r="CG19" s="256">
        <f t="shared" si="17"/>
        <v>0</v>
      </c>
      <c r="CH19" s="256">
        <f>SUM($CC19:CD19)</f>
        <v>0</v>
      </c>
      <c r="CI19" s="256">
        <f>SUM($CC19:CE19)</f>
        <v>0</v>
      </c>
      <c r="CJ19" s="256">
        <f>SUM($CC19:CF19)</f>
        <v>0</v>
      </c>
    </row>
    <row r="20" spans="1:88" ht="16.5" customHeight="1">
      <c r="A20" s="164">
        <v>14</v>
      </c>
      <c r="B20" s="171" t="str">
        <f t="shared" si="18"/>
        <v/>
      </c>
      <c r="C20" s="173" t="str">
        <f t="shared" si="6"/>
        <v/>
      </c>
      <c r="D20" s="173" t="str">
        <f t="shared" si="7"/>
        <v/>
      </c>
      <c r="E20" s="174"/>
      <c r="F20" s="171"/>
      <c r="G20" s="175"/>
      <c r="H20" s="175"/>
      <c r="I20" s="175"/>
      <c r="J20" s="196"/>
      <c r="K20" s="176" t="str">
        <f t="shared" ref="K20:K26" si="23">IF(ISERROR(+BP20+BR20),"",+BP20+BR20)</f>
        <v/>
      </c>
      <c r="L20" s="190" t="str">
        <f>IF(ISERROR(VLOOKUP(J20,人事资料!D:AS,26,0)),"",VLOOKUP(J20,人事资料!D:AS,26,0))</f>
        <v/>
      </c>
      <c r="M20" s="197"/>
      <c r="N20" s="191"/>
      <c r="O20" s="192"/>
      <c r="P20" s="192"/>
      <c r="Q20" s="192"/>
      <c r="R20" s="192"/>
      <c r="S20" s="208"/>
      <c r="T20" s="206"/>
      <c r="U20" s="192"/>
      <c r="V20" s="192"/>
      <c r="W20" s="192"/>
      <c r="X20" s="192"/>
      <c r="Y20" s="192"/>
      <c r="Z20" s="192"/>
      <c r="AA20" s="192"/>
      <c r="AB20" s="192"/>
      <c r="AC20" s="192"/>
      <c r="AD20" s="192"/>
      <c r="AE20" s="192"/>
      <c r="AF20" s="192"/>
      <c r="AG20" s="192"/>
      <c r="AH20" s="192"/>
      <c r="AI20" s="192"/>
      <c r="AJ20" s="36">
        <f t="shared" si="8"/>
        <v>0</v>
      </c>
      <c r="AK20" s="221"/>
      <c r="AL20" s="215">
        <f t="shared" si="21"/>
        <v>0</v>
      </c>
      <c r="AM20" s="220"/>
      <c r="AN20" s="220"/>
      <c r="AO20" s="220"/>
      <c r="AP20" s="192"/>
      <c r="AQ20" s="231"/>
      <c r="AR20" s="231"/>
      <c r="AS20" s="36">
        <f t="shared" si="9"/>
        <v>0</v>
      </c>
      <c r="AT20" s="229">
        <f t="shared" si="2"/>
        <v>0</v>
      </c>
      <c r="AU20" s="229">
        <f t="shared" si="10"/>
        <v>0</v>
      </c>
      <c r="AV20" s="229"/>
      <c r="AW20" s="192"/>
      <c r="AX20" s="192"/>
      <c r="AY20" s="192"/>
      <c r="AZ20" s="192"/>
      <c r="BA20" s="192"/>
      <c r="BB20" s="192"/>
      <c r="BC20" s="192"/>
      <c r="BD20" s="192"/>
      <c r="BE20" s="36">
        <f t="shared" si="19"/>
        <v>0</v>
      </c>
      <c r="BF20" s="36">
        <f t="shared" si="11"/>
        <v>0</v>
      </c>
      <c r="BG20" s="36">
        <f t="shared" si="3"/>
        <v>0</v>
      </c>
      <c r="BH20" s="192"/>
      <c r="BI20" s="218"/>
      <c r="BJ20" s="237">
        <f>IF(G20="外教",ROUND(MAX((BG20-BH20-BI20-4800)*{0.03,0.1,0.2,0.25,0.3,0.35,0.45}-{0,105,555,1005,2755,5505,13505},0),2),ROUND(MAX((BG20-BH20-BI20-3500)*{0.03,0.1,0.2,0.25,0.3,0.35,0.45}-{0,105,555,1005,2755,5505,13505},0),2))</f>
        <v>0</v>
      </c>
      <c r="BK20" s="237">
        <f t="shared" si="12"/>
        <v>0</v>
      </c>
      <c r="BL20" s="193"/>
      <c r="BM20" s="249"/>
      <c r="BN20" s="249"/>
      <c r="BO20" s="249"/>
      <c r="BP20" s="245" t="str">
        <f>IF(ISERROR(VLOOKUP(J20,人事资料!D:AS,27,0)),"",VLOOKUP(J20,人事资料!D:AS,27,0))</f>
        <v/>
      </c>
      <c r="BQ20" s="246">
        <f t="shared" si="4"/>
        <v>0</v>
      </c>
      <c r="BR20" s="247" t="e">
        <f t="shared" si="5"/>
        <v>#VALUE!</v>
      </c>
      <c r="CC20" s="256">
        <f t="shared" si="13"/>
        <v>0</v>
      </c>
      <c r="CD20" s="256">
        <f t="shared" si="14"/>
        <v>0</v>
      </c>
      <c r="CE20" s="256">
        <f t="shared" si="15"/>
        <v>0</v>
      </c>
      <c r="CF20" s="256">
        <f t="shared" si="16"/>
        <v>0</v>
      </c>
      <c r="CG20" s="256">
        <f t="shared" si="17"/>
        <v>0</v>
      </c>
      <c r="CH20" s="256">
        <f>SUM($CC20:CD20)</f>
        <v>0</v>
      </c>
      <c r="CI20" s="256">
        <f>SUM($CC20:CE20)</f>
        <v>0</v>
      </c>
      <c r="CJ20" s="256">
        <f>SUM($CC20:CF20)</f>
        <v>0</v>
      </c>
    </row>
    <row r="21" spans="1:88" ht="16.5" customHeight="1">
      <c r="A21" s="164">
        <v>15</v>
      </c>
      <c r="B21" s="171" t="str">
        <f t="shared" si="18"/>
        <v/>
      </c>
      <c r="C21" s="173" t="str">
        <f t="shared" si="6"/>
        <v/>
      </c>
      <c r="D21" s="173" t="str">
        <f t="shared" si="7"/>
        <v/>
      </c>
      <c r="E21" s="174"/>
      <c r="F21" s="171"/>
      <c r="G21" s="175"/>
      <c r="H21" s="175"/>
      <c r="I21" s="175"/>
      <c r="J21" s="196"/>
      <c r="K21" s="176" t="str">
        <f t="shared" si="23"/>
        <v/>
      </c>
      <c r="L21" s="190" t="str">
        <f>IF(ISERROR(VLOOKUP(J21,人事资料!D:AS,26,0)),"",VLOOKUP(J21,人事资料!D:AS,26,0))</f>
        <v/>
      </c>
      <c r="M21" s="197"/>
      <c r="N21" s="191"/>
      <c r="O21" s="192"/>
      <c r="P21" s="192"/>
      <c r="Q21" s="192"/>
      <c r="R21" s="192"/>
      <c r="S21" s="208"/>
      <c r="T21" s="206"/>
      <c r="U21" s="192"/>
      <c r="V21" s="192"/>
      <c r="W21" s="192"/>
      <c r="X21" s="192"/>
      <c r="Y21" s="192"/>
      <c r="Z21" s="192"/>
      <c r="AA21" s="192"/>
      <c r="AB21" s="192"/>
      <c r="AC21" s="192"/>
      <c r="AD21" s="192"/>
      <c r="AE21" s="192"/>
      <c r="AF21" s="192"/>
      <c r="AG21" s="192"/>
      <c r="AH21" s="192"/>
      <c r="AI21" s="192"/>
      <c r="AJ21" s="36">
        <f t="shared" si="8"/>
        <v>0</v>
      </c>
      <c r="AK21" s="221"/>
      <c r="AL21" s="215">
        <f t="shared" si="21"/>
        <v>0</v>
      </c>
      <c r="AM21" s="220"/>
      <c r="AN21" s="220"/>
      <c r="AO21" s="220"/>
      <c r="AP21" s="192"/>
      <c r="AQ21" s="231"/>
      <c r="AR21" s="231"/>
      <c r="AS21" s="36">
        <f t="shared" si="9"/>
        <v>0</v>
      </c>
      <c r="AT21" s="229">
        <f t="shared" si="2"/>
        <v>0</v>
      </c>
      <c r="AU21" s="229">
        <f t="shared" si="10"/>
        <v>0</v>
      </c>
      <c r="AV21" s="229"/>
      <c r="AW21" s="192"/>
      <c r="AX21" s="192"/>
      <c r="AY21" s="192"/>
      <c r="AZ21" s="192"/>
      <c r="BA21" s="192"/>
      <c r="BB21" s="192"/>
      <c r="BC21" s="192"/>
      <c r="BD21" s="192"/>
      <c r="BE21" s="36">
        <f t="shared" si="19"/>
        <v>0</v>
      </c>
      <c r="BF21" s="36">
        <f t="shared" si="11"/>
        <v>0</v>
      </c>
      <c r="BG21" s="36">
        <f t="shared" si="3"/>
        <v>0</v>
      </c>
      <c r="BH21" s="192"/>
      <c r="BI21" s="218"/>
      <c r="BJ21" s="237">
        <f>IF(G21="外教",ROUND(MAX((BG21-BH21-BI21-4800)*{0.03,0.1,0.2,0.25,0.3,0.35,0.45}-{0,105,555,1005,2755,5505,13505},0),2),ROUND(MAX((BG21-BH21-BI21-3500)*{0.03,0.1,0.2,0.25,0.3,0.35,0.45}-{0,105,555,1005,2755,5505,13505},0),2))</f>
        <v>0</v>
      </c>
      <c r="BK21" s="237">
        <f t="shared" si="12"/>
        <v>0</v>
      </c>
      <c r="BL21" s="193"/>
      <c r="BM21" s="249"/>
      <c r="BN21" s="249"/>
      <c r="BO21" s="249"/>
      <c r="BP21" s="245" t="str">
        <f>IF(ISERROR(VLOOKUP(J21,人事资料!D:AS,27,0)),"",VLOOKUP(J21,人事资料!D:AS,27,0))</f>
        <v/>
      </c>
      <c r="BQ21" s="246">
        <f t="shared" si="4"/>
        <v>0</v>
      </c>
      <c r="BR21" s="247" t="e">
        <f t="shared" si="5"/>
        <v>#VALUE!</v>
      </c>
      <c r="CC21" s="256">
        <f t="shared" si="13"/>
        <v>0</v>
      </c>
      <c r="CD21" s="256">
        <f t="shared" si="14"/>
        <v>0</v>
      </c>
      <c r="CE21" s="256">
        <f t="shared" si="15"/>
        <v>0</v>
      </c>
      <c r="CF21" s="256">
        <f t="shared" si="16"/>
        <v>0</v>
      </c>
      <c r="CG21" s="256">
        <f t="shared" si="17"/>
        <v>0</v>
      </c>
      <c r="CH21" s="256">
        <f>SUM($CC21:CD21)</f>
        <v>0</v>
      </c>
      <c r="CI21" s="256">
        <f>SUM($CC21:CE21)</f>
        <v>0</v>
      </c>
      <c r="CJ21" s="256">
        <f>SUM($CC21:CF21)</f>
        <v>0</v>
      </c>
    </row>
    <row r="22" spans="1:88" ht="16.5" customHeight="1">
      <c r="A22" s="164">
        <v>16</v>
      </c>
      <c r="B22" s="171" t="str">
        <f t="shared" si="18"/>
        <v/>
      </c>
      <c r="C22" s="173" t="str">
        <f t="shared" si="6"/>
        <v/>
      </c>
      <c r="D22" s="173" t="str">
        <f t="shared" si="7"/>
        <v/>
      </c>
      <c r="E22" s="174"/>
      <c r="F22" s="171"/>
      <c r="G22" s="175"/>
      <c r="H22" s="175"/>
      <c r="I22" s="175"/>
      <c r="J22" s="196"/>
      <c r="K22" s="176" t="str">
        <f t="shared" si="23"/>
        <v/>
      </c>
      <c r="L22" s="190" t="str">
        <f>IF(ISERROR(VLOOKUP(J22,人事资料!D:AS,26,0)),"",VLOOKUP(J22,人事资料!D:AS,26,0))</f>
        <v/>
      </c>
      <c r="M22" s="197"/>
      <c r="N22" s="191"/>
      <c r="O22" s="192"/>
      <c r="P22" s="192"/>
      <c r="Q22" s="192"/>
      <c r="R22" s="192"/>
      <c r="S22" s="208"/>
      <c r="T22" s="206"/>
      <c r="U22" s="192"/>
      <c r="V22" s="192"/>
      <c r="W22" s="192"/>
      <c r="X22" s="192"/>
      <c r="Y22" s="192"/>
      <c r="Z22" s="192"/>
      <c r="AA22" s="192"/>
      <c r="AB22" s="192"/>
      <c r="AC22" s="192"/>
      <c r="AD22" s="192"/>
      <c r="AE22" s="192"/>
      <c r="AF22" s="192"/>
      <c r="AG22" s="192"/>
      <c r="AH22" s="192"/>
      <c r="AI22" s="192"/>
      <c r="AJ22" s="36">
        <f t="shared" si="8"/>
        <v>0</v>
      </c>
      <c r="AK22" s="221"/>
      <c r="AL22" s="215">
        <f t="shared" si="21"/>
        <v>0</v>
      </c>
      <c r="AM22" s="220"/>
      <c r="AN22" s="220"/>
      <c r="AO22" s="220"/>
      <c r="AP22" s="192"/>
      <c r="AQ22" s="231"/>
      <c r="AR22" s="231"/>
      <c r="AS22" s="36">
        <f t="shared" si="9"/>
        <v>0</v>
      </c>
      <c r="AT22" s="229">
        <f t="shared" si="2"/>
        <v>0</v>
      </c>
      <c r="AU22" s="229">
        <f t="shared" si="10"/>
        <v>0</v>
      </c>
      <c r="AV22" s="229"/>
      <c r="AW22" s="192"/>
      <c r="AX22" s="192"/>
      <c r="AY22" s="192"/>
      <c r="AZ22" s="192"/>
      <c r="BA22" s="192"/>
      <c r="BB22" s="192"/>
      <c r="BC22" s="192"/>
      <c r="BD22" s="192"/>
      <c r="BE22" s="36">
        <f t="shared" si="19"/>
        <v>0</v>
      </c>
      <c r="BF22" s="36">
        <f t="shared" si="11"/>
        <v>0</v>
      </c>
      <c r="BG22" s="36">
        <f t="shared" si="3"/>
        <v>0</v>
      </c>
      <c r="BH22" s="192"/>
      <c r="BI22" s="218"/>
      <c r="BJ22" s="237">
        <f>IF(G22="外教",ROUND(MAX((BG22-BH22-BI22-4800)*{0.03,0.1,0.2,0.25,0.3,0.35,0.45}-{0,105,555,1005,2755,5505,13505},0),2),ROUND(MAX((BG22-BH22-BI22-3500)*{0.03,0.1,0.2,0.25,0.3,0.35,0.45}-{0,105,555,1005,2755,5505,13505},0),2))</f>
        <v>0</v>
      </c>
      <c r="BK22" s="237">
        <f t="shared" si="12"/>
        <v>0</v>
      </c>
      <c r="BL22" s="193"/>
      <c r="BM22" s="249"/>
      <c r="BN22" s="249"/>
      <c r="BO22" s="249"/>
      <c r="BP22" s="245" t="str">
        <f>IF(ISERROR(VLOOKUP(J22,人事资料!D:AS,27,0)),"",VLOOKUP(J22,人事资料!D:AS,27,0))</f>
        <v/>
      </c>
      <c r="BQ22" s="246">
        <f t="shared" si="4"/>
        <v>0</v>
      </c>
      <c r="BR22" s="247" t="e">
        <f t="shared" si="5"/>
        <v>#VALUE!</v>
      </c>
      <c r="CC22" s="256">
        <f t="shared" si="13"/>
        <v>0</v>
      </c>
      <c r="CD22" s="256">
        <f t="shared" si="14"/>
        <v>0</v>
      </c>
      <c r="CE22" s="256">
        <f t="shared" si="15"/>
        <v>0</v>
      </c>
      <c r="CF22" s="256">
        <f t="shared" si="16"/>
        <v>0</v>
      </c>
      <c r="CG22" s="256">
        <f t="shared" si="17"/>
        <v>0</v>
      </c>
      <c r="CH22" s="256">
        <f>SUM($CC22:CD22)</f>
        <v>0</v>
      </c>
      <c r="CI22" s="256">
        <f>SUM($CC22:CE22)</f>
        <v>0</v>
      </c>
      <c r="CJ22" s="256">
        <f>SUM($CC22:CF22)</f>
        <v>0</v>
      </c>
    </row>
    <row r="23" spans="1:88" ht="16.5" customHeight="1">
      <c r="A23" s="164">
        <v>17</v>
      </c>
      <c r="B23" s="171" t="str">
        <f t="shared" si="18"/>
        <v/>
      </c>
      <c r="C23" s="173" t="str">
        <f t="shared" si="6"/>
        <v/>
      </c>
      <c r="D23" s="173" t="str">
        <f t="shared" si="7"/>
        <v/>
      </c>
      <c r="E23" s="174"/>
      <c r="F23" s="171"/>
      <c r="G23" s="175"/>
      <c r="H23" s="175"/>
      <c r="I23" s="175"/>
      <c r="J23" s="196"/>
      <c r="K23" s="176" t="str">
        <f t="shared" si="23"/>
        <v/>
      </c>
      <c r="L23" s="190" t="str">
        <f>IF(ISERROR(VLOOKUP(J23,人事资料!D:AS,26,0)),"",VLOOKUP(J23,人事资料!D:AS,26,0))</f>
        <v/>
      </c>
      <c r="M23" s="197"/>
      <c r="N23" s="191"/>
      <c r="O23" s="192"/>
      <c r="P23" s="192"/>
      <c r="Q23" s="192"/>
      <c r="R23" s="192"/>
      <c r="S23" s="208"/>
      <c r="T23" s="206"/>
      <c r="U23" s="192"/>
      <c r="V23" s="192"/>
      <c r="W23" s="192"/>
      <c r="X23" s="192"/>
      <c r="Y23" s="192"/>
      <c r="Z23" s="192"/>
      <c r="AA23" s="192"/>
      <c r="AB23" s="192"/>
      <c r="AC23" s="192"/>
      <c r="AD23" s="192"/>
      <c r="AE23" s="192"/>
      <c r="AF23" s="192"/>
      <c r="AG23" s="192"/>
      <c r="AH23" s="192"/>
      <c r="AI23" s="192"/>
      <c r="AJ23" s="36">
        <f t="shared" si="8"/>
        <v>0</v>
      </c>
      <c r="AK23" s="221"/>
      <c r="AL23" s="215">
        <f t="shared" si="21"/>
        <v>0</v>
      </c>
      <c r="AM23" s="220"/>
      <c r="AN23" s="220"/>
      <c r="AO23" s="220"/>
      <c r="AP23" s="192"/>
      <c r="AQ23" s="231"/>
      <c r="AR23" s="231"/>
      <c r="AS23" s="36">
        <f t="shared" si="9"/>
        <v>0</v>
      </c>
      <c r="AT23" s="229">
        <f t="shared" si="2"/>
        <v>0</v>
      </c>
      <c r="AU23" s="229">
        <f t="shared" si="10"/>
        <v>0</v>
      </c>
      <c r="AV23" s="229"/>
      <c r="AW23" s="192"/>
      <c r="AX23" s="192"/>
      <c r="AY23" s="192"/>
      <c r="AZ23" s="192"/>
      <c r="BA23" s="192"/>
      <c r="BB23" s="192"/>
      <c r="BC23" s="192"/>
      <c r="BD23" s="192"/>
      <c r="BE23" s="36">
        <f t="shared" si="19"/>
        <v>0</v>
      </c>
      <c r="BF23" s="36">
        <f t="shared" si="11"/>
        <v>0</v>
      </c>
      <c r="BG23" s="36">
        <f t="shared" si="3"/>
        <v>0</v>
      </c>
      <c r="BH23" s="192"/>
      <c r="BI23" s="218"/>
      <c r="BJ23" s="237">
        <f>IF(G23="外教",ROUND(MAX((BG23-BH23-BI23-4800)*{0.03,0.1,0.2,0.25,0.3,0.35,0.45}-{0,105,555,1005,2755,5505,13505},0),2),ROUND(MAX((BG23-BH23-BI23-3500)*{0.03,0.1,0.2,0.25,0.3,0.35,0.45}-{0,105,555,1005,2755,5505,13505},0),2))</f>
        <v>0</v>
      </c>
      <c r="BK23" s="237">
        <f t="shared" si="12"/>
        <v>0</v>
      </c>
      <c r="BL23" s="193"/>
      <c r="BM23" s="249"/>
      <c r="BN23" s="249"/>
      <c r="BO23" s="249"/>
      <c r="BP23" s="245" t="str">
        <f>IF(ISERROR(VLOOKUP(J23,人事资料!D:AS,27,0)),"",VLOOKUP(J23,人事资料!D:AS,27,0))</f>
        <v/>
      </c>
      <c r="BQ23" s="246">
        <f t="shared" si="4"/>
        <v>0</v>
      </c>
      <c r="BR23" s="247" t="e">
        <f t="shared" si="5"/>
        <v>#VALUE!</v>
      </c>
      <c r="CC23" s="256">
        <f t="shared" si="13"/>
        <v>0</v>
      </c>
      <c r="CD23" s="256">
        <f t="shared" si="14"/>
        <v>0</v>
      </c>
      <c r="CE23" s="256">
        <f t="shared" si="15"/>
        <v>0</v>
      </c>
      <c r="CF23" s="256">
        <f t="shared" si="16"/>
        <v>0</v>
      </c>
      <c r="CG23" s="256">
        <f t="shared" si="17"/>
        <v>0</v>
      </c>
      <c r="CH23" s="256">
        <f>SUM($CC23:CD23)</f>
        <v>0</v>
      </c>
      <c r="CI23" s="256">
        <f>SUM($CC23:CE23)</f>
        <v>0</v>
      </c>
      <c r="CJ23" s="256">
        <f>SUM($CC23:CF23)</f>
        <v>0</v>
      </c>
    </row>
    <row r="24" spans="1:88" ht="16.5" customHeight="1">
      <c r="A24" s="164">
        <v>18</v>
      </c>
      <c r="B24" s="171" t="str">
        <f t="shared" si="18"/>
        <v/>
      </c>
      <c r="C24" s="173" t="str">
        <f t="shared" si="6"/>
        <v/>
      </c>
      <c r="D24" s="173" t="str">
        <f t="shared" si="7"/>
        <v/>
      </c>
      <c r="E24" s="174"/>
      <c r="F24" s="171"/>
      <c r="G24" s="175"/>
      <c r="H24" s="175"/>
      <c r="I24" s="175"/>
      <c r="J24" s="196"/>
      <c r="K24" s="176" t="str">
        <f t="shared" si="23"/>
        <v/>
      </c>
      <c r="L24" s="190" t="str">
        <f>IF(ISERROR(VLOOKUP(J24,人事资料!D:AS,26,0)),"",VLOOKUP(J24,人事资料!D:AS,26,0))</f>
        <v/>
      </c>
      <c r="M24" s="197"/>
      <c r="N24" s="191"/>
      <c r="O24" s="192"/>
      <c r="P24" s="192"/>
      <c r="Q24" s="192"/>
      <c r="R24" s="192"/>
      <c r="S24" s="208"/>
      <c r="T24" s="206"/>
      <c r="U24" s="192"/>
      <c r="V24" s="192"/>
      <c r="W24" s="192"/>
      <c r="X24" s="192"/>
      <c r="Y24" s="192"/>
      <c r="Z24" s="192"/>
      <c r="AA24" s="192"/>
      <c r="AB24" s="192"/>
      <c r="AC24" s="192"/>
      <c r="AD24" s="192"/>
      <c r="AE24" s="192"/>
      <c r="AF24" s="192"/>
      <c r="AG24" s="192"/>
      <c r="AH24" s="192"/>
      <c r="AI24" s="192"/>
      <c r="AJ24" s="36">
        <f t="shared" si="8"/>
        <v>0</v>
      </c>
      <c r="AK24" s="221"/>
      <c r="AL24" s="215">
        <f t="shared" si="21"/>
        <v>0</v>
      </c>
      <c r="AM24" s="220"/>
      <c r="AN24" s="220"/>
      <c r="AO24" s="220"/>
      <c r="AP24" s="192"/>
      <c r="AQ24" s="231"/>
      <c r="AR24" s="231"/>
      <c r="AS24" s="36">
        <f t="shared" si="9"/>
        <v>0</v>
      </c>
      <c r="AT24" s="229">
        <f t="shared" si="2"/>
        <v>0</v>
      </c>
      <c r="AU24" s="229">
        <f t="shared" si="10"/>
        <v>0</v>
      </c>
      <c r="AV24" s="229"/>
      <c r="AW24" s="192"/>
      <c r="AX24" s="192"/>
      <c r="AY24" s="192"/>
      <c r="AZ24" s="192"/>
      <c r="BA24" s="192"/>
      <c r="BB24" s="192"/>
      <c r="BC24" s="192"/>
      <c r="BD24" s="192"/>
      <c r="BE24" s="36">
        <f t="shared" si="19"/>
        <v>0</v>
      </c>
      <c r="BF24" s="36">
        <f t="shared" si="11"/>
        <v>0</v>
      </c>
      <c r="BG24" s="36">
        <f t="shared" si="3"/>
        <v>0</v>
      </c>
      <c r="BH24" s="192"/>
      <c r="BI24" s="218"/>
      <c r="BJ24" s="237">
        <f>IF(G24="外教",ROUND(MAX((BG24-BH24-BI24-4800)*{0.03,0.1,0.2,0.25,0.3,0.35,0.45}-{0,105,555,1005,2755,5505,13505},0),2),ROUND(MAX((BG24-BH24-BI24-3500)*{0.03,0.1,0.2,0.25,0.3,0.35,0.45}-{0,105,555,1005,2755,5505,13505},0),2))</f>
        <v>0</v>
      </c>
      <c r="BK24" s="237">
        <f t="shared" si="12"/>
        <v>0</v>
      </c>
      <c r="BL24" s="193"/>
      <c r="BM24" s="249"/>
      <c r="BN24" s="249"/>
      <c r="BO24" s="249"/>
      <c r="BP24" s="245" t="str">
        <f>IF(ISERROR(VLOOKUP(J24,人事资料!D:AS,27,0)),"",VLOOKUP(J24,人事资料!D:AS,27,0))</f>
        <v/>
      </c>
      <c r="BQ24" s="246">
        <f t="shared" si="4"/>
        <v>0</v>
      </c>
      <c r="BR24" s="247" t="e">
        <f t="shared" si="5"/>
        <v>#VALUE!</v>
      </c>
      <c r="CC24" s="256">
        <f t="shared" si="13"/>
        <v>0</v>
      </c>
      <c r="CD24" s="256">
        <f t="shared" si="14"/>
        <v>0</v>
      </c>
      <c r="CE24" s="256">
        <f t="shared" si="15"/>
        <v>0</v>
      </c>
      <c r="CF24" s="256">
        <f t="shared" si="16"/>
        <v>0</v>
      </c>
      <c r="CG24" s="256">
        <f t="shared" si="17"/>
        <v>0</v>
      </c>
      <c r="CH24" s="256">
        <f>SUM($CC24:CD24)</f>
        <v>0</v>
      </c>
      <c r="CI24" s="256">
        <f>SUM($CC24:CE24)</f>
        <v>0</v>
      </c>
      <c r="CJ24" s="256">
        <f>SUM($CC24:CF24)</f>
        <v>0</v>
      </c>
    </row>
    <row r="25" spans="1:88" ht="16.5" customHeight="1">
      <c r="A25" s="164">
        <v>19</v>
      </c>
      <c r="B25" s="171" t="str">
        <f t="shared" si="18"/>
        <v/>
      </c>
      <c r="C25" s="173" t="str">
        <f t="shared" si="6"/>
        <v/>
      </c>
      <c r="D25" s="173" t="str">
        <f t="shared" si="7"/>
        <v/>
      </c>
      <c r="E25" s="174"/>
      <c r="F25" s="171"/>
      <c r="G25" s="175"/>
      <c r="H25" s="175"/>
      <c r="I25" s="175"/>
      <c r="J25" s="196"/>
      <c r="K25" s="176" t="str">
        <f t="shared" si="23"/>
        <v/>
      </c>
      <c r="L25" s="190" t="str">
        <f>IF(ISERROR(VLOOKUP(J25,人事资料!D:AS,26,0)),"",VLOOKUP(J25,人事资料!D:AS,26,0))</f>
        <v/>
      </c>
      <c r="M25" s="197"/>
      <c r="N25" s="191"/>
      <c r="O25" s="192"/>
      <c r="P25" s="192"/>
      <c r="Q25" s="192"/>
      <c r="R25" s="192"/>
      <c r="S25" s="208"/>
      <c r="T25" s="206"/>
      <c r="U25" s="192"/>
      <c r="V25" s="192"/>
      <c r="W25" s="192"/>
      <c r="X25" s="192"/>
      <c r="Y25" s="192"/>
      <c r="Z25" s="192"/>
      <c r="AA25" s="192"/>
      <c r="AB25" s="192"/>
      <c r="AC25" s="192"/>
      <c r="AD25" s="192"/>
      <c r="AE25" s="192"/>
      <c r="AF25" s="192"/>
      <c r="AG25" s="192"/>
      <c r="AH25" s="192"/>
      <c r="AI25" s="192"/>
      <c r="AJ25" s="36">
        <f t="shared" si="8"/>
        <v>0</v>
      </c>
      <c r="AK25" s="221"/>
      <c r="AL25" s="215">
        <f t="shared" si="21"/>
        <v>0</v>
      </c>
      <c r="AM25" s="220"/>
      <c r="AN25" s="220"/>
      <c r="AO25" s="220"/>
      <c r="AP25" s="192"/>
      <c r="AQ25" s="231"/>
      <c r="AR25" s="231"/>
      <c r="AS25" s="36">
        <f t="shared" si="9"/>
        <v>0</v>
      </c>
      <c r="AT25" s="229">
        <f t="shared" si="2"/>
        <v>0</v>
      </c>
      <c r="AU25" s="229">
        <f t="shared" si="10"/>
        <v>0</v>
      </c>
      <c r="AV25" s="229"/>
      <c r="AW25" s="192"/>
      <c r="AX25" s="192"/>
      <c r="AY25" s="192"/>
      <c r="AZ25" s="192"/>
      <c r="BA25" s="192"/>
      <c r="BB25" s="192"/>
      <c r="BC25" s="192"/>
      <c r="BD25" s="192"/>
      <c r="BE25" s="36">
        <f t="shared" si="19"/>
        <v>0</v>
      </c>
      <c r="BF25" s="36">
        <f t="shared" si="11"/>
        <v>0</v>
      </c>
      <c r="BG25" s="36">
        <f t="shared" si="3"/>
        <v>0</v>
      </c>
      <c r="BH25" s="192"/>
      <c r="BI25" s="218"/>
      <c r="BJ25" s="237">
        <f>IF(G25="外教",ROUND(MAX((BG25-BH25-BI25-4800)*{0.03,0.1,0.2,0.25,0.3,0.35,0.45}-{0,105,555,1005,2755,5505,13505},0),2),ROUND(MAX((BG25-BH25-BI25-3500)*{0.03,0.1,0.2,0.25,0.3,0.35,0.45}-{0,105,555,1005,2755,5505,13505},0),2))</f>
        <v>0</v>
      </c>
      <c r="BK25" s="237">
        <f t="shared" si="12"/>
        <v>0</v>
      </c>
      <c r="BL25" s="193"/>
      <c r="BM25" s="249"/>
      <c r="BN25" s="249"/>
      <c r="BO25" s="249"/>
      <c r="BP25" s="245" t="str">
        <f>IF(ISERROR(VLOOKUP(J25,人事资料!D:AS,27,0)),"",VLOOKUP(J25,人事资料!D:AS,27,0))</f>
        <v/>
      </c>
      <c r="BQ25" s="246">
        <f t="shared" si="4"/>
        <v>0</v>
      </c>
      <c r="BR25" s="247" t="e">
        <f t="shared" si="5"/>
        <v>#VALUE!</v>
      </c>
      <c r="CC25" s="256">
        <f t="shared" si="13"/>
        <v>0</v>
      </c>
      <c r="CD25" s="256">
        <f t="shared" si="14"/>
        <v>0</v>
      </c>
      <c r="CE25" s="256">
        <f t="shared" si="15"/>
        <v>0</v>
      </c>
      <c r="CF25" s="256">
        <f t="shared" si="16"/>
        <v>0</v>
      </c>
      <c r="CG25" s="256">
        <f t="shared" si="17"/>
        <v>0</v>
      </c>
      <c r="CH25" s="256">
        <f>SUM($CC25:CD25)</f>
        <v>0</v>
      </c>
      <c r="CI25" s="256">
        <f>SUM($CC25:CE25)</f>
        <v>0</v>
      </c>
      <c r="CJ25" s="256">
        <f>SUM($CC25:CF25)</f>
        <v>0</v>
      </c>
    </row>
    <row r="26" spans="1:88" ht="16.5" customHeight="1">
      <c r="A26" s="164">
        <v>20</v>
      </c>
      <c r="B26" s="171" t="str">
        <f t="shared" si="18"/>
        <v/>
      </c>
      <c r="C26" s="173" t="str">
        <f t="shared" si="6"/>
        <v/>
      </c>
      <c r="D26" s="173" t="str">
        <f t="shared" si="7"/>
        <v/>
      </c>
      <c r="E26" s="174"/>
      <c r="F26" s="171"/>
      <c r="G26" s="175"/>
      <c r="H26" s="175"/>
      <c r="I26" s="175"/>
      <c r="J26" s="196"/>
      <c r="K26" s="176" t="str">
        <f t="shared" si="23"/>
        <v/>
      </c>
      <c r="L26" s="190" t="str">
        <f>IF(ISERROR(VLOOKUP(J26,人事资料!D:AS,26,0)),"",VLOOKUP(J26,人事资料!D:AS,26,0))</f>
        <v/>
      </c>
      <c r="M26" s="197"/>
      <c r="N26" s="191"/>
      <c r="O26" s="192"/>
      <c r="P26" s="192"/>
      <c r="Q26" s="192"/>
      <c r="R26" s="192"/>
      <c r="S26" s="208"/>
      <c r="T26" s="206"/>
      <c r="U26" s="192"/>
      <c r="V26" s="192"/>
      <c r="W26" s="192"/>
      <c r="X26" s="192"/>
      <c r="Y26" s="192"/>
      <c r="Z26" s="192"/>
      <c r="AA26" s="192"/>
      <c r="AB26" s="192"/>
      <c r="AC26" s="192"/>
      <c r="AD26" s="192"/>
      <c r="AE26" s="192"/>
      <c r="AF26" s="192"/>
      <c r="AG26" s="192"/>
      <c r="AH26" s="192"/>
      <c r="AI26" s="192"/>
      <c r="AJ26" s="36">
        <f t="shared" si="8"/>
        <v>0</v>
      </c>
      <c r="AK26" s="221"/>
      <c r="AL26" s="215">
        <f t="shared" si="21"/>
        <v>0</v>
      </c>
      <c r="AM26" s="220"/>
      <c r="AN26" s="220"/>
      <c r="AO26" s="220"/>
      <c r="AP26" s="192"/>
      <c r="AQ26" s="231"/>
      <c r="AR26" s="231"/>
      <c r="AS26" s="36">
        <f t="shared" si="9"/>
        <v>0</v>
      </c>
      <c r="AT26" s="229">
        <f t="shared" si="2"/>
        <v>0</v>
      </c>
      <c r="AU26" s="229">
        <f t="shared" si="10"/>
        <v>0</v>
      </c>
      <c r="AV26" s="229"/>
      <c r="AW26" s="192"/>
      <c r="AX26" s="192"/>
      <c r="AY26" s="192"/>
      <c r="AZ26" s="192"/>
      <c r="BA26" s="192"/>
      <c r="BB26" s="192"/>
      <c r="BC26" s="192"/>
      <c r="BD26" s="192"/>
      <c r="BE26" s="36">
        <f t="shared" si="19"/>
        <v>0</v>
      </c>
      <c r="BF26" s="36">
        <f t="shared" si="11"/>
        <v>0</v>
      </c>
      <c r="BG26" s="36">
        <f t="shared" si="3"/>
        <v>0</v>
      </c>
      <c r="BH26" s="192"/>
      <c r="BI26" s="218"/>
      <c r="BJ26" s="237">
        <f>IF(G26="外教",ROUND(MAX((BG26-BH26-BI26-4800)*{0.03,0.1,0.2,0.25,0.3,0.35,0.45}-{0,105,555,1005,2755,5505,13505},0),2),ROUND(MAX((BG26-BH26-BI26-3500)*{0.03,0.1,0.2,0.25,0.3,0.35,0.45}-{0,105,555,1005,2755,5505,13505},0),2))</f>
        <v>0</v>
      </c>
      <c r="BK26" s="237">
        <f t="shared" si="12"/>
        <v>0</v>
      </c>
      <c r="BL26" s="193"/>
      <c r="BM26" s="249"/>
      <c r="BN26" s="249"/>
      <c r="BO26" s="249"/>
      <c r="BP26" s="245" t="str">
        <f>IF(ISERROR(VLOOKUP(J26,人事资料!D:AS,27,0)),"",VLOOKUP(J26,人事资料!D:AS,27,0))</f>
        <v/>
      </c>
      <c r="BQ26" s="246">
        <f t="shared" si="4"/>
        <v>0</v>
      </c>
      <c r="BR26" s="247" t="e">
        <f t="shared" si="5"/>
        <v>#VALUE!</v>
      </c>
      <c r="CC26" s="256">
        <f t="shared" si="13"/>
        <v>0</v>
      </c>
      <c r="CD26" s="256">
        <f t="shared" si="14"/>
        <v>0</v>
      </c>
      <c r="CE26" s="256">
        <f t="shared" si="15"/>
        <v>0</v>
      </c>
      <c r="CF26" s="256">
        <f t="shared" si="16"/>
        <v>0</v>
      </c>
      <c r="CG26" s="256">
        <f t="shared" si="17"/>
        <v>0</v>
      </c>
      <c r="CH26" s="256">
        <f>SUM($CC26:CD26)</f>
        <v>0</v>
      </c>
      <c r="CI26" s="256">
        <f>SUM($CC26:CE26)</f>
        <v>0</v>
      </c>
      <c r="CJ26" s="256">
        <f>SUM($CC26:CF26)</f>
        <v>0</v>
      </c>
    </row>
    <row r="27" spans="1:88" ht="16.5" customHeight="1">
      <c r="A27" s="164"/>
      <c r="B27" s="176"/>
      <c r="C27" s="176"/>
      <c r="D27" s="176"/>
      <c r="E27" s="176"/>
      <c r="F27" s="176"/>
      <c r="G27" s="176"/>
      <c r="H27" s="176"/>
      <c r="I27" s="176"/>
      <c r="J27" s="176"/>
      <c r="K27" s="176"/>
      <c r="L27" s="198"/>
      <c r="M27" s="176"/>
      <c r="N27" s="176"/>
      <c r="O27" s="176"/>
      <c r="P27" s="176"/>
      <c r="Q27" s="176"/>
      <c r="R27" s="176"/>
      <c r="S27" s="209">
        <f t="shared" ref="S27:AR27" si="24">SUM(S7:S26)</f>
        <v>11</v>
      </c>
      <c r="T27" s="210">
        <f t="shared" si="24"/>
        <v>11</v>
      </c>
      <c r="U27" s="211">
        <f t="shared" si="24"/>
        <v>4800</v>
      </c>
      <c r="V27" s="211">
        <f t="shared" si="24"/>
        <v>0</v>
      </c>
      <c r="W27" s="211">
        <f t="shared" si="24"/>
        <v>0</v>
      </c>
      <c r="X27" s="211">
        <f t="shared" si="24"/>
        <v>50780</v>
      </c>
      <c r="Y27" s="211">
        <f t="shared" si="24"/>
        <v>0</v>
      </c>
      <c r="Z27" s="211">
        <f t="shared" si="24"/>
        <v>63920</v>
      </c>
      <c r="AA27" s="211">
        <f t="shared" si="24"/>
        <v>224500</v>
      </c>
      <c r="AB27" s="211">
        <f t="shared" si="24"/>
        <v>0</v>
      </c>
      <c r="AC27" s="211">
        <f t="shared" si="24"/>
        <v>0</v>
      </c>
      <c r="AD27" s="211">
        <f t="shared" si="24"/>
        <v>0</v>
      </c>
      <c r="AE27" s="211">
        <f t="shared" si="24"/>
        <v>0</v>
      </c>
      <c r="AF27" s="211">
        <f t="shared" si="24"/>
        <v>0</v>
      </c>
      <c r="AG27" s="211">
        <f t="shared" si="24"/>
        <v>0</v>
      </c>
      <c r="AH27" s="211">
        <f t="shared" si="24"/>
        <v>0</v>
      </c>
      <c r="AI27" s="211">
        <f t="shared" si="24"/>
        <v>0</v>
      </c>
      <c r="AJ27" s="211">
        <f t="shared" si="8"/>
        <v>344000</v>
      </c>
      <c r="AK27" s="36"/>
      <c r="AL27" s="210">
        <f t="shared" si="24"/>
        <v>11</v>
      </c>
      <c r="AM27" s="210" t="e">
        <f t="shared" si="24"/>
        <v>#REF!</v>
      </c>
      <c r="AN27" s="210">
        <f t="shared" si="24"/>
        <v>0</v>
      </c>
      <c r="AO27" s="210">
        <f t="shared" si="24"/>
        <v>0</v>
      </c>
      <c r="AP27" s="36">
        <f t="shared" si="24"/>
        <v>4232.2580645161288</v>
      </c>
      <c r="AQ27" s="232">
        <f t="shared" si="24"/>
        <v>0</v>
      </c>
      <c r="AR27" s="232">
        <f t="shared" si="24"/>
        <v>0</v>
      </c>
      <c r="AS27" s="36">
        <f t="shared" si="9"/>
        <v>4232.2580645161288</v>
      </c>
      <c r="AT27" s="229">
        <f t="shared" ref="AT27:BL27" si="25">SUM(AT7:AT26)</f>
        <v>31473.803772609797</v>
      </c>
      <c r="AU27" s="229">
        <f t="shared" si="10"/>
        <v>0</v>
      </c>
      <c r="AV27" s="210">
        <f t="shared" si="25"/>
        <v>5160</v>
      </c>
      <c r="AW27" s="210">
        <f t="shared" si="25"/>
        <v>0</v>
      </c>
      <c r="AX27" s="210">
        <f t="shared" si="25"/>
        <v>0</v>
      </c>
      <c r="AY27" s="210">
        <f t="shared" si="25"/>
        <v>0</v>
      </c>
      <c r="AZ27" s="211">
        <f t="shared" si="25"/>
        <v>0</v>
      </c>
      <c r="BA27" s="211">
        <f t="shared" si="25"/>
        <v>0</v>
      </c>
      <c r="BB27" s="211">
        <f t="shared" si="25"/>
        <v>0</v>
      </c>
      <c r="BC27" s="211">
        <f t="shared" si="25"/>
        <v>0</v>
      </c>
      <c r="BD27" s="211">
        <f t="shared" si="25"/>
        <v>4460</v>
      </c>
      <c r="BE27" s="211">
        <f t="shared" si="25"/>
        <v>41093.803772609797</v>
      </c>
      <c r="BF27" s="211">
        <f t="shared" si="25"/>
        <v>4252.2580645161288</v>
      </c>
      <c r="BG27" s="211">
        <f t="shared" si="25"/>
        <v>45346.061837125926</v>
      </c>
      <c r="BH27" s="210">
        <f t="shared" si="25"/>
        <v>200</v>
      </c>
      <c r="BI27" s="210">
        <f t="shared" si="25"/>
        <v>634.86</v>
      </c>
      <c r="BJ27" s="210">
        <f t="shared" si="25"/>
        <v>740.43000000000006</v>
      </c>
      <c r="BK27" s="211">
        <f t="shared" si="25"/>
        <v>43770.771837125925</v>
      </c>
      <c r="BL27" s="240">
        <f t="shared" si="25"/>
        <v>0</v>
      </c>
      <c r="BM27" s="249"/>
      <c r="BN27" s="249"/>
      <c r="BO27" s="249"/>
      <c r="CC27" s="256">
        <f t="shared" si="13"/>
        <v>63920</v>
      </c>
      <c r="CD27" s="256">
        <f t="shared" si="14"/>
        <v>224500</v>
      </c>
      <c r="CE27" s="256">
        <f t="shared" si="15"/>
        <v>4800</v>
      </c>
      <c r="CF27" s="256">
        <f t="shared" si="16"/>
        <v>50780</v>
      </c>
      <c r="CG27" s="256">
        <f t="shared" si="17"/>
        <v>63920</v>
      </c>
      <c r="CH27" s="256">
        <f>SUM($CC27:CD27)</f>
        <v>288420</v>
      </c>
      <c r="CI27" s="256">
        <f>SUM($CC27:CE27)</f>
        <v>293220</v>
      </c>
      <c r="CJ27" s="256">
        <f>SUM($CC27:CF27)</f>
        <v>344000</v>
      </c>
    </row>
    <row r="28" spans="1:88">
      <c r="G28" s="177" t="s">
        <v>127</v>
      </c>
      <c r="H28" s="178"/>
      <c r="I28" s="177"/>
      <c r="J28" s="177"/>
      <c r="L28" s="199" t="s">
        <v>128</v>
      </c>
      <c r="M28" s="181"/>
      <c r="N28" s="181"/>
      <c r="O28" s="181"/>
      <c r="P28" s="181"/>
      <c r="Q28" s="181"/>
      <c r="R28" s="181"/>
      <c r="S28" s="212" t="s">
        <v>129</v>
      </c>
      <c r="T28" s="181"/>
      <c r="U28" s="181"/>
      <c r="AO28" s="233" t="s">
        <v>130</v>
      </c>
      <c r="CC28" s="256">
        <f t="shared" si="13"/>
        <v>0</v>
      </c>
      <c r="CD28" s="256">
        <f t="shared" ref="CD28:CD34" si="26">V28+Y28+AA28</f>
        <v>0</v>
      </c>
      <c r="CE28" s="256">
        <f t="shared" si="15"/>
        <v>0</v>
      </c>
      <c r="CF28" s="256">
        <f t="shared" si="16"/>
        <v>0</v>
      </c>
      <c r="CG28" s="256">
        <f t="shared" si="17"/>
        <v>0</v>
      </c>
      <c r="CH28" s="256">
        <f>SUM($CC28:CD28)</f>
        <v>0</v>
      </c>
      <c r="CI28" s="256">
        <f>SUM($CC28:CE28)</f>
        <v>0</v>
      </c>
      <c r="CJ28" s="256">
        <f>SUM($CC28:CF28)</f>
        <v>0</v>
      </c>
    </row>
    <row r="29" spans="1:88">
      <c r="B29" s="177" t="s">
        <v>131</v>
      </c>
      <c r="C29" s="179" t="s">
        <v>132</v>
      </c>
      <c r="Z29" s="213"/>
      <c r="CC29" s="256">
        <f t="shared" si="13"/>
        <v>0</v>
      </c>
      <c r="CD29" s="256">
        <f t="shared" si="26"/>
        <v>0</v>
      </c>
      <c r="CE29" s="256">
        <f t="shared" si="15"/>
        <v>0</v>
      </c>
      <c r="CF29" s="256">
        <f t="shared" si="16"/>
        <v>0</v>
      </c>
      <c r="CG29" s="256">
        <f t="shared" si="17"/>
        <v>0</v>
      </c>
      <c r="CH29" s="256">
        <f>SUM($CC29:CD29)</f>
        <v>0</v>
      </c>
      <c r="CI29" s="256">
        <f>SUM($CC29:CE29)</f>
        <v>0</v>
      </c>
      <c r="CJ29" s="256">
        <f>SUM($CC29:CF29)</f>
        <v>0</v>
      </c>
    </row>
    <row r="30" spans="1:88">
      <c r="A30" s="179"/>
      <c r="C30" s="179" t="s">
        <v>133</v>
      </c>
      <c r="CC30" s="256">
        <f t="shared" si="13"/>
        <v>0</v>
      </c>
      <c r="CD30" s="256">
        <f t="shared" si="26"/>
        <v>0</v>
      </c>
      <c r="CE30" s="256">
        <f t="shared" si="15"/>
        <v>0</v>
      </c>
      <c r="CF30" s="256">
        <f t="shared" si="16"/>
        <v>0</v>
      </c>
      <c r="CG30" s="256">
        <f t="shared" si="17"/>
        <v>0</v>
      </c>
      <c r="CH30" s="256">
        <f>SUM($CC30:CD30)</f>
        <v>0</v>
      </c>
      <c r="CI30" s="256">
        <f>SUM($CC30:CE30)</f>
        <v>0</v>
      </c>
      <c r="CJ30" s="256">
        <f>SUM($CC30:CF30)</f>
        <v>0</v>
      </c>
    </row>
    <row r="31" spans="1:88">
      <c r="A31" s="179"/>
      <c r="C31" s="179" t="s">
        <v>134</v>
      </c>
      <c r="CC31" s="256">
        <f t="shared" si="13"/>
        <v>0</v>
      </c>
      <c r="CD31" s="256">
        <f t="shared" si="26"/>
        <v>0</v>
      </c>
      <c r="CE31" s="256">
        <f t="shared" si="15"/>
        <v>0</v>
      </c>
      <c r="CF31" s="256">
        <f t="shared" si="16"/>
        <v>0</v>
      </c>
      <c r="CG31" s="256">
        <f t="shared" si="17"/>
        <v>0</v>
      </c>
      <c r="CH31" s="256">
        <f>SUM($CC31:CD31)</f>
        <v>0</v>
      </c>
      <c r="CI31" s="256">
        <f>SUM($CC31:CE31)</f>
        <v>0</v>
      </c>
      <c r="CJ31" s="256">
        <f>SUM($CC31:CF31)</f>
        <v>0</v>
      </c>
    </row>
    <row r="32" spans="1:88">
      <c r="A32" s="179"/>
      <c r="C32" s="179" t="s">
        <v>135</v>
      </c>
      <c r="CC32" s="256">
        <f t="shared" si="13"/>
        <v>0</v>
      </c>
      <c r="CD32" s="256">
        <f t="shared" si="26"/>
        <v>0</v>
      </c>
      <c r="CE32" s="256">
        <f t="shared" si="15"/>
        <v>0</v>
      </c>
      <c r="CF32" s="256">
        <f t="shared" si="16"/>
        <v>0</v>
      </c>
      <c r="CG32" s="256">
        <f t="shared" si="17"/>
        <v>0</v>
      </c>
      <c r="CH32" s="256">
        <f>SUM($CC32:CD32)</f>
        <v>0</v>
      </c>
      <c r="CI32" s="256">
        <f>SUM($CC32:CE32)</f>
        <v>0</v>
      </c>
      <c r="CJ32" s="256">
        <f>SUM($CC32:CF32)</f>
        <v>0</v>
      </c>
    </row>
    <row r="33" spans="1:88">
      <c r="A33" s="179"/>
      <c r="C33" s="177" t="s">
        <v>136</v>
      </c>
      <c r="AT33" s="160">
        <v>5</v>
      </c>
      <c r="CC33" s="256">
        <f t="shared" si="13"/>
        <v>0</v>
      </c>
      <c r="CD33" s="256">
        <f t="shared" si="26"/>
        <v>0</v>
      </c>
      <c r="CE33" s="256">
        <f t="shared" si="15"/>
        <v>0</v>
      </c>
      <c r="CF33" s="256">
        <f t="shared" si="16"/>
        <v>0</v>
      </c>
      <c r="CG33" s="256">
        <f t="shared" si="17"/>
        <v>0</v>
      </c>
      <c r="CH33" s="256">
        <f>SUM($CC33:CD33)</f>
        <v>0</v>
      </c>
      <c r="CI33" s="256">
        <f>SUM($CC33:CE33)</f>
        <v>0</v>
      </c>
      <c r="CJ33" s="256">
        <f>SUM($CC33:CF33)</f>
        <v>0</v>
      </c>
    </row>
    <row r="34" spans="1:88">
      <c r="A34" s="179"/>
      <c r="C34" s="177" t="s">
        <v>137</v>
      </c>
      <c r="CC34" s="256">
        <f t="shared" si="13"/>
        <v>0</v>
      </c>
      <c r="CD34" s="256">
        <f t="shared" si="26"/>
        <v>0</v>
      </c>
      <c r="CE34" s="256">
        <f t="shared" si="15"/>
        <v>0</v>
      </c>
      <c r="CF34" s="256">
        <f t="shared" si="16"/>
        <v>0</v>
      </c>
      <c r="CG34" s="256">
        <f t="shared" si="17"/>
        <v>0</v>
      </c>
      <c r="CH34" s="256">
        <f>SUM($CC34:CD34)</f>
        <v>0</v>
      </c>
      <c r="CI34" s="256">
        <f>SUM($CC34:CE34)</f>
        <v>0</v>
      </c>
      <c r="CJ34" s="256">
        <f>SUM($CC34:CF34)</f>
        <v>0</v>
      </c>
    </row>
    <row r="35" spans="1:88">
      <c r="A35" s="179"/>
      <c r="L35" s="200" t="s">
        <v>105</v>
      </c>
      <c r="M35" s="201" t="s">
        <v>100</v>
      </c>
      <c r="BP35" s="250" t="s">
        <v>36</v>
      </c>
      <c r="BQ35" s="250" t="s">
        <v>37</v>
      </c>
      <c r="BR35" s="250" t="s">
        <v>38</v>
      </c>
      <c r="BS35" s="250" t="s">
        <v>39</v>
      </c>
      <c r="BT35" s="250" t="s">
        <v>40</v>
      </c>
      <c r="BU35" s="250" t="s">
        <v>41</v>
      </c>
      <c r="BV35" s="250" t="s">
        <v>42</v>
      </c>
      <c r="BW35" s="250" t="s">
        <v>43</v>
      </c>
      <c r="BY35" s="253">
        <v>1</v>
      </c>
      <c r="CC35" s="256"/>
      <c r="CD35" s="256"/>
      <c r="CE35" s="256"/>
      <c r="CF35" s="256"/>
      <c r="CG35" s="256"/>
      <c r="CH35" s="256"/>
      <c r="CI35" s="256"/>
    </row>
    <row r="36" spans="1:88">
      <c r="A36" s="180"/>
      <c r="F36" s="181"/>
      <c r="G36" s="180"/>
      <c r="H36" s="180"/>
      <c r="I36" s="180"/>
      <c r="J36" s="181"/>
      <c r="K36" s="181"/>
      <c r="L36" s="202" t="s">
        <v>138</v>
      </c>
      <c r="M36" s="203" t="s">
        <v>107</v>
      </c>
      <c r="N36" s="203"/>
      <c r="O36" s="203"/>
      <c r="P36" s="203"/>
      <c r="Q36" s="203"/>
      <c r="R36" s="203"/>
      <c r="AP36" s="181"/>
      <c r="AQ36" s="181"/>
      <c r="AR36" s="181"/>
      <c r="AS36" s="181"/>
      <c r="AT36" s="181"/>
      <c r="AU36" s="181"/>
      <c r="AV36" s="181"/>
      <c r="AW36" s="181"/>
      <c r="AX36" s="181"/>
      <c r="AY36" s="181"/>
      <c r="AZ36" s="181"/>
      <c r="BA36" s="181"/>
      <c r="BB36" s="181"/>
      <c r="BC36" s="181"/>
      <c r="BD36" s="181"/>
      <c r="BE36" s="181"/>
      <c r="BF36" s="181"/>
      <c r="BG36" s="181"/>
      <c r="BI36" s="241"/>
      <c r="BJ36" s="241"/>
      <c r="BL36" s="181"/>
      <c r="BP36" s="251" t="s">
        <v>139</v>
      </c>
      <c r="BQ36" s="251" t="s">
        <v>203</v>
      </c>
      <c r="BR36" s="251" t="s">
        <v>110</v>
      </c>
      <c r="BS36" s="251" t="s">
        <v>141</v>
      </c>
      <c r="BT36" s="251">
        <v>0</v>
      </c>
      <c r="BU36" s="251" t="s">
        <v>115</v>
      </c>
      <c r="BV36" s="251" t="s">
        <v>101</v>
      </c>
      <c r="BW36" s="251" t="s">
        <v>102</v>
      </c>
      <c r="BX36" s="246">
        <v>42400</v>
      </c>
      <c r="BY36" s="253">
        <v>2</v>
      </c>
      <c r="CB36" s="246">
        <v>42400</v>
      </c>
      <c r="CC36" s="256"/>
      <c r="CD36" s="256"/>
      <c r="CE36" s="256"/>
      <c r="CF36" s="256"/>
      <c r="CG36" s="256"/>
      <c r="CH36" s="256"/>
      <c r="CI36" s="256"/>
    </row>
    <row r="37" spans="1:88">
      <c r="A37" s="181"/>
      <c r="B37" s="178" t="s">
        <v>142</v>
      </c>
      <c r="F37" s="181"/>
      <c r="G37" s="180"/>
      <c r="H37" s="180"/>
      <c r="I37" s="180"/>
      <c r="J37" s="181"/>
      <c r="K37" s="181"/>
      <c r="L37" s="202"/>
      <c r="M37" s="203" t="s">
        <v>104</v>
      </c>
      <c r="N37" s="203"/>
      <c r="O37" s="203"/>
      <c r="P37" s="203"/>
      <c r="Q37" s="203"/>
      <c r="R37" s="203"/>
      <c r="AP37" s="181"/>
      <c r="AQ37" s="181"/>
      <c r="AR37" s="181"/>
      <c r="AS37" s="181"/>
      <c r="AT37" s="181"/>
      <c r="AU37" s="181"/>
      <c r="AV37" s="181"/>
      <c r="AW37" s="181"/>
      <c r="AX37" s="181"/>
      <c r="AY37" s="181"/>
      <c r="AZ37" s="181"/>
      <c r="BA37" s="181"/>
      <c r="BB37" s="181"/>
      <c r="BC37" s="181"/>
      <c r="BD37" s="181"/>
      <c r="BE37" s="181"/>
      <c r="BF37" s="181"/>
      <c r="BG37" s="181"/>
      <c r="BI37" s="241"/>
      <c r="BJ37" s="241"/>
      <c r="BL37" s="181"/>
      <c r="BP37" s="251" t="s">
        <v>143</v>
      </c>
      <c r="BQ37" s="251" t="s">
        <v>204</v>
      </c>
      <c r="BR37" s="251" t="s">
        <v>34</v>
      </c>
      <c r="BS37" s="251" t="s">
        <v>145</v>
      </c>
      <c r="BT37" s="251">
        <v>0.5</v>
      </c>
      <c r="BU37" s="251" t="s">
        <v>118</v>
      </c>
      <c r="BV37" s="251" t="s">
        <v>125</v>
      </c>
      <c r="BW37" s="251" t="s">
        <v>105</v>
      </c>
      <c r="BX37" s="246">
        <v>42428</v>
      </c>
      <c r="BY37" s="253">
        <v>3</v>
      </c>
      <c r="CB37" s="246">
        <v>42428</v>
      </c>
      <c r="CC37" s="256"/>
      <c r="CD37" s="256"/>
      <c r="CE37" s="256"/>
      <c r="CF37" s="256"/>
      <c r="CG37" s="256"/>
      <c r="CH37" s="256"/>
      <c r="CI37" s="256"/>
    </row>
    <row r="38" spans="1:88">
      <c r="A38" s="181"/>
      <c r="B38" s="178" t="s">
        <v>146</v>
      </c>
      <c r="F38" s="181"/>
      <c r="G38" s="180"/>
      <c r="H38" s="180"/>
      <c r="I38" s="180"/>
      <c r="J38" s="181"/>
      <c r="K38" s="181"/>
      <c r="L38" s="204" t="s">
        <v>147</v>
      </c>
      <c r="M38" s="203" t="s">
        <v>148</v>
      </c>
      <c r="N38" s="203"/>
      <c r="O38" s="203"/>
      <c r="P38" s="203"/>
      <c r="Q38" s="203"/>
      <c r="R38" s="203"/>
      <c r="AP38" s="181"/>
      <c r="AQ38" s="181"/>
      <c r="AR38" s="181"/>
      <c r="AS38" s="181"/>
      <c r="AT38" s="181"/>
      <c r="AU38" s="181"/>
      <c r="AV38" s="181"/>
      <c r="AW38" s="181"/>
      <c r="AX38" s="181"/>
      <c r="AY38" s="181"/>
      <c r="AZ38" s="181"/>
      <c r="BA38" s="181"/>
      <c r="BB38" s="181"/>
      <c r="BC38" s="181"/>
      <c r="BD38" s="181"/>
      <c r="BE38" s="181"/>
      <c r="BF38" s="181"/>
      <c r="BG38" s="181"/>
      <c r="BI38" s="241"/>
      <c r="BJ38" s="241"/>
      <c r="BL38" s="181"/>
      <c r="BP38" s="251" t="s">
        <v>149</v>
      </c>
      <c r="BQ38" s="251" t="s">
        <v>205</v>
      </c>
      <c r="BR38" s="251" t="s">
        <v>151</v>
      </c>
      <c r="BS38" s="251" t="s">
        <v>152</v>
      </c>
      <c r="BT38" s="251">
        <v>1</v>
      </c>
      <c r="BU38" s="251" t="s">
        <v>111</v>
      </c>
      <c r="BV38" s="251"/>
      <c r="BW38" s="251" t="s">
        <v>153</v>
      </c>
      <c r="BX38" s="246">
        <v>42460</v>
      </c>
      <c r="BY38" s="253">
        <v>4</v>
      </c>
      <c r="CB38" s="246">
        <v>42460</v>
      </c>
      <c r="CC38" s="256"/>
      <c r="CD38" s="256"/>
      <c r="CE38" s="256"/>
      <c r="CF38" s="256"/>
      <c r="CG38" s="256"/>
      <c r="CH38" s="256"/>
      <c r="CI38" s="256"/>
    </row>
    <row r="39" spans="1:88">
      <c r="A39" s="181"/>
      <c r="B39" s="178" t="s">
        <v>154</v>
      </c>
      <c r="F39" s="181"/>
      <c r="G39" s="180"/>
      <c r="H39" s="180"/>
      <c r="I39" s="180"/>
      <c r="J39" s="181"/>
      <c r="K39" s="181"/>
      <c r="L39" s="204" t="s">
        <v>146</v>
      </c>
      <c r="M39" s="203"/>
      <c r="N39" s="203"/>
      <c r="O39" s="203"/>
      <c r="P39" s="203"/>
      <c r="Q39" s="203"/>
      <c r="R39" s="203"/>
      <c r="AP39" s="181"/>
      <c r="AQ39" s="181"/>
      <c r="AR39" s="181"/>
      <c r="AS39" s="181"/>
      <c r="AT39" s="181"/>
      <c r="AU39" s="181"/>
      <c r="AV39" s="181"/>
      <c r="AW39" s="181"/>
      <c r="AX39" s="181"/>
      <c r="AY39" s="181"/>
      <c r="AZ39" s="181"/>
      <c r="BA39" s="181"/>
      <c r="BB39" s="181"/>
      <c r="BC39" s="181"/>
      <c r="BD39" s="181"/>
      <c r="BE39" s="181"/>
      <c r="BF39" s="181"/>
      <c r="BG39" s="181"/>
      <c r="BI39" s="241"/>
      <c r="BJ39" s="241"/>
      <c r="BL39" s="181"/>
      <c r="BP39" s="251" t="s">
        <v>155</v>
      </c>
      <c r="BQ39" s="251" t="s">
        <v>206</v>
      </c>
      <c r="BR39" s="251"/>
      <c r="BS39" s="251"/>
      <c r="BT39" s="251">
        <v>1.5</v>
      </c>
      <c r="BU39" s="251" t="s">
        <v>157</v>
      </c>
      <c r="BV39" s="251"/>
      <c r="BW39" s="251" t="s">
        <v>158</v>
      </c>
      <c r="BX39" s="246">
        <v>42490</v>
      </c>
      <c r="BY39" s="253">
        <v>5</v>
      </c>
      <c r="CB39" s="246">
        <v>42490</v>
      </c>
      <c r="CC39" s="256"/>
      <c r="CD39" s="256"/>
      <c r="CE39" s="256"/>
      <c r="CF39" s="256"/>
      <c r="CG39" s="256"/>
      <c r="CH39" s="256"/>
      <c r="CI39" s="256"/>
    </row>
    <row r="40" spans="1:88">
      <c r="A40" s="181"/>
      <c r="F40" s="181"/>
      <c r="G40" s="180"/>
      <c r="H40" s="180"/>
      <c r="I40" s="180"/>
      <c r="J40" s="181"/>
      <c r="K40" s="181"/>
      <c r="L40" s="202"/>
      <c r="M40" s="203"/>
      <c r="N40" s="203"/>
      <c r="O40" s="203"/>
      <c r="P40" s="203"/>
      <c r="Q40" s="203"/>
      <c r="R40" s="203"/>
      <c r="AP40" s="181"/>
      <c r="AQ40" s="181"/>
      <c r="AR40" s="181"/>
      <c r="AS40" s="181"/>
      <c r="AT40" s="181"/>
      <c r="AU40" s="181"/>
      <c r="AV40" s="181"/>
      <c r="AW40" s="181"/>
      <c r="AX40" s="181"/>
      <c r="AY40" s="181"/>
      <c r="AZ40" s="181"/>
      <c r="BA40" s="181"/>
      <c r="BB40" s="181"/>
      <c r="BC40" s="181"/>
      <c r="BD40" s="181"/>
      <c r="BE40" s="181"/>
      <c r="BF40" s="181"/>
      <c r="BG40" s="181"/>
      <c r="BI40" s="241"/>
      <c r="BJ40" s="241"/>
      <c r="BL40" s="181"/>
      <c r="BP40" s="251" t="s">
        <v>98</v>
      </c>
      <c r="BQ40" s="251" t="s">
        <v>207</v>
      </c>
      <c r="BR40" s="251"/>
      <c r="BS40" s="251"/>
      <c r="BT40" s="251"/>
      <c r="BU40" s="251" t="s">
        <v>160</v>
      </c>
      <c r="BV40" s="251"/>
      <c r="BW40" s="251" t="s">
        <v>161</v>
      </c>
      <c r="BX40" s="246">
        <v>42521</v>
      </c>
      <c r="BY40" s="253">
        <v>6</v>
      </c>
      <c r="CB40" s="246">
        <v>42521</v>
      </c>
      <c r="CC40" s="256"/>
      <c r="CD40" s="256"/>
      <c r="CE40" s="256"/>
      <c r="CF40" s="256"/>
      <c r="CG40" s="256"/>
      <c r="CH40" s="256"/>
      <c r="CI40" s="256"/>
    </row>
    <row r="41" spans="1:88">
      <c r="A41" s="181"/>
      <c r="F41" s="181"/>
      <c r="G41" s="180"/>
      <c r="H41" s="180"/>
      <c r="I41" s="180"/>
      <c r="J41" s="181"/>
      <c r="K41" s="181"/>
      <c r="L41" s="202"/>
      <c r="M41" s="203"/>
      <c r="N41" s="203"/>
      <c r="O41" s="203"/>
      <c r="P41" s="203"/>
      <c r="Q41" s="203"/>
      <c r="R41" s="203"/>
      <c r="AP41" s="181"/>
      <c r="AQ41" s="181"/>
      <c r="AR41" s="181"/>
      <c r="AS41" s="181"/>
      <c r="AT41" s="181"/>
      <c r="AU41" s="181"/>
      <c r="AV41" s="181"/>
      <c r="AW41" s="181"/>
      <c r="AX41" s="181"/>
      <c r="AY41" s="181"/>
      <c r="AZ41" s="181"/>
      <c r="BA41" s="181"/>
      <c r="BB41" s="181"/>
      <c r="BC41" s="181"/>
      <c r="BD41" s="181"/>
      <c r="BE41" s="181"/>
      <c r="BF41" s="181"/>
      <c r="BG41" s="181"/>
      <c r="BI41" s="241"/>
      <c r="BJ41" s="241"/>
      <c r="BL41" s="181"/>
      <c r="BP41" s="251" t="s">
        <v>162</v>
      </c>
      <c r="BQ41" s="251" t="s">
        <v>208</v>
      </c>
      <c r="BR41" s="251"/>
      <c r="BS41" s="251"/>
      <c r="BT41" s="251"/>
      <c r="BU41" s="251" t="s">
        <v>164</v>
      </c>
      <c r="BV41" s="251"/>
      <c r="BW41" s="251"/>
      <c r="BX41" s="246">
        <v>42551</v>
      </c>
      <c r="BY41" s="253">
        <v>7</v>
      </c>
      <c r="CB41" s="246">
        <v>42551</v>
      </c>
      <c r="CC41" s="256"/>
      <c r="CD41" s="256"/>
      <c r="CE41" s="256"/>
      <c r="CF41" s="256"/>
      <c r="CG41" s="256"/>
      <c r="CH41" s="256"/>
      <c r="CI41" s="256"/>
    </row>
    <row r="42" spans="1:88">
      <c r="A42" s="181"/>
      <c r="F42" s="181"/>
      <c r="G42" s="180"/>
      <c r="H42" s="180"/>
      <c r="I42" s="180"/>
      <c r="J42" s="181"/>
      <c r="K42" s="181"/>
      <c r="L42" s="202"/>
      <c r="M42" s="203"/>
      <c r="N42" s="203"/>
      <c r="O42" s="203"/>
      <c r="P42" s="203"/>
      <c r="Q42" s="203"/>
      <c r="R42" s="203"/>
      <c r="AP42" s="181"/>
      <c r="AQ42" s="181"/>
      <c r="AR42" s="181"/>
      <c r="AS42" s="181"/>
      <c r="AT42" s="181"/>
      <c r="AU42" s="181"/>
      <c r="AV42" s="181"/>
      <c r="AW42" s="181"/>
      <c r="AX42" s="181"/>
      <c r="AY42" s="181"/>
      <c r="AZ42" s="181"/>
      <c r="BA42" s="181"/>
      <c r="BB42" s="181"/>
      <c r="BC42" s="181"/>
      <c r="BD42" s="181"/>
      <c r="BE42" s="181"/>
      <c r="BF42" s="181"/>
      <c r="BG42" s="181"/>
      <c r="BI42" s="241"/>
      <c r="BJ42" s="241"/>
      <c r="BL42" s="181"/>
      <c r="BP42" s="251" t="s">
        <v>165</v>
      </c>
      <c r="BQ42" s="251" t="s">
        <v>209</v>
      </c>
      <c r="BR42" s="251"/>
      <c r="BS42" s="251"/>
      <c r="BT42" s="251"/>
      <c r="BU42" s="251" t="s">
        <v>167</v>
      </c>
      <c r="BV42" s="251"/>
      <c r="BW42" s="251"/>
      <c r="BX42" s="246">
        <v>42582</v>
      </c>
      <c r="BY42" s="253">
        <v>8</v>
      </c>
      <c r="CB42" s="246">
        <v>42582</v>
      </c>
      <c r="CC42" s="256"/>
      <c r="CD42" s="256"/>
      <c r="CE42" s="256"/>
      <c r="CF42" s="256"/>
      <c r="CG42" s="256"/>
      <c r="CH42" s="256"/>
      <c r="CI42" s="256"/>
    </row>
    <row r="43" spans="1:88">
      <c r="A43" s="181"/>
      <c r="F43" s="181"/>
      <c r="G43" s="180"/>
      <c r="H43" s="180"/>
      <c r="I43" s="180"/>
      <c r="J43" s="181"/>
      <c r="K43" s="181"/>
      <c r="L43" s="202"/>
      <c r="M43" s="203"/>
      <c r="N43" s="203"/>
      <c r="O43" s="203"/>
      <c r="P43" s="203"/>
      <c r="Q43" s="203"/>
      <c r="R43" s="203"/>
      <c r="AP43" s="181"/>
      <c r="AQ43" s="181"/>
      <c r="AR43" s="181"/>
      <c r="AS43" s="181"/>
      <c r="AT43" s="181"/>
      <c r="AU43" s="181"/>
      <c r="AV43" s="181"/>
      <c r="AW43" s="181"/>
      <c r="AX43" s="181"/>
      <c r="AY43" s="181"/>
      <c r="AZ43" s="181"/>
      <c r="BA43" s="181"/>
      <c r="BB43" s="181"/>
      <c r="BC43" s="181"/>
      <c r="BD43" s="181"/>
      <c r="BE43" s="181"/>
      <c r="BF43" s="181"/>
      <c r="BG43" s="181"/>
      <c r="BI43" s="241"/>
      <c r="BJ43" s="241"/>
      <c r="BL43" s="181"/>
      <c r="BP43" s="251" t="s">
        <v>168</v>
      </c>
      <c r="BQ43" s="251" t="s">
        <v>210</v>
      </c>
      <c r="BR43" s="251"/>
      <c r="BS43" s="251"/>
      <c r="BT43" s="251"/>
      <c r="BU43" s="251" t="s">
        <v>100</v>
      </c>
      <c r="BV43" s="251"/>
      <c r="BW43" s="251"/>
      <c r="BX43" s="246">
        <v>42613</v>
      </c>
      <c r="BY43" s="253">
        <v>9</v>
      </c>
      <c r="CB43" s="246">
        <v>42613</v>
      </c>
      <c r="CC43" s="256"/>
      <c r="CD43" s="256"/>
      <c r="CE43" s="256"/>
      <c r="CF43" s="256"/>
      <c r="CG43" s="256"/>
      <c r="CH43" s="256"/>
      <c r="CI43" s="256"/>
    </row>
    <row r="44" spans="1:88">
      <c r="A44" s="181"/>
      <c r="F44" s="181"/>
      <c r="G44" s="180"/>
      <c r="H44" s="180"/>
      <c r="I44" s="180"/>
      <c r="J44" s="181"/>
      <c r="K44" s="181"/>
      <c r="L44" s="202"/>
      <c r="M44" s="203"/>
      <c r="N44" s="203"/>
      <c r="O44" s="203"/>
      <c r="P44" s="203"/>
      <c r="Q44" s="203"/>
      <c r="R44" s="203"/>
      <c r="AP44" s="181"/>
      <c r="AQ44" s="181"/>
      <c r="AR44" s="181"/>
      <c r="AS44" s="181"/>
      <c r="AT44" s="181"/>
      <c r="AU44" s="181"/>
      <c r="AV44" s="181"/>
      <c r="AW44" s="181"/>
      <c r="AX44" s="181"/>
      <c r="AY44" s="181"/>
      <c r="AZ44" s="181"/>
      <c r="BA44" s="181"/>
      <c r="BB44" s="181"/>
      <c r="BC44" s="181"/>
      <c r="BD44" s="181"/>
      <c r="BE44" s="181"/>
      <c r="BF44" s="181"/>
      <c r="BG44" s="181"/>
      <c r="BI44" s="241"/>
      <c r="BJ44" s="241"/>
      <c r="BL44" s="181"/>
      <c r="BP44" s="251" t="s">
        <v>169</v>
      </c>
      <c r="BQ44" s="251" t="s">
        <v>211</v>
      </c>
      <c r="BR44" s="251"/>
      <c r="BS44" s="251"/>
      <c r="BT44" s="251"/>
      <c r="BU44" s="251" t="s">
        <v>107</v>
      </c>
      <c r="BV44" s="251"/>
      <c r="BW44" s="251"/>
      <c r="BX44" s="246">
        <v>42643</v>
      </c>
      <c r="BY44" s="253">
        <v>10</v>
      </c>
      <c r="CB44" s="246">
        <v>42643</v>
      </c>
      <c r="CC44" s="256"/>
      <c r="CD44" s="256"/>
      <c r="CE44" s="256"/>
      <c r="CF44" s="256"/>
      <c r="CG44" s="256"/>
      <c r="CH44" s="256"/>
      <c r="CI44" s="256"/>
    </row>
    <row r="45" spans="1:88">
      <c r="A45" s="181"/>
      <c r="F45" s="181"/>
      <c r="G45" s="180"/>
      <c r="H45" s="180"/>
      <c r="I45" s="180"/>
      <c r="J45" s="181"/>
      <c r="K45" s="181"/>
      <c r="L45" s="202"/>
      <c r="M45" s="203"/>
      <c r="N45" s="203"/>
      <c r="O45" s="203"/>
      <c r="P45" s="203"/>
      <c r="Q45" s="203"/>
      <c r="R45" s="203"/>
      <c r="AP45" s="181"/>
      <c r="AQ45" s="181"/>
      <c r="AR45" s="181"/>
      <c r="AS45" s="181"/>
      <c r="AT45" s="181"/>
      <c r="AU45" s="181"/>
      <c r="AV45" s="181"/>
      <c r="AW45" s="181"/>
      <c r="AX45" s="181"/>
      <c r="AY45" s="181"/>
      <c r="AZ45" s="181"/>
      <c r="BA45" s="181"/>
      <c r="BB45" s="181"/>
      <c r="BC45" s="181"/>
      <c r="BD45" s="181"/>
      <c r="BE45" s="181"/>
      <c r="BF45" s="181"/>
      <c r="BG45" s="181"/>
      <c r="BI45" s="241"/>
      <c r="BJ45" s="241"/>
      <c r="BL45" s="181"/>
      <c r="BP45" s="251" t="s">
        <v>170</v>
      </c>
      <c r="BQ45" s="251" t="s">
        <v>212</v>
      </c>
      <c r="BR45" s="251"/>
      <c r="BS45" s="251"/>
      <c r="BT45" s="251"/>
      <c r="BU45" s="251" t="s">
        <v>104</v>
      </c>
      <c r="BV45" s="251"/>
      <c r="BW45" s="251"/>
      <c r="BX45" s="246">
        <v>42674</v>
      </c>
      <c r="BY45" s="253">
        <v>11</v>
      </c>
      <c r="CB45" s="246">
        <v>42674</v>
      </c>
    </row>
    <row r="46" spans="1:88">
      <c r="A46" s="181"/>
      <c r="F46" s="181"/>
      <c r="G46" s="180"/>
      <c r="H46" s="180"/>
      <c r="I46" s="180"/>
      <c r="J46" s="181"/>
      <c r="K46" s="181"/>
      <c r="L46" s="202"/>
      <c r="M46" s="203"/>
      <c r="N46" s="203"/>
      <c r="O46" s="203"/>
      <c r="P46" s="203"/>
      <c r="Q46" s="203"/>
      <c r="R46" s="203"/>
      <c r="AP46" s="181"/>
      <c r="AQ46" s="181"/>
      <c r="AR46" s="181"/>
      <c r="AS46" s="181"/>
      <c r="AT46" s="181"/>
      <c r="AU46" s="181"/>
      <c r="AV46" s="181"/>
      <c r="AW46" s="181"/>
      <c r="AX46" s="181"/>
      <c r="AY46" s="181"/>
      <c r="AZ46" s="181"/>
      <c r="BA46" s="181"/>
      <c r="BB46" s="181"/>
      <c r="BC46" s="181"/>
      <c r="BD46" s="181"/>
      <c r="BE46" s="181"/>
      <c r="BF46" s="181"/>
      <c r="BG46" s="181"/>
      <c r="BI46" s="241"/>
      <c r="BJ46" s="241"/>
      <c r="BL46" s="181"/>
      <c r="BP46" s="251" t="s">
        <v>171</v>
      </c>
      <c r="BQ46" s="251" t="s">
        <v>213</v>
      </c>
      <c r="BR46" s="251"/>
      <c r="BS46" s="251"/>
      <c r="BT46" s="251"/>
      <c r="BU46" s="251" t="s">
        <v>148</v>
      </c>
      <c r="BV46" s="251"/>
      <c r="BW46" s="251"/>
      <c r="BX46" s="246">
        <v>42704</v>
      </c>
      <c r="BY46" s="253">
        <v>12</v>
      </c>
      <c r="CB46" s="246">
        <v>42704</v>
      </c>
    </row>
    <row r="47" spans="1:88">
      <c r="A47" s="181"/>
      <c r="F47" s="181"/>
      <c r="G47" s="180"/>
      <c r="H47" s="180"/>
      <c r="I47" s="180"/>
      <c r="J47" s="181"/>
      <c r="K47" s="181"/>
      <c r="L47" s="202"/>
      <c r="M47" s="203"/>
      <c r="N47" s="203"/>
      <c r="O47" s="203"/>
      <c r="P47" s="203"/>
      <c r="Q47" s="203"/>
      <c r="R47" s="203"/>
      <c r="AP47" s="181"/>
      <c r="AQ47" s="181"/>
      <c r="AR47" s="181"/>
      <c r="AS47" s="181"/>
      <c r="AT47" s="181"/>
      <c r="AU47" s="181"/>
      <c r="AV47" s="181"/>
      <c r="AW47" s="181"/>
      <c r="AX47" s="181"/>
      <c r="AY47" s="181"/>
      <c r="AZ47" s="181"/>
      <c r="BA47" s="181"/>
      <c r="BB47" s="181"/>
      <c r="BC47" s="181"/>
      <c r="BD47" s="181"/>
      <c r="BE47" s="181"/>
      <c r="BF47" s="181"/>
      <c r="BG47" s="181"/>
      <c r="BI47" s="241"/>
      <c r="BJ47" s="241"/>
      <c r="BL47" s="181"/>
      <c r="BP47" s="251" t="s">
        <v>173</v>
      </c>
      <c r="BQ47" s="251" t="s">
        <v>214</v>
      </c>
      <c r="BR47" s="251"/>
      <c r="BS47" s="251"/>
      <c r="BT47" s="251"/>
      <c r="BU47" s="251" t="s">
        <v>175</v>
      </c>
      <c r="BV47" s="251"/>
      <c r="BW47" s="251"/>
      <c r="BX47" s="246">
        <v>42735</v>
      </c>
      <c r="BY47" s="253">
        <v>13</v>
      </c>
      <c r="CA47" s="160" t="s">
        <v>139</v>
      </c>
      <c r="CB47" s="246">
        <v>42735</v>
      </c>
    </row>
    <row r="48" spans="1:88">
      <c r="A48" s="181"/>
      <c r="F48" s="181"/>
      <c r="G48" s="180"/>
      <c r="H48" s="180"/>
      <c r="I48" s="180"/>
      <c r="J48" s="181"/>
      <c r="K48" s="181"/>
      <c r="L48" s="202"/>
      <c r="M48" s="203"/>
      <c r="N48" s="203"/>
      <c r="O48" s="203"/>
      <c r="P48" s="203"/>
      <c r="Q48" s="203"/>
      <c r="R48" s="203"/>
      <c r="AP48" s="181"/>
      <c r="AQ48" s="181"/>
      <c r="AR48" s="181"/>
      <c r="AS48" s="181"/>
      <c r="AT48" s="181"/>
      <c r="AU48" s="181"/>
      <c r="AV48" s="181"/>
      <c r="AW48" s="181"/>
      <c r="AX48" s="181"/>
      <c r="AY48" s="181"/>
      <c r="AZ48" s="181"/>
      <c r="BA48" s="181"/>
      <c r="BB48" s="181"/>
      <c r="BC48" s="181"/>
      <c r="BD48" s="181"/>
      <c r="BE48" s="181"/>
      <c r="BF48" s="181"/>
      <c r="BG48" s="181"/>
      <c r="BI48" s="241"/>
      <c r="BJ48" s="241"/>
      <c r="BL48" s="181"/>
      <c r="BP48" s="251"/>
      <c r="BQ48" s="251" t="s">
        <v>215</v>
      </c>
      <c r="BR48" s="251"/>
      <c r="BS48" s="251"/>
      <c r="BT48" s="251"/>
      <c r="BU48" s="251" t="s">
        <v>177</v>
      </c>
      <c r="BV48" s="251"/>
      <c r="BW48" s="251"/>
      <c r="BY48" s="253">
        <v>14</v>
      </c>
      <c r="CA48" s="160" t="s">
        <v>143</v>
      </c>
    </row>
    <row r="49" spans="1:79">
      <c r="A49" s="181"/>
      <c r="F49" s="181"/>
      <c r="G49" s="180"/>
      <c r="H49" s="180"/>
      <c r="I49" s="180"/>
      <c r="J49" s="181"/>
      <c r="K49" s="181"/>
      <c r="L49" s="202"/>
      <c r="M49" s="203"/>
      <c r="N49" s="203"/>
      <c r="O49" s="203"/>
      <c r="P49" s="203"/>
      <c r="Q49" s="203"/>
      <c r="R49" s="203"/>
      <c r="AP49" s="181"/>
      <c r="AQ49" s="181"/>
      <c r="AR49" s="181"/>
      <c r="AS49" s="181"/>
      <c r="AT49" s="181"/>
      <c r="AU49" s="181"/>
      <c r="AV49" s="181"/>
      <c r="AW49" s="181"/>
      <c r="AX49" s="181"/>
      <c r="AY49" s="181"/>
      <c r="AZ49" s="181"/>
      <c r="BA49" s="181"/>
      <c r="BB49" s="181"/>
      <c r="BC49" s="181"/>
      <c r="BD49" s="181"/>
      <c r="BE49" s="181"/>
      <c r="BF49" s="181"/>
      <c r="BG49" s="181"/>
      <c r="BI49" s="241"/>
      <c r="BJ49" s="241"/>
      <c r="BL49" s="181"/>
      <c r="BP49" s="244">
        <v>28</v>
      </c>
      <c r="BQ49" s="251" t="s">
        <v>200</v>
      </c>
      <c r="BR49" s="251"/>
      <c r="BS49" s="251"/>
      <c r="BT49" s="251"/>
      <c r="BU49" s="251" t="s">
        <v>179</v>
      </c>
      <c r="BV49" s="251"/>
      <c r="BW49" s="251"/>
      <c r="BY49" s="253">
        <v>15</v>
      </c>
      <c r="CA49" s="160" t="s">
        <v>149</v>
      </c>
    </row>
    <row r="50" spans="1:79">
      <c r="A50" s="181"/>
      <c r="F50" s="181"/>
      <c r="G50" s="180"/>
      <c r="H50" s="180"/>
      <c r="I50" s="180"/>
      <c r="J50" s="181"/>
      <c r="K50" s="181"/>
      <c r="L50" s="202"/>
      <c r="M50" s="203"/>
      <c r="N50" s="203"/>
      <c r="O50" s="203"/>
      <c r="P50" s="203"/>
      <c r="Q50" s="203"/>
      <c r="R50" s="203"/>
      <c r="AP50" s="181"/>
      <c r="AQ50" s="181"/>
      <c r="AR50" s="181"/>
      <c r="AS50" s="181"/>
      <c r="AT50" s="181"/>
      <c r="AU50" s="181"/>
      <c r="AV50" s="181"/>
      <c r="AW50" s="181"/>
      <c r="AX50" s="181"/>
      <c r="AY50" s="181"/>
      <c r="AZ50" s="181"/>
      <c r="BA50" s="181"/>
      <c r="BB50" s="181"/>
      <c r="BC50" s="181"/>
      <c r="BD50" s="181"/>
      <c r="BE50" s="181"/>
      <c r="BF50" s="181"/>
      <c r="BG50" s="181"/>
      <c r="BI50" s="241"/>
      <c r="BJ50" s="241"/>
      <c r="BL50" s="181"/>
      <c r="BP50" s="244">
        <v>29</v>
      </c>
      <c r="BQ50" s="252"/>
      <c r="BR50" s="251"/>
      <c r="BS50" s="251"/>
      <c r="BT50" s="251"/>
      <c r="BU50" s="251" t="s">
        <v>181</v>
      </c>
      <c r="BV50" s="251"/>
      <c r="BW50" s="251"/>
      <c r="BY50" s="253">
        <v>16</v>
      </c>
      <c r="CA50" s="160" t="s">
        <v>155</v>
      </c>
    </row>
    <row r="51" spans="1:79">
      <c r="A51" s="181"/>
      <c r="F51" s="181"/>
      <c r="G51" s="180"/>
      <c r="H51" s="180"/>
      <c r="I51" s="180"/>
      <c r="J51" s="181"/>
      <c r="K51" s="181"/>
      <c r="L51" s="202"/>
      <c r="M51" s="203"/>
      <c r="N51" s="203"/>
      <c r="O51" s="203"/>
      <c r="P51" s="203"/>
      <c r="Q51" s="203"/>
      <c r="R51" s="203"/>
      <c r="AP51" s="181"/>
      <c r="AQ51" s="181"/>
      <c r="AR51" s="181"/>
      <c r="AS51" s="181"/>
      <c r="AT51" s="181"/>
      <c r="AU51" s="181"/>
      <c r="AV51" s="181"/>
      <c r="AW51" s="181"/>
      <c r="AX51" s="181"/>
      <c r="AY51" s="181"/>
      <c r="AZ51" s="181"/>
      <c r="BA51" s="181"/>
      <c r="BB51" s="181"/>
      <c r="BC51" s="181"/>
      <c r="BD51" s="181"/>
      <c r="BE51" s="181"/>
      <c r="BF51" s="181"/>
      <c r="BG51" s="181"/>
      <c r="BI51" s="241"/>
      <c r="BJ51" s="241"/>
      <c r="BL51" s="181"/>
      <c r="BP51" s="244">
        <v>30</v>
      </c>
      <c r="BQ51" s="252"/>
      <c r="BR51" s="251"/>
      <c r="BS51" s="251"/>
      <c r="BT51" s="251"/>
      <c r="BU51" s="251" t="s">
        <v>183</v>
      </c>
      <c r="BV51" s="251"/>
      <c r="BW51" s="251"/>
      <c r="BY51" s="253">
        <v>17</v>
      </c>
      <c r="CA51" s="160" t="s">
        <v>98</v>
      </c>
    </row>
    <row r="52" spans="1:79">
      <c r="A52" s="181"/>
      <c r="F52" s="181"/>
      <c r="G52" s="180"/>
      <c r="H52" s="180"/>
      <c r="I52" s="180"/>
      <c r="J52" s="181"/>
      <c r="K52" s="181"/>
      <c r="L52" s="202"/>
      <c r="M52" s="203"/>
      <c r="N52" s="203"/>
      <c r="O52" s="203"/>
      <c r="P52" s="203"/>
      <c r="Q52" s="203"/>
      <c r="R52" s="203"/>
      <c r="AP52" s="181"/>
      <c r="AQ52" s="181"/>
      <c r="AR52" s="181"/>
      <c r="AS52" s="181"/>
      <c r="AT52" s="181"/>
      <c r="AU52" s="181"/>
      <c r="AV52" s="181"/>
      <c r="AW52" s="181"/>
      <c r="AX52" s="181"/>
      <c r="AY52" s="181"/>
      <c r="AZ52" s="181"/>
      <c r="BA52" s="181"/>
      <c r="BB52" s="181"/>
      <c r="BC52" s="181"/>
      <c r="BD52" s="181"/>
      <c r="BE52" s="181"/>
      <c r="BF52" s="181"/>
      <c r="BG52" s="181"/>
      <c r="BI52" s="241"/>
      <c r="BJ52" s="241"/>
      <c r="BL52" s="181"/>
      <c r="BP52" s="244">
        <v>31</v>
      </c>
      <c r="BQ52" s="252"/>
      <c r="BR52" s="251"/>
      <c r="BS52" s="251"/>
      <c r="BT52" s="251"/>
      <c r="BU52" s="251" t="s">
        <v>185</v>
      </c>
      <c r="BV52" s="251"/>
      <c r="BW52" s="251"/>
      <c r="BY52" s="253">
        <v>18</v>
      </c>
      <c r="CA52" s="160" t="s">
        <v>162</v>
      </c>
    </row>
    <row r="53" spans="1:79">
      <c r="A53" s="181"/>
      <c r="F53" s="181"/>
      <c r="G53" s="180"/>
      <c r="H53" s="180"/>
      <c r="I53" s="180"/>
      <c r="J53" s="181"/>
      <c r="K53" s="181"/>
      <c r="L53" s="202"/>
      <c r="M53" s="203"/>
      <c r="N53" s="203"/>
      <c r="O53" s="203"/>
      <c r="P53" s="203"/>
      <c r="Q53" s="203"/>
      <c r="R53" s="203"/>
      <c r="AP53" s="181"/>
      <c r="AQ53" s="181"/>
      <c r="AR53" s="181"/>
      <c r="AS53" s="181"/>
      <c r="AT53" s="181"/>
      <c r="AU53" s="181"/>
      <c r="AV53" s="181"/>
      <c r="AW53" s="181"/>
      <c r="AX53" s="181"/>
      <c r="AY53" s="181"/>
      <c r="AZ53" s="181"/>
      <c r="BA53" s="181"/>
      <c r="BB53" s="181"/>
      <c r="BC53" s="181"/>
      <c r="BD53" s="181"/>
      <c r="BE53" s="181"/>
      <c r="BF53" s="181"/>
      <c r="BG53" s="181"/>
      <c r="BI53" s="241"/>
      <c r="BJ53" s="241"/>
      <c r="BL53" s="181"/>
      <c r="BP53" s="244"/>
      <c r="BQ53" s="252"/>
      <c r="BR53" s="251"/>
      <c r="BS53" s="251"/>
      <c r="BT53" s="251"/>
      <c r="BU53" s="251" t="s">
        <v>187</v>
      </c>
      <c r="BV53" s="251"/>
      <c r="BW53" s="251"/>
      <c r="BY53" s="253">
        <v>19</v>
      </c>
      <c r="CA53" s="160" t="s">
        <v>165</v>
      </c>
    </row>
    <row r="54" spans="1:79">
      <c r="A54" s="181"/>
      <c r="F54" s="181"/>
      <c r="G54" s="180"/>
      <c r="H54" s="180"/>
      <c r="I54" s="180"/>
      <c r="J54" s="181"/>
      <c r="K54" s="181"/>
      <c r="L54" s="202"/>
      <c r="M54" s="203"/>
      <c r="N54" s="203"/>
      <c r="O54" s="203"/>
      <c r="P54" s="203"/>
      <c r="Q54" s="203"/>
      <c r="R54" s="203"/>
      <c r="AP54" s="181"/>
      <c r="AQ54" s="181"/>
      <c r="AR54" s="181"/>
      <c r="AS54" s="181"/>
      <c r="AT54" s="181"/>
      <c r="AU54" s="181"/>
      <c r="AV54" s="181"/>
      <c r="AW54" s="181"/>
      <c r="AX54" s="181"/>
      <c r="AY54" s="181"/>
      <c r="AZ54" s="181"/>
      <c r="BA54" s="181"/>
      <c r="BB54" s="181"/>
      <c r="BC54" s="181"/>
      <c r="BD54" s="181"/>
      <c r="BE54" s="181"/>
      <c r="BF54" s="181"/>
      <c r="BG54" s="181"/>
      <c r="BI54" s="241"/>
      <c r="BJ54" s="241"/>
      <c r="BL54" s="181"/>
      <c r="BY54" s="253">
        <v>20</v>
      </c>
      <c r="CA54" s="160" t="s">
        <v>168</v>
      </c>
    </row>
    <row r="55" spans="1:79">
      <c r="A55" s="181"/>
      <c r="F55" s="181"/>
      <c r="G55" s="180"/>
      <c r="H55" s="180"/>
      <c r="I55" s="180"/>
      <c r="J55" s="181"/>
      <c r="K55" s="181"/>
      <c r="L55" s="202"/>
      <c r="M55" s="203"/>
      <c r="N55" s="203"/>
      <c r="O55" s="203"/>
      <c r="P55" s="203"/>
      <c r="Q55" s="203"/>
      <c r="R55" s="203"/>
      <c r="AP55" s="181"/>
      <c r="AQ55" s="181"/>
      <c r="AR55" s="181"/>
      <c r="AS55" s="181"/>
      <c r="AT55" s="181"/>
      <c r="AU55" s="181"/>
      <c r="AV55" s="181"/>
      <c r="AW55" s="181"/>
      <c r="AX55" s="181"/>
      <c r="AY55" s="181"/>
      <c r="AZ55" s="181"/>
      <c r="BA55" s="181"/>
      <c r="BB55" s="181"/>
      <c r="BC55" s="181"/>
      <c r="BD55" s="181"/>
      <c r="BE55" s="181"/>
      <c r="BF55" s="181"/>
      <c r="BG55" s="181"/>
      <c r="BI55" s="241"/>
      <c r="BJ55" s="241"/>
      <c r="BL55" s="181"/>
      <c r="BY55" s="253">
        <v>21</v>
      </c>
      <c r="CA55" s="160" t="s">
        <v>169</v>
      </c>
    </row>
    <row r="56" spans="1:79">
      <c r="A56" s="181"/>
      <c r="F56" s="181"/>
      <c r="G56" s="180"/>
      <c r="H56" s="180"/>
      <c r="I56" s="180"/>
      <c r="J56" s="181"/>
      <c r="K56" s="181"/>
      <c r="L56" s="202"/>
      <c r="M56" s="203"/>
      <c r="N56" s="203"/>
      <c r="O56" s="203"/>
      <c r="P56" s="203"/>
      <c r="Q56" s="203"/>
      <c r="R56" s="203"/>
      <c r="AP56" s="181"/>
      <c r="AQ56" s="181"/>
      <c r="AR56" s="181"/>
      <c r="AS56" s="181"/>
      <c r="AT56" s="181"/>
      <c r="AU56" s="181"/>
      <c r="AV56" s="181"/>
      <c r="AW56" s="181"/>
      <c r="AX56" s="181"/>
      <c r="AY56" s="181"/>
      <c r="AZ56" s="181"/>
      <c r="BA56" s="181"/>
      <c r="BB56" s="181"/>
      <c r="BC56" s="181"/>
      <c r="BD56" s="181"/>
      <c r="BE56" s="181"/>
      <c r="BF56" s="181"/>
      <c r="BG56" s="181"/>
      <c r="BI56" s="241"/>
      <c r="BJ56" s="241"/>
      <c r="BL56" s="181"/>
      <c r="BY56" s="253">
        <v>22</v>
      </c>
      <c r="CA56" s="160" t="s">
        <v>170</v>
      </c>
    </row>
    <row r="57" spans="1:79">
      <c r="A57" s="181"/>
      <c r="F57" s="181"/>
      <c r="G57" s="180"/>
      <c r="H57" s="180"/>
      <c r="I57" s="180"/>
      <c r="J57" s="181"/>
      <c r="K57" s="181"/>
      <c r="L57" s="202"/>
      <c r="M57" s="203"/>
      <c r="N57" s="203"/>
      <c r="O57" s="203"/>
      <c r="P57" s="203"/>
      <c r="Q57" s="203"/>
      <c r="R57" s="203"/>
      <c r="AP57" s="181"/>
      <c r="AQ57" s="181"/>
      <c r="AR57" s="181"/>
      <c r="AS57" s="181"/>
      <c r="AT57" s="181"/>
      <c r="AU57" s="181"/>
      <c r="AV57" s="181"/>
      <c r="AW57" s="181"/>
      <c r="AX57" s="181"/>
      <c r="AY57" s="181"/>
      <c r="AZ57" s="181"/>
      <c r="BA57" s="181"/>
      <c r="BB57" s="181"/>
      <c r="BC57" s="181"/>
      <c r="BD57" s="181"/>
      <c r="BE57" s="181"/>
      <c r="BF57" s="181"/>
      <c r="BG57" s="181"/>
      <c r="BI57" s="241"/>
      <c r="BJ57" s="241"/>
      <c r="BL57" s="181"/>
      <c r="BY57" s="253">
        <v>23</v>
      </c>
      <c r="CA57" s="160" t="s">
        <v>171</v>
      </c>
    </row>
    <row r="58" spans="1:79">
      <c r="A58" s="181"/>
      <c r="F58" s="181"/>
      <c r="G58" s="180"/>
      <c r="H58" s="180"/>
      <c r="I58" s="180"/>
      <c r="J58" s="181"/>
      <c r="K58" s="181"/>
      <c r="L58" s="202"/>
      <c r="M58" s="203"/>
      <c r="N58" s="203"/>
      <c r="O58" s="203"/>
      <c r="P58" s="203"/>
      <c r="Q58" s="203"/>
      <c r="R58" s="203"/>
      <c r="AP58" s="181"/>
      <c r="AQ58" s="181"/>
      <c r="AR58" s="181"/>
      <c r="AS58" s="181"/>
      <c r="AT58" s="181"/>
      <c r="AU58" s="181"/>
      <c r="AV58" s="181"/>
      <c r="AW58" s="181"/>
      <c r="AX58" s="181"/>
      <c r="AY58" s="181"/>
      <c r="AZ58" s="181"/>
      <c r="BA58" s="181"/>
      <c r="BB58" s="181"/>
      <c r="BC58" s="181"/>
      <c r="BD58" s="181"/>
      <c r="BE58" s="181"/>
      <c r="BF58" s="181"/>
      <c r="BG58" s="181"/>
      <c r="BI58" s="241"/>
      <c r="BJ58" s="241"/>
      <c r="BL58" s="181"/>
      <c r="BY58" s="253">
        <v>24</v>
      </c>
      <c r="CA58" s="160" t="s">
        <v>173</v>
      </c>
    </row>
    <row r="59" spans="1:79">
      <c r="A59" s="181"/>
      <c r="F59" s="181"/>
      <c r="G59" s="180"/>
      <c r="H59" s="180"/>
      <c r="I59" s="180"/>
      <c r="J59" s="181"/>
      <c r="K59" s="181"/>
      <c r="L59" s="202"/>
      <c r="M59" s="203"/>
      <c r="N59" s="203"/>
      <c r="O59" s="203"/>
      <c r="P59" s="203"/>
      <c r="Q59" s="203"/>
      <c r="R59" s="203"/>
      <c r="AP59" s="181"/>
      <c r="AQ59" s="181"/>
      <c r="AR59" s="181"/>
      <c r="AS59" s="181"/>
      <c r="AT59" s="181"/>
      <c r="AU59" s="181"/>
      <c r="AV59" s="181"/>
      <c r="AW59" s="181"/>
      <c r="AX59" s="181"/>
      <c r="AY59" s="181"/>
      <c r="AZ59" s="181"/>
      <c r="BA59" s="181"/>
      <c r="BB59" s="181"/>
      <c r="BC59" s="181"/>
      <c r="BD59" s="181"/>
      <c r="BE59" s="181"/>
      <c r="BF59" s="181"/>
      <c r="BG59" s="181"/>
      <c r="BI59" s="241"/>
      <c r="BJ59" s="241"/>
      <c r="BL59" s="181"/>
      <c r="BY59" s="253">
        <v>25</v>
      </c>
    </row>
    <row r="60" spans="1:79">
      <c r="A60" s="181"/>
      <c r="F60" s="181"/>
      <c r="G60" s="180"/>
      <c r="H60" s="180"/>
      <c r="I60" s="180"/>
      <c r="J60" s="181"/>
      <c r="K60" s="181"/>
      <c r="L60" s="202"/>
      <c r="M60" s="203"/>
      <c r="N60" s="203"/>
      <c r="O60" s="203"/>
      <c r="P60" s="203"/>
      <c r="Q60" s="203"/>
      <c r="R60" s="203"/>
      <c r="AP60" s="181"/>
      <c r="AQ60" s="181"/>
      <c r="AR60" s="181"/>
      <c r="AS60" s="181"/>
      <c r="AT60" s="181"/>
      <c r="AU60" s="181"/>
      <c r="AV60" s="181"/>
      <c r="AW60" s="181"/>
      <c r="AX60" s="181"/>
      <c r="AY60" s="181"/>
      <c r="AZ60" s="181"/>
      <c r="BA60" s="181"/>
      <c r="BB60" s="181"/>
      <c r="BC60" s="181"/>
      <c r="BD60" s="181"/>
      <c r="BE60" s="181"/>
      <c r="BF60" s="181"/>
      <c r="BG60" s="181"/>
      <c r="BI60" s="241"/>
      <c r="BJ60" s="241"/>
      <c r="BL60" s="181"/>
      <c r="BY60" s="253">
        <v>26</v>
      </c>
    </row>
    <row r="61" spans="1:79">
      <c r="A61" s="181"/>
      <c r="F61" s="181"/>
      <c r="G61" s="180"/>
      <c r="H61" s="180"/>
      <c r="I61" s="180"/>
      <c r="J61" s="181"/>
      <c r="K61" s="181"/>
      <c r="L61" s="202"/>
      <c r="M61" s="203"/>
      <c r="N61" s="203"/>
      <c r="O61" s="203"/>
      <c r="P61" s="203"/>
      <c r="Q61" s="203"/>
      <c r="R61" s="203"/>
      <c r="AP61" s="181"/>
      <c r="AQ61" s="181"/>
      <c r="AR61" s="181"/>
      <c r="AS61" s="181"/>
      <c r="AT61" s="181"/>
      <c r="AU61" s="181"/>
      <c r="AV61" s="181"/>
      <c r="AW61" s="181"/>
      <c r="AX61" s="181"/>
      <c r="AY61" s="181"/>
      <c r="AZ61" s="181"/>
      <c r="BA61" s="181"/>
      <c r="BB61" s="181"/>
      <c r="BC61" s="181"/>
      <c r="BD61" s="181"/>
      <c r="BE61" s="181"/>
      <c r="BF61" s="181"/>
      <c r="BG61" s="181"/>
      <c r="BI61" s="241"/>
      <c r="BJ61" s="241"/>
      <c r="BL61" s="181"/>
      <c r="BY61" s="253">
        <v>27</v>
      </c>
    </row>
    <row r="62" spans="1:79">
      <c r="A62" s="181"/>
      <c r="F62" s="181"/>
      <c r="G62" s="180"/>
      <c r="H62" s="180"/>
      <c r="I62" s="180"/>
      <c r="J62" s="181"/>
      <c r="K62" s="181"/>
      <c r="L62" s="202"/>
      <c r="M62" s="203"/>
      <c r="N62" s="203"/>
      <c r="O62" s="203"/>
      <c r="P62" s="203"/>
      <c r="Q62" s="203"/>
      <c r="R62" s="203"/>
      <c r="AP62" s="181"/>
      <c r="AQ62" s="181"/>
      <c r="AR62" s="181"/>
      <c r="AS62" s="181"/>
      <c r="AT62" s="181"/>
      <c r="AU62" s="181"/>
      <c r="AV62" s="181"/>
      <c r="AW62" s="181"/>
      <c r="AX62" s="181"/>
      <c r="AY62" s="181"/>
      <c r="AZ62" s="181"/>
      <c r="BA62" s="181"/>
      <c r="BB62" s="181"/>
      <c r="BC62" s="181"/>
      <c r="BD62" s="181"/>
      <c r="BE62" s="181"/>
      <c r="BF62" s="181"/>
      <c r="BG62" s="181"/>
      <c r="BI62" s="241"/>
      <c r="BJ62" s="241"/>
      <c r="BL62" s="181"/>
      <c r="BY62" s="253">
        <v>28</v>
      </c>
    </row>
    <row r="63" spans="1:79">
      <c r="A63" s="181"/>
      <c r="F63" s="181"/>
      <c r="G63" s="180"/>
      <c r="H63" s="180"/>
      <c r="I63" s="180"/>
      <c r="J63" s="181"/>
      <c r="K63" s="181"/>
      <c r="L63" s="202"/>
      <c r="M63" s="203"/>
      <c r="N63" s="203"/>
      <c r="O63" s="203"/>
      <c r="P63" s="203"/>
      <c r="Q63" s="203"/>
      <c r="R63" s="203"/>
      <c r="AP63" s="181"/>
      <c r="AQ63" s="181"/>
      <c r="AR63" s="181"/>
      <c r="AS63" s="181"/>
      <c r="AT63" s="181"/>
      <c r="AU63" s="181"/>
      <c r="AV63" s="181"/>
      <c r="AW63" s="181"/>
      <c r="AX63" s="181"/>
      <c r="AY63" s="181"/>
      <c r="AZ63" s="181"/>
      <c r="BA63" s="181"/>
      <c r="BB63" s="181"/>
      <c r="BC63" s="181"/>
      <c r="BD63" s="181"/>
      <c r="BE63" s="181"/>
      <c r="BF63" s="181"/>
      <c r="BG63" s="181"/>
      <c r="BI63" s="241"/>
      <c r="BJ63" s="241"/>
      <c r="BL63" s="181"/>
      <c r="BY63" s="253">
        <v>29</v>
      </c>
    </row>
    <row r="64" spans="1:79">
      <c r="A64" s="181"/>
      <c r="F64" s="181"/>
      <c r="G64" s="180"/>
      <c r="H64" s="180"/>
      <c r="I64" s="180"/>
      <c r="J64" s="181"/>
      <c r="K64" s="181"/>
      <c r="L64" s="202"/>
      <c r="M64" s="203"/>
      <c r="N64" s="203"/>
      <c r="O64" s="203"/>
      <c r="P64" s="203"/>
      <c r="Q64" s="203"/>
      <c r="R64" s="203"/>
      <c r="AP64" s="181"/>
      <c r="AQ64" s="181"/>
      <c r="AR64" s="181"/>
      <c r="AS64" s="181"/>
      <c r="AT64" s="181"/>
      <c r="AU64" s="181"/>
      <c r="AV64" s="181"/>
      <c r="AW64" s="181"/>
      <c r="AX64" s="181"/>
      <c r="AY64" s="181"/>
      <c r="AZ64" s="181"/>
      <c r="BA64" s="181"/>
      <c r="BB64" s="181"/>
      <c r="BC64" s="181"/>
      <c r="BD64" s="181"/>
      <c r="BE64" s="181"/>
      <c r="BF64" s="181"/>
      <c r="BG64" s="181"/>
      <c r="BI64" s="241"/>
      <c r="BJ64" s="241"/>
      <c r="BL64" s="181"/>
      <c r="BY64" s="253">
        <v>30</v>
      </c>
    </row>
    <row r="65" spans="1:77">
      <c r="A65" s="181"/>
      <c r="F65" s="181"/>
      <c r="G65" s="180"/>
      <c r="H65" s="180"/>
      <c r="I65" s="180"/>
      <c r="J65" s="181"/>
      <c r="K65" s="181"/>
      <c r="L65" s="202"/>
      <c r="M65" s="203"/>
      <c r="N65" s="203"/>
      <c r="O65" s="203"/>
      <c r="P65" s="203"/>
      <c r="Q65" s="203"/>
      <c r="R65" s="203"/>
      <c r="AP65" s="181"/>
      <c r="AQ65" s="181"/>
      <c r="AR65" s="181"/>
      <c r="AS65" s="181"/>
      <c r="AT65" s="181"/>
      <c r="AU65" s="181"/>
      <c r="AV65" s="181"/>
      <c r="AW65" s="181"/>
      <c r="AX65" s="181"/>
      <c r="AY65" s="181"/>
      <c r="AZ65" s="181"/>
      <c r="BA65" s="181"/>
      <c r="BB65" s="181"/>
      <c r="BC65" s="181"/>
      <c r="BD65" s="181"/>
      <c r="BE65" s="181"/>
      <c r="BF65" s="181"/>
      <c r="BG65" s="181"/>
      <c r="BI65" s="241"/>
      <c r="BJ65" s="241"/>
      <c r="BL65" s="181"/>
      <c r="BY65" s="253">
        <v>31</v>
      </c>
    </row>
    <row r="66" spans="1:77">
      <c r="A66" s="181"/>
      <c r="F66" s="181"/>
      <c r="G66" s="180"/>
      <c r="H66" s="180"/>
      <c r="I66" s="180"/>
      <c r="J66" s="181"/>
      <c r="K66" s="181"/>
      <c r="L66" s="202"/>
      <c r="M66" s="203"/>
      <c r="N66" s="203"/>
      <c r="O66" s="203"/>
      <c r="P66" s="203"/>
      <c r="Q66" s="203"/>
      <c r="R66" s="203"/>
      <c r="AP66" s="181"/>
      <c r="AQ66" s="181"/>
      <c r="AR66" s="181"/>
      <c r="AS66" s="181"/>
      <c r="AT66" s="181"/>
      <c r="AU66" s="181"/>
      <c r="AV66" s="181"/>
      <c r="AW66" s="181"/>
      <c r="AX66" s="181"/>
      <c r="AY66" s="181"/>
      <c r="AZ66" s="181"/>
      <c r="BA66" s="181"/>
      <c r="BB66" s="181"/>
      <c r="BC66" s="181"/>
      <c r="BD66" s="181"/>
      <c r="BE66" s="181"/>
      <c r="BF66" s="181"/>
      <c r="BG66" s="181"/>
      <c r="BI66" s="241"/>
      <c r="BJ66" s="241"/>
      <c r="BL66" s="181"/>
    </row>
    <row r="67" spans="1:77">
      <c r="A67" s="181"/>
      <c r="F67" s="181"/>
      <c r="G67" s="180"/>
      <c r="H67" s="180"/>
      <c r="I67" s="180"/>
      <c r="J67" s="181"/>
      <c r="K67" s="181"/>
      <c r="L67" s="202"/>
      <c r="M67" s="203"/>
      <c r="N67" s="203"/>
      <c r="O67" s="203"/>
      <c r="P67" s="203"/>
      <c r="Q67" s="203"/>
      <c r="R67" s="203"/>
      <c r="AP67" s="181"/>
      <c r="AQ67" s="181"/>
      <c r="AR67" s="181"/>
      <c r="AS67" s="181"/>
      <c r="AT67" s="181"/>
      <c r="AU67" s="181"/>
      <c r="AV67" s="181"/>
      <c r="AW67" s="181"/>
      <c r="AX67" s="181"/>
      <c r="AY67" s="181"/>
      <c r="AZ67" s="181"/>
      <c r="BA67" s="181"/>
      <c r="BB67" s="181"/>
      <c r="BC67" s="181"/>
      <c r="BD67" s="181"/>
      <c r="BE67" s="181"/>
      <c r="BF67" s="181"/>
      <c r="BG67" s="181"/>
      <c r="BI67" s="241"/>
      <c r="BJ67" s="241"/>
      <c r="BL67" s="181"/>
    </row>
    <row r="68" spans="1:77">
      <c r="A68" s="181"/>
      <c r="F68" s="181"/>
      <c r="G68" s="180"/>
      <c r="H68" s="180"/>
      <c r="I68" s="180"/>
      <c r="J68" s="181"/>
      <c r="K68" s="181"/>
      <c r="L68" s="202"/>
      <c r="M68" s="203"/>
      <c r="N68" s="203"/>
      <c r="O68" s="203"/>
      <c r="P68" s="203"/>
      <c r="Q68" s="203"/>
      <c r="R68" s="203"/>
      <c r="AP68" s="181"/>
      <c r="AQ68" s="181"/>
      <c r="AR68" s="181"/>
      <c r="AS68" s="181"/>
      <c r="AT68" s="181"/>
      <c r="AU68" s="181"/>
      <c r="AV68" s="181"/>
      <c r="AW68" s="181"/>
      <c r="AX68" s="181"/>
      <c r="AY68" s="181"/>
      <c r="AZ68" s="181"/>
      <c r="BA68" s="181"/>
      <c r="BB68" s="181"/>
      <c r="BC68" s="181"/>
      <c r="BD68" s="181"/>
      <c r="BE68" s="181"/>
      <c r="BF68" s="181"/>
      <c r="BG68" s="181"/>
      <c r="BI68" s="241"/>
      <c r="BJ68" s="241"/>
      <c r="BL68" s="181"/>
    </row>
    <row r="69" spans="1:77">
      <c r="A69" s="181"/>
      <c r="F69" s="181"/>
      <c r="G69" s="180"/>
      <c r="H69" s="180"/>
      <c r="I69" s="180"/>
      <c r="J69" s="181"/>
      <c r="K69" s="181"/>
      <c r="L69" s="202"/>
      <c r="M69" s="203"/>
      <c r="N69" s="203"/>
      <c r="O69" s="203"/>
      <c r="P69" s="203"/>
      <c r="Q69" s="203"/>
      <c r="R69" s="203"/>
      <c r="AP69" s="181"/>
      <c r="AQ69" s="181"/>
      <c r="AR69" s="181"/>
      <c r="AS69" s="181"/>
      <c r="AT69" s="181"/>
      <c r="AU69" s="181"/>
      <c r="AV69" s="181"/>
      <c r="AW69" s="181"/>
      <c r="AX69" s="181"/>
      <c r="AY69" s="181"/>
      <c r="AZ69" s="181"/>
      <c r="BA69" s="181"/>
      <c r="BB69" s="181"/>
      <c r="BC69" s="181"/>
      <c r="BD69" s="181"/>
      <c r="BE69" s="181"/>
      <c r="BF69" s="181"/>
      <c r="BG69" s="181"/>
      <c r="BI69" s="241"/>
      <c r="BJ69" s="241"/>
      <c r="BL69" s="181"/>
    </row>
    <row r="70" spans="1:77">
      <c r="A70" s="181"/>
      <c r="F70" s="181"/>
      <c r="G70" s="180"/>
      <c r="H70" s="180"/>
      <c r="I70" s="180"/>
      <c r="J70" s="181"/>
      <c r="K70" s="181"/>
      <c r="L70" s="202"/>
      <c r="M70" s="203"/>
      <c r="N70" s="203"/>
      <c r="O70" s="203"/>
      <c r="P70" s="203"/>
      <c r="Q70" s="203"/>
      <c r="R70" s="203"/>
      <c r="AP70" s="181"/>
      <c r="AQ70" s="181"/>
      <c r="AR70" s="181"/>
      <c r="AS70" s="181"/>
      <c r="AT70" s="181"/>
      <c r="AU70" s="181"/>
      <c r="AV70" s="181"/>
      <c r="AW70" s="181"/>
      <c r="AX70" s="181"/>
      <c r="AY70" s="181"/>
      <c r="AZ70" s="181"/>
      <c r="BA70" s="181"/>
      <c r="BB70" s="181"/>
      <c r="BC70" s="181"/>
      <c r="BD70" s="181"/>
      <c r="BE70" s="181"/>
      <c r="BF70" s="181"/>
      <c r="BG70" s="181"/>
      <c r="BI70" s="241"/>
      <c r="BJ70" s="241"/>
      <c r="BL70" s="181"/>
    </row>
    <row r="71" spans="1:77">
      <c r="A71" s="181"/>
      <c r="F71" s="181"/>
      <c r="G71" s="180"/>
      <c r="H71" s="180"/>
      <c r="I71" s="180"/>
      <c r="J71" s="181"/>
      <c r="K71" s="181"/>
      <c r="L71" s="202"/>
      <c r="M71" s="203"/>
      <c r="N71" s="203"/>
      <c r="O71" s="203"/>
      <c r="P71" s="203"/>
      <c r="Q71" s="203"/>
      <c r="R71" s="203"/>
      <c r="AP71" s="181"/>
      <c r="AQ71" s="181"/>
      <c r="AR71" s="181"/>
      <c r="AS71" s="181"/>
      <c r="AT71" s="181"/>
      <c r="AU71" s="181"/>
      <c r="AV71" s="181"/>
      <c r="AW71" s="181"/>
      <c r="AX71" s="181"/>
      <c r="AY71" s="181"/>
      <c r="AZ71" s="181"/>
      <c r="BA71" s="181"/>
      <c r="BB71" s="181"/>
      <c r="BC71" s="181"/>
      <c r="BD71" s="181"/>
      <c r="BE71" s="181"/>
      <c r="BF71" s="181"/>
      <c r="BG71" s="181"/>
      <c r="BI71" s="241"/>
      <c r="BJ71" s="241"/>
      <c r="BL71" s="181"/>
    </row>
    <row r="72" spans="1:77">
      <c r="A72" s="181"/>
      <c r="F72" s="181"/>
      <c r="G72" s="180"/>
      <c r="H72" s="180"/>
      <c r="I72" s="180"/>
      <c r="J72" s="181"/>
      <c r="K72" s="181"/>
      <c r="L72" s="202"/>
      <c r="M72" s="203"/>
      <c r="N72" s="203"/>
      <c r="O72" s="203"/>
      <c r="P72" s="203"/>
      <c r="Q72" s="203"/>
      <c r="R72" s="203"/>
      <c r="AP72" s="181"/>
      <c r="AQ72" s="181"/>
      <c r="AR72" s="181"/>
      <c r="AS72" s="181"/>
      <c r="AT72" s="181"/>
      <c r="AU72" s="181"/>
      <c r="AV72" s="181"/>
      <c r="AW72" s="181"/>
      <c r="AX72" s="181"/>
      <c r="AY72" s="181"/>
      <c r="AZ72" s="181"/>
      <c r="BA72" s="181"/>
      <c r="BB72" s="181"/>
      <c r="BC72" s="181"/>
      <c r="BD72" s="181"/>
      <c r="BE72" s="181"/>
      <c r="BF72" s="181"/>
      <c r="BG72" s="181"/>
      <c r="BI72" s="241"/>
      <c r="BJ72" s="241"/>
      <c r="BL72" s="181"/>
    </row>
    <row r="73" spans="1:77">
      <c r="A73" s="181"/>
      <c r="F73" s="181"/>
      <c r="G73" s="180"/>
      <c r="H73" s="180"/>
      <c r="I73" s="180"/>
      <c r="J73" s="181"/>
      <c r="K73" s="181"/>
      <c r="L73" s="202"/>
      <c r="M73" s="203"/>
      <c r="N73" s="203"/>
      <c r="O73" s="203"/>
      <c r="P73" s="203"/>
      <c r="Q73" s="203"/>
      <c r="R73" s="203"/>
      <c r="AP73" s="181"/>
      <c r="AQ73" s="181"/>
      <c r="AR73" s="181"/>
      <c r="AS73" s="181"/>
      <c r="AT73" s="181"/>
      <c r="AU73" s="181"/>
      <c r="AV73" s="181"/>
      <c r="AW73" s="181"/>
      <c r="AX73" s="181"/>
      <c r="AY73" s="181"/>
      <c r="AZ73" s="181"/>
      <c r="BA73" s="181"/>
      <c r="BB73" s="181"/>
      <c r="BC73" s="181"/>
      <c r="BD73" s="181"/>
      <c r="BE73" s="181"/>
      <c r="BF73" s="181"/>
      <c r="BG73" s="181"/>
      <c r="BI73" s="241"/>
      <c r="BJ73" s="241"/>
      <c r="BL73" s="181"/>
    </row>
    <row r="74" spans="1:77">
      <c r="A74" s="181"/>
      <c r="F74" s="181"/>
      <c r="G74" s="180"/>
      <c r="H74" s="180"/>
      <c r="I74" s="180"/>
      <c r="J74" s="181"/>
      <c r="K74" s="181"/>
      <c r="L74" s="202"/>
      <c r="M74" s="203"/>
      <c r="N74" s="203"/>
      <c r="O74" s="203"/>
      <c r="P74" s="203"/>
      <c r="Q74" s="203"/>
      <c r="R74" s="203"/>
      <c r="AP74" s="181"/>
      <c r="AQ74" s="181"/>
      <c r="AR74" s="181"/>
      <c r="AS74" s="181"/>
      <c r="AT74" s="181"/>
      <c r="AU74" s="181"/>
      <c r="AV74" s="181"/>
      <c r="AW74" s="181"/>
      <c r="AX74" s="181"/>
      <c r="AY74" s="181"/>
      <c r="AZ74" s="181"/>
      <c r="BA74" s="181"/>
      <c r="BB74" s="181"/>
      <c r="BC74" s="181"/>
      <c r="BD74" s="181"/>
      <c r="BE74" s="181"/>
      <c r="BF74" s="181"/>
      <c r="BG74" s="181"/>
      <c r="BI74" s="241"/>
      <c r="BJ74" s="241"/>
      <c r="BL74" s="181"/>
    </row>
    <row r="75" spans="1:77">
      <c r="A75" s="181"/>
      <c r="F75" s="181"/>
      <c r="G75" s="180"/>
      <c r="H75" s="180"/>
      <c r="I75" s="180"/>
      <c r="J75" s="181"/>
      <c r="K75" s="181"/>
      <c r="L75" s="202"/>
      <c r="M75" s="203"/>
      <c r="N75" s="203"/>
      <c r="O75" s="203"/>
      <c r="P75" s="203"/>
      <c r="Q75" s="203"/>
      <c r="R75" s="203"/>
      <c r="AP75" s="181"/>
      <c r="AQ75" s="181"/>
      <c r="AR75" s="181"/>
      <c r="AS75" s="181"/>
      <c r="AT75" s="181"/>
      <c r="AU75" s="181"/>
      <c r="AV75" s="181"/>
      <c r="AW75" s="181"/>
      <c r="AX75" s="181"/>
      <c r="AY75" s="181"/>
      <c r="AZ75" s="181"/>
      <c r="BA75" s="181"/>
      <c r="BB75" s="181"/>
      <c r="BC75" s="181"/>
      <c r="BD75" s="181"/>
      <c r="BE75" s="181"/>
      <c r="BF75" s="181"/>
      <c r="BG75" s="181"/>
      <c r="BI75" s="241"/>
      <c r="BJ75" s="241"/>
      <c r="BL75" s="181"/>
    </row>
    <row r="76" spans="1:77">
      <c r="A76" s="181"/>
      <c r="F76" s="181"/>
      <c r="G76" s="180"/>
      <c r="H76" s="180"/>
      <c r="I76" s="180"/>
      <c r="J76" s="181"/>
      <c r="K76" s="181"/>
      <c r="L76" s="202"/>
      <c r="M76" s="203"/>
      <c r="N76" s="203"/>
      <c r="O76" s="203"/>
      <c r="P76" s="203"/>
      <c r="Q76" s="203"/>
      <c r="R76" s="203"/>
      <c r="AP76" s="181"/>
      <c r="AQ76" s="181"/>
      <c r="AR76" s="181"/>
      <c r="AS76" s="181"/>
      <c r="AT76" s="181"/>
      <c r="AU76" s="181"/>
      <c r="AV76" s="181"/>
      <c r="AW76" s="181"/>
      <c r="AX76" s="181"/>
      <c r="AY76" s="181"/>
      <c r="AZ76" s="181"/>
      <c r="BA76" s="181"/>
      <c r="BB76" s="181"/>
      <c r="BC76" s="181"/>
      <c r="BD76" s="181"/>
      <c r="BE76" s="181"/>
      <c r="BF76" s="181"/>
      <c r="BG76" s="181"/>
      <c r="BI76" s="241"/>
      <c r="BJ76" s="241"/>
      <c r="BL76" s="181"/>
    </row>
    <row r="77" spans="1:77">
      <c r="A77" s="181"/>
      <c r="F77" s="181"/>
      <c r="G77" s="180"/>
      <c r="H77" s="180"/>
      <c r="I77" s="180"/>
      <c r="J77" s="181"/>
      <c r="K77" s="181"/>
      <c r="L77" s="202"/>
      <c r="M77" s="203"/>
      <c r="N77" s="203"/>
      <c r="O77" s="203"/>
      <c r="P77" s="203"/>
      <c r="Q77" s="203"/>
      <c r="R77" s="203"/>
      <c r="AP77" s="181"/>
      <c r="AQ77" s="181"/>
      <c r="AR77" s="181"/>
      <c r="AS77" s="181"/>
      <c r="AT77" s="181"/>
      <c r="AU77" s="181"/>
      <c r="AV77" s="181"/>
      <c r="AW77" s="181"/>
      <c r="AX77" s="181"/>
      <c r="AY77" s="181"/>
      <c r="AZ77" s="181"/>
      <c r="BA77" s="181"/>
      <c r="BB77" s="181"/>
      <c r="BC77" s="181"/>
      <c r="BD77" s="181"/>
      <c r="BE77" s="181"/>
      <c r="BF77" s="181"/>
      <c r="BG77" s="181"/>
      <c r="BI77" s="241"/>
      <c r="BJ77" s="241"/>
      <c r="BL77" s="181"/>
    </row>
    <row r="78" spans="1:77">
      <c r="A78" s="181"/>
      <c r="F78" s="181"/>
      <c r="G78" s="180"/>
      <c r="H78" s="180"/>
      <c r="I78" s="180"/>
      <c r="J78" s="181"/>
      <c r="K78" s="181"/>
      <c r="L78" s="202"/>
      <c r="M78" s="203"/>
      <c r="N78" s="203"/>
      <c r="O78" s="203"/>
      <c r="P78" s="203"/>
      <c r="Q78" s="203"/>
      <c r="R78" s="203"/>
      <c r="AP78" s="181"/>
      <c r="AQ78" s="181"/>
      <c r="AR78" s="181"/>
      <c r="AS78" s="181"/>
      <c r="AT78" s="181"/>
      <c r="AU78" s="181"/>
      <c r="AV78" s="181"/>
      <c r="AW78" s="181"/>
      <c r="AX78" s="181"/>
      <c r="AY78" s="181"/>
      <c r="AZ78" s="181"/>
      <c r="BA78" s="181"/>
      <c r="BB78" s="181"/>
      <c r="BC78" s="181"/>
      <c r="BD78" s="181"/>
      <c r="BE78" s="181"/>
      <c r="BF78" s="181"/>
      <c r="BG78" s="181"/>
      <c r="BI78" s="241"/>
      <c r="BJ78" s="241"/>
      <c r="BL78" s="181"/>
    </row>
    <row r="79" spans="1:77">
      <c r="A79" s="181"/>
      <c r="F79" s="181"/>
      <c r="G79" s="180"/>
      <c r="H79" s="180"/>
      <c r="I79" s="180"/>
      <c r="J79" s="181"/>
      <c r="K79" s="181"/>
      <c r="L79" s="202"/>
      <c r="M79" s="203"/>
      <c r="N79" s="203"/>
      <c r="O79" s="203"/>
      <c r="P79" s="203"/>
      <c r="Q79" s="203"/>
      <c r="R79" s="203"/>
      <c r="AP79" s="181"/>
      <c r="AQ79" s="181"/>
      <c r="AR79" s="181"/>
      <c r="AS79" s="181"/>
      <c r="AT79" s="181"/>
      <c r="AU79" s="181"/>
      <c r="AV79" s="181"/>
      <c r="AW79" s="181"/>
      <c r="AX79" s="181"/>
      <c r="AY79" s="181"/>
      <c r="AZ79" s="181"/>
      <c r="BA79" s="181"/>
      <c r="BB79" s="181"/>
      <c r="BC79" s="181"/>
      <c r="BD79" s="181"/>
      <c r="BE79" s="181"/>
      <c r="BF79" s="181"/>
      <c r="BG79" s="181"/>
      <c r="BI79" s="241"/>
      <c r="BJ79" s="241"/>
      <c r="BL79" s="181"/>
    </row>
    <row r="80" spans="1:77">
      <c r="A80" s="181"/>
      <c r="F80" s="181"/>
      <c r="G80" s="180"/>
      <c r="H80" s="180"/>
      <c r="I80" s="180"/>
      <c r="J80" s="181"/>
      <c r="K80" s="181"/>
      <c r="L80" s="202"/>
      <c r="M80" s="203"/>
      <c r="N80" s="203"/>
      <c r="O80" s="203"/>
      <c r="P80" s="203"/>
      <c r="Q80" s="203"/>
      <c r="R80" s="203"/>
      <c r="AP80" s="181"/>
      <c r="AQ80" s="181"/>
      <c r="AR80" s="181"/>
      <c r="AS80" s="181"/>
      <c r="AT80" s="181"/>
      <c r="AU80" s="181"/>
      <c r="AV80" s="181"/>
      <c r="AW80" s="181"/>
      <c r="AX80" s="181"/>
      <c r="AY80" s="181"/>
      <c r="AZ80" s="181"/>
      <c r="BA80" s="181"/>
      <c r="BB80" s="181"/>
      <c r="BC80" s="181"/>
      <c r="BD80" s="181"/>
      <c r="BE80" s="181"/>
      <c r="BF80" s="181"/>
      <c r="BG80" s="181"/>
      <c r="BI80" s="241"/>
      <c r="BJ80" s="241"/>
      <c r="BL80" s="181"/>
    </row>
    <row r="81" spans="1:64">
      <c r="A81" s="181"/>
      <c r="F81" s="181"/>
      <c r="G81" s="180"/>
      <c r="H81" s="180"/>
      <c r="I81" s="180"/>
      <c r="J81" s="181"/>
      <c r="K81" s="181"/>
      <c r="L81" s="202"/>
      <c r="M81" s="203"/>
      <c r="N81" s="203"/>
      <c r="O81" s="203"/>
      <c r="P81" s="203"/>
      <c r="Q81" s="203"/>
      <c r="R81" s="203"/>
      <c r="AP81" s="181"/>
      <c r="AQ81" s="181"/>
      <c r="AR81" s="181"/>
      <c r="AS81" s="181"/>
      <c r="AT81" s="181"/>
      <c r="AU81" s="181"/>
      <c r="AV81" s="181"/>
      <c r="AW81" s="181"/>
      <c r="AX81" s="181"/>
      <c r="AY81" s="181"/>
      <c r="AZ81" s="181"/>
      <c r="BA81" s="181"/>
      <c r="BB81" s="181"/>
      <c r="BC81" s="181"/>
      <c r="BD81" s="181"/>
      <c r="BE81" s="181"/>
      <c r="BF81" s="181"/>
      <c r="BG81" s="181"/>
      <c r="BI81" s="241"/>
      <c r="BJ81" s="241"/>
      <c r="BL81" s="181"/>
    </row>
    <row r="82" spans="1:64">
      <c r="A82" s="181"/>
      <c r="F82" s="181"/>
      <c r="G82" s="180"/>
      <c r="H82" s="180"/>
      <c r="I82" s="180"/>
      <c r="J82" s="181"/>
      <c r="K82" s="181"/>
      <c r="L82" s="202"/>
      <c r="M82" s="203"/>
      <c r="N82" s="203"/>
      <c r="O82" s="203"/>
      <c r="P82" s="203"/>
      <c r="Q82" s="203"/>
      <c r="R82" s="203"/>
      <c r="AP82" s="181"/>
      <c r="AQ82" s="181"/>
      <c r="AR82" s="181"/>
      <c r="AS82" s="181"/>
      <c r="AT82" s="181"/>
      <c r="AU82" s="181"/>
      <c r="AV82" s="181"/>
      <c r="AW82" s="181"/>
      <c r="AX82" s="181"/>
      <c r="AY82" s="181"/>
      <c r="AZ82" s="181"/>
      <c r="BA82" s="181"/>
      <c r="BB82" s="181"/>
      <c r="BC82" s="181"/>
      <c r="BD82" s="181"/>
      <c r="BE82" s="181"/>
      <c r="BF82" s="181"/>
      <c r="BG82" s="181"/>
      <c r="BI82" s="241"/>
      <c r="BJ82" s="241"/>
      <c r="BL82" s="181"/>
    </row>
    <row r="83" spans="1:64">
      <c r="A83" s="181"/>
      <c r="F83" s="181"/>
      <c r="G83" s="180"/>
      <c r="H83" s="180"/>
      <c r="I83" s="180"/>
      <c r="J83" s="181"/>
      <c r="K83" s="181"/>
      <c r="L83" s="202"/>
      <c r="M83" s="203"/>
      <c r="N83" s="203"/>
      <c r="O83" s="203"/>
      <c r="P83" s="203"/>
      <c r="Q83" s="203"/>
      <c r="R83" s="203"/>
      <c r="AP83" s="181"/>
      <c r="AQ83" s="181"/>
      <c r="AR83" s="181"/>
      <c r="AS83" s="181"/>
      <c r="AT83" s="181"/>
      <c r="AU83" s="181"/>
      <c r="AV83" s="181"/>
      <c r="AW83" s="181"/>
      <c r="AX83" s="181"/>
      <c r="AY83" s="181"/>
      <c r="AZ83" s="181"/>
      <c r="BA83" s="181"/>
      <c r="BB83" s="181"/>
      <c r="BC83" s="181"/>
      <c r="BD83" s="181"/>
      <c r="BE83" s="181"/>
      <c r="BF83" s="181"/>
      <c r="BG83" s="181"/>
      <c r="BI83" s="241"/>
      <c r="BJ83" s="241"/>
      <c r="BL83" s="181"/>
    </row>
    <row r="84" spans="1:64">
      <c r="A84" s="181"/>
      <c r="F84" s="181"/>
      <c r="G84" s="180"/>
      <c r="H84" s="180"/>
      <c r="I84" s="180"/>
      <c r="J84" s="181"/>
      <c r="K84" s="181"/>
      <c r="L84" s="202"/>
      <c r="M84" s="203"/>
      <c r="N84" s="203"/>
      <c r="O84" s="203"/>
      <c r="P84" s="203"/>
      <c r="Q84" s="203"/>
      <c r="R84" s="203"/>
      <c r="AP84" s="181"/>
      <c r="AQ84" s="181"/>
      <c r="AR84" s="181"/>
      <c r="AS84" s="181"/>
      <c r="AT84" s="181"/>
      <c r="AU84" s="181"/>
      <c r="AV84" s="181"/>
      <c r="AW84" s="181"/>
      <c r="AX84" s="181"/>
      <c r="AY84" s="181"/>
      <c r="AZ84" s="181"/>
      <c r="BA84" s="181"/>
      <c r="BB84" s="181"/>
      <c r="BC84" s="181"/>
      <c r="BD84" s="181"/>
      <c r="BE84" s="181"/>
      <c r="BF84" s="181"/>
      <c r="BG84" s="181"/>
      <c r="BI84" s="241"/>
      <c r="BJ84" s="241"/>
      <c r="BL84" s="181"/>
    </row>
    <row r="85" spans="1:64">
      <c r="A85" s="181"/>
      <c r="F85" s="181"/>
      <c r="G85" s="180"/>
      <c r="H85" s="180"/>
      <c r="I85" s="180"/>
      <c r="J85" s="181"/>
      <c r="K85" s="181"/>
      <c r="L85" s="202"/>
      <c r="M85" s="203"/>
      <c r="N85" s="203"/>
      <c r="O85" s="203"/>
      <c r="P85" s="203"/>
      <c r="Q85" s="203"/>
      <c r="R85" s="203"/>
      <c r="AP85" s="181"/>
      <c r="AQ85" s="181"/>
      <c r="AR85" s="181"/>
      <c r="AS85" s="181"/>
      <c r="AT85" s="181"/>
      <c r="AU85" s="181"/>
      <c r="AV85" s="181"/>
      <c r="AW85" s="181"/>
      <c r="AX85" s="181"/>
      <c r="AY85" s="181"/>
      <c r="AZ85" s="181"/>
      <c r="BA85" s="181"/>
      <c r="BB85" s="181"/>
      <c r="BC85" s="181"/>
      <c r="BD85" s="181"/>
      <c r="BE85" s="181"/>
      <c r="BF85" s="181"/>
      <c r="BG85" s="181"/>
      <c r="BI85" s="241"/>
      <c r="BJ85" s="241"/>
      <c r="BL85" s="181"/>
    </row>
    <row r="86" spans="1:64">
      <c r="A86" s="181"/>
      <c r="F86" s="181"/>
      <c r="G86" s="180"/>
      <c r="H86" s="180"/>
      <c r="I86" s="180"/>
      <c r="J86" s="181"/>
      <c r="K86" s="181"/>
      <c r="L86" s="202"/>
      <c r="M86" s="203"/>
      <c r="N86" s="203"/>
      <c r="O86" s="203"/>
      <c r="P86" s="203"/>
      <c r="Q86" s="203"/>
      <c r="R86" s="203"/>
      <c r="AP86" s="181"/>
      <c r="AQ86" s="181"/>
      <c r="AR86" s="181"/>
      <c r="AS86" s="181"/>
      <c r="AT86" s="181"/>
      <c r="AU86" s="181"/>
      <c r="AV86" s="181"/>
      <c r="AW86" s="181"/>
      <c r="AX86" s="181"/>
      <c r="AY86" s="181"/>
      <c r="AZ86" s="181"/>
      <c r="BA86" s="181"/>
      <c r="BB86" s="181"/>
      <c r="BC86" s="181"/>
      <c r="BD86" s="181"/>
      <c r="BE86" s="181"/>
      <c r="BF86" s="181"/>
      <c r="BG86" s="181"/>
      <c r="BI86" s="241"/>
      <c r="BJ86" s="241"/>
      <c r="BL86" s="181"/>
    </row>
    <row r="87" spans="1:64">
      <c r="A87" s="181"/>
      <c r="F87" s="181"/>
      <c r="G87" s="180"/>
      <c r="H87" s="180"/>
      <c r="I87" s="180"/>
      <c r="J87" s="181"/>
      <c r="K87" s="181"/>
      <c r="L87" s="202"/>
      <c r="M87" s="203"/>
      <c r="N87" s="203"/>
      <c r="O87" s="203"/>
      <c r="P87" s="203"/>
      <c r="Q87" s="203"/>
      <c r="R87" s="203"/>
      <c r="AP87" s="181"/>
      <c r="AQ87" s="181"/>
      <c r="AR87" s="181"/>
      <c r="AS87" s="181"/>
      <c r="AT87" s="181"/>
      <c r="AU87" s="181"/>
      <c r="AV87" s="181"/>
      <c r="AW87" s="181"/>
      <c r="AX87" s="181"/>
      <c r="AY87" s="181"/>
      <c r="AZ87" s="181"/>
      <c r="BA87" s="181"/>
      <c r="BB87" s="181"/>
      <c r="BC87" s="181"/>
      <c r="BD87" s="181"/>
      <c r="BE87" s="181"/>
      <c r="BF87" s="181"/>
      <c r="BG87" s="181"/>
      <c r="BI87" s="241"/>
      <c r="BJ87" s="241"/>
      <c r="BL87" s="181"/>
    </row>
    <row r="88" spans="1:64">
      <c r="A88" s="181"/>
      <c r="F88" s="181"/>
      <c r="G88" s="180"/>
      <c r="H88" s="180"/>
      <c r="I88" s="180"/>
      <c r="J88" s="181"/>
      <c r="K88" s="181"/>
      <c r="L88" s="202"/>
      <c r="M88" s="203"/>
      <c r="N88" s="203"/>
      <c r="O88" s="203"/>
      <c r="P88" s="203"/>
      <c r="Q88" s="203"/>
      <c r="R88" s="203"/>
      <c r="AP88" s="181"/>
      <c r="AQ88" s="181"/>
      <c r="AR88" s="181"/>
      <c r="AS88" s="181"/>
      <c r="AT88" s="181"/>
      <c r="AU88" s="181"/>
      <c r="AV88" s="181"/>
      <c r="AW88" s="181"/>
      <c r="AX88" s="181"/>
      <c r="AY88" s="181"/>
      <c r="AZ88" s="181"/>
      <c r="BA88" s="181"/>
      <c r="BB88" s="181"/>
      <c r="BC88" s="181"/>
      <c r="BD88" s="181"/>
      <c r="BE88" s="181"/>
      <c r="BF88" s="181"/>
      <c r="BG88" s="181"/>
      <c r="BI88" s="241"/>
      <c r="BJ88" s="241"/>
      <c r="BL88" s="181"/>
    </row>
    <row r="89" spans="1:64">
      <c r="A89" s="181"/>
      <c r="F89" s="181"/>
      <c r="G89" s="180"/>
      <c r="H89" s="180"/>
      <c r="I89" s="180"/>
      <c r="J89" s="181"/>
      <c r="K89" s="181"/>
      <c r="L89" s="202"/>
      <c r="M89" s="203"/>
      <c r="N89" s="203"/>
      <c r="O89" s="203"/>
      <c r="P89" s="203"/>
      <c r="Q89" s="203"/>
      <c r="R89" s="203"/>
      <c r="AP89" s="181"/>
      <c r="AQ89" s="181"/>
      <c r="AR89" s="181"/>
      <c r="AS89" s="181"/>
      <c r="AT89" s="181"/>
      <c r="AU89" s="181"/>
      <c r="AV89" s="181"/>
      <c r="AW89" s="181"/>
      <c r="AX89" s="181"/>
      <c r="AY89" s="181"/>
      <c r="AZ89" s="181"/>
      <c r="BA89" s="181"/>
      <c r="BB89" s="181"/>
      <c r="BC89" s="181"/>
      <c r="BD89" s="181"/>
      <c r="BE89" s="181"/>
      <c r="BF89" s="181"/>
      <c r="BG89" s="181"/>
      <c r="BI89" s="241"/>
      <c r="BJ89" s="241"/>
      <c r="BL89" s="181"/>
    </row>
    <row r="90" spans="1:64">
      <c r="A90" s="181"/>
      <c r="F90" s="181"/>
      <c r="G90" s="180"/>
      <c r="H90" s="180"/>
      <c r="I90" s="180"/>
      <c r="J90" s="181"/>
      <c r="K90" s="181"/>
      <c r="L90" s="202"/>
      <c r="M90" s="203"/>
      <c r="N90" s="203"/>
      <c r="O90" s="203"/>
      <c r="P90" s="203"/>
      <c r="Q90" s="203"/>
      <c r="R90" s="203"/>
      <c r="AP90" s="181"/>
      <c r="AQ90" s="181"/>
      <c r="AR90" s="181"/>
      <c r="AS90" s="181"/>
      <c r="AT90" s="181"/>
      <c r="AU90" s="181"/>
      <c r="AV90" s="181"/>
      <c r="AW90" s="181"/>
      <c r="AX90" s="181"/>
      <c r="AY90" s="181"/>
      <c r="AZ90" s="181"/>
      <c r="BA90" s="181"/>
      <c r="BB90" s="181"/>
      <c r="BC90" s="181"/>
      <c r="BD90" s="181"/>
      <c r="BE90" s="181"/>
      <c r="BF90" s="181"/>
      <c r="BG90" s="181"/>
      <c r="BI90" s="241"/>
      <c r="BJ90" s="241"/>
      <c r="BL90" s="181"/>
    </row>
    <row r="91" spans="1:64">
      <c r="A91" s="181"/>
      <c r="F91" s="181"/>
      <c r="G91" s="180"/>
      <c r="H91" s="180"/>
      <c r="I91" s="180"/>
      <c r="J91" s="181"/>
      <c r="K91" s="181"/>
      <c r="L91" s="202"/>
      <c r="M91" s="203"/>
      <c r="N91" s="203"/>
      <c r="O91" s="203"/>
      <c r="P91" s="203"/>
      <c r="Q91" s="203"/>
      <c r="R91" s="203"/>
      <c r="AP91" s="181"/>
      <c r="AQ91" s="181"/>
      <c r="AR91" s="181"/>
      <c r="AS91" s="181"/>
      <c r="AT91" s="181"/>
      <c r="AU91" s="181"/>
      <c r="AV91" s="181"/>
      <c r="AW91" s="181"/>
      <c r="AX91" s="181"/>
      <c r="AY91" s="181"/>
      <c r="AZ91" s="181"/>
      <c r="BA91" s="181"/>
      <c r="BB91" s="181"/>
      <c r="BC91" s="181"/>
      <c r="BD91" s="181"/>
      <c r="BE91" s="181"/>
      <c r="BF91" s="181"/>
      <c r="BG91" s="181"/>
      <c r="BI91" s="241"/>
      <c r="BJ91" s="241"/>
      <c r="BL91" s="181"/>
    </row>
    <row r="92" spans="1:64">
      <c r="A92" s="181"/>
      <c r="F92" s="181"/>
      <c r="G92" s="180"/>
      <c r="H92" s="180"/>
      <c r="I92" s="180"/>
      <c r="J92" s="181"/>
      <c r="K92" s="181"/>
      <c r="L92" s="202"/>
      <c r="M92" s="203"/>
      <c r="N92" s="203"/>
      <c r="O92" s="203"/>
      <c r="P92" s="203"/>
      <c r="Q92" s="203"/>
      <c r="R92" s="203"/>
      <c r="AP92" s="181"/>
      <c r="AQ92" s="181"/>
      <c r="AR92" s="181"/>
      <c r="AS92" s="181"/>
      <c r="AT92" s="181"/>
      <c r="AU92" s="181"/>
      <c r="AV92" s="181"/>
      <c r="AW92" s="181"/>
      <c r="AX92" s="181"/>
      <c r="AY92" s="181"/>
      <c r="AZ92" s="181"/>
      <c r="BA92" s="181"/>
      <c r="BB92" s="181"/>
      <c r="BC92" s="181"/>
      <c r="BD92" s="181"/>
      <c r="BE92" s="181"/>
      <c r="BF92" s="181"/>
      <c r="BG92" s="181"/>
      <c r="BI92" s="241"/>
      <c r="BJ92" s="241"/>
      <c r="BL92" s="181"/>
    </row>
    <row r="93" spans="1:64">
      <c r="A93" s="181"/>
      <c r="F93" s="181"/>
      <c r="G93" s="180"/>
      <c r="H93" s="180"/>
      <c r="I93" s="180"/>
      <c r="J93" s="181"/>
      <c r="K93" s="181"/>
      <c r="L93" s="202"/>
      <c r="M93" s="203"/>
      <c r="N93" s="203"/>
      <c r="O93" s="203"/>
      <c r="P93" s="203"/>
      <c r="Q93" s="203"/>
      <c r="R93" s="203"/>
      <c r="AP93" s="181"/>
      <c r="AQ93" s="181"/>
      <c r="AR93" s="181"/>
      <c r="AS93" s="181"/>
      <c r="AT93" s="181"/>
      <c r="AU93" s="181"/>
      <c r="AV93" s="181"/>
      <c r="AW93" s="181"/>
      <c r="AX93" s="181"/>
      <c r="AY93" s="181"/>
      <c r="AZ93" s="181"/>
      <c r="BA93" s="181"/>
      <c r="BB93" s="181"/>
      <c r="BC93" s="181"/>
      <c r="BD93" s="181"/>
      <c r="BE93" s="181"/>
      <c r="BF93" s="181"/>
      <c r="BG93" s="181"/>
      <c r="BI93" s="241"/>
      <c r="BJ93" s="241"/>
      <c r="BL93" s="181"/>
    </row>
    <row r="94" spans="1:64">
      <c r="A94" s="181"/>
      <c r="F94" s="181"/>
      <c r="G94" s="180"/>
      <c r="H94" s="180"/>
      <c r="I94" s="180"/>
      <c r="J94" s="181"/>
      <c r="K94" s="181"/>
      <c r="L94" s="202"/>
      <c r="M94" s="203"/>
      <c r="N94" s="203"/>
      <c r="O94" s="203"/>
      <c r="P94" s="203"/>
      <c r="Q94" s="203"/>
      <c r="R94" s="203"/>
      <c r="AP94" s="181"/>
      <c r="AQ94" s="181"/>
      <c r="AR94" s="181"/>
      <c r="AS94" s="181"/>
      <c r="AT94" s="181"/>
      <c r="AU94" s="181"/>
      <c r="AV94" s="181"/>
      <c r="AW94" s="181"/>
      <c r="AX94" s="181"/>
      <c r="AY94" s="181"/>
      <c r="AZ94" s="181"/>
      <c r="BA94" s="181"/>
      <c r="BB94" s="181"/>
      <c r="BC94" s="181"/>
      <c r="BD94" s="181"/>
      <c r="BE94" s="181"/>
      <c r="BF94" s="181"/>
      <c r="BG94" s="181"/>
      <c r="BI94" s="241"/>
      <c r="BJ94" s="241"/>
      <c r="BL94" s="181"/>
    </row>
    <row r="95" spans="1:64">
      <c r="A95" s="181"/>
      <c r="F95" s="181"/>
      <c r="G95" s="180"/>
      <c r="H95" s="180"/>
      <c r="I95" s="180"/>
      <c r="J95" s="181"/>
      <c r="K95" s="181"/>
      <c r="L95" s="202"/>
      <c r="M95" s="203"/>
      <c r="N95" s="203"/>
      <c r="O95" s="203"/>
      <c r="P95" s="203"/>
      <c r="Q95" s="203"/>
      <c r="R95" s="203"/>
      <c r="AP95" s="181"/>
      <c r="AQ95" s="181"/>
      <c r="AR95" s="181"/>
      <c r="AS95" s="181"/>
      <c r="AT95" s="181"/>
      <c r="AU95" s="181"/>
      <c r="AV95" s="181"/>
      <c r="AW95" s="181"/>
      <c r="AX95" s="181"/>
      <c r="AY95" s="181"/>
      <c r="AZ95" s="181"/>
      <c r="BA95" s="181"/>
      <c r="BB95" s="181"/>
      <c r="BC95" s="181"/>
      <c r="BD95" s="181"/>
      <c r="BE95" s="181"/>
      <c r="BF95" s="181"/>
      <c r="BG95" s="181"/>
      <c r="BI95" s="241"/>
      <c r="BJ95" s="241"/>
      <c r="BL95" s="181"/>
    </row>
    <row r="96" spans="1:64">
      <c r="A96" s="181"/>
      <c r="F96" s="181"/>
      <c r="G96" s="180"/>
      <c r="H96" s="180"/>
      <c r="I96" s="180"/>
      <c r="J96" s="181"/>
      <c r="K96" s="181"/>
      <c r="L96" s="202"/>
      <c r="M96" s="203"/>
      <c r="N96" s="203"/>
      <c r="O96" s="203"/>
      <c r="P96" s="203"/>
      <c r="Q96" s="203"/>
      <c r="R96" s="203"/>
      <c r="AP96" s="181"/>
      <c r="AQ96" s="181"/>
      <c r="AR96" s="181"/>
      <c r="AS96" s="181"/>
      <c r="AT96" s="181"/>
      <c r="AU96" s="181"/>
      <c r="AV96" s="181"/>
      <c r="AW96" s="181"/>
      <c r="AX96" s="181"/>
      <c r="AY96" s="181"/>
      <c r="AZ96" s="181"/>
      <c r="BA96" s="181"/>
      <c r="BB96" s="181"/>
      <c r="BC96" s="181"/>
      <c r="BD96" s="181"/>
      <c r="BE96" s="181"/>
      <c r="BF96" s="181"/>
      <c r="BG96" s="181"/>
      <c r="BI96" s="241"/>
      <c r="BJ96" s="241"/>
      <c r="BL96" s="181"/>
    </row>
    <row r="97" spans="1:64">
      <c r="A97" s="181"/>
      <c r="F97" s="181"/>
      <c r="G97" s="180"/>
      <c r="H97" s="180"/>
      <c r="I97" s="180"/>
      <c r="J97" s="181"/>
      <c r="K97" s="181"/>
      <c r="L97" s="202"/>
      <c r="M97" s="203"/>
      <c r="N97" s="203"/>
      <c r="O97" s="203"/>
      <c r="P97" s="203"/>
      <c r="Q97" s="203"/>
      <c r="R97" s="203"/>
      <c r="AP97" s="181"/>
      <c r="AQ97" s="181"/>
      <c r="AR97" s="181"/>
      <c r="AS97" s="181"/>
      <c r="AT97" s="181"/>
      <c r="AU97" s="181"/>
      <c r="AV97" s="181"/>
      <c r="AW97" s="181"/>
      <c r="AX97" s="181"/>
      <c r="AY97" s="181"/>
      <c r="AZ97" s="181"/>
      <c r="BA97" s="181"/>
      <c r="BB97" s="181"/>
      <c r="BC97" s="181"/>
      <c r="BD97" s="181"/>
      <c r="BE97" s="181"/>
      <c r="BF97" s="181"/>
      <c r="BG97" s="181"/>
      <c r="BI97" s="241"/>
      <c r="BJ97" s="241"/>
      <c r="BL97" s="181"/>
    </row>
    <row r="98" spans="1:64">
      <c r="A98" s="181"/>
      <c r="F98" s="181"/>
      <c r="G98" s="180"/>
      <c r="H98" s="180"/>
      <c r="I98" s="180"/>
      <c r="J98" s="181"/>
      <c r="K98" s="181"/>
      <c r="L98" s="202"/>
      <c r="M98" s="203"/>
      <c r="N98" s="203"/>
      <c r="O98" s="203"/>
      <c r="P98" s="203"/>
      <c r="Q98" s="203"/>
      <c r="R98" s="203"/>
      <c r="AP98" s="181"/>
      <c r="AQ98" s="181"/>
      <c r="AR98" s="181"/>
      <c r="AS98" s="181"/>
      <c r="AT98" s="181"/>
      <c r="AU98" s="181"/>
      <c r="AV98" s="181"/>
      <c r="AW98" s="181"/>
      <c r="AX98" s="181"/>
      <c r="AY98" s="181"/>
      <c r="AZ98" s="181"/>
      <c r="BA98" s="181"/>
      <c r="BB98" s="181"/>
      <c r="BC98" s="181"/>
      <c r="BD98" s="181"/>
      <c r="BE98" s="181"/>
      <c r="BF98" s="181"/>
      <c r="BG98" s="181"/>
      <c r="BI98" s="241"/>
      <c r="BJ98" s="241"/>
      <c r="BL98" s="181"/>
    </row>
    <row r="99" spans="1:64">
      <c r="A99" s="181"/>
      <c r="F99" s="181"/>
      <c r="G99" s="180"/>
      <c r="H99" s="180"/>
      <c r="I99" s="180"/>
      <c r="J99" s="181"/>
      <c r="K99" s="181"/>
      <c r="L99" s="202"/>
      <c r="M99" s="203"/>
      <c r="N99" s="203"/>
      <c r="O99" s="203"/>
      <c r="P99" s="203"/>
      <c r="Q99" s="203"/>
      <c r="R99" s="203"/>
      <c r="AP99" s="181"/>
      <c r="AQ99" s="181"/>
      <c r="AR99" s="181"/>
      <c r="AS99" s="181"/>
      <c r="AT99" s="181"/>
      <c r="AU99" s="181"/>
      <c r="AV99" s="181"/>
      <c r="AW99" s="181"/>
      <c r="AX99" s="181"/>
      <c r="AY99" s="181"/>
      <c r="AZ99" s="181"/>
      <c r="BA99" s="181"/>
      <c r="BB99" s="181"/>
      <c r="BC99" s="181"/>
      <c r="BD99" s="181"/>
      <c r="BE99" s="181"/>
      <c r="BF99" s="181"/>
      <c r="BG99" s="181"/>
      <c r="BI99" s="241"/>
      <c r="BJ99" s="241"/>
      <c r="BL99" s="181"/>
    </row>
    <row r="100" spans="1:64">
      <c r="A100" s="181"/>
      <c r="F100" s="181"/>
      <c r="G100" s="180"/>
      <c r="H100" s="180"/>
      <c r="I100" s="180"/>
      <c r="J100" s="181"/>
      <c r="K100" s="181"/>
      <c r="L100" s="202"/>
      <c r="M100" s="203"/>
      <c r="N100" s="203"/>
      <c r="O100" s="203"/>
      <c r="P100" s="203"/>
      <c r="Q100" s="203"/>
      <c r="R100" s="203"/>
      <c r="AP100" s="181"/>
      <c r="AQ100" s="181"/>
      <c r="AR100" s="181"/>
      <c r="AS100" s="181"/>
      <c r="AT100" s="181"/>
      <c r="AU100" s="181"/>
      <c r="AV100" s="181"/>
      <c r="AW100" s="181"/>
      <c r="AX100" s="181"/>
      <c r="AY100" s="181"/>
      <c r="AZ100" s="181"/>
      <c r="BA100" s="181"/>
      <c r="BB100" s="181"/>
      <c r="BC100" s="181"/>
      <c r="BD100" s="181"/>
      <c r="BE100" s="181"/>
      <c r="BF100" s="181"/>
      <c r="BG100" s="181"/>
      <c r="BI100" s="241"/>
      <c r="BJ100" s="241"/>
      <c r="BL100" s="181"/>
    </row>
    <row r="101" spans="1:64">
      <c r="A101" s="181"/>
      <c r="F101" s="181"/>
      <c r="G101" s="180"/>
      <c r="H101" s="180"/>
      <c r="I101" s="180"/>
      <c r="J101" s="181"/>
      <c r="K101" s="181"/>
      <c r="L101" s="202"/>
      <c r="M101" s="203"/>
      <c r="N101" s="203"/>
      <c r="O101" s="203"/>
      <c r="P101" s="203"/>
      <c r="Q101" s="203"/>
      <c r="R101" s="203"/>
      <c r="AP101" s="181"/>
      <c r="AQ101" s="181"/>
      <c r="AR101" s="181"/>
      <c r="AS101" s="181"/>
      <c r="AT101" s="181"/>
      <c r="AU101" s="181"/>
      <c r="AV101" s="181"/>
      <c r="AW101" s="181"/>
      <c r="AX101" s="181"/>
      <c r="AY101" s="181"/>
      <c r="AZ101" s="181"/>
      <c r="BA101" s="181"/>
      <c r="BB101" s="181"/>
      <c r="BC101" s="181"/>
      <c r="BD101" s="181"/>
      <c r="BE101" s="181"/>
      <c r="BF101" s="181"/>
      <c r="BG101" s="181"/>
      <c r="BI101" s="241"/>
      <c r="BJ101" s="241"/>
      <c r="BL101" s="181"/>
    </row>
    <row r="102" spans="1:64">
      <c r="A102" s="181"/>
      <c r="F102" s="181"/>
      <c r="G102" s="180"/>
      <c r="H102" s="180"/>
      <c r="I102" s="180"/>
      <c r="J102" s="181"/>
      <c r="K102" s="181"/>
      <c r="L102" s="202"/>
      <c r="M102" s="203"/>
      <c r="N102" s="203"/>
      <c r="O102" s="203"/>
      <c r="P102" s="203"/>
      <c r="Q102" s="203"/>
      <c r="R102" s="203"/>
      <c r="AP102" s="181"/>
      <c r="AQ102" s="181"/>
      <c r="AR102" s="181"/>
      <c r="AS102" s="181"/>
      <c r="AT102" s="181"/>
      <c r="AU102" s="181"/>
      <c r="AV102" s="181"/>
      <c r="AW102" s="181"/>
      <c r="AX102" s="181"/>
      <c r="AY102" s="181"/>
      <c r="AZ102" s="181"/>
      <c r="BA102" s="181"/>
      <c r="BB102" s="181"/>
      <c r="BC102" s="181"/>
      <c r="BD102" s="181"/>
      <c r="BE102" s="181"/>
      <c r="BF102" s="181"/>
      <c r="BG102" s="181"/>
      <c r="BI102" s="241"/>
      <c r="BJ102" s="241"/>
      <c r="BL102" s="181"/>
    </row>
    <row r="103" spans="1:64">
      <c r="A103" s="181"/>
      <c r="F103" s="181"/>
      <c r="G103" s="180"/>
      <c r="H103" s="180"/>
      <c r="I103" s="180"/>
      <c r="J103" s="181"/>
      <c r="K103" s="181"/>
      <c r="L103" s="202"/>
      <c r="M103" s="203"/>
      <c r="N103" s="203"/>
      <c r="O103" s="203"/>
      <c r="P103" s="203"/>
      <c r="Q103" s="203"/>
      <c r="R103" s="203"/>
      <c r="AP103" s="181"/>
      <c r="AQ103" s="181"/>
      <c r="AR103" s="181"/>
      <c r="AS103" s="181"/>
      <c r="AT103" s="181"/>
      <c r="AU103" s="181"/>
      <c r="AV103" s="181"/>
      <c r="AW103" s="181"/>
      <c r="AX103" s="181"/>
      <c r="AY103" s="181"/>
      <c r="AZ103" s="181"/>
      <c r="BA103" s="181"/>
      <c r="BB103" s="181"/>
      <c r="BC103" s="181"/>
      <c r="BD103" s="181"/>
      <c r="BE103" s="181"/>
      <c r="BF103" s="181"/>
      <c r="BG103" s="181"/>
      <c r="BI103" s="241"/>
      <c r="BJ103" s="241"/>
      <c r="BL103" s="181"/>
    </row>
    <row r="104" spans="1:64">
      <c r="A104" s="181"/>
      <c r="F104" s="181"/>
      <c r="G104" s="180"/>
      <c r="H104" s="180"/>
      <c r="I104" s="180"/>
      <c r="J104" s="181"/>
      <c r="K104" s="181"/>
      <c r="L104" s="202"/>
      <c r="M104" s="203"/>
      <c r="N104" s="203"/>
      <c r="O104" s="203"/>
      <c r="P104" s="203"/>
      <c r="Q104" s="203"/>
      <c r="R104" s="203"/>
      <c r="AP104" s="181"/>
      <c r="AQ104" s="181"/>
      <c r="AR104" s="181"/>
      <c r="AS104" s="181"/>
      <c r="AT104" s="181"/>
      <c r="AU104" s="181"/>
      <c r="AV104" s="181"/>
      <c r="AW104" s="181"/>
      <c r="AX104" s="181"/>
      <c r="AY104" s="181"/>
      <c r="AZ104" s="181"/>
      <c r="BA104" s="181"/>
      <c r="BB104" s="181"/>
      <c r="BC104" s="181"/>
      <c r="BD104" s="181"/>
      <c r="BE104" s="181"/>
      <c r="BF104" s="181"/>
      <c r="BG104" s="181"/>
      <c r="BI104" s="241"/>
      <c r="BJ104" s="241"/>
      <c r="BL104" s="181"/>
    </row>
    <row r="105" spans="1:64">
      <c r="A105" s="181"/>
      <c r="F105" s="181"/>
      <c r="G105" s="180"/>
      <c r="H105" s="180"/>
      <c r="I105" s="180"/>
      <c r="J105" s="181"/>
      <c r="K105" s="181"/>
      <c r="L105" s="202"/>
      <c r="M105" s="203"/>
      <c r="N105" s="203"/>
      <c r="O105" s="203"/>
      <c r="P105" s="203"/>
      <c r="Q105" s="203"/>
      <c r="R105" s="203"/>
      <c r="AP105" s="181"/>
      <c r="AQ105" s="181"/>
      <c r="AR105" s="181"/>
      <c r="AS105" s="181"/>
      <c r="AT105" s="181"/>
      <c r="AU105" s="181"/>
      <c r="AV105" s="181"/>
      <c r="AW105" s="181"/>
      <c r="AX105" s="181"/>
      <c r="AY105" s="181"/>
      <c r="AZ105" s="181"/>
      <c r="BA105" s="181"/>
      <c r="BB105" s="181"/>
      <c r="BC105" s="181"/>
      <c r="BD105" s="181"/>
      <c r="BE105" s="181"/>
      <c r="BF105" s="181"/>
      <c r="BG105" s="181"/>
      <c r="BI105" s="241"/>
      <c r="BJ105" s="241"/>
      <c r="BL105" s="181"/>
    </row>
    <row r="106" spans="1:64">
      <c r="A106" s="181"/>
      <c r="F106" s="181"/>
      <c r="G106" s="180"/>
      <c r="H106" s="180"/>
      <c r="I106" s="180"/>
      <c r="J106" s="181"/>
      <c r="K106" s="181"/>
      <c r="L106" s="202"/>
      <c r="M106" s="203"/>
      <c r="N106" s="203"/>
      <c r="O106" s="203"/>
      <c r="P106" s="203"/>
      <c r="Q106" s="203"/>
      <c r="R106" s="203"/>
      <c r="AP106" s="181"/>
      <c r="AQ106" s="181"/>
      <c r="AR106" s="181"/>
      <c r="AS106" s="181"/>
      <c r="AT106" s="181"/>
      <c r="AU106" s="181"/>
      <c r="AV106" s="181"/>
      <c r="AW106" s="181"/>
      <c r="AX106" s="181"/>
      <c r="AY106" s="181"/>
      <c r="AZ106" s="181"/>
      <c r="BA106" s="181"/>
      <c r="BB106" s="181"/>
      <c r="BC106" s="181"/>
      <c r="BD106" s="181"/>
      <c r="BE106" s="181"/>
      <c r="BF106" s="181"/>
      <c r="BG106" s="181"/>
      <c r="BI106" s="241"/>
      <c r="BJ106" s="241"/>
      <c r="BL106" s="181"/>
    </row>
    <row r="107" spans="1:64">
      <c r="A107" s="181"/>
      <c r="F107" s="181"/>
      <c r="G107" s="180"/>
      <c r="H107" s="180"/>
      <c r="I107" s="180"/>
      <c r="J107" s="181"/>
      <c r="K107" s="181"/>
      <c r="L107" s="202"/>
      <c r="M107" s="203"/>
      <c r="N107" s="203"/>
      <c r="O107" s="203"/>
      <c r="P107" s="203"/>
      <c r="Q107" s="203"/>
      <c r="R107" s="203"/>
      <c r="AP107" s="181"/>
      <c r="AQ107" s="181"/>
      <c r="AR107" s="181"/>
      <c r="AS107" s="181"/>
      <c r="AT107" s="181"/>
      <c r="AU107" s="181"/>
      <c r="AV107" s="181"/>
      <c r="AW107" s="181"/>
      <c r="AX107" s="181"/>
      <c r="AY107" s="181"/>
      <c r="AZ107" s="181"/>
      <c r="BA107" s="181"/>
      <c r="BB107" s="181"/>
      <c r="BC107" s="181"/>
      <c r="BD107" s="181"/>
      <c r="BE107" s="181"/>
      <c r="BF107" s="181"/>
      <c r="BG107" s="181"/>
      <c r="BI107" s="241"/>
      <c r="BJ107" s="241"/>
      <c r="BL107" s="181"/>
    </row>
    <row r="108" spans="1:64">
      <c r="A108" s="181"/>
      <c r="F108" s="181"/>
      <c r="G108" s="180"/>
      <c r="H108" s="180"/>
      <c r="I108" s="180"/>
      <c r="J108" s="181"/>
      <c r="K108" s="181"/>
      <c r="L108" s="202"/>
      <c r="M108" s="203"/>
      <c r="N108" s="203"/>
      <c r="O108" s="203"/>
      <c r="P108" s="203"/>
      <c r="Q108" s="203"/>
      <c r="R108" s="203"/>
      <c r="AP108" s="181"/>
      <c r="AQ108" s="181"/>
      <c r="AR108" s="181"/>
      <c r="AS108" s="181"/>
      <c r="AT108" s="181"/>
      <c r="AU108" s="181"/>
      <c r="AV108" s="181"/>
      <c r="AW108" s="181"/>
      <c r="AX108" s="181"/>
      <c r="AY108" s="181"/>
      <c r="AZ108" s="181"/>
      <c r="BA108" s="181"/>
      <c r="BB108" s="181"/>
      <c r="BC108" s="181"/>
      <c r="BD108" s="181"/>
      <c r="BE108" s="181"/>
      <c r="BF108" s="181"/>
      <c r="BG108" s="181"/>
      <c r="BI108" s="241"/>
      <c r="BJ108" s="241"/>
      <c r="BL108" s="181"/>
    </row>
    <row r="109" spans="1:64">
      <c r="A109" s="181"/>
      <c r="F109" s="181"/>
      <c r="G109" s="180"/>
      <c r="H109" s="180"/>
      <c r="I109" s="180"/>
      <c r="J109" s="181"/>
      <c r="K109" s="181"/>
      <c r="L109" s="202"/>
      <c r="M109" s="203"/>
      <c r="N109" s="203"/>
      <c r="O109" s="203"/>
      <c r="P109" s="203"/>
      <c r="Q109" s="203"/>
      <c r="R109" s="203"/>
      <c r="AP109" s="181"/>
      <c r="AQ109" s="181"/>
      <c r="AR109" s="181"/>
      <c r="AS109" s="181"/>
      <c r="AT109" s="181"/>
      <c r="AU109" s="181"/>
      <c r="AV109" s="181"/>
      <c r="AW109" s="181"/>
      <c r="AX109" s="181"/>
      <c r="AY109" s="181"/>
      <c r="AZ109" s="181"/>
      <c r="BA109" s="181"/>
      <c r="BB109" s="181"/>
      <c r="BC109" s="181"/>
      <c r="BD109" s="181"/>
      <c r="BE109" s="181"/>
      <c r="BF109" s="181"/>
      <c r="BG109" s="181"/>
      <c r="BI109" s="241"/>
      <c r="BJ109" s="241"/>
      <c r="BL109" s="181"/>
    </row>
    <row r="110" spans="1:64">
      <c r="A110" s="181"/>
      <c r="F110" s="181"/>
      <c r="G110" s="180"/>
      <c r="H110" s="180"/>
      <c r="I110" s="180"/>
      <c r="J110" s="181"/>
      <c r="K110" s="181"/>
      <c r="L110" s="202"/>
      <c r="M110" s="203"/>
      <c r="N110" s="203"/>
      <c r="O110" s="203"/>
      <c r="P110" s="203"/>
      <c r="Q110" s="203"/>
      <c r="R110" s="203"/>
      <c r="AP110" s="181"/>
      <c r="AQ110" s="181"/>
      <c r="AR110" s="181"/>
      <c r="AS110" s="181"/>
      <c r="AT110" s="181"/>
      <c r="AU110" s="181"/>
      <c r="AV110" s="181"/>
      <c r="AW110" s="181"/>
      <c r="AX110" s="181"/>
      <c r="AY110" s="181"/>
      <c r="AZ110" s="181"/>
      <c r="BA110" s="181"/>
      <c r="BB110" s="181"/>
      <c r="BC110" s="181"/>
      <c r="BD110" s="181"/>
      <c r="BE110" s="181"/>
      <c r="BF110" s="181"/>
      <c r="BG110" s="181"/>
      <c r="BI110" s="241"/>
      <c r="BJ110" s="241"/>
      <c r="BL110" s="181"/>
    </row>
    <row r="111" spans="1:64">
      <c r="A111" s="181"/>
      <c r="F111" s="181"/>
      <c r="G111" s="180"/>
      <c r="H111" s="180"/>
      <c r="I111" s="180"/>
      <c r="J111" s="181"/>
      <c r="K111" s="181"/>
      <c r="L111" s="202"/>
      <c r="M111" s="203"/>
      <c r="N111" s="203"/>
      <c r="O111" s="203"/>
      <c r="P111" s="203"/>
      <c r="Q111" s="203"/>
      <c r="R111" s="203"/>
      <c r="AP111" s="181"/>
      <c r="AQ111" s="181"/>
      <c r="AR111" s="181"/>
      <c r="AS111" s="181"/>
      <c r="AT111" s="181"/>
      <c r="AU111" s="181"/>
      <c r="AV111" s="181"/>
      <c r="AW111" s="181"/>
      <c r="AX111" s="181"/>
      <c r="AY111" s="181"/>
      <c r="AZ111" s="181"/>
      <c r="BA111" s="181"/>
      <c r="BB111" s="181"/>
      <c r="BC111" s="181"/>
      <c r="BD111" s="181"/>
      <c r="BE111" s="181"/>
      <c r="BF111" s="181"/>
      <c r="BG111" s="181"/>
      <c r="BI111" s="241"/>
      <c r="BJ111" s="241"/>
      <c r="BL111" s="181"/>
    </row>
    <row r="112" spans="1:64">
      <c r="A112" s="181"/>
      <c r="F112" s="181"/>
      <c r="G112" s="180"/>
      <c r="H112" s="180"/>
      <c r="I112" s="180"/>
      <c r="J112" s="181"/>
      <c r="K112" s="181"/>
      <c r="L112" s="202"/>
      <c r="M112" s="203"/>
      <c r="N112" s="203"/>
      <c r="O112" s="203"/>
      <c r="P112" s="203"/>
      <c r="Q112" s="203"/>
      <c r="R112" s="203"/>
      <c r="AP112" s="181"/>
      <c r="AQ112" s="181"/>
      <c r="AR112" s="181"/>
      <c r="AS112" s="181"/>
      <c r="AT112" s="181"/>
      <c r="AU112" s="181"/>
      <c r="AV112" s="181"/>
      <c r="AW112" s="181"/>
      <c r="AX112" s="181"/>
      <c r="AY112" s="181"/>
      <c r="AZ112" s="181"/>
      <c r="BA112" s="181"/>
      <c r="BB112" s="181"/>
      <c r="BC112" s="181"/>
      <c r="BD112" s="181"/>
      <c r="BE112" s="181"/>
      <c r="BF112" s="181"/>
      <c r="BG112" s="181"/>
      <c r="BI112" s="241"/>
      <c r="BJ112" s="241"/>
      <c r="BL112" s="181"/>
    </row>
    <row r="113" spans="1:64">
      <c r="A113" s="181"/>
      <c r="F113" s="181"/>
      <c r="G113" s="180"/>
      <c r="H113" s="180"/>
      <c r="I113" s="180"/>
      <c r="J113" s="181"/>
      <c r="K113" s="181"/>
      <c r="L113" s="202"/>
      <c r="M113" s="203"/>
      <c r="N113" s="203"/>
      <c r="O113" s="203"/>
      <c r="P113" s="203"/>
      <c r="Q113" s="203"/>
      <c r="R113" s="203"/>
      <c r="AP113" s="181"/>
      <c r="AQ113" s="181"/>
      <c r="AR113" s="181"/>
      <c r="AS113" s="181"/>
      <c r="AT113" s="181"/>
      <c r="AU113" s="181"/>
      <c r="AV113" s="181"/>
      <c r="AW113" s="181"/>
      <c r="AX113" s="181"/>
      <c r="AY113" s="181"/>
      <c r="AZ113" s="181"/>
      <c r="BA113" s="181"/>
      <c r="BB113" s="181"/>
      <c r="BC113" s="181"/>
      <c r="BD113" s="181"/>
      <c r="BE113" s="181"/>
      <c r="BF113" s="181"/>
      <c r="BG113" s="181"/>
      <c r="BI113" s="241"/>
      <c r="BJ113" s="241"/>
      <c r="BL113" s="181"/>
    </row>
    <row r="114" spans="1:64">
      <c r="A114" s="181"/>
      <c r="F114" s="181"/>
      <c r="G114" s="180"/>
      <c r="H114" s="180"/>
      <c r="I114" s="180"/>
      <c r="J114" s="181"/>
      <c r="K114" s="181"/>
      <c r="L114" s="202"/>
      <c r="M114" s="203"/>
      <c r="N114" s="203"/>
      <c r="O114" s="203"/>
      <c r="P114" s="203"/>
      <c r="Q114" s="203"/>
      <c r="R114" s="203"/>
      <c r="AP114" s="181"/>
      <c r="AQ114" s="181"/>
      <c r="AR114" s="181"/>
      <c r="AS114" s="181"/>
      <c r="AT114" s="181"/>
      <c r="AU114" s="181"/>
      <c r="AV114" s="181"/>
      <c r="AW114" s="181"/>
      <c r="AX114" s="181"/>
      <c r="AY114" s="181"/>
      <c r="AZ114" s="181"/>
      <c r="BA114" s="181"/>
      <c r="BB114" s="181"/>
      <c r="BC114" s="181"/>
      <c r="BD114" s="181"/>
      <c r="BE114" s="181"/>
      <c r="BF114" s="181"/>
      <c r="BG114" s="181"/>
      <c r="BI114" s="241"/>
      <c r="BJ114" s="241"/>
      <c r="BL114" s="181"/>
    </row>
    <row r="115" spans="1:64">
      <c r="A115" s="181"/>
      <c r="F115" s="181"/>
      <c r="G115" s="180"/>
      <c r="H115" s="180"/>
      <c r="I115" s="180"/>
      <c r="J115" s="181"/>
      <c r="K115" s="181"/>
      <c r="L115" s="202"/>
      <c r="M115" s="203"/>
      <c r="N115" s="203"/>
      <c r="O115" s="203"/>
      <c r="P115" s="203"/>
      <c r="Q115" s="203"/>
      <c r="R115" s="203"/>
      <c r="AP115" s="181"/>
      <c r="AQ115" s="181"/>
      <c r="AR115" s="181"/>
      <c r="AS115" s="181"/>
      <c r="AT115" s="181"/>
      <c r="AU115" s="181"/>
      <c r="AV115" s="181"/>
      <c r="AW115" s="181"/>
      <c r="AX115" s="181"/>
      <c r="AY115" s="181"/>
      <c r="AZ115" s="181"/>
      <c r="BA115" s="181"/>
      <c r="BB115" s="181"/>
      <c r="BC115" s="181"/>
      <c r="BD115" s="181"/>
      <c r="BE115" s="181"/>
      <c r="BF115" s="181"/>
      <c r="BG115" s="181"/>
      <c r="BI115" s="241"/>
      <c r="BJ115" s="241"/>
      <c r="BL115" s="181"/>
    </row>
    <row r="116" spans="1:64">
      <c r="A116" s="181"/>
      <c r="F116" s="181"/>
      <c r="G116" s="180"/>
      <c r="H116" s="180"/>
      <c r="I116" s="180"/>
      <c r="J116" s="181"/>
      <c r="K116" s="181"/>
      <c r="L116" s="202"/>
      <c r="M116" s="203"/>
      <c r="N116" s="203"/>
      <c r="O116" s="203"/>
      <c r="P116" s="203"/>
      <c r="Q116" s="203"/>
      <c r="R116" s="203"/>
      <c r="AP116" s="181"/>
      <c r="AQ116" s="181"/>
      <c r="AR116" s="181"/>
      <c r="AS116" s="181"/>
      <c r="AT116" s="181"/>
      <c r="AU116" s="181"/>
      <c r="AV116" s="181"/>
      <c r="AW116" s="181"/>
      <c r="AX116" s="181"/>
      <c r="AY116" s="181"/>
      <c r="AZ116" s="181"/>
      <c r="BA116" s="181"/>
      <c r="BB116" s="181"/>
      <c r="BC116" s="181"/>
      <c r="BD116" s="181"/>
      <c r="BE116" s="181"/>
      <c r="BF116" s="181"/>
      <c r="BG116" s="181"/>
      <c r="BI116" s="241"/>
      <c r="BJ116" s="241"/>
      <c r="BL116" s="181"/>
    </row>
    <row r="117" spans="1:64">
      <c r="A117" s="181"/>
      <c r="F117" s="181"/>
      <c r="G117" s="180"/>
      <c r="H117" s="180"/>
      <c r="I117" s="180"/>
      <c r="J117" s="181"/>
      <c r="K117" s="181"/>
      <c r="L117" s="202"/>
      <c r="M117" s="203"/>
      <c r="N117" s="203"/>
      <c r="O117" s="203"/>
      <c r="P117" s="203"/>
      <c r="Q117" s="203"/>
      <c r="R117" s="203"/>
      <c r="AP117" s="181"/>
      <c r="AQ117" s="181"/>
      <c r="AR117" s="181"/>
      <c r="AS117" s="181"/>
      <c r="AT117" s="181"/>
      <c r="AU117" s="181"/>
      <c r="AV117" s="181"/>
      <c r="AW117" s="181"/>
      <c r="AX117" s="181"/>
      <c r="AY117" s="181"/>
      <c r="AZ117" s="181"/>
      <c r="BA117" s="181"/>
      <c r="BB117" s="181"/>
      <c r="BC117" s="181"/>
      <c r="BD117" s="181"/>
      <c r="BE117" s="181"/>
      <c r="BF117" s="181"/>
      <c r="BG117" s="181"/>
      <c r="BI117" s="241"/>
      <c r="BJ117" s="241"/>
      <c r="BL117" s="181"/>
    </row>
    <row r="118" spans="1:64">
      <c r="A118" s="181"/>
      <c r="F118" s="181"/>
      <c r="G118" s="180"/>
      <c r="H118" s="180"/>
      <c r="I118" s="180"/>
      <c r="J118" s="181"/>
      <c r="K118" s="181"/>
      <c r="L118" s="202"/>
      <c r="M118" s="203"/>
      <c r="N118" s="203"/>
      <c r="O118" s="203"/>
      <c r="P118" s="203"/>
      <c r="Q118" s="203"/>
      <c r="R118" s="203"/>
      <c r="AP118" s="181"/>
      <c r="AQ118" s="181"/>
      <c r="AR118" s="181"/>
      <c r="AS118" s="181"/>
      <c r="AT118" s="181"/>
      <c r="AU118" s="181"/>
      <c r="AV118" s="181"/>
      <c r="AW118" s="181"/>
      <c r="AX118" s="181"/>
      <c r="AY118" s="181"/>
      <c r="AZ118" s="181"/>
      <c r="BA118" s="181"/>
      <c r="BB118" s="181"/>
      <c r="BC118" s="181"/>
      <c r="BD118" s="181"/>
      <c r="BE118" s="181"/>
      <c r="BF118" s="181"/>
      <c r="BG118" s="181"/>
      <c r="BI118" s="241"/>
      <c r="BJ118" s="241"/>
      <c r="BL118" s="181"/>
    </row>
    <row r="119" spans="1:64">
      <c r="A119" s="181"/>
      <c r="F119" s="181"/>
      <c r="G119" s="180"/>
      <c r="H119" s="180"/>
      <c r="I119" s="180"/>
      <c r="J119" s="181"/>
      <c r="K119" s="181"/>
      <c r="L119" s="202"/>
      <c r="M119" s="203"/>
      <c r="N119" s="203"/>
      <c r="O119" s="203"/>
      <c r="P119" s="203"/>
      <c r="Q119" s="203"/>
      <c r="R119" s="203"/>
      <c r="AP119" s="181"/>
      <c r="AQ119" s="181"/>
      <c r="AR119" s="181"/>
      <c r="AS119" s="181"/>
      <c r="AT119" s="181"/>
      <c r="AU119" s="181"/>
      <c r="AV119" s="181"/>
      <c r="AW119" s="181"/>
      <c r="AX119" s="181"/>
      <c r="AY119" s="181"/>
      <c r="AZ119" s="181"/>
      <c r="BA119" s="181"/>
      <c r="BB119" s="181"/>
      <c r="BC119" s="181"/>
      <c r="BD119" s="181"/>
      <c r="BE119" s="181"/>
      <c r="BF119" s="181"/>
      <c r="BG119" s="181"/>
      <c r="BI119" s="241"/>
      <c r="BJ119" s="241"/>
      <c r="BL119" s="181"/>
    </row>
    <row r="120" spans="1:64">
      <c r="A120" s="181"/>
      <c r="F120" s="181"/>
      <c r="G120" s="180"/>
      <c r="H120" s="180"/>
      <c r="I120" s="180"/>
      <c r="J120" s="181"/>
      <c r="K120" s="181"/>
      <c r="L120" s="202"/>
      <c r="M120" s="203"/>
      <c r="N120" s="203"/>
      <c r="O120" s="203"/>
      <c r="P120" s="203"/>
      <c r="Q120" s="203"/>
      <c r="R120" s="203"/>
      <c r="AP120" s="181"/>
      <c r="AQ120" s="181"/>
      <c r="AR120" s="181"/>
      <c r="AS120" s="181"/>
      <c r="AT120" s="181"/>
      <c r="AU120" s="181"/>
      <c r="AV120" s="181"/>
      <c r="AW120" s="181"/>
      <c r="AX120" s="181"/>
      <c r="AY120" s="181"/>
      <c r="AZ120" s="181"/>
      <c r="BA120" s="181"/>
      <c r="BB120" s="181"/>
      <c r="BC120" s="181"/>
      <c r="BD120" s="181"/>
      <c r="BE120" s="181"/>
      <c r="BF120" s="181"/>
      <c r="BG120" s="181"/>
      <c r="BI120" s="241"/>
      <c r="BJ120" s="241"/>
      <c r="BL120" s="181"/>
    </row>
    <row r="121" spans="1:64">
      <c r="A121" s="181"/>
      <c r="F121" s="181"/>
      <c r="G121" s="180"/>
      <c r="H121" s="180"/>
      <c r="I121" s="180"/>
      <c r="J121" s="181"/>
      <c r="K121" s="181"/>
      <c r="L121" s="202"/>
      <c r="M121" s="203"/>
      <c r="N121" s="203"/>
      <c r="O121" s="203"/>
      <c r="P121" s="203"/>
      <c r="Q121" s="203"/>
      <c r="R121" s="203"/>
      <c r="AP121" s="181"/>
      <c r="AQ121" s="181"/>
      <c r="AR121" s="181"/>
      <c r="AS121" s="181"/>
      <c r="AT121" s="181"/>
      <c r="AU121" s="181"/>
      <c r="AV121" s="181"/>
      <c r="AW121" s="181"/>
      <c r="AX121" s="181"/>
      <c r="AY121" s="181"/>
      <c r="AZ121" s="181"/>
      <c r="BA121" s="181"/>
      <c r="BB121" s="181"/>
      <c r="BC121" s="181"/>
      <c r="BD121" s="181"/>
      <c r="BE121" s="181"/>
      <c r="BF121" s="181"/>
      <c r="BG121" s="181"/>
      <c r="BI121" s="241"/>
      <c r="BJ121" s="241"/>
      <c r="BL121" s="181"/>
    </row>
    <row r="122" spans="1:64">
      <c r="A122" s="181"/>
      <c r="F122" s="181"/>
      <c r="G122" s="180"/>
      <c r="H122" s="180"/>
      <c r="I122" s="180"/>
      <c r="J122" s="181"/>
      <c r="K122" s="181"/>
      <c r="L122" s="202"/>
      <c r="M122" s="203"/>
      <c r="N122" s="203"/>
      <c r="O122" s="203"/>
      <c r="P122" s="203"/>
      <c r="Q122" s="203"/>
      <c r="R122" s="203"/>
      <c r="AP122" s="181"/>
      <c r="AQ122" s="181"/>
      <c r="AR122" s="181"/>
      <c r="AS122" s="181"/>
      <c r="AT122" s="181"/>
      <c r="AU122" s="181"/>
      <c r="AV122" s="181"/>
      <c r="AW122" s="181"/>
      <c r="AX122" s="181"/>
      <c r="AY122" s="181"/>
      <c r="AZ122" s="181"/>
      <c r="BA122" s="181"/>
      <c r="BB122" s="181"/>
      <c r="BC122" s="181"/>
      <c r="BD122" s="181"/>
      <c r="BE122" s="181"/>
      <c r="BF122" s="181"/>
      <c r="BG122" s="181"/>
      <c r="BI122" s="241"/>
      <c r="BJ122" s="241"/>
      <c r="BL122" s="181"/>
    </row>
    <row r="123" spans="1:64">
      <c r="A123" s="181"/>
      <c r="F123" s="181"/>
      <c r="G123" s="180"/>
      <c r="H123" s="180"/>
      <c r="I123" s="180"/>
      <c r="J123" s="181"/>
      <c r="K123" s="181"/>
      <c r="L123" s="202"/>
      <c r="M123" s="203"/>
      <c r="N123" s="203"/>
      <c r="O123" s="203"/>
      <c r="P123" s="203"/>
      <c r="Q123" s="203"/>
      <c r="R123" s="203"/>
      <c r="AP123" s="181"/>
      <c r="AQ123" s="181"/>
      <c r="AR123" s="181"/>
      <c r="AS123" s="181"/>
      <c r="AT123" s="181"/>
      <c r="AU123" s="181"/>
      <c r="AV123" s="181"/>
      <c r="AW123" s="181"/>
      <c r="AX123" s="181"/>
      <c r="AY123" s="181"/>
      <c r="AZ123" s="181"/>
      <c r="BA123" s="181"/>
      <c r="BB123" s="181"/>
      <c r="BC123" s="181"/>
      <c r="BD123" s="181"/>
      <c r="BE123" s="181"/>
      <c r="BF123" s="181"/>
      <c r="BG123" s="181"/>
      <c r="BI123" s="241"/>
      <c r="BJ123" s="241"/>
      <c r="BL123" s="181"/>
    </row>
    <row r="124" spans="1:64">
      <c r="A124" s="181"/>
      <c r="F124" s="181"/>
      <c r="G124" s="180"/>
      <c r="H124" s="180"/>
      <c r="I124" s="180"/>
      <c r="J124" s="181"/>
      <c r="K124" s="181"/>
      <c r="L124" s="202"/>
      <c r="M124" s="203"/>
      <c r="N124" s="203"/>
      <c r="O124" s="203"/>
      <c r="P124" s="203"/>
      <c r="Q124" s="203"/>
      <c r="R124" s="203"/>
      <c r="AP124" s="181"/>
      <c r="AQ124" s="181"/>
      <c r="AR124" s="181"/>
      <c r="AS124" s="181"/>
      <c r="AT124" s="181"/>
      <c r="AU124" s="181"/>
      <c r="AV124" s="181"/>
      <c r="AW124" s="181"/>
      <c r="AX124" s="181"/>
      <c r="AY124" s="181"/>
      <c r="AZ124" s="181"/>
      <c r="BA124" s="181"/>
      <c r="BB124" s="181"/>
      <c r="BC124" s="181"/>
      <c r="BD124" s="181"/>
      <c r="BE124" s="181"/>
      <c r="BF124" s="181"/>
      <c r="BG124" s="181"/>
      <c r="BI124" s="241"/>
      <c r="BJ124" s="241"/>
      <c r="BL124" s="181"/>
    </row>
    <row r="125" spans="1:64">
      <c r="A125" s="181"/>
      <c r="F125" s="181"/>
      <c r="G125" s="180"/>
      <c r="H125" s="180"/>
      <c r="I125" s="180"/>
      <c r="J125" s="181"/>
      <c r="K125" s="181"/>
      <c r="L125" s="202"/>
      <c r="M125" s="203"/>
      <c r="N125" s="203"/>
      <c r="O125" s="203"/>
      <c r="P125" s="203"/>
      <c r="Q125" s="203"/>
      <c r="R125" s="203"/>
      <c r="AP125" s="181"/>
      <c r="AQ125" s="181"/>
      <c r="AR125" s="181"/>
      <c r="AS125" s="181"/>
      <c r="AT125" s="181"/>
      <c r="AU125" s="181"/>
      <c r="AV125" s="181"/>
      <c r="AW125" s="181"/>
      <c r="AX125" s="181"/>
      <c r="AY125" s="181"/>
      <c r="AZ125" s="181"/>
      <c r="BA125" s="181"/>
      <c r="BB125" s="181"/>
      <c r="BC125" s="181"/>
      <c r="BD125" s="181"/>
      <c r="BE125" s="181"/>
      <c r="BF125" s="181"/>
      <c r="BG125" s="181"/>
      <c r="BI125" s="241"/>
      <c r="BJ125" s="241"/>
      <c r="BL125" s="181"/>
    </row>
    <row r="126" spans="1:64">
      <c r="A126" s="181"/>
      <c r="F126" s="181"/>
      <c r="G126" s="180"/>
      <c r="H126" s="180"/>
      <c r="I126" s="180"/>
      <c r="J126" s="181"/>
      <c r="K126" s="181"/>
      <c r="L126" s="202"/>
      <c r="M126" s="203"/>
      <c r="N126" s="203"/>
      <c r="O126" s="203"/>
      <c r="P126" s="203"/>
      <c r="Q126" s="203"/>
      <c r="R126" s="203"/>
      <c r="AP126" s="181"/>
      <c r="AQ126" s="181"/>
      <c r="AR126" s="181"/>
      <c r="AS126" s="181"/>
      <c r="AT126" s="181"/>
      <c r="AU126" s="181"/>
      <c r="AV126" s="181"/>
      <c r="AW126" s="181"/>
      <c r="AX126" s="181"/>
      <c r="AY126" s="181"/>
      <c r="AZ126" s="181"/>
      <c r="BA126" s="181"/>
      <c r="BB126" s="181"/>
      <c r="BC126" s="181"/>
      <c r="BD126" s="181"/>
      <c r="BE126" s="181"/>
      <c r="BF126" s="181"/>
      <c r="BG126" s="181"/>
      <c r="BI126" s="241"/>
      <c r="BJ126" s="241"/>
      <c r="BL126" s="181"/>
    </row>
    <row r="127" spans="1:64">
      <c r="A127" s="181"/>
      <c r="F127" s="181"/>
      <c r="G127" s="180"/>
      <c r="H127" s="180"/>
      <c r="I127" s="180"/>
      <c r="J127" s="181"/>
      <c r="K127" s="181"/>
      <c r="L127" s="202"/>
      <c r="M127" s="203"/>
      <c r="N127" s="203"/>
      <c r="O127" s="203"/>
      <c r="P127" s="203"/>
      <c r="Q127" s="203"/>
      <c r="R127" s="203"/>
      <c r="AP127" s="181"/>
      <c r="AQ127" s="181"/>
      <c r="AR127" s="181"/>
      <c r="AS127" s="181"/>
      <c r="AT127" s="181"/>
      <c r="AU127" s="181"/>
      <c r="AV127" s="181"/>
      <c r="AW127" s="181"/>
      <c r="AX127" s="181"/>
      <c r="AY127" s="181"/>
      <c r="AZ127" s="181"/>
      <c r="BA127" s="181"/>
      <c r="BB127" s="181"/>
      <c r="BC127" s="181"/>
      <c r="BD127" s="181"/>
      <c r="BE127" s="181"/>
      <c r="BF127" s="181"/>
      <c r="BG127" s="181"/>
      <c r="BI127" s="241"/>
      <c r="BJ127" s="241"/>
      <c r="BL127" s="181"/>
    </row>
    <row r="128" spans="1:64">
      <c r="A128" s="181"/>
      <c r="F128" s="181"/>
      <c r="G128" s="180"/>
      <c r="H128" s="180"/>
      <c r="I128" s="180"/>
      <c r="J128" s="181"/>
      <c r="K128" s="181"/>
      <c r="L128" s="202"/>
      <c r="M128" s="203"/>
      <c r="N128" s="203"/>
      <c r="O128" s="203"/>
      <c r="P128" s="203"/>
      <c r="Q128" s="203"/>
      <c r="R128" s="203"/>
      <c r="AP128" s="181"/>
      <c r="AQ128" s="181"/>
      <c r="AR128" s="181"/>
      <c r="AS128" s="181"/>
      <c r="AT128" s="181"/>
      <c r="AU128" s="181"/>
      <c r="AV128" s="181"/>
      <c r="AW128" s="181"/>
      <c r="AX128" s="181"/>
      <c r="AY128" s="181"/>
      <c r="AZ128" s="181"/>
      <c r="BA128" s="181"/>
      <c r="BB128" s="181"/>
      <c r="BC128" s="181"/>
      <c r="BD128" s="181"/>
      <c r="BE128" s="181"/>
      <c r="BF128" s="181"/>
      <c r="BG128" s="181"/>
      <c r="BI128" s="241"/>
      <c r="BJ128" s="241"/>
      <c r="BL128" s="181"/>
    </row>
    <row r="129" spans="1:64">
      <c r="A129" s="181"/>
      <c r="F129" s="181"/>
      <c r="G129" s="180"/>
      <c r="H129" s="180"/>
      <c r="I129" s="180"/>
      <c r="J129" s="181"/>
      <c r="K129" s="181"/>
      <c r="L129" s="202"/>
      <c r="M129" s="203"/>
      <c r="N129" s="203"/>
      <c r="O129" s="203"/>
      <c r="P129" s="203"/>
      <c r="Q129" s="203"/>
      <c r="R129" s="203"/>
      <c r="AP129" s="181"/>
      <c r="AQ129" s="181"/>
      <c r="AR129" s="181"/>
      <c r="AS129" s="181"/>
      <c r="AT129" s="181"/>
      <c r="AU129" s="181"/>
      <c r="AV129" s="181"/>
      <c r="AW129" s="181"/>
      <c r="AX129" s="181"/>
      <c r="AY129" s="181"/>
      <c r="AZ129" s="181"/>
      <c r="BA129" s="181"/>
      <c r="BB129" s="181"/>
      <c r="BC129" s="181"/>
      <c r="BD129" s="181"/>
      <c r="BE129" s="181"/>
      <c r="BF129" s="181"/>
      <c r="BG129" s="181"/>
      <c r="BI129" s="241"/>
      <c r="BJ129" s="241"/>
      <c r="BL129" s="181"/>
    </row>
    <row r="130" spans="1:64">
      <c r="A130" s="181"/>
      <c r="F130" s="181"/>
      <c r="G130" s="180"/>
      <c r="H130" s="180"/>
      <c r="I130" s="180"/>
      <c r="J130" s="181"/>
      <c r="K130" s="181"/>
      <c r="L130" s="202"/>
      <c r="M130" s="203"/>
      <c r="N130" s="203"/>
      <c r="O130" s="203"/>
      <c r="P130" s="203"/>
      <c r="Q130" s="203"/>
      <c r="R130" s="203"/>
      <c r="AP130" s="181"/>
      <c r="AQ130" s="181"/>
      <c r="AR130" s="181"/>
      <c r="AS130" s="181"/>
      <c r="AT130" s="181"/>
      <c r="AU130" s="181"/>
      <c r="AV130" s="181"/>
      <c r="AW130" s="181"/>
      <c r="AX130" s="181"/>
      <c r="AY130" s="181"/>
      <c r="AZ130" s="181"/>
      <c r="BA130" s="181"/>
      <c r="BB130" s="181"/>
      <c r="BC130" s="181"/>
      <c r="BD130" s="181"/>
      <c r="BE130" s="181"/>
      <c r="BF130" s="181"/>
      <c r="BG130" s="181"/>
      <c r="BI130" s="241"/>
      <c r="BJ130" s="241"/>
      <c r="BL130" s="181"/>
    </row>
    <row r="131" spans="1:64">
      <c r="A131" s="181"/>
      <c r="F131" s="181"/>
      <c r="G131" s="180"/>
      <c r="H131" s="180"/>
      <c r="I131" s="180"/>
      <c r="J131" s="181"/>
      <c r="K131" s="181"/>
      <c r="L131" s="202"/>
      <c r="M131" s="203"/>
      <c r="N131" s="203"/>
      <c r="O131" s="203"/>
      <c r="P131" s="203"/>
      <c r="Q131" s="203"/>
      <c r="R131" s="203"/>
      <c r="AP131" s="181"/>
      <c r="AQ131" s="181"/>
      <c r="AR131" s="181"/>
      <c r="AS131" s="181"/>
      <c r="AT131" s="181"/>
      <c r="AU131" s="181"/>
      <c r="AV131" s="181"/>
      <c r="AW131" s="181"/>
      <c r="AX131" s="181"/>
      <c r="AY131" s="181"/>
      <c r="AZ131" s="181"/>
      <c r="BA131" s="181"/>
      <c r="BB131" s="181"/>
      <c r="BC131" s="181"/>
      <c r="BD131" s="181"/>
      <c r="BE131" s="181"/>
      <c r="BF131" s="181"/>
      <c r="BG131" s="181"/>
      <c r="BI131" s="241"/>
      <c r="BJ131" s="241"/>
      <c r="BL131" s="181"/>
    </row>
    <row r="132" spans="1:64">
      <c r="A132" s="181"/>
      <c r="F132" s="181"/>
      <c r="G132" s="180"/>
      <c r="H132" s="180"/>
      <c r="I132" s="180"/>
      <c r="J132" s="181"/>
      <c r="K132" s="181"/>
      <c r="L132" s="202"/>
      <c r="M132" s="203"/>
      <c r="N132" s="203"/>
      <c r="O132" s="203"/>
      <c r="P132" s="203"/>
      <c r="Q132" s="203"/>
      <c r="R132" s="203"/>
      <c r="AP132" s="181"/>
      <c r="AQ132" s="181"/>
      <c r="AR132" s="181"/>
      <c r="AS132" s="181"/>
      <c r="AT132" s="181"/>
      <c r="AU132" s="181"/>
      <c r="AV132" s="181"/>
      <c r="AW132" s="181"/>
      <c r="AX132" s="181"/>
      <c r="AY132" s="181"/>
      <c r="AZ132" s="181"/>
      <c r="BA132" s="181"/>
      <c r="BB132" s="181"/>
      <c r="BC132" s="181"/>
      <c r="BD132" s="181"/>
      <c r="BE132" s="181"/>
      <c r="BF132" s="181"/>
      <c r="BG132" s="181"/>
      <c r="BI132" s="241"/>
      <c r="BJ132" s="241"/>
      <c r="BL132" s="181"/>
    </row>
    <row r="133" spans="1:64">
      <c r="A133" s="181"/>
      <c r="F133" s="181"/>
      <c r="G133" s="180"/>
      <c r="H133" s="180"/>
      <c r="I133" s="180"/>
      <c r="J133" s="181"/>
      <c r="K133" s="181"/>
      <c r="L133" s="202"/>
      <c r="M133" s="203"/>
      <c r="N133" s="203"/>
      <c r="O133" s="203"/>
      <c r="P133" s="203"/>
      <c r="Q133" s="203"/>
      <c r="R133" s="203"/>
      <c r="AP133" s="181"/>
      <c r="AQ133" s="181"/>
      <c r="AR133" s="181"/>
      <c r="AS133" s="181"/>
      <c r="AT133" s="181"/>
      <c r="AU133" s="181"/>
      <c r="AV133" s="181"/>
      <c r="AW133" s="181"/>
      <c r="AX133" s="181"/>
      <c r="AY133" s="181"/>
      <c r="AZ133" s="181"/>
      <c r="BA133" s="181"/>
      <c r="BB133" s="181"/>
      <c r="BC133" s="181"/>
      <c r="BD133" s="181"/>
      <c r="BE133" s="181"/>
      <c r="BF133" s="181"/>
      <c r="BG133" s="181"/>
      <c r="BI133" s="241"/>
      <c r="BJ133" s="241"/>
      <c r="BL133" s="181"/>
    </row>
    <row r="134" spans="1:64">
      <c r="A134" s="181"/>
      <c r="F134" s="181"/>
      <c r="G134" s="180"/>
      <c r="H134" s="180"/>
      <c r="I134" s="180"/>
      <c r="J134" s="181"/>
      <c r="K134" s="181"/>
      <c r="L134" s="202"/>
      <c r="M134" s="203"/>
      <c r="N134" s="203"/>
      <c r="O134" s="203"/>
      <c r="P134" s="203"/>
      <c r="Q134" s="203"/>
      <c r="R134" s="203"/>
      <c r="AP134" s="181"/>
      <c r="AQ134" s="181"/>
      <c r="AR134" s="181"/>
      <c r="AS134" s="181"/>
      <c r="AT134" s="181"/>
      <c r="AU134" s="181"/>
      <c r="AV134" s="181"/>
      <c r="AW134" s="181"/>
      <c r="AX134" s="181"/>
      <c r="AY134" s="181"/>
      <c r="AZ134" s="181"/>
      <c r="BA134" s="181"/>
      <c r="BB134" s="181"/>
      <c r="BC134" s="181"/>
      <c r="BD134" s="181"/>
      <c r="BE134" s="181"/>
      <c r="BF134" s="181"/>
      <c r="BG134" s="181"/>
      <c r="BI134" s="241"/>
      <c r="BJ134" s="241"/>
      <c r="BL134" s="181"/>
    </row>
    <row r="135" spans="1:64">
      <c r="A135" s="181"/>
      <c r="F135" s="181"/>
      <c r="G135" s="180"/>
      <c r="H135" s="180"/>
      <c r="I135" s="180"/>
      <c r="J135" s="181"/>
      <c r="K135" s="181"/>
      <c r="L135" s="202"/>
      <c r="M135" s="203"/>
      <c r="N135" s="203"/>
      <c r="O135" s="203"/>
      <c r="P135" s="203"/>
      <c r="Q135" s="203"/>
      <c r="R135" s="203"/>
      <c r="AP135" s="181"/>
      <c r="AQ135" s="181"/>
      <c r="AR135" s="181"/>
      <c r="AS135" s="181"/>
      <c r="AT135" s="181"/>
      <c r="AU135" s="181"/>
      <c r="AV135" s="181"/>
      <c r="AW135" s="181"/>
      <c r="AX135" s="181"/>
      <c r="AY135" s="181"/>
      <c r="AZ135" s="181"/>
      <c r="BA135" s="181"/>
      <c r="BB135" s="181"/>
      <c r="BC135" s="181"/>
      <c r="BD135" s="181"/>
      <c r="BE135" s="181"/>
      <c r="BF135" s="181"/>
      <c r="BG135" s="181"/>
      <c r="BI135" s="241"/>
      <c r="BJ135" s="241"/>
      <c r="BL135" s="181"/>
    </row>
    <row r="136" spans="1:64">
      <c r="A136" s="181"/>
      <c r="F136" s="181"/>
      <c r="G136" s="180"/>
      <c r="H136" s="180"/>
      <c r="I136" s="180"/>
      <c r="J136" s="181"/>
      <c r="K136" s="181"/>
      <c r="L136" s="202"/>
      <c r="M136" s="203"/>
      <c r="N136" s="203"/>
      <c r="O136" s="203"/>
      <c r="P136" s="203"/>
      <c r="Q136" s="203"/>
      <c r="R136" s="203"/>
      <c r="AP136" s="181"/>
      <c r="AQ136" s="181"/>
      <c r="AR136" s="181"/>
      <c r="AS136" s="181"/>
      <c r="AT136" s="181"/>
      <c r="AU136" s="181"/>
      <c r="AV136" s="181"/>
      <c r="AW136" s="181"/>
      <c r="AX136" s="181"/>
      <c r="AY136" s="181"/>
      <c r="AZ136" s="181"/>
      <c r="BA136" s="181"/>
      <c r="BB136" s="181"/>
      <c r="BC136" s="181"/>
      <c r="BD136" s="181"/>
      <c r="BE136" s="181"/>
      <c r="BF136" s="181"/>
      <c r="BG136" s="181"/>
      <c r="BI136" s="241"/>
      <c r="BJ136" s="241"/>
      <c r="BL136" s="181"/>
    </row>
    <row r="137" spans="1:64">
      <c r="A137" s="181"/>
      <c r="F137" s="181"/>
      <c r="G137" s="180"/>
      <c r="H137" s="180"/>
      <c r="I137" s="180"/>
      <c r="J137" s="181"/>
      <c r="K137" s="181"/>
      <c r="L137" s="202"/>
      <c r="M137" s="203"/>
      <c r="N137" s="203"/>
      <c r="O137" s="203"/>
      <c r="P137" s="203"/>
      <c r="Q137" s="203"/>
      <c r="R137" s="203"/>
      <c r="AP137" s="181"/>
      <c r="AQ137" s="181"/>
      <c r="AR137" s="181"/>
      <c r="AS137" s="181"/>
      <c r="AT137" s="181"/>
      <c r="AU137" s="181"/>
      <c r="AV137" s="181"/>
      <c r="AW137" s="181"/>
      <c r="AX137" s="181"/>
      <c r="AY137" s="181"/>
      <c r="AZ137" s="181"/>
      <c r="BA137" s="181"/>
      <c r="BB137" s="181"/>
      <c r="BC137" s="181"/>
      <c r="BD137" s="181"/>
      <c r="BE137" s="181"/>
      <c r="BF137" s="181"/>
      <c r="BG137" s="181"/>
      <c r="BI137" s="241"/>
      <c r="BJ137" s="241"/>
      <c r="BL137" s="181"/>
    </row>
    <row r="138" spans="1:64">
      <c r="A138" s="181"/>
      <c r="F138" s="181"/>
      <c r="G138" s="180"/>
      <c r="H138" s="180"/>
      <c r="I138" s="180"/>
      <c r="J138" s="181"/>
      <c r="K138" s="181"/>
      <c r="L138" s="202"/>
      <c r="M138" s="203"/>
      <c r="N138" s="203"/>
      <c r="O138" s="203"/>
      <c r="P138" s="203"/>
      <c r="Q138" s="203"/>
      <c r="R138" s="203"/>
      <c r="AP138" s="181"/>
      <c r="AQ138" s="181"/>
      <c r="AR138" s="181"/>
      <c r="AS138" s="181"/>
      <c r="AT138" s="181"/>
      <c r="AU138" s="181"/>
      <c r="AV138" s="181"/>
      <c r="AW138" s="181"/>
      <c r="AX138" s="181"/>
      <c r="AY138" s="181"/>
      <c r="AZ138" s="181"/>
      <c r="BA138" s="181"/>
      <c r="BB138" s="181"/>
      <c r="BC138" s="181"/>
      <c r="BD138" s="181"/>
      <c r="BE138" s="181"/>
      <c r="BF138" s="181"/>
      <c r="BG138" s="181"/>
      <c r="BI138" s="241"/>
      <c r="BJ138" s="241"/>
      <c r="BL138" s="181"/>
    </row>
    <row r="139" spans="1:64">
      <c r="A139" s="181"/>
      <c r="F139" s="181"/>
      <c r="G139" s="180"/>
      <c r="H139" s="180"/>
      <c r="I139" s="180"/>
      <c r="J139" s="181"/>
      <c r="K139" s="181"/>
      <c r="L139" s="202"/>
      <c r="M139" s="203"/>
      <c r="N139" s="203"/>
      <c r="O139" s="203"/>
      <c r="P139" s="203"/>
      <c r="Q139" s="203"/>
      <c r="R139" s="203"/>
      <c r="AP139" s="181"/>
      <c r="AQ139" s="181"/>
      <c r="AR139" s="181"/>
      <c r="AS139" s="181"/>
      <c r="AT139" s="181"/>
      <c r="AU139" s="181"/>
      <c r="AV139" s="181"/>
      <c r="AW139" s="181"/>
      <c r="AX139" s="181"/>
      <c r="AY139" s="181"/>
      <c r="AZ139" s="181"/>
      <c r="BA139" s="181"/>
      <c r="BB139" s="181"/>
      <c r="BC139" s="181"/>
      <c r="BD139" s="181"/>
      <c r="BE139" s="181"/>
      <c r="BF139" s="181"/>
      <c r="BG139" s="181"/>
      <c r="BI139" s="241"/>
      <c r="BJ139" s="241"/>
      <c r="BL139" s="181"/>
    </row>
    <row r="140" spans="1:64">
      <c r="A140" s="181"/>
      <c r="F140" s="181"/>
      <c r="G140" s="180"/>
      <c r="H140" s="180"/>
      <c r="I140" s="180"/>
      <c r="J140" s="181"/>
      <c r="K140" s="181"/>
      <c r="L140" s="202"/>
      <c r="M140" s="203"/>
      <c r="N140" s="203"/>
      <c r="O140" s="203"/>
      <c r="P140" s="203"/>
      <c r="Q140" s="203"/>
      <c r="R140" s="203"/>
      <c r="AP140" s="181"/>
      <c r="AQ140" s="181"/>
      <c r="AR140" s="181"/>
      <c r="AS140" s="181"/>
      <c r="AT140" s="181"/>
      <c r="AU140" s="181"/>
      <c r="AV140" s="181"/>
      <c r="AW140" s="181"/>
      <c r="AX140" s="181"/>
      <c r="AY140" s="181"/>
      <c r="AZ140" s="181"/>
      <c r="BA140" s="181"/>
      <c r="BB140" s="181"/>
      <c r="BC140" s="181"/>
      <c r="BD140" s="181"/>
      <c r="BE140" s="181"/>
      <c r="BF140" s="181"/>
      <c r="BG140" s="181"/>
      <c r="BI140" s="241"/>
      <c r="BJ140" s="241"/>
      <c r="BL140" s="181"/>
    </row>
    <row r="141" spans="1:64">
      <c r="A141" s="181"/>
      <c r="F141" s="181"/>
      <c r="G141" s="180"/>
      <c r="H141" s="180"/>
      <c r="I141" s="180"/>
      <c r="J141" s="181"/>
      <c r="K141" s="181"/>
      <c r="L141" s="202"/>
      <c r="M141" s="203"/>
      <c r="N141" s="203"/>
      <c r="O141" s="203"/>
      <c r="P141" s="203"/>
      <c r="Q141" s="203"/>
      <c r="R141" s="203"/>
      <c r="AP141" s="181"/>
      <c r="AQ141" s="181"/>
      <c r="AR141" s="181"/>
      <c r="AS141" s="181"/>
      <c r="AT141" s="181"/>
      <c r="AU141" s="181"/>
      <c r="AV141" s="181"/>
      <c r="AW141" s="181"/>
      <c r="AX141" s="181"/>
      <c r="AY141" s="181"/>
      <c r="AZ141" s="181"/>
      <c r="BA141" s="181"/>
      <c r="BB141" s="181"/>
      <c r="BC141" s="181"/>
      <c r="BD141" s="181"/>
      <c r="BE141" s="181"/>
      <c r="BF141" s="181"/>
      <c r="BG141" s="181"/>
      <c r="BI141" s="241"/>
      <c r="BJ141" s="241"/>
      <c r="BL141" s="181"/>
    </row>
    <row r="142" spans="1:64">
      <c r="A142" s="181"/>
      <c r="F142" s="181"/>
      <c r="G142" s="180"/>
      <c r="H142" s="180"/>
      <c r="I142" s="180"/>
      <c r="J142" s="181"/>
      <c r="K142" s="181"/>
      <c r="L142" s="202"/>
      <c r="M142" s="203"/>
      <c r="N142" s="203"/>
      <c r="O142" s="203"/>
      <c r="P142" s="203"/>
      <c r="Q142" s="203"/>
      <c r="R142" s="203"/>
      <c r="AP142" s="181"/>
      <c r="AQ142" s="181"/>
      <c r="AR142" s="181"/>
      <c r="AS142" s="181"/>
      <c r="AT142" s="181"/>
      <c r="AU142" s="181"/>
      <c r="AV142" s="181"/>
      <c r="AW142" s="181"/>
      <c r="AX142" s="181"/>
      <c r="AY142" s="181"/>
      <c r="AZ142" s="181"/>
      <c r="BA142" s="181"/>
      <c r="BB142" s="181"/>
      <c r="BC142" s="181"/>
      <c r="BD142" s="181"/>
      <c r="BE142" s="181"/>
      <c r="BF142" s="181"/>
      <c r="BG142" s="181"/>
      <c r="BI142" s="241"/>
      <c r="BJ142" s="241"/>
      <c r="BL142" s="181"/>
    </row>
    <row r="143" spans="1:64">
      <c r="A143" s="181"/>
      <c r="F143" s="181"/>
      <c r="G143" s="180"/>
      <c r="H143" s="180"/>
      <c r="I143" s="180"/>
      <c r="J143" s="181"/>
      <c r="K143" s="181"/>
      <c r="L143" s="202"/>
      <c r="M143" s="203"/>
      <c r="N143" s="203"/>
      <c r="O143" s="203"/>
      <c r="P143" s="203"/>
      <c r="Q143" s="203"/>
      <c r="R143" s="203"/>
      <c r="AP143" s="181"/>
      <c r="AQ143" s="181"/>
      <c r="AR143" s="181"/>
      <c r="AS143" s="181"/>
      <c r="AT143" s="181"/>
      <c r="AU143" s="181"/>
      <c r="AV143" s="181"/>
      <c r="AW143" s="181"/>
      <c r="AX143" s="181"/>
      <c r="AY143" s="181"/>
      <c r="AZ143" s="181"/>
      <c r="BA143" s="181"/>
      <c r="BB143" s="181"/>
      <c r="BC143" s="181"/>
      <c r="BD143" s="181"/>
      <c r="BE143" s="181"/>
      <c r="BF143" s="181"/>
      <c r="BG143" s="181"/>
      <c r="BI143" s="241"/>
      <c r="BJ143" s="241"/>
      <c r="BL143" s="181"/>
    </row>
    <row r="144" spans="1:64">
      <c r="A144" s="181"/>
      <c r="F144" s="181"/>
      <c r="G144" s="180"/>
      <c r="H144" s="180"/>
      <c r="I144" s="180"/>
      <c r="J144" s="181"/>
      <c r="K144" s="181"/>
      <c r="L144" s="202"/>
      <c r="M144" s="203"/>
      <c r="N144" s="203"/>
      <c r="O144" s="203"/>
      <c r="P144" s="203"/>
      <c r="Q144" s="203"/>
      <c r="R144" s="203"/>
      <c r="AP144" s="181"/>
      <c r="AQ144" s="181"/>
      <c r="AR144" s="181"/>
      <c r="AS144" s="181"/>
      <c r="AT144" s="181"/>
      <c r="AU144" s="181"/>
      <c r="AV144" s="181"/>
      <c r="AW144" s="181"/>
      <c r="AX144" s="181"/>
      <c r="AY144" s="181"/>
      <c r="AZ144" s="181"/>
      <c r="BA144" s="181"/>
      <c r="BB144" s="181"/>
      <c r="BC144" s="181"/>
      <c r="BD144" s="181"/>
      <c r="BE144" s="181"/>
      <c r="BF144" s="181"/>
      <c r="BG144" s="181"/>
      <c r="BI144" s="241"/>
      <c r="BJ144" s="241"/>
      <c r="BL144" s="181"/>
    </row>
    <row r="145" spans="1:64">
      <c r="A145" s="181"/>
      <c r="F145" s="181"/>
      <c r="G145" s="180"/>
      <c r="H145" s="180"/>
      <c r="I145" s="180"/>
      <c r="J145" s="181"/>
      <c r="K145" s="181"/>
      <c r="L145" s="202"/>
      <c r="M145" s="203"/>
      <c r="N145" s="203"/>
      <c r="O145" s="203"/>
      <c r="P145" s="203"/>
      <c r="Q145" s="203"/>
      <c r="R145" s="203"/>
      <c r="AP145" s="181"/>
      <c r="AQ145" s="181"/>
      <c r="AR145" s="181"/>
      <c r="AS145" s="181"/>
      <c r="AT145" s="181"/>
      <c r="AU145" s="181"/>
      <c r="AV145" s="181"/>
      <c r="AW145" s="181"/>
      <c r="AX145" s="181"/>
      <c r="AY145" s="181"/>
      <c r="AZ145" s="181"/>
      <c r="BA145" s="181"/>
      <c r="BB145" s="181"/>
      <c r="BC145" s="181"/>
      <c r="BD145" s="181"/>
      <c r="BE145" s="181"/>
      <c r="BF145" s="181"/>
      <c r="BG145" s="181"/>
      <c r="BI145" s="241"/>
      <c r="BJ145" s="241"/>
      <c r="BL145" s="181"/>
    </row>
    <row r="146" spans="1:64">
      <c r="A146" s="181"/>
      <c r="F146" s="181"/>
      <c r="G146" s="180"/>
      <c r="H146" s="180"/>
      <c r="I146" s="180"/>
      <c r="J146" s="181"/>
      <c r="K146" s="181"/>
      <c r="L146" s="202"/>
      <c r="M146" s="203"/>
      <c r="N146" s="203"/>
      <c r="O146" s="203"/>
      <c r="P146" s="203"/>
      <c r="Q146" s="203"/>
      <c r="R146" s="203"/>
      <c r="AP146" s="181"/>
      <c r="AQ146" s="181"/>
      <c r="AR146" s="181"/>
      <c r="AS146" s="181"/>
      <c r="AT146" s="181"/>
      <c r="AU146" s="181"/>
      <c r="AV146" s="181"/>
      <c r="AW146" s="181"/>
      <c r="AX146" s="181"/>
      <c r="AY146" s="181"/>
      <c r="AZ146" s="181"/>
      <c r="BA146" s="181"/>
      <c r="BB146" s="181"/>
      <c r="BC146" s="181"/>
      <c r="BD146" s="181"/>
      <c r="BE146" s="181"/>
      <c r="BF146" s="181"/>
      <c r="BG146" s="181"/>
      <c r="BI146" s="241"/>
      <c r="BJ146" s="241"/>
      <c r="BL146" s="181"/>
    </row>
    <row r="147" spans="1:64">
      <c r="A147" s="181"/>
      <c r="F147" s="181"/>
      <c r="G147" s="180"/>
      <c r="H147" s="180"/>
      <c r="I147" s="180"/>
      <c r="J147" s="181"/>
      <c r="K147" s="181"/>
      <c r="L147" s="202"/>
      <c r="M147" s="203"/>
      <c r="N147" s="203"/>
      <c r="O147" s="203"/>
      <c r="P147" s="203"/>
      <c r="Q147" s="203"/>
      <c r="R147" s="203"/>
      <c r="AP147" s="181"/>
      <c r="AQ147" s="181"/>
      <c r="AR147" s="181"/>
      <c r="AS147" s="181"/>
      <c r="AT147" s="181"/>
      <c r="AU147" s="181"/>
      <c r="AV147" s="181"/>
      <c r="AW147" s="181"/>
      <c r="AX147" s="181"/>
      <c r="AY147" s="181"/>
      <c r="AZ147" s="181"/>
      <c r="BA147" s="181"/>
      <c r="BB147" s="181"/>
      <c r="BC147" s="181"/>
      <c r="BD147" s="181"/>
      <c r="BE147" s="181"/>
      <c r="BF147" s="181"/>
      <c r="BG147" s="181"/>
      <c r="BI147" s="241"/>
      <c r="BJ147" s="241"/>
      <c r="BL147" s="181"/>
    </row>
    <row r="148" spans="1:64">
      <c r="A148" s="181"/>
      <c r="F148" s="181"/>
      <c r="G148" s="180"/>
      <c r="H148" s="180"/>
      <c r="I148" s="180"/>
      <c r="J148" s="181"/>
      <c r="K148" s="181"/>
      <c r="L148" s="202"/>
      <c r="M148" s="203"/>
      <c r="N148" s="203"/>
      <c r="O148" s="203"/>
      <c r="P148" s="203"/>
      <c r="Q148" s="203"/>
      <c r="R148" s="203"/>
      <c r="AP148" s="181"/>
      <c r="AQ148" s="181"/>
      <c r="AR148" s="181"/>
      <c r="AS148" s="181"/>
      <c r="AT148" s="181"/>
      <c r="AU148" s="181"/>
      <c r="AV148" s="181"/>
      <c r="AW148" s="181"/>
      <c r="AX148" s="181"/>
      <c r="AY148" s="181"/>
      <c r="AZ148" s="181"/>
      <c r="BA148" s="181"/>
      <c r="BB148" s="181"/>
      <c r="BC148" s="181"/>
      <c r="BD148" s="181"/>
      <c r="BE148" s="181"/>
      <c r="BF148" s="181"/>
      <c r="BG148" s="181"/>
      <c r="BI148" s="241"/>
      <c r="BJ148" s="241"/>
      <c r="BL148" s="181"/>
    </row>
    <row r="149" spans="1:64">
      <c r="A149" s="181"/>
      <c r="F149" s="181"/>
      <c r="G149" s="180"/>
      <c r="H149" s="180"/>
      <c r="I149" s="180"/>
      <c r="J149" s="181"/>
      <c r="K149" s="181"/>
      <c r="L149" s="202"/>
      <c r="M149" s="203"/>
      <c r="N149" s="203"/>
      <c r="O149" s="203"/>
      <c r="P149" s="203"/>
      <c r="Q149" s="203"/>
      <c r="R149" s="203"/>
      <c r="AP149" s="181"/>
      <c r="AQ149" s="181"/>
      <c r="AR149" s="181"/>
      <c r="AS149" s="181"/>
      <c r="AT149" s="181"/>
      <c r="AU149" s="181"/>
      <c r="AV149" s="181"/>
      <c r="AW149" s="181"/>
      <c r="AX149" s="181"/>
      <c r="AY149" s="181"/>
      <c r="AZ149" s="181"/>
      <c r="BA149" s="181"/>
      <c r="BB149" s="181"/>
      <c r="BC149" s="181"/>
      <c r="BD149" s="181"/>
      <c r="BE149" s="181"/>
      <c r="BF149" s="181"/>
      <c r="BG149" s="181"/>
      <c r="BI149" s="241"/>
      <c r="BJ149" s="241"/>
      <c r="BL149" s="181"/>
    </row>
    <row r="150" spans="1:64">
      <c r="A150" s="181"/>
      <c r="F150" s="181"/>
      <c r="G150" s="180"/>
      <c r="H150" s="180"/>
      <c r="I150" s="180"/>
      <c r="J150" s="181"/>
      <c r="K150" s="181"/>
      <c r="L150" s="202"/>
      <c r="M150" s="203"/>
      <c r="N150" s="203"/>
      <c r="O150" s="203"/>
      <c r="P150" s="203"/>
      <c r="Q150" s="203"/>
      <c r="R150" s="203"/>
      <c r="AP150" s="181"/>
      <c r="AQ150" s="181"/>
      <c r="AR150" s="181"/>
      <c r="AS150" s="181"/>
      <c r="AT150" s="181"/>
      <c r="AU150" s="181"/>
      <c r="AV150" s="181"/>
      <c r="AW150" s="181"/>
      <c r="AX150" s="181"/>
      <c r="AY150" s="181"/>
      <c r="AZ150" s="181"/>
      <c r="BA150" s="181"/>
      <c r="BB150" s="181"/>
      <c r="BC150" s="181"/>
      <c r="BD150" s="181"/>
      <c r="BE150" s="181"/>
      <c r="BF150" s="181"/>
      <c r="BG150" s="181"/>
      <c r="BI150" s="241"/>
      <c r="BJ150" s="241"/>
      <c r="BL150" s="181"/>
    </row>
    <row r="151" spans="1:64">
      <c r="A151" s="181"/>
      <c r="F151" s="181"/>
      <c r="G151" s="180"/>
      <c r="H151" s="180"/>
      <c r="I151" s="180"/>
      <c r="J151" s="181"/>
      <c r="K151" s="181"/>
      <c r="L151" s="202"/>
      <c r="M151" s="203"/>
      <c r="N151" s="203"/>
      <c r="O151" s="203"/>
      <c r="P151" s="203"/>
      <c r="Q151" s="203"/>
      <c r="R151" s="203"/>
      <c r="AP151" s="181"/>
      <c r="AQ151" s="181"/>
      <c r="AR151" s="181"/>
      <c r="AS151" s="181"/>
      <c r="AT151" s="181"/>
      <c r="AU151" s="181"/>
      <c r="AV151" s="181"/>
      <c r="AW151" s="181"/>
      <c r="AX151" s="181"/>
      <c r="AY151" s="181"/>
      <c r="AZ151" s="181"/>
      <c r="BA151" s="181"/>
      <c r="BB151" s="181"/>
      <c r="BC151" s="181"/>
      <c r="BD151" s="181"/>
      <c r="BE151" s="181"/>
      <c r="BF151" s="181"/>
      <c r="BG151" s="181"/>
      <c r="BI151" s="241"/>
      <c r="BJ151" s="241"/>
      <c r="BL151" s="181"/>
    </row>
    <row r="152" spans="1:64">
      <c r="A152" s="181"/>
      <c r="F152" s="181"/>
      <c r="G152" s="180"/>
      <c r="H152" s="180"/>
      <c r="I152" s="180"/>
      <c r="J152" s="181"/>
      <c r="K152" s="181"/>
      <c r="L152" s="202"/>
      <c r="M152" s="203"/>
      <c r="N152" s="203"/>
      <c r="O152" s="203"/>
      <c r="P152" s="203"/>
      <c r="Q152" s="203"/>
      <c r="R152" s="203"/>
      <c r="AP152" s="181"/>
      <c r="AQ152" s="181"/>
      <c r="AR152" s="181"/>
      <c r="AS152" s="181"/>
      <c r="AT152" s="181"/>
      <c r="AU152" s="181"/>
      <c r="AV152" s="181"/>
      <c r="AW152" s="181"/>
      <c r="AX152" s="181"/>
      <c r="AY152" s="181"/>
      <c r="AZ152" s="181"/>
      <c r="BA152" s="181"/>
      <c r="BB152" s="181"/>
      <c r="BC152" s="181"/>
      <c r="BD152" s="181"/>
      <c r="BE152" s="181"/>
      <c r="BF152" s="181"/>
      <c r="BG152" s="181"/>
      <c r="BI152" s="241"/>
      <c r="BJ152" s="241"/>
      <c r="BL152" s="181"/>
    </row>
    <row r="153" spans="1:64">
      <c r="A153" s="181"/>
      <c r="F153" s="181"/>
      <c r="G153" s="180"/>
      <c r="H153" s="180"/>
      <c r="I153" s="180"/>
      <c r="J153" s="181"/>
      <c r="K153" s="181"/>
      <c r="L153" s="202"/>
      <c r="M153" s="203"/>
      <c r="N153" s="203"/>
      <c r="O153" s="203"/>
      <c r="P153" s="203"/>
      <c r="Q153" s="203"/>
      <c r="R153" s="203"/>
      <c r="AP153" s="181"/>
      <c r="AQ153" s="181"/>
      <c r="AR153" s="181"/>
      <c r="AS153" s="181"/>
      <c r="AT153" s="181"/>
      <c r="AU153" s="181"/>
      <c r="AV153" s="181"/>
      <c r="AW153" s="181"/>
      <c r="AX153" s="181"/>
      <c r="AY153" s="181"/>
      <c r="AZ153" s="181"/>
      <c r="BA153" s="181"/>
      <c r="BB153" s="181"/>
      <c r="BC153" s="181"/>
      <c r="BD153" s="181"/>
      <c r="BE153" s="181"/>
      <c r="BF153" s="181"/>
      <c r="BG153" s="181"/>
      <c r="BI153" s="241"/>
      <c r="BJ153" s="241"/>
      <c r="BL153" s="181"/>
    </row>
    <row r="154" spans="1:64">
      <c r="A154" s="181"/>
      <c r="F154" s="181"/>
      <c r="G154" s="180"/>
      <c r="H154" s="180"/>
      <c r="I154" s="180"/>
      <c r="J154" s="181"/>
      <c r="K154" s="181"/>
      <c r="L154" s="202"/>
      <c r="M154" s="203"/>
      <c r="N154" s="203"/>
      <c r="O154" s="203"/>
      <c r="P154" s="203"/>
      <c r="Q154" s="203"/>
      <c r="R154" s="203"/>
      <c r="AP154" s="181"/>
      <c r="AQ154" s="181"/>
      <c r="AR154" s="181"/>
      <c r="AS154" s="181"/>
      <c r="AT154" s="181"/>
      <c r="AU154" s="181"/>
      <c r="AV154" s="181"/>
      <c r="AW154" s="181"/>
      <c r="AX154" s="181"/>
      <c r="AY154" s="181"/>
      <c r="AZ154" s="181"/>
      <c r="BA154" s="181"/>
      <c r="BB154" s="181"/>
      <c r="BC154" s="181"/>
      <c r="BD154" s="181"/>
      <c r="BE154" s="181"/>
      <c r="BF154" s="181"/>
      <c r="BG154" s="181"/>
      <c r="BI154" s="241"/>
      <c r="BJ154" s="241"/>
      <c r="BL154" s="181"/>
    </row>
    <row r="155" spans="1:64">
      <c r="A155" s="181"/>
      <c r="F155" s="181"/>
      <c r="G155" s="180"/>
      <c r="H155" s="180"/>
      <c r="I155" s="180"/>
      <c r="J155" s="181"/>
      <c r="K155" s="181"/>
      <c r="L155" s="202"/>
      <c r="M155" s="203"/>
      <c r="N155" s="203"/>
      <c r="O155" s="203"/>
      <c r="P155" s="203"/>
      <c r="Q155" s="203"/>
      <c r="R155" s="203"/>
      <c r="AP155" s="181"/>
      <c r="AQ155" s="181"/>
      <c r="AR155" s="181"/>
      <c r="AS155" s="181"/>
      <c r="AT155" s="181"/>
      <c r="AU155" s="181"/>
      <c r="AV155" s="181"/>
      <c r="AW155" s="181"/>
      <c r="AX155" s="181"/>
      <c r="AY155" s="181"/>
      <c r="AZ155" s="181"/>
      <c r="BA155" s="181"/>
      <c r="BB155" s="181"/>
      <c r="BC155" s="181"/>
      <c r="BD155" s="181"/>
      <c r="BE155" s="181"/>
      <c r="BF155" s="181"/>
      <c r="BG155" s="181"/>
      <c r="BI155" s="241"/>
      <c r="BJ155" s="241"/>
      <c r="BL155" s="181"/>
    </row>
    <row r="156" spans="1:64">
      <c r="A156" s="181"/>
      <c r="F156" s="181"/>
      <c r="G156" s="180"/>
      <c r="H156" s="180"/>
      <c r="I156" s="180"/>
      <c r="J156" s="181"/>
      <c r="K156" s="181"/>
      <c r="L156" s="202"/>
      <c r="M156" s="203"/>
      <c r="N156" s="203"/>
      <c r="O156" s="203"/>
      <c r="P156" s="203"/>
      <c r="Q156" s="203"/>
      <c r="R156" s="203"/>
      <c r="AP156" s="181"/>
      <c r="AQ156" s="181"/>
      <c r="AR156" s="181"/>
      <c r="AS156" s="181"/>
      <c r="AT156" s="181"/>
      <c r="AU156" s="181"/>
      <c r="AV156" s="181"/>
      <c r="AW156" s="181"/>
      <c r="AX156" s="181"/>
      <c r="AY156" s="181"/>
      <c r="AZ156" s="181"/>
      <c r="BA156" s="181"/>
      <c r="BB156" s="181"/>
      <c r="BC156" s="181"/>
      <c r="BD156" s="181"/>
      <c r="BE156" s="181"/>
      <c r="BF156" s="181"/>
      <c r="BG156" s="181"/>
      <c r="BI156" s="241"/>
      <c r="BJ156" s="241"/>
      <c r="BL156" s="181"/>
    </row>
    <row r="157" spans="1:64">
      <c r="A157" s="181"/>
      <c r="F157" s="181"/>
      <c r="G157" s="180"/>
      <c r="H157" s="180"/>
      <c r="I157" s="180"/>
      <c r="J157" s="181"/>
      <c r="K157" s="181"/>
      <c r="L157" s="202"/>
      <c r="M157" s="203"/>
      <c r="N157" s="203"/>
      <c r="O157" s="203"/>
      <c r="P157" s="203"/>
      <c r="Q157" s="203"/>
      <c r="R157" s="203"/>
      <c r="AP157" s="181"/>
      <c r="AQ157" s="181"/>
      <c r="AR157" s="181"/>
      <c r="AS157" s="181"/>
      <c r="AT157" s="181"/>
      <c r="AU157" s="181"/>
      <c r="AV157" s="181"/>
      <c r="AW157" s="181"/>
      <c r="AX157" s="181"/>
      <c r="AY157" s="181"/>
      <c r="AZ157" s="181"/>
      <c r="BA157" s="181"/>
      <c r="BB157" s="181"/>
      <c r="BC157" s="181"/>
      <c r="BD157" s="181"/>
      <c r="BE157" s="181"/>
      <c r="BF157" s="181"/>
      <c r="BG157" s="181"/>
      <c r="BI157" s="241"/>
      <c r="BJ157" s="241"/>
      <c r="BL157" s="181"/>
    </row>
    <row r="158" spans="1:64">
      <c r="A158" s="181"/>
      <c r="F158" s="181"/>
      <c r="G158" s="180"/>
      <c r="H158" s="180"/>
      <c r="I158" s="180"/>
      <c r="J158" s="181"/>
      <c r="K158" s="181"/>
      <c r="L158" s="202"/>
      <c r="M158" s="203"/>
      <c r="N158" s="203"/>
      <c r="O158" s="203"/>
      <c r="P158" s="203"/>
      <c r="Q158" s="203"/>
      <c r="R158" s="203"/>
      <c r="AP158" s="181"/>
      <c r="AQ158" s="181"/>
      <c r="AR158" s="181"/>
      <c r="AS158" s="181"/>
      <c r="AT158" s="181"/>
      <c r="AU158" s="181"/>
      <c r="AV158" s="181"/>
      <c r="AW158" s="181"/>
      <c r="AX158" s="181"/>
      <c r="AY158" s="181"/>
      <c r="AZ158" s="181"/>
      <c r="BA158" s="181"/>
      <c r="BB158" s="181"/>
      <c r="BC158" s="181"/>
      <c r="BD158" s="181"/>
      <c r="BE158" s="181"/>
      <c r="BF158" s="181"/>
      <c r="BG158" s="181"/>
      <c r="BI158" s="241"/>
      <c r="BJ158" s="241"/>
      <c r="BL158" s="181"/>
    </row>
    <row r="159" spans="1:64">
      <c r="A159" s="181"/>
      <c r="F159" s="181"/>
      <c r="G159" s="180"/>
      <c r="H159" s="180"/>
      <c r="I159" s="180"/>
      <c r="J159" s="181"/>
      <c r="K159" s="181"/>
      <c r="L159" s="202"/>
      <c r="M159" s="203"/>
      <c r="N159" s="203"/>
      <c r="O159" s="203"/>
      <c r="P159" s="203"/>
      <c r="Q159" s="203"/>
      <c r="R159" s="203"/>
      <c r="AP159" s="181"/>
      <c r="AQ159" s="181"/>
      <c r="AR159" s="181"/>
      <c r="AS159" s="181"/>
      <c r="AT159" s="181"/>
      <c r="AU159" s="181"/>
      <c r="AV159" s="181"/>
      <c r="AW159" s="181"/>
      <c r="AX159" s="181"/>
      <c r="AY159" s="181"/>
      <c r="AZ159" s="181"/>
      <c r="BA159" s="181"/>
      <c r="BB159" s="181"/>
      <c r="BC159" s="181"/>
      <c r="BD159" s="181"/>
      <c r="BE159" s="181"/>
      <c r="BF159" s="181"/>
      <c r="BG159" s="181"/>
      <c r="BI159" s="241"/>
      <c r="BJ159" s="241"/>
      <c r="BL159" s="181"/>
    </row>
    <row r="160" spans="1:64">
      <c r="A160" s="181"/>
      <c r="F160" s="181"/>
      <c r="G160" s="180"/>
      <c r="H160" s="180"/>
      <c r="I160" s="180"/>
      <c r="J160" s="181"/>
      <c r="K160" s="181"/>
      <c r="L160" s="202"/>
      <c r="M160" s="203"/>
      <c r="N160" s="203"/>
      <c r="O160" s="203"/>
      <c r="P160" s="203"/>
      <c r="Q160" s="203"/>
      <c r="R160" s="203"/>
      <c r="AP160" s="181"/>
      <c r="AQ160" s="181"/>
      <c r="AR160" s="181"/>
      <c r="AS160" s="181"/>
      <c r="AT160" s="181"/>
      <c r="AU160" s="181"/>
      <c r="AV160" s="181"/>
      <c r="AW160" s="181"/>
      <c r="AX160" s="181"/>
      <c r="AY160" s="181"/>
      <c r="AZ160" s="181"/>
      <c r="BA160" s="181"/>
      <c r="BB160" s="181"/>
      <c r="BC160" s="181"/>
      <c r="BD160" s="181"/>
      <c r="BE160" s="181"/>
      <c r="BF160" s="181"/>
      <c r="BG160" s="181"/>
      <c r="BI160" s="241"/>
      <c r="BJ160" s="241"/>
      <c r="BL160" s="181"/>
    </row>
    <row r="161" spans="1:64">
      <c r="A161" s="181"/>
      <c r="F161" s="181"/>
      <c r="G161" s="180"/>
      <c r="H161" s="180"/>
      <c r="I161" s="180"/>
      <c r="J161" s="181"/>
      <c r="K161" s="181"/>
      <c r="L161" s="202"/>
      <c r="M161" s="203"/>
      <c r="N161" s="203"/>
      <c r="O161" s="203"/>
      <c r="P161" s="203"/>
      <c r="Q161" s="203"/>
      <c r="R161" s="203"/>
      <c r="AP161" s="181"/>
      <c r="AQ161" s="181"/>
      <c r="AR161" s="181"/>
      <c r="AS161" s="181"/>
      <c r="AT161" s="181"/>
      <c r="AU161" s="181"/>
      <c r="AV161" s="181"/>
      <c r="AW161" s="181"/>
      <c r="AX161" s="181"/>
      <c r="AY161" s="181"/>
      <c r="AZ161" s="181"/>
      <c r="BA161" s="181"/>
      <c r="BB161" s="181"/>
      <c r="BC161" s="181"/>
      <c r="BD161" s="181"/>
      <c r="BE161" s="181"/>
      <c r="BF161" s="181"/>
      <c r="BG161" s="181"/>
      <c r="BI161" s="241"/>
      <c r="BJ161" s="241"/>
      <c r="BL161" s="181"/>
    </row>
    <row r="162" spans="1:64">
      <c r="A162" s="181"/>
      <c r="F162" s="181"/>
      <c r="G162" s="180"/>
      <c r="H162" s="180"/>
      <c r="I162" s="180"/>
      <c r="J162" s="181"/>
      <c r="K162" s="181"/>
      <c r="L162" s="202"/>
      <c r="M162" s="203"/>
      <c r="N162" s="203"/>
      <c r="O162" s="203"/>
      <c r="P162" s="203"/>
      <c r="Q162" s="203"/>
      <c r="R162" s="203"/>
      <c r="AP162" s="181"/>
      <c r="AQ162" s="181"/>
      <c r="AR162" s="181"/>
      <c r="AS162" s="181"/>
      <c r="AT162" s="181"/>
      <c r="AU162" s="181"/>
      <c r="AV162" s="181"/>
      <c r="AW162" s="181"/>
      <c r="AX162" s="181"/>
      <c r="AY162" s="181"/>
      <c r="AZ162" s="181"/>
      <c r="BA162" s="181"/>
      <c r="BB162" s="181"/>
      <c r="BC162" s="181"/>
      <c r="BD162" s="181"/>
      <c r="BE162" s="181"/>
      <c r="BF162" s="181"/>
      <c r="BG162" s="181"/>
      <c r="BI162" s="241"/>
      <c r="BJ162" s="241"/>
      <c r="BL162" s="181"/>
    </row>
    <row r="163" spans="1:64">
      <c r="A163" s="181"/>
      <c r="F163" s="181"/>
      <c r="G163" s="180"/>
      <c r="H163" s="180"/>
      <c r="I163" s="180"/>
      <c r="J163" s="181"/>
      <c r="K163" s="181"/>
      <c r="L163" s="202"/>
      <c r="M163" s="203"/>
      <c r="N163" s="203"/>
      <c r="O163" s="203"/>
      <c r="P163" s="203"/>
      <c r="Q163" s="203"/>
      <c r="R163" s="203"/>
      <c r="AP163" s="181"/>
      <c r="AQ163" s="181"/>
      <c r="AR163" s="181"/>
      <c r="AS163" s="181"/>
      <c r="AT163" s="181"/>
      <c r="AU163" s="181"/>
      <c r="AV163" s="181"/>
      <c r="AW163" s="181"/>
      <c r="AX163" s="181"/>
      <c r="AY163" s="181"/>
      <c r="AZ163" s="181"/>
      <c r="BA163" s="181"/>
      <c r="BB163" s="181"/>
      <c r="BC163" s="181"/>
      <c r="BD163" s="181"/>
      <c r="BE163" s="181"/>
      <c r="BF163" s="181"/>
      <c r="BG163" s="181"/>
      <c r="BI163" s="241"/>
      <c r="BJ163" s="241"/>
      <c r="BL163" s="181"/>
    </row>
    <row r="164" spans="1:64">
      <c r="A164" s="181"/>
      <c r="F164" s="181"/>
      <c r="G164" s="180"/>
      <c r="H164" s="180"/>
      <c r="I164" s="180"/>
      <c r="J164" s="181"/>
      <c r="K164" s="181"/>
      <c r="L164" s="202"/>
      <c r="M164" s="203"/>
      <c r="N164" s="203"/>
      <c r="O164" s="203"/>
      <c r="P164" s="203"/>
      <c r="Q164" s="203"/>
      <c r="R164" s="203"/>
      <c r="AP164" s="181"/>
      <c r="AQ164" s="181"/>
      <c r="AR164" s="181"/>
      <c r="AS164" s="181"/>
      <c r="AT164" s="181"/>
      <c r="AU164" s="181"/>
      <c r="AV164" s="181"/>
      <c r="AW164" s="181"/>
      <c r="AX164" s="181"/>
      <c r="AY164" s="181"/>
      <c r="AZ164" s="181"/>
      <c r="BA164" s="181"/>
      <c r="BB164" s="181"/>
      <c r="BC164" s="181"/>
      <c r="BD164" s="181"/>
      <c r="BE164" s="181"/>
      <c r="BF164" s="181"/>
      <c r="BG164" s="181"/>
      <c r="BI164" s="241"/>
      <c r="BJ164" s="241"/>
      <c r="BL164" s="181"/>
    </row>
    <row r="165" spans="1:64">
      <c r="A165" s="181"/>
      <c r="F165" s="181"/>
      <c r="G165" s="180"/>
      <c r="H165" s="180"/>
      <c r="I165" s="180"/>
      <c r="J165" s="181"/>
      <c r="K165" s="181"/>
      <c r="L165" s="202"/>
      <c r="M165" s="203"/>
      <c r="N165" s="203"/>
      <c r="O165" s="203"/>
      <c r="P165" s="203"/>
      <c r="Q165" s="203"/>
      <c r="R165" s="203"/>
      <c r="AP165" s="181"/>
      <c r="AQ165" s="181"/>
      <c r="AR165" s="181"/>
      <c r="AS165" s="181"/>
      <c r="AT165" s="181"/>
      <c r="AU165" s="181"/>
      <c r="AV165" s="181"/>
      <c r="AW165" s="181"/>
      <c r="AX165" s="181"/>
      <c r="AY165" s="181"/>
      <c r="AZ165" s="181"/>
      <c r="BA165" s="181"/>
      <c r="BB165" s="181"/>
      <c r="BC165" s="181"/>
      <c r="BD165" s="181"/>
      <c r="BE165" s="181"/>
      <c r="BF165" s="181"/>
      <c r="BG165" s="181"/>
      <c r="BI165" s="241"/>
      <c r="BJ165" s="241"/>
      <c r="BL165" s="181"/>
    </row>
    <row r="166" spans="1:64">
      <c r="A166" s="181"/>
      <c r="F166" s="181"/>
      <c r="G166" s="180"/>
      <c r="H166" s="180"/>
      <c r="I166" s="180"/>
      <c r="J166" s="181"/>
      <c r="K166" s="181"/>
      <c r="L166" s="202"/>
      <c r="M166" s="203"/>
      <c r="N166" s="203"/>
      <c r="O166" s="203"/>
      <c r="P166" s="203"/>
      <c r="Q166" s="203"/>
      <c r="R166" s="203"/>
      <c r="AP166" s="181"/>
      <c r="AQ166" s="181"/>
      <c r="AR166" s="181"/>
      <c r="AS166" s="181"/>
      <c r="AT166" s="181"/>
      <c r="AU166" s="181"/>
      <c r="AV166" s="181"/>
      <c r="AW166" s="181"/>
      <c r="AX166" s="181"/>
      <c r="AY166" s="181"/>
      <c r="AZ166" s="181"/>
      <c r="BA166" s="181"/>
      <c r="BB166" s="181"/>
      <c r="BC166" s="181"/>
      <c r="BD166" s="181"/>
      <c r="BE166" s="181"/>
      <c r="BF166" s="181"/>
      <c r="BG166" s="181"/>
      <c r="BI166" s="241"/>
      <c r="BJ166" s="241"/>
      <c r="BL166" s="181"/>
    </row>
    <row r="167" spans="1:64">
      <c r="A167" s="181"/>
      <c r="F167" s="181"/>
      <c r="G167" s="180"/>
      <c r="H167" s="180"/>
      <c r="I167" s="180"/>
      <c r="J167" s="181"/>
      <c r="K167" s="181"/>
      <c r="L167" s="202"/>
      <c r="M167" s="203"/>
      <c r="N167" s="203"/>
      <c r="O167" s="203"/>
      <c r="P167" s="203"/>
      <c r="Q167" s="203"/>
      <c r="R167" s="203"/>
      <c r="AP167" s="181"/>
      <c r="AQ167" s="181"/>
      <c r="AR167" s="181"/>
      <c r="AS167" s="181"/>
      <c r="AT167" s="181"/>
      <c r="AU167" s="181"/>
      <c r="AV167" s="181"/>
      <c r="AW167" s="181"/>
      <c r="AX167" s="181"/>
      <c r="AY167" s="181"/>
      <c r="AZ167" s="181"/>
      <c r="BA167" s="181"/>
      <c r="BB167" s="181"/>
      <c r="BC167" s="181"/>
      <c r="BD167" s="181"/>
      <c r="BE167" s="181"/>
      <c r="BF167" s="181"/>
      <c r="BG167" s="181"/>
      <c r="BI167" s="241"/>
      <c r="BJ167" s="241"/>
      <c r="BL167" s="181"/>
    </row>
    <row r="168" spans="1:64">
      <c r="A168" s="181"/>
      <c r="F168" s="181"/>
      <c r="G168" s="180"/>
      <c r="H168" s="180"/>
      <c r="I168" s="180"/>
      <c r="J168" s="181"/>
      <c r="K168" s="181"/>
      <c r="L168" s="202"/>
      <c r="M168" s="203"/>
      <c r="N168" s="203"/>
      <c r="O168" s="203"/>
      <c r="P168" s="203"/>
      <c r="Q168" s="203"/>
      <c r="R168" s="203"/>
      <c r="AP168" s="181"/>
      <c r="AQ168" s="181"/>
      <c r="AR168" s="181"/>
      <c r="AS168" s="181"/>
      <c r="AT168" s="181"/>
      <c r="AU168" s="181"/>
      <c r="AV168" s="181"/>
      <c r="AW168" s="181"/>
      <c r="AX168" s="181"/>
      <c r="AY168" s="181"/>
      <c r="AZ168" s="181"/>
      <c r="BA168" s="181"/>
      <c r="BB168" s="181"/>
      <c r="BC168" s="181"/>
      <c r="BD168" s="181"/>
      <c r="BE168" s="181"/>
      <c r="BF168" s="181"/>
      <c r="BG168" s="181"/>
      <c r="BI168" s="241"/>
      <c r="BJ168" s="241"/>
      <c r="BL168" s="181"/>
    </row>
    <row r="169" spans="1:64">
      <c r="A169" s="181"/>
      <c r="F169" s="181"/>
      <c r="G169" s="180"/>
      <c r="H169" s="180"/>
      <c r="I169" s="180"/>
      <c r="J169" s="181"/>
      <c r="K169" s="181"/>
      <c r="L169" s="202"/>
      <c r="M169" s="203"/>
      <c r="N169" s="203"/>
      <c r="O169" s="203"/>
      <c r="P169" s="203"/>
      <c r="Q169" s="203"/>
      <c r="R169" s="203"/>
      <c r="AP169" s="181"/>
      <c r="AQ169" s="181"/>
      <c r="AR169" s="181"/>
      <c r="AS169" s="181"/>
      <c r="AT169" s="181"/>
      <c r="AU169" s="181"/>
      <c r="AV169" s="181"/>
      <c r="AW169" s="181"/>
      <c r="AX169" s="181"/>
      <c r="AY169" s="181"/>
      <c r="AZ169" s="181"/>
      <c r="BA169" s="181"/>
      <c r="BB169" s="181"/>
      <c r="BC169" s="181"/>
      <c r="BD169" s="181"/>
      <c r="BE169" s="181"/>
      <c r="BF169" s="181"/>
      <c r="BG169" s="181"/>
      <c r="BI169" s="241"/>
      <c r="BJ169" s="241"/>
      <c r="BL169" s="181"/>
    </row>
    <row r="170" spans="1:64">
      <c r="A170" s="181"/>
      <c r="F170" s="181"/>
      <c r="G170" s="180"/>
      <c r="H170" s="180"/>
      <c r="I170" s="180"/>
      <c r="J170" s="181"/>
      <c r="K170" s="181"/>
      <c r="L170" s="202"/>
      <c r="M170" s="203"/>
      <c r="N170" s="203"/>
      <c r="O170" s="203"/>
      <c r="P170" s="203"/>
      <c r="Q170" s="203"/>
      <c r="R170" s="203"/>
      <c r="AP170" s="181"/>
      <c r="AQ170" s="181"/>
      <c r="AR170" s="181"/>
      <c r="AS170" s="181"/>
      <c r="AT170" s="181"/>
      <c r="AU170" s="181"/>
      <c r="AV170" s="181"/>
      <c r="AW170" s="181"/>
      <c r="AX170" s="181"/>
      <c r="AY170" s="181"/>
      <c r="AZ170" s="181"/>
      <c r="BA170" s="181"/>
      <c r="BB170" s="181"/>
      <c r="BC170" s="181"/>
      <c r="BD170" s="181"/>
      <c r="BE170" s="181"/>
      <c r="BF170" s="181"/>
      <c r="BG170" s="181"/>
      <c r="BI170" s="241"/>
      <c r="BJ170" s="241"/>
      <c r="BL170" s="181"/>
    </row>
    <row r="171" spans="1:64">
      <c r="A171" s="181"/>
      <c r="F171" s="181"/>
      <c r="G171" s="180"/>
      <c r="H171" s="180"/>
      <c r="I171" s="180"/>
      <c r="J171" s="181"/>
      <c r="K171" s="181"/>
      <c r="L171" s="202"/>
      <c r="M171" s="203"/>
      <c r="N171" s="203"/>
      <c r="O171" s="203"/>
      <c r="P171" s="203"/>
      <c r="Q171" s="203"/>
      <c r="R171" s="203"/>
      <c r="AP171" s="181"/>
      <c r="AQ171" s="181"/>
      <c r="AR171" s="181"/>
      <c r="AS171" s="181"/>
      <c r="AT171" s="181"/>
      <c r="AU171" s="181"/>
      <c r="AV171" s="181"/>
      <c r="AW171" s="181"/>
      <c r="AX171" s="181"/>
      <c r="AY171" s="181"/>
      <c r="AZ171" s="181"/>
      <c r="BA171" s="181"/>
      <c r="BB171" s="181"/>
      <c r="BC171" s="181"/>
      <c r="BD171" s="181"/>
      <c r="BE171" s="181"/>
      <c r="BF171" s="181"/>
      <c r="BG171" s="181"/>
      <c r="BI171" s="241"/>
      <c r="BJ171" s="241"/>
      <c r="BL171" s="181"/>
    </row>
    <row r="172" spans="1:64">
      <c r="A172" s="181"/>
      <c r="F172" s="181"/>
      <c r="G172" s="180"/>
      <c r="H172" s="180"/>
      <c r="I172" s="180"/>
      <c r="J172" s="181"/>
      <c r="K172" s="181"/>
      <c r="L172" s="202"/>
      <c r="M172" s="203"/>
      <c r="N172" s="203"/>
      <c r="O172" s="203"/>
      <c r="P172" s="203"/>
      <c r="Q172" s="203"/>
      <c r="R172" s="203"/>
      <c r="AP172" s="181"/>
      <c r="AQ172" s="181"/>
      <c r="AR172" s="181"/>
      <c r="AS172" s="181"/>
      <c r="AT172" s="181"/>
      <c r="AU172" s="181"/>
      <c r="AV172" s="181"/>
      <c r="AW172" s="181"/>
      <c r="AX172" s="181"/>
      <c r="AY172" s="181"/>
      <c r="AZ172" s="181"/>
      <c r="BA172" s="181"/>
      <c r="BB172" s="181"/>
      <c r="BC172" s="181"/>
      <c r="BD172" s="181"/>
      <c r="BE172" s="181"/>
      <c r="BF172" s="181"/>
      <c r="BG172" s="181"/>
      <c r="BI172" s="241"/>
      <c r="BJ172" s="241"/>
      <c r="BL172" s="181"/>
    </row>
    <row r="173" spans="1:64">
      <c r="A173" s="181"/>
      <c r="F173" s="181"/>
      <c r="G173" s="180"/>
      <c r="H173" s="180"/>
      <c r="I173" s="180"/>
      <c r="J173" s="181"/>
      <c r="K173" s="181"/>
      <c r="L173" s="202"/>
      <c r="M173" s="203"/>
      <c r="N173" s="203"/>
      <c r="O173" s="203"/>
      <c r="P173" s="203"/>
      <c r="Q173" s="203"/>
      <c r="R173" s="203"/>
      <c r="AP173" s="181"/>
      <c r="AQ173" s="181"/>
      <c r="AR173" s="181"/>
      <c r="AS173" s="181"/>
      <c r="AT173" s="181"/>
      <c r="AU173" s="181"/>
      <c r="AV173" s="181"/>
      <c r="AW173" s="181"/>
      <c r="AX173" s="181"/>
      <c r="AY173" s="181"/>
      <c r="AZ173" s="181"/>
      <c r="BA173" s="181"/>
      <c r="BB173" s="181"/>
      <c r="BC173" s="181"/>
      <c r="BD173" s="181"/>
      <c r="BE173" s="181"/>
      <c r="BF173" s="181"/>
      <c r="BG173" s="181"/>
      <c r="BI173" s="241"/>
      <c r="BJ173" s="241"/>
      <c r="BL173" s="181"/>
    </row>
    <row r="174" spans="1:64">
      <c r="A174" s="181"/>
      <c r="F174" s="181"/>
      <c r="G174" s="180"/>
      <c r="H174" s="180"/>
      <c r="I174" s="180"/>
      <c r="J174" s="181"/>
      <c r="K174" s="181"/>
      <c r="L174" s="202"/>
      <c r="M174" s="203"/>
      <c r="N174" s="203"/>
      <c r="O174" s="203"/>
      <c r="P174" s="203"/>
      <c r="Q174" s="203"/>
      <c r="R174" s="203"/>
      <c r="AP174" s="181"/>
      <c r="AQ174" s="181"/>
      <c r="AR174" s="181"/>
      <c r="AS174" s="181"/>
      <c r="AT174" s="181"/>
      <c r="AU174" s="181"/>
      <c r="AV174" s="181"/>
      <c r="AW174" s="181"/>
      <c r="AX174" s="181"/>
      <c r="AY174" s="181"/>
      <c r="AZ174" s="181"/>
      <c r="BA174" s="181"/>
      <c r="BB174" s="181"/>
      <c r="BC174" s="181"/>
      <c r="BD174" s="181"/>
      <c r="BE174" s="181"/>
      <c r="BF174" s="181"/>
      <c r="BG174" s="181"/>
      <c r="BI174" s="241"/>
      <c r="BJ174" s="241"/>
      <c r="BL174" s="181"/>
    </row>
    <row r="175" spans="1:64">
      <c r="A175" s="181"/>
      <c r="F175" s="181"/>
      <c r="G175" s="180"/>
      <c r="H175" s="180"/>
      <c r="I175" s="180"/>
      <c r="J175" s="181"/>
      <c r="K175" s="181"/>
      <c r="L175" s="202"/>
      <c r="M175" s="203"/>
      <c r="N175" s="203"/>
      <c r="O175" s="203"/>
      <c r="P175" s="203"/>
      <c r="Q175" s="203"/>
      <c r="R175" s="203"/>
      <c r="AP175" s="181"/>
      <c r="AQ175" s="181"/>
      <c r="AR175" s="181"/>
      <c r="AS175" s="181"/>
      <c r="AT175" s="181"/>
      <c r="AU175" s="181"/>
      <c r="AV175" s="181"/>
      <c r="AW175" s="181"/>
      <c r="AX175" s="181"/>
      <c r="AY175" s="181"/>
      <c r="AZ175" s="181"/>
      <c r="BA175" s="181"/>
      <c r="BB175" s="181"/>
      <c r="BC175" s="181"/>
      <c r="BD175" s="181"/>
      <c r="BE175" s="181"/>
      <c r="BF175" s="181"/>
      <c r="BG175" s="181"/>
      <c r="BI175" s="241"/>
      <c r="BJ175" s="241"/>
      <c r="BL175" s="181"/>
    </row>
    <row r="176" spans="1:64">
      <c r="A176" s="181"/>
      <c r="F176" s="181"/>
      <c r="G176" s="180"/>
      <c r="H176" s="180"/>
      <c r="I176" s="180"/>
      <c r="J176" s="181"/>
      <c r="K176" s="181"/>
      <c r="L176" s="202"/>
      <c r="M176" s="203"/>
      <c r="N176" s="203"/>
      <c r="O176" s="203"/>
      <c r="P176" s="203"/>
      <c r="Q176" s="203"/>
      <c r="R176" s="203"/>
      <c r="AP176" s="181"/>
      <c r="AQ176" s="181"/>
      <c r="AR176" s="181"/>
      <c r="AS176" s="181"/>
      <c r="AT176" s="181"/>
      <c r="AU176" s="181"/>
      <c r="AV176" s="181"/>
      <c r="AW176" s="181"/>
      <c r="AX176" s="181"/>
      <c r="AY176" s="181"/>
      <c r="AZ176" s="181"/>
      <c r="BA176" s="181"/>
      <c r="BB176" s="181"/>
      <c r="BC176" s="181"/>
      <c r="BD176" s="181"/>
      <c r="BE176" s="181"/>
      <c r="BF176" s="181"/>
      <c r="BG176" s="181"/>
      <c r="BI176" s="241"/>
      <c r="BJ176" s="241"/>
      <c r="BL176" s="181"/>
    </row>
    <row r="177" spans="1:64">
      <c r="A177" s="181"/>
      <c r="F177" s="181"/>
      <c r="G177" s="180"/>
      <c r="H177" s="180"/>
      <c r="I177" s="180"/>
      <c r="J177" s="181"/>
      <c r="K177" s="181"/>
      <c r="L177" s="202"/>
      <c r="M177" s="203"/>
      <c r="N177" s="203"/>
      <c r="O177" s="203"/>
      <c r="P177" s="203"/>
      <c r="Q177" s="203"/>
      <c r="R177" s="203"/>
      <c r="AP177" s="181"/>
      <c r="AQ177" s="181"/>
      <c r="AR177" s="181"/>
      <c r="AS177" s="181"/>
      <c r="AT177" s="181"/>
      <c r="AU177" s="181"/>
      <c r="AV177" s="181"/>
      <c r="AW177" s="181"/>
      <c r="AX177" s="181"/>
      <c r="AY177" s="181"/>
      <c r="AZ177" s="181"/>
      <c r="BA177" s="181"/>
      <c r="BB177" s="181"/>
      <c r="BC177" s="181"/>
      <c r="BD177" s="181"/>
      <c r="BE177" s="181"/>
      <c r="BF177" s="181"/>
      <c r="BG177" s="181"/>
      <c r="BI177" s="241"/>
      <c r="BJ177" s="241"/>
      <c r="BL177" s="181"/>
    </row>
    <row r="178" spans="1:64">
      <c r="A178" s="181"/>
      <c r="F178" s="181"/>
      <c r="G178" s="180"/>
      <c r="H178" s="180"/>
      <c r="I178" s="180"/>
      <c r="J178" s="181"/>
      <c r="K178" s="181"/>
      <c r="L178" s="202"/>
      <c r="M178" s="203"/>
      <c r="N178" s="203"/>
      <c r="O178" s="203"/>
      <c r="P178" s="203"/>
      <c r="Q178" s="203"/>
      <c r="R178" s="203"/>
      <c r="AP178" s="181"/>
      <c r="AQ178" s="181"/>
      <c r="AR178" s="181"/>
      <c r="AS178" s="181"/>
      <c r="AT178" s="181"/>
      <c r="AU178" s="181"/>
      <c r="AV178" s="181"/>
      <c r="AW178" s="181"/>
      <c r="AX178" s="181"/>
      <c r="AY178" s="181"/>
      <c r="AZ178" s="181"/>
      <c r="BA178" s="181"/>
      <c r="BB178" s="181"/>
      <c r="BC178" s="181"/>
      <c r="BD178" s="181"/>
      <c r="BE178" s="181"/>
      <c r="BF178" s="181"/>
      <c r="BG178" s="181"/>
      <c r="BI178" s="241"/>
      <c r="BJ178" s="241"/>
      <c r="BL178" s="181"/>
    </row>
    <row r="179" spans="1:64">
      <c r="A179" s="181"/>
      <c r="F179" s="181"/>
      <c r="G179" s="180"/>
      <c r="H179" s="180"/>
      <c r="I179" s="180"/>
      <c r="J179" s="181"/>
      <c r="K179" s="181"/>
      <c r="L179" s="202"/>
      <c r="M179" s="203"/>
      <c r="N179" s="203"/>
      <c r="O179" s="203"/>
      <c r="P179" s="203"/>
      <c r="Q179" s="203"/>
      <c r="R179" s="203"/>
      <c r="AP179" s="181"/>
      <c r="AQ179" s="181"/>
      <c r="AR179" s="181"/>
      <c r="AS179" s="181"/>
      <c r="AT179" s="181"/>
      <c r="AU179" s="181"/>
      <c r="AV179" s="181"/>
      <c r="AW179" s="181"/>
      <c r="AX179" s="181"/>
      <c r="AY179" s="181"/>
      <c r="AZ179" s="181"/>
      <c r="BA179" s="181"/>
      <c r="BB179" s="181"/>
      <c r="BC179" s="181"/>
      <c r="BD179" s="181"/>
      <c r="BE179" s="181"/>
      <c r="BF179" s="181"/>
      <c r="BG179" s="181"/>
      <c r="BI179" s="241"/>
      <c r="BJ179" s="241"/>
      <c r="BL179" s="181"/>
    </row>
    <row r="180" spans="1:64">
      <c r="A180" s="181"/>
      <c r="F180" s="181"/>
      <c r="G180" s="180"/>
      <c r="H180" s="180"/>
      <c r="I180" s="180"/>
      <c r="J180" s="181"/>
      <c r="K180" s="181"/>
      <c r="L180" s="202"/>
      <c r="M180" s="203"/>
      <c r="N180" s="203"/>
      <c r="O180" s="203"/>
      <c r="P180" s="203"/>
      <c r="Q180" s="203"/>
      <c r="R180" s="203"/>
      <c r="AP180" s="181"/>
      <c r="AQ180" s="181"/>
      <c r="AR180" s="181"/>
      <c r="AS180" s="181"/>
      <c r="AT180" s="181"/>
      <c r="AU180" s="181"/>
      <c r="AV180" s="181"/>
      <c r="AW180" s="181"/>
      <c r="AX180" s="181"/>
      <c r="AY180" s="181"/>
      <c r="AZ180" s="181"/>
      <c r="BA180" s="181"/>
      <c r="BB180" s="181"/>
      <c r="BC180" s="181"/>
      <c r="BD180" s="181"/>
      <c r="BE180" s="181"/>
      <c r="BF180" s="181"/>
      <c r="BG180" s="181"/>
      <c r="BI180" s="241"/>
      <c r="BJ180" s="241"/>
      <c r="BL180" s="181"/>
    </row>
    <row r="181" spans="1:64">
      <c r="A181" s="181"/>
      <c r="F181" s="181"/>
      <c r="G181" s="180"/>
      <c r="H181" s="180"/>
      <c r="I181" s="180"/>
      <c r="J181" s="181"/>
      <c r="K181" s="181"/>
      <c r="L181" s="202"/>
      <c r="M181" s="203"/>
      <c r="N181" s="203"/>
      <c r="O181" s="203"/>
      <c r="P181" s="203"/>
      <c r="Q181" s="203"/>
      <c r="R181" s="203"/>
      <c r="AP181" s="181"/>
      <c r="AQ181" s="181"/>
      <c r="AR181" s="181"/>
      <c r="AS181" s="181"/>
      <c r="AT181" s="181"/>
      <c r="AU181" s="181"/>
      <c r="AV181" s="181"/>
      <c r="AW181" s="181"/>
      <c r="AX181" s="181"/>
      <c r="AY181" s="181"/>
      <c r="AZ181" s="181"/>
      <c r="BA181" s="181"/>
      <c r="BB181" s="181"/>
      <c r="BC181" s="181"/>
      <c r="BD181" s="181"/>
      <c r="BE181" s="181"/>
      <c r="BF181" s="181"/>
      <c r="BG181" s="181"/>
      <c r="BI181" s="241"/>
      <c r="BJ181" s="241"/>
      <c r="BL181" s="181"/>
    </row>
    <row r="182" spans="1:64">
      <c r="A182" s="181"/>
      <c r="F182" s="181"/>
      <c r="G182" s="180"/>
      <c r="H182" s="180"/>
      <c r="I182" s="180"/>
      <c r="J182" s="181"/>
      <c r="K182" s="181"/>
      <c r="L182" s="202"/>
      <c r="M182" s="203"/>
      <c r="N182" s="203"/>
      <c r="O182" s="203"/>
      <c r="P182" s="203"/>
      <c r="Q182" s="203"/>
      <c r="R182" s="203"/>
      <c r="AP182" s="181"/>
      <c r="AQ182" s="181"/>
      <c r="AR182" s="181"/>
      <c r="AS182" s="181"/>
      <c r="AT182" s="181"/>
      <c r="AU182" s="181"/>
      <c r="AV182" s="181"/>
      <c r="AW182" s="181"/>
      <c r="AX182" s="181"/>
      <c r="AY182" s="181"/>
      <c r="AZ182" s="181"/>
      <c r="BA182" s="181"/>
      <c r="BB182" s="181"/>
      <c r="BC182" s="181"/>
      <c r="BD182" s="181"/>
      <c r="BE182" s="181"/>
      <c r="BF182" s="181"/>
      <c r="BG182" s="181"/>
      <c r="BI182" s="241"/>
      <c r="BJ182" s="241"/>
      <c r="BL182" s="181"/>
    </row>
    <row r="183" spans="1:64">
      <c r="A183" s="181"/>
      <c r="F183" s="181"/>
      <c r="G183" s="180"/>
      <c r="H183" s="180"/>
      <c r="I183" s="180"/>
      <c r="J183" s="181"/>
      <c r="K183" s="181"/>
      <c r="L183" s="202"/>
      <c r="M183" s="203"/>
      <c r="N183" s="203"/>
      <c r="O183" s="203"/>
      <c r="P183" s="203"/>
      <c r="Q183" s="203"/>
      <c r="R183" s="203"/>
      <c r="AP183" s="181"/>
      <c r="AQ183" s="181"/>
      <c r="AR183" s="181"/>
      <c r="AS183" s="181"/>
      <c r="AT183" s="181"/>
      <c r="AU183" s="181"/>
      <c r="AV183" s="181"/>
      <c r="AW183" s="181"/>
      <c r="AX183" s="181"/>
      <c r="AY183" s="181"/>
      <c r="AZ183" s="181"/>
      <c r="BA183" s="181"/>
      <c r="BB183" s="181"/>
      <c r="BC183" s="181"/>
      <c r="BD183" s="181"/>
      <c r="BE183" s="181"/>
      <c r="BF183" s="181"/>
      <c r="BG183" s="181"/>
      <c r="BI183" s="241"/>
      <c r="BJ183" s="241"/>
      <c r="BL183" s="181"/>
    </row>
    <row r="184" spans="1:64">
      <c r="A184" s="181"/>
      <c r="F184" s="181"/>
      <c r="G184" s="180"/>
      <c r="H184" s="180"/>
      <c r="I184" s="180"/>
      <c r="J184" s="181"/>
      <c r="K184" s="181"/>
      <c r="L184" s="202"/>
      <c r="M184" s="203"/>
      <c r="N184" s="203"/>
      <c r="O184" s="203"/>
      <c r="P184" s="203"/>
      <c r="Q184" s="203"/>
      <c r="R184" s="203"/>
      <c r="AP184" s="181"/>
      <c r="AQ184" s="181"/>
      <c r="AR184" s="181"/>
      <c r="AS184" s="181"/>
      <c r="AT184" s="181"/>
      <c r="AU184" s="181"/>
      <c r="AV184" s="181"/>
      <c r="AW184" s="181"/>
      <c r="AX184" s="181"/>
      <c r="AY184" s="181"/>
      <c r="AZ184" s="181"/>
      <c r="BA184" s="181"/>
      <c r="BB184" s="181"/>
      <c r="BC184" s="181"/>
      <c r="BD184" s="181"/>
      <c r="BE184" s="181"/>
      <c r="BF184" s="181"/>
      <c r="BG184" s="181"/>
      <c r="BI184" s="241"/>
      <c r="BJ184" s="241"/>
      <c r="BL184" s="181"/>
    </row>
    <row r="185" spans="1:64">
      <c r="A185" s="181"/>
      <c r="F185" s="181"/>
      <c r="G185" s="180"/>
      <c r="H185" s="180"/>
      <c r="I185" s="180"/>
      <c r="J185" s="181"/>
      <c r="K185" s="181"/>
      <c r="L185" s="202"/>
      <c r="M185" s="203"/>
      <c r="N185" s="203"/>
      <c r="O185" s="203"/>
      <c r="P185" s="203"/>
      <c r="Q185" s="203"/>
      <c r="R185" s="203"/>
      <c r="AP185" s="181"/>
      <c r="AQ185" s="181"/>
      <c r="AR185" s="181"/>
      <c r="AS185" s="181"/>
      <c r="AT185" s="181"/>
      <c r="AU185" s="181"/>
      <c r="AV185" s="181"/>
      <c r="AW185" s="181"/>
      <c r="AX185" s="181"/>
      <c r="AY185" s="181"/>
      <c r="AZ185" s="181"/>
      <c r="BA185" s="181"/>
      <c r="BB185" s="181"/>
      <c r="BC185" s="181"/>
      <c r="BD185" s="181"/>
      <c r="BE185" s="181"/>
      <c r="BF185" s="181"/>
      <c r="BG185" s="181"/>
      <c r="BI185" s="241"/>
      <c r="BJ185" s="241"/>
      <c r="BL185" s="181"/>
    </row>
    <row r="186" spans="1:64">
      <c r="A186" s="181"/>
      <c r="F186" s="181"/>
      <c r="G186" s="180"/>
      <c r="H186" s="180"/>
      <c r="I186" s="180"/>
      <c r="J186" s="181"/>
      <c r="K186" s="181"/>
      <c r="L186" s="202"/>
      <c r="M186" s="203"/>
      <c r="N186" s="203"/>
      <c r="O186" s="203"/>
      <c r="P186" s="203"/>
      <c r="Q186" s="203"/>
      <c r="R186" s="203"/>
      <c r="AP186" s="181"/>
      <c r="AQ186" s="181"/>
      <c r="AR186" s="181"/>
      <c r="AS186" s="181"/>
      <c r="AT186" s="181"/>
      <c r="AU186" s="181"/>
      <c r="AV186" s="181"/>
      <c r="AW186" s="181"/>
      <c r="AX186" s="181"/>
      <c r="AY186" s="181"/>
      <c r="AZ186" s="181"/>
      <c r="BA186" s="181"/>
      <c r="BB186" s="181"/>
      <c r="BC186" s="181"/>
      <c r="BD186" s="181"/>
      <c r="BE186" s="181"/>
      <c r="BF186" s="181"/>
      <c r="BG186" s="181"/>
      <c r="BI186" s="241"/>
      <c r="BJ186" s="241"/>
      <c r="BL186" s="181"/>
    </row>
    <row r="187" spans="1:64">
      <c r="A187" s="181"/>
      <c r="F187" s="181"/>
      <c r="G187" s="180"/>
      <c r="H187" s="180"/>
      <c r="I187" s="180"/>
      <c r="J187" s="181"/>
      <c r="K187" s="181"/>
      <c r="L187" s="202"/>
      <c r="M187" s="203"/>
      <c r="N187" s="203"/>
      <c r="O187" s="203"/>
      <c r="P187" s="203"/>
      <c r="Q187" s="203"/>
      <c r="R187" s="203"/>
      <c r="AP187" s="181"/>
      <c r="AQ187" s="181"/>
      <c r="AR187" s="181"/>
      <c r="AS187" s="181"/>
      <c r="AT187" s="181"/>
      <c r="AU187" s="181"/>
      <c r="AV187" s="181"/>
      <c r="AW187" s="181"/>
      <c r="AX187" s="181"/>
      <c r="AY187" s="181"/>
      <c r="AZ187" s="181"/>
      <c r="BA187" s="181"/>
      <c r="BB187" s="181"/>
      <c r="BC187" s="181"/>
      <c r="BD187" s="181"/>
      <c r="BE187" s="181"/>
      <c r="BF187" s="181"/>
      <c r="BG187" s="181"/>
      <c r="BI187" s="241"/>
      <c r="BJ187" s="241"/>
      <c r="BL187" s="181"/>
    </row>
    <row r="188" spans="1:64">
      <c r="A188" s="181"/>
      <c r="F188" s="181"/>
      <c r="G188" s="180"/>
      <c r="H188" s="180"/>
      <c r="I188" s="180"/>
      <c r="J188" s="181"/>
      <c r="K188" s="181"/>
      <c r="L188" s="202"/>
      <c r="M188" s="203"/>
      <c r="N188" s="203"/>
      <c r="O188" s="203"/>
      <c r="P188" s="203"/>
      <c r="Q188" s="203"/>
      <c r="R188" s="203"/>
      <c r="AP188" s="181"/>
      <c r="AQ188" s="181"/>
      <c r="AR188" s="181"/>
      <c r="AS188" s="181"/>
      <c r="AT188" s="181"/>
      <c r="AU188" s="181"/>
      <c r="AV188" s="181"/>
      <c r="AW188" s="181"/>
      <c r="AX188" s="181"/>
      <c r="AY188" s="181"/>
      <c r="AZ188" s="181"/>
      <c r="BA188" s="181"/>
      <c r="BB188" s="181"/>
      <c r="BC188" s="181"/>
      <c r="BD188" s="181"/>
      <c r="BE188" s="181"/>
      <c r="BF188" s="181"/>
      <c r="BG188" s="181"/>
      <c r="BI188" s="241"/>
      <c r="BJ188" s="241"/>
      <c r="BL188" s="181"/>
    </row>
    <row r="189" spans="1:64">
      <c r="A189" s="181"/>
      <c r="F189" s="181"/>
      <c r="G189" s="180"/>
      <c r="H189" s="180"/>
      <c r="I189" s="180"/>
      <c r="J189" s="181"/>
      <c r="K189" s="181"/>
      <c r="L189" s="202"/>
      <c r="M189" s="203"/>
      <c r="N189" s="203"/>
      <c r="O189" s="203"/>
      <c r="P189" s="203"/>
      <c r="Q189" s="203"/>
      <c r="R189" s="203"/>
      <c r="AP189" s="181"/>
      <c r="AQ189" s="181"/>
      <c r="AR189" s="181"/>
      <c r="AS189" s="181"/>
      <c r="AT189" s="181"/>
      <c r="AU189" s="181"/>
      <c r="AV189" s="181"/>
      <c r="AW189" s="181"/>
      <c r="AX189" s="181"/>
      <c r="AY189" s="181"/>
      <c r="AZ189" s="181"/>
      <c r="BA189" s="181"/>
      <c r="BB189" s="181"/>
      <c r="BC189" s="181"/>
      <c r="BD189" s="181"/>
      <c r="BE189" s="181"/>
      <c r="BF189" s="181"/>
      <c r="BG189" s="181"/>
      <c r="BI189" s="241"/>
      <c r="BJ189" s="241"/>
      <c r="BL189" s="181"/>
    </row>
    <row r="190" spans="1:64">
      <c r="A190" s="181"/>
      <c r="F190" s="181"/>
      <c r="G190" s="180"/>
      <c r="H190" s="180"/>
      <c r="I190" s="180"/>
      <c r="J190" s="181"/>
      <c r="K190" s="181"/>
      <c r="L190" s="202"/>
      <c r="M190" s="203"/>
      <c r="N190" s="203"/>
      <c r="O190" s="203"/>
      <c r="P190" s="203"/>
      <c r="Q190" s="203"/>
      <c r="R190" s="203"/>
      <c r="AP190" s="181"/>
      <c r="AQ190" s="181"/>
      <c r="AR190" s="181"/>
      <c r="AS190" s="181"/>
      <c r="AT190" s="181"/>
      <c r="AU190" s="181"/>
      <c r="AV190" s="181"/>
      <c r="AW190" s="181"/>
      <c r="AX190" s="181"/>
      <c r="AY190" s="181"/>
      <c r="AZ190" s="181"/>
      <c r="BA190" s="181"/>
      <c r="BB190" s="181"/>
      <c r="BC190" s="181"/>
      <c r="BD190" s="181"/>
      <c r="BE190" s="181"/>
      <c r="BF190" s="181"/>
      <c r="BG190" s="181"/>
      <c r="BI190" s="241"/>
      <c r="BJ190" s="241"/>
      <c r="BL190" s="181"/>
    </row>
    <row r="191" spans="1:64">
      <c r="A191" s="181"/>
      <c r="F191" s="181"/>
      <c r="G191" s="180"/>
      <c r="H191" s="180"/>
      <c r="I191" s="180"/>
      <c r="J191" s="181"/>
      <c r="K191" s="181"/>
      <c r="L191" s="202"/>
      <c r="M191" s="203"/>
      <c r="N191" s="203"/>
      <c r="O191" s="203"/>
      <c r="P191" s="203"/>
      <c r="Q191" s="203"/>
      <c r="R191" s="203"/>
      <c r="AP191" s="181"/>
      <c r="AQ191" s="181"/>
      <c r="AR191" s="181"/>
      <c r="AS191" s="181"/>
      <c r="AT191" s="181"/>
      <c r="AU191" s="181"/>
      <c r="AV191" s="181"/>
      <c r="AW191" s="181"/>
      <c r="AX191" s="181"/>
      <c r="AY191" s="181"/>
      <c r="AZ191" s="181"/>
      <c r="BA191" s="181"/>
      <c r="BB191" s="181"/>
      <c r="BC191" s="181"/>
      <c r="BD191" s="181"/>
      <c r="BE191" s="181"/>
      <c r="BF191" s="181"/>
      <c r="BG191" s="181"/>
      <c r="BI191" s="241"/>
      <c r="BJ191" s="241"/>
      <c r="BL191" s="181"/>
    </row>
    <row r="192" spans="1:64">
      <c r="A192" s="181"/>
      <c r="F192" s="181"/>
      <c r="G192" s="180"/>
      <c r="H192" s="180"/>
      <c r="I192" s="180"/>
      <c r="J192" s="181"/>
      <c r="K192" s="181"/>
      <c r="L192" s="202"/>
      <c r="M192" s="203"/>
      <c r="N192" s="203"/>
      <c r="O192" s="203"/>
      <c r="P192" s="203"/>
      <c r="Q192" s="203"/>
      <c r="R192" s="203"/>
      <c r="AP192" s="181"/>
      <c r="AQ192" s="181"/>
      <c r="AR192" s="181"/>
      <c r="AS192" s="181"/>
      <c r="AT192" s="181"/>
      <c r="AU192" s="181"/>
      <c r="AV192" s="181"/>
      <c r="AW192" s="181"/>
      <c r="AX192" s="181"/>
      <c r="AY192" s="181"/>
      <c r="AZ192" s="181"/>
      <c r="BA192" s="181"/>
      <c r="BB192" s="181"/>
      <c r="BC192" s="181"/>
      <c r="BD192" s="181"/>
      <c r="BE192" s="181"/>
      <c r="BF192" s="181"/>
      <c r="BG192" s="181"/>
      <c r="BI192" s="241"/>
      <c r="BJ192" s="241"/>
      <c r="BL192" s="181"/>
    </row>
    <row r="193" spans="1:64">
      <c r="A193" s="181"/>
      <c r="F193" s="181"/>
      <c r="G193" s="180"/>
      <c r="H193" s="180"/>
      <c r="I193" s="180"/>
      <c r="J193" s="181"/>
      <c r="K193" s="181"/>
      <c r="L193" s="202"/>
      <c r="M193" s="203"/>
      <c r="N193" s="203"/>
      <c r="O193" s="203"/>
      <c r="P193" s="203"/>
      <c r="Q193" s="203"/>
      <c r="R193" s="203"/>
      <c r="AP193" s="181"/>
      <c r="AQ193" s="181"/>
      <c r="AR193" s="181"/>
      <c r="AS193" s="181"/>
      <c r="AT193" s="181"/>
      <c r="AU193" s="181"/>
      <c r="AV193" s="181"/>
      <c r="AW193" s="181"/>
      <c r="AX193" s="181"/>
      <c r="AY193" s="181"/>
      <c r="AZ193" s="181"/>
      <c r="BA193" s="181"/>
      <c r="BB193" s="181"/>
      <c r="BC193" s="181"/>
      <c r="BD193" s="181"/>
      <c r="BE193" s="181"/>
      <c r="BF193" s="181"/>
      <c r="BG193" s="181"/>
      <c r="BI193" s="241"/>
      <c r="BJ193" s="241"/>
      <c r="BL193" s="181"/>
    </row>
    <row r="194" spans="1:64">
      <c r="A194" s="181"/>
      <c r="F194" s="181"/>
      <c r="G194" s="180"/>
      <c r="H194" s="180"/>
      <c r="I194" s="180"/>
      <c r="J194" s="181"/>
      <c r="K194" s="181"/>
      <c r="L194" s="202"/>
      <c r="M194" s="203"/>
      <c r="N194" s="203"/>
      <c r="O194" s="203"/>
      <c r="P194" s="203"/>
      <c r="Q194" s="203"/>
      <c r="R194" s="203"/>
      <c r="AP194" s="181"/>
      <c r="AQ194" s="181"/>
      <c r="AR194" s="181"/>
      <c r="AS194" s="181"/>
      <c r="AT194" s="181"/>
      <c r="AU194" s="181"/>
      <c r="AV194" s="181"/>
      <c r="AW194" s="181"/>
      <c r="AX194" s="181"/>
      <c r="AY194" s="181"/>
      <c r="AZ194" s="181"/>
      <c r="BA194" s="181"/>
      <c r="BB194" s="181"/>
      <c r="BC194" s="181"/>
      <c r="BD194" s="181"/>
      <c r="BE194" s="181"/>
      <c r="BF194" s="181"/>
      <c r="BG194" s="181"/>
      <c r="BI194" s="241"/>
      <c r="BJ194" s="241"/>
      <c r="BL194" s="181"/>
    </row>
    <row r="195" spans="1:64">
      <c r="A195" s="181"/>
      <c r="F195" s="181"/>
      <c r="G195" s="180"/>
      <c r="H195" s="180"/>
      <c r="I195" s="180"/>
      <c r="J195" s="181"/>
      <c r="K195" s="181"/>
      <c r="L195" s="202"/>
      <c r="M195" s="203"/>
      <c r="N195" s="203"/>
      <c r="O195" s="203"/>
      <c r="P195" s="203"/>
      <c r="Q195" s="203"/>
      <c r="R195" s="203"/>
      <c r="AP195" s="181"/>
      <c r="AQ195" s="181"/>
      <c r="AR195" s="181"/>
      <c r="AS195" s="181"/>
      <c r="AT195" s="181"/>
      <c r="AU195" s="181"/>
      <c r="AV195" s="181"/>
      <c r="AW195" s="181"/>
      <c r="AX195" s="181"/>
      <c r="AY195" s="181"/>
      <c r="AZ195" s="181"/>
      <c r="BA195" s="181"/>
      <c r="BB195" s="181"/>
      <c r="BC195" s="181"/>
      <c r="BD195" s="181"/>
      <c r="BE195" s="181"/>
      <c r="BF195" s="181"/>
      <c r="BG195" s="181"/>
      <c r="BI195" s="241"/>
      <c r="BJ195" s="241"/>
      <c r="BL195" s="181"/>
    </row>
    <row r="196" spans="1:64">
      <c r="A196" s="181"/>
      <c r="F196" s="181"/>
      <c r="G196" s="180"/>
      <c r="H196" s="180"/>
      <c r="I196" s="180"/>
      <c r="J196" s="181"/>
      <c r="K196" s="181"/>
      <c r="L196" s="202"/>
      <c r="M196" s="203"/>
      <c r="N196" s="203"/>
      <c r="O196" s="203"/>
      <c r="P196" s="203"/>
      <c r="Q196" s="203"/>
      <c r="R196" s="203"/>
      <c r="AP196" s="181"/>
      <c r="AQ196" s="181"/>
      <c r="AR196" s="181"/>
      <c r="AS196" s="181"/>
      <c r="AT196" s="181"/>
      <c r="AU196" s="181"/>
      <c r="AV196" s="181"/>
      <c r="AW196" s="181"/>
      <c r="AX196" s="181"/>
      <c r="AY196" s="181"/>
      <c r="AZ196" s="181"/>
      <c r="BA196" s="181"/>
      <c r="BB196" s="181"/>
      <c r="BC196" s="181"/>
      <c r="BD196" s="181"/>
      <c r="BE196" s="181"/>
      <c r="BF196" s="181"/>
      <c r="BG196" s="181"/>
      <c r="BI196" s="241"/>
      <c r="BJ196" s="241"/>
      <c r="BL196" s="181"/>
    </row>
    <row r="197" spans="1:64">
      <c r="A197" s="181"/>
      <c r="F197" s="181"/>
      <c r="G197" s="180"/>
      <c r="H197" s="180"/>
      <c r="I197" s="180"/>
      <c r="J197" s="181"/>
      <c r="K197" s="181"/>
      <c r="L197" s="202"/>
      <c r="M197" s="203"/>
      <c r="N197" s="203"/>
      <c r="O197" s="203"/>
      <c r="P197" s="203"/>
      <c r="Q197" s="203"/>
      <c r="R197" s="203"/>
      <c r="AP197" s="181"/>
      <c r="AQ197" s="181"/>
      <c r="AR197" s="181"/>
      <c r="AS197" s="181"/>
      <c r="AT197" s="181"/>
      <c r="AU197" s="181"/>
      <c r="AV197" s="181"/>
      <c r="AW197" s="181"/>
      <c r="AX197" s="181"/>
      <c r="AY197" s="181"/>
      <c r="AZ197" s="181"/>
      <c r="BA197" s="181"/>
      <c r="BB197" s="181"/>
      <c r="BC197" s="181"/>
      <c r="BD197" s="181"/>
      <c r="BE197" s="181"/>
      <c r="BF197" s="181"/>
      <c r="BG197" s="181"/>
      <c r="BI197" s="241"/>
      <c r="BJ197" s="241"/>
      <c r="BL197" s="181"/>
    </row>
    <row r="198" spans="1:64">
      <c r="A198" s="181"/>
      <c r="F198" s="181"/>
      <c r="G198" s="180"/>
      <c r="H198" s="180"/>
      <c r="I198" s="180"/>
      <c r="J198" s="181"/>
      <c r="K198" s="181"/>
      <c r="L198" s="202"/>
      <c r="M198" s="203"/>
      <c r="N198" s="203"/>
      <c r="O198" s="203"/>
      <c r="P198" s="203"/>
      <c r="Q198" s="203"/>
      <c r="R198" s="203"/>
      <c r="AP198" s="181"/>
      <c r="AQ198" s="181"/>
      <c r="AR198" s="181"/>
      <c r="AS198" s="181"/>
      <c r="AT198" s="181"/>
      <c r="AU198" s="181"/>
      <c r="AV198" s="181"/>
      <c r="AW198" s="181"/>
      <c r="AX198" s="181"/>
      <c r="AY198" s="181"/>
      <c r="AZ198" s="181"/>
      <c r="BA198" s="181"/>
      <c r="BB198" s="181"/>
      <c r="BC198" s="181"/>
      <c r="BD198" s="181"/>
      <c r="BE198" s="181"/>
      <c r="BF198" s="181"/>
      <c r="BG198" s="181"/>
      <c r="BI198" s="241"/>
      <c r="BJ198" s="241"/>
      <c r="BL198" s="181"/>
    </row>
    <row r="199" spans="1:64">
      <c r="A199" s="181"/>
      <c r="F199" s="181"/>
      <c r="G199" s="180"/>
      <c r="H199" s="180"/>
      <c r="I199" s="180"/>
      <c r="J199" s="181"/>
      <c r="K199" s="181"/>
      <c r="L199" s="202"/>
      <c r="M199" s="203"/>
      <c r="N199" s="203"/>
      <c r="O199" s="203"/>
      <c r="P199" s="203"/>
      <c r="Q199" s="203"/>
      <c r="R199" s="203"/>
      <c r="AP199" s="181"/>
      <c r="AQ199" s="181"/>
      <c r="AR199" s="181"/>
      <c r="AS199" s="181"/>
      <c r="AT199" s="181"/>
      <c r="AU199" s="181"/>
      <c r="AV199" s="181"/>
      <c r="AW199" s="181"/>
      <c r="AX199" s="181"/>
      <c r="AY199" s="181"/>
      <c r="AZ199" s="181"/>
      <c r="BA199" s="181"/>
      <c r="BB199" s="181"/>
      <c r="BC199" s="181"/>
      <c r="BD199" s="181"/>
      <c r="BE199" s="181"/>
      <c r="BF199" s="181"/>
      <c r="BG199" s="181"/>
      <c r="BI199" s="241"/>
      <c r="BJ199" s="241"/>
      <c r="BL199" s="181"/>
    </row>
    <row r="200" spans="1:64">
      <c r="A200" s="181"/>
      <c r="F200" s="181"/>
      <c r="G200" s="180"/>
      <c r="H200" s="180"/>
      <c r="I200" s="180"/>
      <c r="J200" s="181"/>
      <c r="K200" s="181"/>
      <c r="L200" s="202"/>
      <c r="M200" s="203"/>
      <c r="N200" s="203"/>
      <c r="O200" s="203"/>
      <c r="P200" s="203"/>
      <c r="Q200" s="203"/>
      <c r="R200" s="203"/>
      <c r="AP200" s="181"/>
      <c r="AQ200" s="181"/>
      <c r="AR200" s="181"/>
      <c r="AS200" s="181"/>
      <c r="AT200" s="181"/>
      <c r="AU200" s="181"/>
      <c r="AV200" s="181"/>
      <c r="AW200" s="181"/>
      <c r="AX200" s="181"/>
      <c r="AY200" s="181"/>
      <c r="AZ200" s="181"/>
      <c r="BA200" s="181"/>
      <c r="BB200" s="181"/>
      <c r="BC200" s="181"/>
      <c r="BD200" s="181"/>
      <c r="BE200" s="181"/>
      <c r="BF200" s="181"/>
      <c r="BG200" s="181"/>
      <c r="BI200" s="241"/>
      <c r="BJ200" s="241"/>
      <c r="BL200" s="181"/>
    </row>
    <row r="201" spans="1:64">
      <c r="A201" s="181"/>
      <c r="F201" s="181"/>
      <c r="G201" s="180"/>
      <c r="H201" s="180"/>
      <c r="I201" s="180"/>
      <c r="J201" s="181"/>
      <c r="K201" s="181"/>
      <c r="L201" s="202"/>
      <c r="M201" s="203"/>
      <c r="N201" s="203"/>
      <c r="O201" s="203"/>
      <c r="P201" s="203"/>
      <c r="Q201" s="203"/>
      <c r="R201" s="203"/>
      <c r="AP201" s="181"/>
      <c r="AQ201" s="181"/>
      <c r="AR201" s="181"/>
      <c r="AS201" s="181"/>
      <c r="AT201" s="181"/>
      <c r="AU201" s="181"/>
      <c r="AV201" s="181"/>
      <c r="AW201" s="181"/>
      <c r="AX201" s="181"/>
      <c r="AY201" s="181"/>
      <c r="AZ201" s="181"/>
      <c r="BA201" s="181"/>
      <c r="BB201" s="181"/>
      <c r="BC201" s="181"/>
      <c r="BD201" s="181"/>
      <c r="BE201" s="181"/>
      <c r="BF201" s="181"/>
      <c r="BG201" s="181"/>
      <c r="BI201" s="241"/>
      <c r="BJ201" s="241"/>
      <c r="BL201" s="181"/>
    </row>
    <row r="202" spans="1:64">
      <c r="A202" s="181"/>
      <c r="F202" s="181"/>
      <c r="G202" s="180"/>
      <c r="H202" s="180"/>
      <c r="I202" s="180"/>
      <c r="J202" s="181"/>
      <c r="K202" s="181"/>
      <c r="L202" s="202"/>
      <c r="M202" s="203"/>
      <c r="N202" s="203"/>
      <c r="O202" s="203"/>
      <c r="P202" s="203"/>
      <c r="Q202" s="203"/>
      <c r="R202" s="203"/>
      <c r="AP202" s="181"/>
      <c r="AQ202" s="181"/>
      <c r="AR202" s="181"/>
      <c r="AS202" s="181"/>
      <c r="AT202" s="181"/>
      <c r="AU202" s="181"/>
      <c r="AV202" s="181"/>
      <c r="AW202" s="181"/>
      <c r="AX202" s="181"/>
      <c r="AY202" s="181"/>
      <c r="AZ202" s="181"/>
      <c r="BA202" s="181"/>
      <c r="BB202" s="181"/>
      <c r="BC202" s="181"/>
      <c r="BD202" s="181"/>
      <c r="BE202" s="181"/>
      <c r="BF202" s="181"/>
      <c r="BG202" s="181"/>
      <c r="BI202" s="241"/>
      <c r="BJ202" s="241"/>
      <c r="BL202" s="181"/>
    </row>
    <row r="203" spans="1:64">
      <c r="A203" s="181"/>
      <c r="F203" s="181"/>
      <c r="G203" s="180"/>
      <c r="H203" s="180"/>
      <c r="I203" s="180"/>
      <c r="J203" s="181"/>
      <c r="K203" s="181"/>
      <c r="L203" s="202"/>
      <c r="M203" s="203"/>
      <c r="N203" s="203"/>
      <c r="O203" s="203"/>
      <c r="P203" s="203"/>
      <c r="Q203" s="203"/>
      <c r="R203" s="203"/>
      <c r="AP203" s="181"/>
      <c r="AQ203" s="181"/>
      <c r="AR203" s="181"/>
      <c r="AS203" s="181"/>
      <c r="AT203" s="181"/>
      <c r="AU203" s="181"/>
      <c r="AV203" s="181"/>
      <c r="AW203" s="181"/>
      <c r="AX203" s="181"/>
      <c r="AY203" s="181"/>
      <c r="AZ203" s="181"/>
      <c r="BA203" s="181"/>
      <c r="BB203" s="181"/>
      <c r="BC203" s="181"/>
      <c r="BD203" s="181"/>
      <c r="BE203" s="181"/>
      <c r="BF203" s="181"/>
      <c r="BG203" s="181"/>
      <c r="BI203" s="241"/>
      <c r="BJ203" s="241"/>
      <c r="BL203" s="181"/>
    </row>
    <row r="204" spans="1:64">
      <c r="A204" s="181"/>
      <c r="F204" s="181"/>
      <c r="G204" s="180"/>
      <c r="H204" s="180"/>
      <c r="I204" s="180"/>
      <c r="J204" s="181"/>
      <c r="K204" s="181"/>
      <c r="L204" s="202"/>
      <c r="M204" s="203"/>
      <c r="N204" s="203"/>
      <c r="O204" s="203"/>
      <c r="P204" s="203"/>
      <c r="Q204" s="203"/>
      <c r="R204" s="203"/>
      <c r="AP204" s="181"/>
      <c r="AQ204" s="181"/>
      <c r="AR204" s="181"/>
      <c r="AS204" s="181"/>
      <c r="AT204" s="181"/>
      <c r="AU204" s="181"/>
      <c r="AV204" s="181"/>
      <c r="AW204" s="181"/>
      <c r="AX204" s="181"/>
      <c r="AY204" s="181"/>
      <c r="AZ204" s="181"/>
      <c r="BA204" s="181"/>
      <c r="BB204" s="181"/>
      <c r="BC204" s="181"/>
      <c r="BD204" s="181"/>
      <c r="BE204" s="181"/>
      <c r="BF204" s="181"/>
      <c r="BG204" s="181"/>
      <c r="BI204" s="241"/>
      <c r="BJ204" s="241"/>
      <c r="BL204" s="181"/>
    </row>
    <row r="205" spans="1:64">
      <c r="A205" s="181"/>
      <c r="F205" s="181"/>
      <c r="G205" s="180"/>
      <c r="H205" s="180"/>
      <c r="I205" s="180"/>
      <c r="J205" s="181"/>
      <c r="K205" s="181"/>
      <c r="L205" s="202"/>
      <c r="M205" s="203"/>
      <c r="N205" s="203"/>
      <c r="O205" s="203"/>
      <c r="P205" s="203"/>
      <c r="Q205" s="203"/>
      <c r="R205" s="203"/>
      <c r="AP205" s="181"/>
      <c r="AQ205" s="181"/>
      <c r="AR205" s="181"/>
      <c r="AS205" s="181"/>
      <c r="AT205" s="181"/>
      <c r="AU205" s="181"/>
      <c r="AV205" s="181"/>
      <c r="AW205" s="181"/>
      <c r="AX205" s="181"/>
      <c r="AY205" s="181"/>
      <c r="AZ205" s="181"/>
      <c r="BA205" s="181"/>
      <c r="BB205" s="181"/>
      <c r="BC205" s="181"/>
      <c r="BD205" s="181"/>
      <c r="BE205" s="181"/>
      <c r="BF205" s="181"/>
      <c r="BG205" s="181"/>
      <c r="BI205" s="241"/>
      <c r="BJ205" s="241"/>
      <c r="BL205" s="181"/>
    </row>
    <row r="206" spans="1:64">
      <c r="A206" s="181"/>
      <c r="F206" s="181"/>
      <c r="G206" s="180"/>
      <c r="H206" s="180"/>
      <c r="I206" s="180"/>
      <c r="J206" s="181"/>
      <c r="K206" s="181"/>
      <c r="L206" s="202"/>
      <c r="M206" s="203"/>
      <c r="N206" s="203"/>
      <c r="O206" s="203"/>
      <c r="P206" s="203"/>
      <c r="Q206" s="203"/>
      <c r="R206" s="203"/>
      <c r="AP206" s="181"/>
      <c r="AQ206" s="181"/>
      <c r="AR206" s="181"/>
      <c r="AS206" s="181"/>
      <c r="AT206" s="181"/>
      <c r="AU206" s="181"/>
      <c r="AV206" s="181"/>
      <c r="AW206" s="181"/>
      <c r="AX206" s="181"/>
      <c r="AY206" s="181"/>
      <c r="AZ206" s="181"/>
      <c r="BA206" s="181"/>
      <c r="BB206" s="181"/>
      <c r="BC206" s="181"/>
      <c r="BD206" s="181"/>
      <c r="BE206" s="181"/>
      <c r="BF206" s="181"/>
      <c r="BG206" s="181"/>
      <c r="BI206" s="241"/>
      <c r="BJ206" s="241"/>
      <c r="BL206" s="181"/>
    </row>
    <row r="207" spans="1:64">
      <c r="A207" s="181"/>
      <c r="F207" s="181"/>
      <c r="G207" s="180"/>
      <c r="H207" s="180"/>
      <c r="I207" s="180"/>
      <c r="J207" s="181"/>
      <c r="K207" s="181"/>
      <c r="L207" s="202"/>
      <c r="M207" s="203"/>
      <c r="N207" s="203"/>
      <c r="O207" s="203"/>
      <c r="P207" s="203"/>
      <c r="Q207" s="203"/>
      <c r="R207" s="203"/>
      <c r="AP207" s="181"/>
      <c r="AQ207" s="181"/>
      <c r="AR207" s="181"/>
      <c r="AS207" s="181"/>
      <c r="AT207" s="181"/>
      <c r="AU207" s="181"/>
      <c r="AV207" s="181"/>
      <c r="AW207" s="181"/>
      <c r="AX207" s="181"/>
      <c r="AY207" s="181"/>
      <c r="AZ207" s="181"/>
      <c r="BA207" s="181"/>
      <c r="BB207" s="181"/>
      <c r="BC207" s="181"/>
      <c r="BD207" s="181"/>
      <c r="BE207" s="181"/>
      <c r="BF207" s="181"/>
      <c r="BG207" s="181"/>
      <c r="BI207" s="241"/>
      <c r="BJ207" s="241"/>
      <c r="BL207" s="181"/>
    </row>
    <row r="208" spans="1:64">
      <c r="A208" s="181"/>
      <c r="F208" s="181"/>
      <c r="G208" s="180"/>
      <c r="H208" s="180"/>
      <c r="I208" s="180"/>
      <c r="J208" s="181"/>
      <c r="K208" s="181"/>
      <c r="L208" s="202"/>
      <c r="M208" s="203"/>
      <c r="N208" s="203"/>
      <c r="O208" s="203"/>
      <c r="P208" s="203"/>
      <c r="Q208" s="203"/>
      <c r="R208" s="203"/>
      <c r="AP208" s="181"/>
      <c r="AQ208" s="181"/>
      <c r="AR208" s="181"/>
      <c r="AS208" s="181"/>
      <c r="AT208" s="181"/>
      <c r="AU208" s="181"/>
      <c r="AV208" s="181"/>
      <c r="AW208" s="181"/>
      <c r="AX208" s="181"/>
      <c r="AY208" s="181"/>
      <c r="AZ208" s="181"/>
      <c r="BA208" s="181"/>
      <c r="BB208" s="181"/>
      <c r="BC208" s="181"/>
      <c r="BD208" s="181"/>
      <c r="BE208" s="181"/>
      <c r="BF208" s="181"/>
      <c r="BG208" s="181"/>
      <c r="BI208" s="241"/>
      <c r="BJ208" s="241"/>
      <c r="BL208" s="181"/>
    </row>
    <row r="209" spans="1:64">
      <c r="A209" s="181"/>
      <c r="F209" s="181"/>
      <c r="G209" s="180"/>
      <c r="H209" s="180"/>
      <c r="I209" s="180"/>
      <c r="J209" s="181"/>
      <c r="K209" s="181"/>
      <c r="L209" s="202"/>
      <c r="M209" s="203"/>
      <c r="N209" s="203"/>
      <c r="O209" s="203"/>
      <c r="P209" s="203"/>
      <c r="Q209" s="203"/>
      <c r="R209" s="203"/>
      <c r="AP209" s="181"/>
      <c r="AQ209" s="181"/>
      <c r="AR209" s="181"/>
      <c r="AS209" s="181"/>
      <c r="AT209" s="181"/>
      <c r="AU209" s="181"/>
      <c r="AV209" s="181"/>
      <c r="AW209" s="181"/>
      <c r="AX209" s="181"/>
      <c r="AY209" s="181"/>
      <c r="AZ209" s="181"/>
      <c r="BA209" s="181"/>
      <c r="BB209" s="181"/>
      <c r="BC209" s="181"/>
      <c r="BD209" s="181"/>
      <c r="BE209" s="181"/>
      <c r="BF209" s="181"/>
      <c r="BG209" s="181"/>
      <c r="BI209" s="241"/>
      <c r="BJ209" s="241"/>
      <c r="BL209" s="181"/>
    </row>
    <row r="210" spans="1:64">
      <c r="A210" s="181"/>
      <c r="F210" s="181"/>
      <c r="G210" s="180"/>
      <c r="H210" s="180"/>
      <c r="I210" s="180"/>
      <c r="J210" s="181"/>
      <c r="K210" s="181"/>
      <c r="L210" s="202"/>
      <c r="M210" s="203"/>
      <c r="N210" s="203"/>
      <c r="O210" s="203"/>
      <c r="P210" s="203"/>
      <c r="Q210" s="203"/>
      <c r="R210" s="203"/>
      <c r="AP210" s="181"/>
      <c r="AQ210" s="181"/>
      <c r="AR210" s="181"/>
      <c r="AS210" s="181"/>
      <c r="AT210" s="181"/>
      <c r="AU210" s="181"/>
      <c r="AV210" s="181"/>
      <c r="AW210" s="181"/>
      <c r="AX210" s="181"/>
      <c r="AY210" s="181"/>
      <c r="AZ210" s="181"/>
      <c r="BA210" s="181"/>
      <c r="BB210" s="181"/>
      <c r="BC210" s="181"/>
      <c r="BD210" s="181"/>
      <c r="BE210" s="181"/>
      <c r="BF210" s="181"/>
      <c r="BG210" s="181"/>
      <c r="BI210" s="241"/>
      <c r="BJ210" s="241"/>
      <c r="BL210" s="181"/>
    </row>
    <row r="211" spans="1:64">
      <c r="A211" s="181"/>
      <c r="F211" s="181"/>
      <c r="G211" s="180"/>
      <c r="H211" s="180"/>
      <c r="I211" s="180"/>
      <c r="J211" s="181"/>
      <c r="K211" s="181"/>
      <c r="L211" s="202"/>
      <c r="M211" s="203"/>
      <c r="N211" s="203"/>
      <c r="O211" s="203"/>
      <c r="P211" s="203"/>
      <c r="Q211" s="203"/>
      <c r="R211" s="203"/>
      <c r="AP211" s="181"/>
      <c r="AQ211" s="181"/>
      <c r="AR211" s="181"/>
      <c r="AS211" s="181"/>
      <c r="AT211" s="181"/>
      <c r="AU211" s="181"/>
      <c r="AV211" s="181"/>
      <c r="AW211" s="181"/>
      <c r="AX211" s="181"/>
      <c r="AY211" s="181"/>
      <c r="AZ211" s="181"/>
      <c r="BA211" s="181"/>
      <c r="BB211" s="181"/>
      <c r="BC211" s="181"/>
      <c r="BD211" s="181"/>
      <c r="BE211" s="181"/>
      <c r="BF211" s="181"/>
      <c r="BG211" s="181"/>
      <c r="BI211" s="241"/>
      <c r="BJ211" s="241"/>
      <c r="BL211" s="181"/>
    </row>
    <row r="212" spans="1:64">
      <c r="A212" s="181"/>
      <c r="F212" s="181"/>
      <c r="G212" s="180"/>
      <c r="H212" s="180"/>
      <c r="I212" s="180"/>
      <c r="J212" s="181"/>
      <c r="K212" s="181"/>
      <c r="L212" s="202"/>
      <c r="M212" s="203"/>
      <c r="N212" s="203"/>
      <c r="O212" s="203"/>
      <c r="P212" s="203"/>
      <c r="Q212" s="203"/>
      <c r="R212" s="203"/>
      <c r="AP212" s="181"/>
      <c r="AQ212" s="181"/>
      <c r="AR212" s="181"/>
      <c r="AS212" s="181"/>
      <c r="AT212" s="181"/>
      <c r="AU212" s="181"/>
      <c r="AV212" s="181"/>
      <c r="AW212" s="181"/>
      <c r="AX212" s="181"/>
      <c r="AY212" s="181"/>
      <c r="AZ212" s="181"/>
      <c r="BA212" s="181"/>
      <c r="BB212" s="181"/>
      <c r="BC212" s="181"/>
      <c r="BD212" s="181"/>
      <c r="BE212" s="181"/>
      <c r="BF212" s="181"/>
      <c r="BG212" s="181"/>
      <c r="BI212" s="241"/>
      <c r="BJ212" s="241"/>
      <c r="BL212" s="181"/>
    </row>
    <row r="213" spans="1:64">
      <c r="A213" s="181"/>
      <c r="F213" s="181"/>
      <c r="G213" s="180"/>
      <c r="H213" s="180"/>
      <c r="I213" s="180"/>
      <c r="J213" s="181"/>
      <c r="K213" s="181"/>
      <c r="L213" s="202"/>
      <c r="M213" s="203"/>
      <c r="N213" s="203"/>
      <c r="O213" s="203"/>
      <c r="P213" s="203"/>
      <c r="Q213" s="203"/>
      <c r="R213" s="203"/>
      <c r="AP213" s="181"/>
      <c r="AQ213" s="181"/>
      <c r="AR213" s="181"/>
      <c r="AS213" s="181"/>
      <c r="AT213" s="181"/>
      <c r="AU213" s="181"/>
      <c r="AV213" s="181"/>
      <c r="AW213" s="181"/>
      <c r="AX213" s="181"/>
      <c r="AY213" s="181"/>
      <c r="AZ213" s="181"/>
      <c r="BA213" s="181"/>
      <c r="BB213" s="181"/>
      <c r="BC213" s="181"/>
      <c r="BD213" s="181"/>
      <c r="BE213" s="181"/>
      <c r="BF213" s="181"/>
      <c r="BG213" s="181"/>
      <c r="BI213" s="241"/>
      <c r="BJ213" s="241"/>
      <c r="BL213" s="181"/>
    </row>
    <row r="214" spans="1:64">
      <c r="A214" s="181"/>
      <c r="F214" s="181"/>
      <c r="G214" s="180"/>
      <c r="H214" s="180"/>
      <c r="I214" s="180"/>
      <c r="J214" s="181"/>
      <c r="K214" s="181"/>
      <c r="L214" s="202"/>
      <c r="M214" s="203"/>
      <c r="N214" s="203"/>
      <c r="O214" s="203"/>
      <c r="P214" s="203"/>
      <c r="Q214" s="203"/>
      <c r="R214" s="203"/>
      <c r="AP214" s="181"/>
      <c r="AQ214" s="181"/>
      <c r="AR214" s="181"/>
      <c r="AS214" s="181"/>
      <c r="AT214" s="181"/>
      <c r="AU214" s="181"/>
      <c r="AV214" s="181"/>
      <c r="AW214" s="181"/>
      <c r="AX214" s="181"/>
      <c r="AY214" s="181"/>
      <c r="AZ214" s="181"/>
      <c r="BA214" s="181"/>
      <c r="BB214" s="181"/>
      <c r="BC214" s="181"/>
      <c r="BD214" s="181"/>
      <c r="BE214" s="181"/>
      <c r="BF214" s="181"/>
      <c r="BG214" s="181"/>
      <c r="BI214" s="241"/>
      <c r="BJ214" s="241"/>
      <c r="BL214" s="181"/>
    </row>
    <row r="215" spans="1:64">
      <c r="A215" s="181"/>
      <c r="F215" s="181"/>
      <c r="G215" s="180"/>
      <c r="H215" s="180"/>
      <c r="I215" s="180"/>
      <c r="J215" s="181"/>
      <c r="K215" s="181"/>
      <c r="L215" s="202"/>
      <c r="M215" s="203"/>
      <c r="N215" s="203"/>
      <c r="O215" s="203"/>
      <c r="P215" s="203"/>
      <c r="Q215" s="203"/>
      <c r="R215" s="203"/>
      <c r="AP215" s="181"/>
      <c r="AQ215" s="181"/>
      <c r="AR215" s="181"/>
      <c r="AS215" s="181"/>
      <c r="AT215" s="181"/>
      <c r="AU215" s="181"/>
      <c r="AV215" s="181"/>
      <c r="AW215" s="181"/>
      <c r="AX215" s="181"/>
      <c r="AY215" s="181"/>
      <c r="AZ215" s="181"/>
      <c r="BA215" s="181"/>
      <c r="BB215" s="181"/>
      <c r="BC215" s="181"/>
      <c r="BD215" s="181"/>
      <c r="BE215" s="181"/>
      <c r="BF215" s="181"/>
      <c r="BG215" s="181"/>
      <c r="BI215" s="241"/>
      <c r="BJ215" s="241"/>
      <c r="BL215" s="181"/>
    </row>
    <row r="216" spans="1:64">
      <c r="A216" s="181"/>
      <c r="F216" s="181"/>
      <c r="G216" s="180"/>
      <c r="H216" s="180"/>
      <c r="I216" s="180"/>
      <c r="J216" s="181"/>
      <c r="K216" s="181"/>
      <c r="L216" s="202"/>
      <c r="M216" s="203"/>
      <c r="N216" s="203"/>
      <c r="O216" s="203"/>
      <c r="P216" s="203"/>
      <c r="Q216" s="203"/>
      <c r="R216" s="203"/>
      <c r="AP216" s="181"/>
      <c r="AQ216" s="181"/>
      <c r="AR216" s="181"/>
      <c r="AS216" s="181"/>
      <c r="AT216" s="181"/>
      <c r="AU216" s="181"/>
      <c r="AV216" s="181"/>
      <c r="AW216" s="181"/>
      <c r="AX216" s="181"/>
      <c r="AY216" s="181"/>
      <c r="AZ216" s="181"/>
      <c r="BA216" s="181"/>
      <c r="BB216" s="181"/>
      <c r="BC216" s="181"/>
      <c r="BD216" s="181"/>
      <c r="BE216" s="181"/>
      <c r="BF216" s="181"/>
      <c r="BG216" s="181"/>
      <c r="BI216" s="241"/>
      <c r="BJ216" s="241"/>
      <c r="BL216" s="181"/>
    </row>
    <row r="217" spans="1:64">
      <c r="A217" s="181"/>
      <c r="F217" s="181"/>
      <c r="G217" s="180"/>
      <c r="H217" s="180"/>
      <c r="I217" s="180"/>
      <c r="J217" s="181"/>
      <c r="K217" s="181"/>
      <c r="L217" s="202"/>
      <c r="M217" s="203"/>
      <c r="N217" s="203"/>
      <c r="O217" s="203"/>
      <c r="P217" s="203"/>
      <c r="Q217" s="203"/>
      <c r="R217" s="203"/>
      <c r="AP217" s="181"/>
      <c r="AQ217" s="181"/>
      <c r="AR217" s="181"/>
      <c r="AS217" s="181"/>
      <c r="AT217" s="181"/>
      <c r="AU217" s="181"/>
      <c r="AV217" s="181"/>
      <c r="AW217" s="181"/>
      <c r="AX217" s="181"/>
      <c r="AY217" s="181"/>
      <c r="AZ217" s="181"/>
      <c r="BA217" s="181"/>
      <c r="BB217" s="181"/>
      <c r="BC217" s="181"/>
      <c r="BD217" s="181"/>
      <c r="BE217" s="181"/>
      <c r="BF217" s="181"/>
      <c r="BG217" s="181"/>
      <c r="BI217" s="241"/>
      <c r="BJ217" s="241"/>
      <c r="BL217" s="181"/>
    </row>
    <row r="218" spans="1:64">
      <c r="A218" s="181"/>
      <c r="F218" s="181"/>
      <c r="G218" s="180"/>
      <c r="H218" s="180"/>
      <c r="I218" s="180"/>
      <c r="J218" s="181"/>
      <c r="K218" s="181"/>
      <c r="L218" s="202"/>
      <c r="M218" s="203"/>
      <c r="N218" s="203"/>
      <c r="O218" s="203"/>
      <c r="P218" s="203"/>
      <c r="Q218" s="203"/>
      <c r="R218" s="203"/>
      <c r="AP218" s="181"/>
      <c r="AQ218" s="181"/>
      <c r="AR218" s="181"/>
      <c r="AS218" s="181"/>
      <c r="AT218" s="181"/>
      <c r="AU218" s="181"/>
      <c r="AV218" s="181"/>
      <c r="AW218" s="181"/>
      <c r="AX218" s="181"/>
      <c r="AY218" s="181"/>
      <c r="AZ218" s="181"/>
      <c r="BA218" s="181"/>
      <c r="BB218" s="181"/>
      <c r="BC218" s="181"/>
      <c r="BD218" s="181"/>
      <c r="BE218" s="181"/>
      <c r="BF218" s="181"/>
      <c r="BG218" s="181"/>
      <c r="BI218" s="241"/>
      <c r="BJ218" s="241"/>
      <c r="BL218" s="181"/>
    </row>
    <row r="219" spans="1:64">
      <c r="A219" s="181"/>
      <c r="F219" s="181"/>
      <c r="G219" s="180"/>
      <c r="H219" s="180"/>
      <c r="I219" s="180"/>
      <c r="J219" s="181"/>
      <c r="K219" s="181"/>
      <c r="L219" s="202"/>
      <c r="M219" s="203"/>
      <c r="N219" s="203"/>
      <c r="O219" s="203"/>
      <c r="P219" s="203"/>
      <c r="Q219" s="203"/>
      <c r="R219" s="203"/>
      <c r="AP219" s="181"/>
      <c r="AQ219" s="181"/>
      <c r="AR219" s="181"/>
      <c r="AS219" s="181"/>
      <c r="AT219" s="181"/>
      <c r="AU219" s="181"/>
      <c r="AV219" s="181"/>
      <c r="AW219" s="181"/>
      <c r="AX219" s="181"/>
      <c r="AY219" s="181"/>
      <c r="AZ219" s="181"/>
      <c r="BA219" s="181"/>
      <c r="BB219" s="181"/>
      <c r="BC219" s="181"/>
      <c r="BD219" s="181"/>
      <c r="BE219" s="181"/>
      <c r="BF219" s="181"/>
      <c r="BG219" s="181"/>
      <c r="BI219" s="241"/>
      <c r="BJ219" s="241"/>
      <c r="BL219" s="181"/>
    </row>
    <row r="220" spans="1:64">
      <c r="A220" s="181"/>
      <c r="F220" s="181"/>
      <c r="G220" s="180"/>
      <c r="H220" s="180"/>
      <c r="I220" s="180"/>
      <c r="J220" s="181"/>
      <c r="K220" s="181"/>
      <c r="L220" s="202"/>
      <c r="M220" s="203"/>
      <c r="N220" s="203"/>
      <c r="O220" s="203"/>
      <c r="P220" s="203"/>
      <c r="Q220" s="203"/>
      <c r="R220" s="203"/>
      <c r="AP220" s="181"/>
      <c r="AQ220" s="181"/>
      <c r="AR220" s="181"/>
      <c r="AS220" s="181"/>
      <c r="AT220" s="181"/>
      <c r="AU220" s="181"/>
      <c r="AV220" s="181"/>
      <c r="AW220" s="181"/>
      <c r="AX220" s="181"/>
      <c r="AY220" s="181"/>
      <c r="AZ220" s="181"/>
      <c r="BA220" s="181"/>
      <c r="BB220" s="181"/>
      <c r="BC220" s="181"/>
      <c r="BD220" s="181"/>
      <c r="BE220" s="181"/>
      <c r="BF220" s="181"/>
      <c r="BG220" s="181"/>
      <c r="BI220" s="241"/>
      <c r="BJ220" s="241"/>
      <c r="BL220" s="181"/>
    </row>
    <row r="221" spans="1:64">
      <c r="A221" s="181"/>
      <c r="F221" s="181"/>
      <c r="G221" s="180"/>
      <c r="H221" s="180"/>
      <c r="I221" s="180"/>
      <c r="J221" s="181"/>
      <c r="K221" s="181"/>
      <c r="L221" s="202"/>
      <c r="M221" s="203"/>
      <c r="N221" s="203"/>
      <c r="O221" s="203"/>
      <c r="P221" s="203"/>
      <c r="Q221" s="203"/>
      <c r="R221" s="203"/>
      <c r="AP221" s="181"/>
      <c r="AQ221" s="181"/>
      <c r="AR221" s="181"/>
      <c r="AS221" s="181"/>
      <c r="AT221" s="181"/>
      <c r="AU221" s="181"/>
      <c r="AV221" s="181"/>
      <c r="AW221" s="181"/>
      <c r="AX221" s="181"/>
      <c r="AY221" s="181"/>
      <c r="AZ221" s="181"/>
      <c r="BA221" s="181"/>
      <c r="BB221" s="181"/>
      <c r="BC221" s="181"/>
      <c r="BD221" s="181"/>
      <c r="BE221" s="181"/>
      <c r="BF221" s="181"/>
      <c r="BG221" s="181"/>
      <c r="BI221" s="241"/>
      <c r="BJ221" s="241"/>
      <c r="BL221" s="181"/>
    </row>
    <row r="222" spans="1:64">
      <c r="A222" s="181"/>
      <c r="F222" s="181"/>
      <c r="G222" s="180"/>
      <c r="H222" s="180"/>
      <c r="I222" s="180"/>
      <c r="J222" s="181"/>
      <c r="K222" s="181"/>
      <c r="L222" s="202"/>
      <c r="M222" s="203"/>
      <c r="N222" s="203"/>
      <c r="O222" s="203"/>
      <c r="P222" s="203"/>
      <c r="Q222" s="203"/>
      <c r="R222" s="203"/>
      <c r="AP222" s="181"/>
      <c r="AQ222" s="181"/>
      <c r="AR222" s="181"/>
      <c r="AS222" s="181"/>
      <c r="AT222" s="181"/>
      <c r="AU222" s="181"/>
      <c r="AV222" s="181"/>
      <c r="AW222" s="181"/>
      <c r="AX222" s="181"/>
      <c r="AY222" s="181"/>
      <c r="AZ222" s="181"/>
      <c r="BA222" s="181"/>
      <c r="BB222" s="181"/>
      <c r="BC222" s="181"/>
      <c r="BD222" s="181"/>
      <c r="BE222" s="181"/>
      <c r="BF222" s="181"/>
      <c r="BG222" s="181"/>
      <c r="BI222" s="241"/>
      <c r="BJ222" s="241"/>
      <c r="BL222" s="181"/>
    </row>
    <row r="223" spans="1:64">
      <c r="A223" s="181"/>
      <c r="F223" s="181"/>
      <c r="G223" s="180"/>
      <c r="H223" s="180"/>
      <c r="I223" s="180"/>
      <c r="J223" s="181"/>
      <c r="K223" s="181"/>
      <c r="L223" s="202"/>
      <c r="M223" s="203"/>
      <c r="N223" s="203"/>
      <c r="O223" s="203"/>
      <c r="P223" s="203"/>
      <c r="Q223" s="203"/>
      <c r="R223" s="203"/>
      <c r="AP223" s="181"/>
      <c r="AQ223" s="181"/>
      <c r="AR223" s="181"/>
      <c r="AS223" s="181"/>
      <c r="AT223" s="181"/>
      <c r="AU223" s="181"/>
      <c r="AV223" s="181"/>
      <c r="AW223" s="181"/>
      <c r="AX223" s="181"/>
      <c r="AY223" s="181"/>
      <c r="AZ223" s="181"/>
      <c r="BA223" s="181"/>
      <c r="BB223" s="181"/>
      <c r="BC223" s="181"/>
      <c r="BD223" s="181"/>
      <c r="BE223" s="181"/>
      <c r="BF223" s="181"/>
      <c r="BG223" s="181"/>
      <c r="BI223" s="241"/>
      <c r="BJ223" s="241"/>
      <c r="BL223" s="181"/>
    </row>
    <row r="224" spans="1:64">
      <c r="A224" s="181"/>
      <c r="F224" s="181"/>
      <c r="G224" s="180"/>
      <c r="H224" s="180"/>
      <c r="I224" s="180"/>
      <c r="J224" s="181"/>
      <c r="K224" s="181"/>
      <c r="L224" s="202"/>
      <c r="M224" s="203"/>
      <c r="N224" s="203"/>
      <c r="O224" s="203"/>
      <c r="P224" s="203"/>
      <c r="Q224" s="203"/>
      <c r="R224" s="203"/>
      <c r="AP224" s="181"/>
      <c r="AQ224" s="181"/>
      <c r="AR224" s="181"/>
      <c r="AS224" s="181"/>
      <c r="AT224" s="181"/>
      <c r="AU224" s="181"/>
      <c r="AV224" s="181"/>
      <c r="AW224" s="181"/>
      <c r="AX224" s="181"/>
      <c r="AY224" s="181"/>
      <c r="AZ224" s="181"/>
      <c r="BA224" s="181"/>
      <c r="BB224" s="181"/>
      <c r="BC224" s="181"/>
      <c r="BD224" s="181"/>
      <c r="BE224" s="181"/>
      <c r="BF224" s="181"/>
      <c r="BG224" s="181"/>
      <c r="BI224" s="241"/>
      <c r="BJ224" s="241"/>
      <c r="BL224" s="181"/>
    </row>
    <row r="225" spans="1:64">
      <c r="A225" s="181"/>
      <c r="F225" s="181"/>
      <c r="G225" s="180"/>
      <c r="H225" s="180"/>
      <c r="I225" s="180"/>
      <c r="J225" s="181"/>
      <c r="K225" s="181"/>
      <c r="L225" s="202"/>
      <c r="M225" s="203"/>
      <c r="N225" s="203"/>
      <c r="O225" s="203"/>
      <c r="P225" s="203"/>
      <c r="Q225" s="203"/>
      <c r="R225" s="203"/>
      <c r="AP225" s="181"/>
      <c r="AQ225" s="181"/>
      <c r="AR225" s="181"/>
      <c r="AS225" s="181"/>
      <c r="AT225" s="181"/>
      <c r="AU225" s="181"/>
      <c r="AV225" s="181"/>
      <c r="AW225" s="181"/>
      <c r="AX225" s="181"/>
      <c r="AY225" s="181"/>
      <c r="AZ225" s="181"/>
      <c r="BA225" s="181"/>
      <c r="BB225" s="181"/>
      <c r="BC225" s="181"/>
      <c r="BD225" s="181"/>
      <c r="BE225" s="181"/>
      <c r="BF225" s="181"/>
      <c r="BG225" s="181"/>
      <c r="BI225" s="241"/>
      <c r="BJ225" s="241"/>
      <c r="BL225" s="181"/>
    </row>
    <row r="226" spans="1:64">
      <c r="A226" s="181"/>
      <c r="F226" s="181"/>
      <c r="G226" s="180"/>
      <c r="H226" s="180"/>
      <c r="I226" s="180"/>
      <c r="J226" s="181"/>
      <c r="K226" s="181"/>
      <c r="L226" s="202"/>
      <c r="M226" s="203"/>
      <c r="N226" s="203"/>
      <c r="O226" s="203"/>
      <c r="P226" s="203"/>
      <c r="Q226" s="203"/>
      <c r="R226" s="203"/>
      <c r="AP226" s="181"/>
      <c r="AQ226" s="181"/>
      <c r="AR226" s="181"/>
      <c r="AS226" s="181"/>
      <c r="AT226" s="181"/>
      <c r="AU226" s="181"/>
      <c r="AV226" s="181"/>
      <c r="AW226" s="181"/>
      <c r="AX226" s="181"/>
      <c r="AY226" s="181"/>
      <c r="AZ226" s="181"/>
      <c r="BA226" s="181"/>
      <c r="BB226" s="181"/>
      <c r="BC226" s="181"/>
      <c r="BD226" s="181"/>
      <c r="BE226" s="181"/>
      <c r="BF226" s="181"/>
      <c r="BG226" s="181"/>
      <c r="BI226" s="241"/>
      <c r="BJ226" s="241"/>
      <c r="BL226" s="181"/>
    </row>
    <row r="227" spans="1:64">
      <c r="A227" s="181"/>
      <c r="F227" s="181"/>
      <c r="G227" s="180"/>
      <c r="H227" s="180"/>
      <c r="I227" s="180"/>
      <c r="J227" s="181"/>
      <c r="K227" s="181"/>
      <c r="L227" s="202"/>
      <c r="M227" s="203"/>
      <c r="N227" s="203"/>
      <c r="O227" s="203"/>
      <c r="P227" s="203"/>
      <c r="Q227" s="203"/>
      <c r="R227" s="203"/>
      <c r="AP227" s="181"/>
      <c r="AQ227" s="181"/>
      <c r="AR227" s="181"/>
      <c r="AS227" s="181"/>
      <c r="AT227" s="181"/>
      <c r="AU227" s="181"/>
      <c r="AV227" s="181"/>
      <c r="AW227" s="181"/>
      <c r="AX227" s="181"/>
      <c r="AY227" s="181"/>
      <c r="AZ227" s="181"/>
      <c r="BA227" s="181"/>
      <c r="BB227" s="181"/>
      <c r="BC227" s="181"/>
      <c r="BD227" s="181"/>
      <c r="BE227" s="181"/>
      <c r="BF227" s="181"/>
      <c r="BG227" s="181"/>
      <c r="BI227" s="241"/>
      <c r="BJ227" s="241"/>
      <c r="BL227" s="181"/>
    </row>
    <row r="228" spans="1:64">
      <c r="A228" s="181"/>
      <c r="F228" s="181"/>
      <c r="G228" s="180"/>
      <c r="H228" s="180"/>
      <c r="I228" s="180"/>
      <c r="J228" s="181"/>
      <c r="K228" s="181"/>
      <c r="L228" s="202"/>
      <c r="M228" s="203"/>
      <c r="N228" s="203"/>
      <c r="O228" s="203"/>
      <c r="P228" s="203"/>
      <c r="Q228" s="203"/>
      <c r="R228" s="203"/>
      <c r="AP228" s="181"/>
      <c r="AQ228" s="181"/>
      <c r="AR228" s="181"/>
      <c r="AS228" s="181"/>
      <c r="AT228" s="181"/>
      <c r="AU228" s="181"/>
      <c r="AV228" s="181"/>
      <c r="AW228" s="181"/>
      <c r="AX228" s="181"/>
      <c r="AY228" s="181"/>
      <c r="AZ228" s="181"/>
      <c r="BA228" s="181"/>
      <c r="BB228" s="181"/>
      <c r="BC228" s="181"/>
      <c r="BD228" s="181"/>
      <c r="BE228" s="181"/>
      <c r="BF228" s="181"/>
      <c r="BG228" s="181"/>
      <c r="BI228" s="241"/>
      <c r="BJ228" s="241"/>
      <c r="BL228" s="181"/>
    </row>
    <row r="229" spans="1:64">
      <c r="A229" s="181"/>
      <c r="F229" s="181"/>
      <c r="G229" s="180"/>
      <c r="H229" s="180"/>
      <c r="I229" s="180"/>
      <c r="J229" s="181"/>
      <c r="K229" s="181"/>
      <c r="L229" s="202"/>
      <c r="M229" s="203"/>
      <c r="N229" s="203"/>
      <c r="O229" s="203"/>
      <c r="P229" s="203"/>
      <c r="Q229" s="203"/>
      <c r="R229" s="203"/>
      <c r="AP229" s="181"/>
      <c r="AQ229" s="181"/>
      <c r="AR229" s="181"/>
      <c r="AS229" s="181"/>
      <c r="AT229" s="181"/>
      <c r="AU229" s="181"/>
      <c r="AV229" s="181"/>
      <c r="AW229" s="181"/>
      <c r="AX229" s="181"/>
      <c r="AY229" s="181"/>
      <c r="AZ229" s="181"/>
      <c r="BA229" s="181"/>
      <c r="BB229" s="181"/>
      <c r="BC229" s="181"/>
      <c r="BD229" s="181"/>
      <c r="BE229" s="181"/>
      <c r="BF229" s="181"/>
      <c r="BG229" s="181"/>
      <c r="BI229" s="241"/>
      <c r="BJ229" s="241"/>
      <c r="BL229" s="181"/>
    </row>
    <row r="230" spans="1:64">
      <c r="A230" s="181"/>
      <c r="F230" s="181"/>
      <c r="G230" s="180"/>
      <c r="H230" s="180"/>
      <c r="I230" s="180"/>
      <c r="J230" s="181"/>
      <c r="K230" s="181"/>
      <c r="L230" s="202"/>
      <c r="M230" s="203"/>
      <c r="N230" s="203"/>
      <c r="O230" s="203"/>
      <c r="P230" s="203"/>
      <c r="Q230" s="203"/>
      <c r="R230" s="203"/>
      <c r="AP230" s="181"/>
      <c r="AQ230" s="181"/>
      <c r="AR230" s="181"/>
      <c r="AS230" s="181"/>
      <c r="AT230" s="181"/>
      <c r="AU230" s="181"/>
      <c r="AV230" s="181"/>
      <c r="AW230" s="181"/>
      <c r="AX230" s="181"/>
      <c r="AY230" s="181"/>
      <c r="AZ230" s="181"/>
      <c r="BA230" s="181"/>
      <c r="BB230" s="181"/>
      <c r="BC230" s="181"/>
      <c r="BD230" s="181"/>
      <c r="BE230" s="181"/>
      <c r="BF230" s="181"/>
      <c r="BG230" s="181"/>
      <c r="BI230" s="241"/>
      <c r="BJ230" s="241"/>
      <c r="BL230" s="181"/>
    </row>
    <row r="231" spans="1:64">
      <c r="A231" s="181"/>
      <c r="F231" s="181"/>
      <c r="G231" s="180"/>
      <c r="H231" s="180"/>
      <c r="I231" s="180"/>
      <c r="J231" s="181"/>
      <c r="K231" s="181"/>
      <c r="L231" s="202"/>
      <c r="M231" s="203"/>
      <c r="N231" s="203"/>
      <c r="O231" s="203"/>
      <c r="P231" s="203"/>
      <c r="Q231" s="203"/>
      <c r="R231" s="203"/>
      <c r="AP231" s="181"/>
      <c r="AQ231" s="181"/>
      <c r="AR231" s="181"/>
      <c r="AS231" s="181"/>
      <c r="AT231" s="181"/>
      <c r="AU231" s="181"/>
      <c r="AV231" s="181"/>
      <c r="AW231" s="181"/>
      <c r="AX231" s="181"/>
      <c r="AY231" s="181"/>
      <c r="AZ231" s="181"/>
      <c r="BA231" s="181"/>
      <c r="BB231" s="181"/>
      <c r="BC231" s="181"/>
      <c r="BD231" s="181"/>
      <c r="BE231" s="181"/>
      <c r="BF231" s="181"/>
      <c r="BG231" s="181"/>
      <c r="BI231" s="241"/>
      <c r="BJ231" s="241"/>
      <c r="BL231" s="181"/>
    </row>
    <row r="232" spans="1:64">
      <c r="A232" s="181"/>
      <c r="F232" s="181"/>
      <c r="G232" s="180"/>
      <c r="H232" s="180"/>
      <c r="I232" s="180"/>
      <c r="J232" s="181"/>
      <c r="K232" s="181"/>
      <c r="L232" s="202"/>
      <c r="M232" s="203"/>
      <c r="N232" s="203"/>
      <c r="O232" s="203"/>
      <c r="P232" s="203"/>
      <c r="Q232" s="203"/>
      <c r="R232" s="203"/>
      <c r="AP232" s="181"/>
      <c r="AQ232" s="181"/>
      <c r="AR232" s="181"/>
      <c r="AS232" s="181"/>
      <c r="AT232" s="181"/>
      <c r="AU232" s="181"/>
      <c r="AV232" s="181"/>
      <c r="AW232" s="181"/>
      <c r="AX232" s="181"/>
      <c r="AY232" s="181"/>
      <c r="AZ232" s="181"/>
      <c r="BA232" s="181"/>
      <c r="BB232" s="181"/>
      <c r="BC232" s="181"/>
      <c r="BD232" s="181"/>
      <c r="BE232" s="181"/>
      <c r="BF232" s="181"/>
      <c r="BG232" s="181"/>
      <c r="BI232" s="241"/>
      <c r="BJ232" s="241"/>
      <c r="BL232" s="181"/>
    </row>
    <row r="233" spans="1:64">
      <c r="A233" s="181"/>
      <c r="F233" s="181"/>
      <c r="G233" s="180"/>
      <c r="H233" s="180"/>
      <c r="I233" s="180"/>
      <c r="J233" s="181"/>
      <c r="K233" s="181"/>
      <c r="L233" s="202"/>
      <c r="M233" s="203"/>
      <c r="N233" s="203"/>
      <c r="O233" s="203"/>
      <c r="P233" s="203"/>
      <c r="Q233" s="203"/>
      <c r="R233" s="203"/>
      <c r="AP233" s="181"/>
      <c r="AQ233" s="181"/>
      <c r="AR233" s="181"/>
      <c r="AS233" s="181"/>
      <c r="AT233" s="181"/>
      <c r="AU233" s="181"/>
      <c r="AV233" s="181"/>
      <c r="AW233" s="181"/>
      <c r="AX233" s="181"/>
      <c r="AY233" s="181"/>
      <c r="AZ233" s="181"/>
      <c r="BA233" s="181"/>
      <c r="BB233" s="181"/>
      <c r="BC233" s="181"/>
      <c r="BD233" s="181"/>
      <c r="BE233" s="181"/>
      <c r="BF233" s="181"/>
      <c r="BG233" s="181"/>
      <c r="BI233" s="241"/>
      <c r="BJ233" s="241"/>
      <c r="BL233" s="181"/>
    </row>
    <row r="234" spans="1:64">
      <c r="A234" s="181"/>
      <c r="F234" s="181"/>
      <c r="G234" s="180"/>
      <c r="H234" s="180"/>
      <c r="I234" s="180"/>
      <c r="J234" s="181"/>
      <c r="K234" s="181"/>
      <c r="L234" s="202"/>
      <c r="M234" s="203"/>
      <c r="N234" s="203"/>
      <c r="O234" s="203"/>
      <c r="P234" s="203"/>
      <c r="Q234" s="203"/>
      <c r="R234" s="203"/>
      <c r="AP234" s="181"/>
      <c r="AQ234" s="181"/>
      <c r="AR234" s="181"/>
      <c r="AS234" s="181"/>
      <c r="AT234" s="181"/>
      <c r="AU234" s="181"/>
      <c r="AV234" s="181"/>
      <c r="AW234" s="181"/>
      <c r="AX234" s="181"/>
      <c r="AY234" s="181"/>
      <c r="AZ234" s="181"/>
      <c r="BA234" s="181"/>
      <c r="BB234" s="181"/>
      <c r="BC234" s="181"/>
      <c r="BD234" s="181"/>
      <c r="BE234" s="181"/>
      <c r="BF234" s="181"/>
      <c r="BG234" s="181"/>
      <c r="BI234" s="241"/>
      <c r="BJ234" s="241"/>
      <c r="BL234" s="181"/>
    </row>
    <row r="235" spans="1:64">
      <c r="A235" s="181"/>
      <c r="F235" s="181"/>
      <c r="G235" s="180"/>
      <c r="H235" s="180"/>
      <c r="I235" s="180"/>
      <c r="J235" s="181"/>
      <c r="K235" s="181"/>
      <c r="L235" s="202"/>
      <c r="M235" s="203"/>
      <c r="N235" s="203"/>
      <c r="O235" s="203"/>
      <c r="P235" s="203"/>
      <c r="Q235" s="203"/>
      <c r="R235" s="203"/>
      <c r="AP235" s="181"/>
      <c r="AQ235" s="181"/>
      <c r="AR235" s="181"/>
      <c r="AS235" s="181"/>
      <c r="AT235" s="181"/>
      <c r="AU235" s="181"/>
      <c r="AV235" s="181"/>
      <c r="AW235" s="181"/>
      <c r="AX235" s="181"/>
      <c r="AY235" s="181"/>
      <c r="AZ235" s="181"/>
      <c r="BA235" s="181"/>
      <c r="BB235" s="181"/>
      <c r="BC235" s="181"/>
      <c r="BD235" s="181"/>
      <c r="BE235" s="181"/>
      <c r="BF235" s="181"/>
      <c r="BG235" s="181"/>
      <c r="BI235" s="241"/>
      <c r="BJ235" s="241"/>
      <c r="BL235" s="181"/>
    </row>
    <row r="236" spans="1:64">
      <c r="A236" s="181"/>
      <c r="F236" s="181"/>
      <c r="G236" s="180"/>
      <c r="H236" s="180"/>
      <c r="I236" s="180"/>
      <c r="J236" s="181"/>
      <c r="K236" s="181"/>
      <c r="L236" s="202"/>
      <c r="M236" s="203"/>
      <c r="N236" s="203"/>
      <c r="O236" s="203"/>
      <c r="P236" s="203"/>
      <c r="Q236" s="203"/>
      <c r="R236" s="203"/>
      <c r="AP236" s="181"/>
      <c r="AQ236" s="181"/>
      <c r="AR236" s="181"/>
      <c r="AS236" s="181"/>
      <c r="AT236" s="181"/>
      <c r="AU236" s="181"/>
      <c r="AV236" s="181"/>
      <c r="AW236" s="181"/>
      <c r="AX236" s="181"/>
      <c r="AY236" s="181"/>
      <c r="AZ236" s="181"/>
      <c r="BA236" s="181"/>
      <c r="BB236" s="181"/>
      <c r="BC236" s="181"/>
      <c r="BD236" s="181"/>
      <c r="BE236" s="181"/>
      <c r="BF236" s="181"/>
      <c r="BG236" s="181"/>
      <c r="BI236" s="241"/>
      <c r="BJ236" s="241"/>
      <c r="BL236" s="181"/>
    </row>
    <row r="237" spans="1:64">
      <c r="A237" s="181"/>
      <c r="F237" s="181"/>
      <c r="G237" s="180"/>
      <c r="H237" s="180"/>
      <c r="I237" s="180"/>
      <c r="J237" s="181"/>
      <c r="K237" s="181"/>
      <c r="L237" s="202"/>
      <c r="M237" s="203"/>
      <c r="N237" s="203"/>
      <c r="O237" s="203"/>
      <c r="P237" s="203"/>
      <c r="Q237" s="203"/>
      <c r="R237" s="203"/>
      <c r="AP237" s="181"/>
      <c r="AQ237" s="181"/>
      <c r="AR237" s="181"/>
      <c r="AS237" s="181"/>
      <c r="AT237" s="181"/>
      <c r="AU237" s="181"/>
      <c r="AV237" s="181"/>
      <c r="AW237" s="181"/>
      <c r="AX237" s="181"/>
      <c r="AY237" s="181"/>
      <c r="AZ237" s="181"/>
      <c r="BA237" s="181"/>
      <c r="BB237" s="181"/>
      <c r="BC237" s="181"/>
      <c r="BD237" s="181"/>
      <c r="BE237" s="181"/>
      <c r="BF237" s="181"/>
      <c r="BG237" s="181"/>
      <c r="BI237" s="241"/>
      <c r="BJ237" s="241"/>
      <c r="BL237" s="181"/>
    </row>
    <row r="238" spans="1:64">
      <c r="A238" s="181"/>
      <c r="F238" s="181"/>
      <c r="G238" s="180"/>
      <c r="H238" s="180"/>
      <c r="I238" s="180"/>
      <c r="J238" s="181"/>
      <c r="K238" s="181"/>
      <c r="L238" s="202"/>
      <c r="M238" s="203"/>
      <c r="N238" s="203"/>
      <c r="O238" s="203"/>
      <c r="P238" s="203"/>
      <c r="Q238" s="203"/>
      <c r="R238" s="203"/>
      <c r="AP238" s="181"/>
      <c r="AQ238" s="181"/>
      <c r="AR238" s="181"/>
      <c r="AS238" s="181"/>
      <c r="AT238" s="181"/>
      <c r="AU238" s="181"/>
      <c r="AV238" s="181"/>
      <c r="AW238" s="181"/>
      <c r="AX238" s="181"/>
      <c r="AY238" s="181"/>
      <c r="AZ238" s="181"/>
      <c r="BA238" s="181"/>
      <c r="BB238" s="181"/>
      <c r="BC238" s="181"/>
      <c r="BD238" s="181"/>
      <c r="BE238" s="181"/>
      <c r="BF238" s="181"/>
      <c r="BG238" s="181"/>
      <c r="BI238" s="241"/>
      <c r="BJ238" s="241"/>
      <c r="BL238" s="181"/>
    </row>
    <row r="239" spans="1:64">
      <c r="A239" s="181"/>
      <c r="F239" s="181"/>
      <c r="G239" s="180"/>
      <c r="H239" s="180"/>
      <c r="I239" s="180"/>
      <c r="J239" s="181"/>
      <c r="K239" s="181"/>
      <c r="L239" s="202"/>
      <c r="M239" s="203"/>
      <c r="N239" s="203"/>
      <c r="O239" s="203"/>
      <c r="P239" s="203"/>
      <c r="Q239" s="203"/>
      <c r="R239" s="203"/>
      <c r="AP239" s="181"/>
      <c r="AQ239" s="181"/>
      <c r="AR239" s="181"/>
      <c r="AS239" s="181"/>
      <c r="AT239" s="181"/>
      <c r="AU239" s="181"/>
      <c r="AV239" s="181"/>
      <c r="AW239" s="181"/>
      <c r="AX239" s="181"/>
      <c r="AY239" s="181"/>
      <c r="AZ239" s="181"/>
      <c r="BA239" s="181"/>
      <c r="BB239" s="181"/>
      <c r="BC239" s="181"/>
      <c r="BD239" s="181"/>
      <c r="BE239" s="181"/>
      <c r="BF239" s="181"/>
      <c r="BG239" s="181"/>
      <c r="BI239" s="241"/>
      <c r="BJ239" s="241"/>
      <c r="BL239" s="181"/>
    </row>
    <row r="240" spans="1:64">
      <c r="A240" s="181"/>
      <c r="F240" s="181"/>
      <c r="G240" s="180"/>
      <c r="H240" s="180"/>
      <c r="I240" s="180"/>
      <c r="J240" s="181"/>
      <c r="K240" s="181"/>
      <c r="L240" s="202"/>
      <c r="M240" s="203"/>
      <c r="N240" s="203"/>
      <c r="O240" s="203"/>
      <c r="P240" s="203"/>
      <c r="Q240" s="203"/>
      <c r="R240" s="203"/>
      <c r="AP240" s="181"/>
      <c r="AQ240" s="181"/>
      <c r="AR240" s="181"/>
      <c r="AS240" s="181"/>
      <c r="AT240" s="181"/>
      <c r="AU240" s="181"/>
      <c r="AV240" s="181"/>
      <c r="AW240" s="181"/>
      <c r="AX240" s="181"/>
      <c r="AY240" s="181"/>
      <c r="AZ240" s="181"/>
      <c r="BA240" s="181"/>
      <c r="BB240" s="181"/>
      <c r="BC240" s="181"/>
      <c r="BD240" s="181"/>
      <c r="BE240" s="181"/>
      <c r="BF240" s="181"/>
      <c r="BG240" s="181"/>
      <c r="BI240" s="241"/>
      <c r="BJ240" s="241"/>
      <c r="BL240" s="181"/>
    </row>
    <row r="241" spans="1:64">
      <c r="A241" s="181"/>
      <c r="F241" s="181"/>
      <c r="G241" s="180"/>
      <c r="H241" s="180"/>
      <c r="I241" s="180"/>
      <c r="J241" s="181"/>
      <c r="K241" s="181"/>
      <c r="L241" s="202"/>
      <c r="M241" s="203"/>
      <c r="N241" s="203"/>
      <c r="O241" s="203"/>
      <c r="P241" s="203"/>
      <c r="Q241" s="203"/>
      <c r="R241" s="203"/>
      <c r="AP241" s="181"/>
      <c r="AQ241" s="181"/>
      <c r="AR241" s="181"/>
      <c r="AS241" s="181"/>
      <c r="AT241" s="181"/>
      <c r="AU241" s="181"/>
      <c r="AV241" s="181"/>
      <c r="AW241" s="181"/>
      <c r="AX241" s="181"/>
      <c r="AY241" s="181"/>
      <c r="AZ241" s="181"/>
      <c r="BA241" s="181"/>
      <c r="BB241" s="181"/>
      <c r="BC241" s="181"/>
      <c r="BD241" s="181"/>
      <c r="BE241" s="181"/>
      <c r="BF241" s="181"/>
      <c r="BG241" s="181"/>
      <c r="BI241" s="241"/>
      <c r="BJ241" s="241"/>
      <c r="BL241" s="181"/>
    </row>
    <row r="242" spans="1:64">
      <c r="A242" s="181"/>
      <c r="F242" s="181"/>
      <c r="G242" s="180"/>
      <c r="H242" s="180"/>
      <c r="I242" s="180"/>
      <c r="J242" s="181"/>
      <c r="K242" s="181"/>
      <c r="L242" s="202"/>
      <c r="M242" s="203"/>
      <c r="N242" s="203"/>
      <c r="O242" s="203"/>
      <c r="P242" s="203"/>
      <c r="Q242" s="203"/>
      <c r="R242" s="203"/>
      <c r="AP242" s="181"/>
      <c r="AQ242" s="181"/>
      <c r="AR242" s="181"/>
      <c r="AS242" s="181"/>
      <c r="AT242" s="181"/>
      <c r="AU242" s="181"/>
      <c r="AV242" s="181"/>
      <c r="AW242" s="181"/>
      <c r="AX242" s="181"/>
      <c r="AY242" s="181"/>
      <c r="AZ242" s="181"/>
      <c r="BA242" s="181"/>
      <c r="BB242" s="181"/>
      <c r="BC242" s="181"/>
      <c r="BD242" s="181"/>
      <c r="BE242" s="181"/>
      <c r="BF242" s="181"/>
      <c r="BG242" s="181"/>
      <c r="BI242" s="241"/>
      <c r="BJ242" s="241"/>
      <c r="BL242" s="181"/>
    </row>
    <row r="243" spans="1:64">
      <c r="A243" s="181"/>
      <c r="F243" s="181"/>
      <c r="G243" s="180"/>
      <c r="H243" s="180"/>
      <c r="I243" s="180"/>
      <c r="J243" s="181"/>
      <c r="K243" s="181"/>
      <c r="L243" s="202"/>
      <c r="M243" s="203"/>
      <c r="N243" s="203"/>
      <c r="O243" s="203"/>
      <c r="P243" s="203"/>
      <c r="Q243" s="203"/>
      <c r="R243" s="203"/>
      <c r="AP243" s="181"/>
      <c r="AQ243" s="181"/>
      <c r="AR243" s="181"/>
      <c r="AS243" s="181"/>
      <c r="AT243" s="181"/>
      <c r="AU243" s="181"/>
      <c r="AV243" s="181"/>
      <c r="AW243" s="181"/>
      <c r="AX243" s="181"/>
      <c r="AY243" s="181"/>
      <c r="AZ243" s="181"/>
      <c r="BA243" s="181"/>
      <c r="BB243" s="181"/>
      <c r="BC243" s="181"/>
      <c r="BD243" s="181"/>
      <c r="BE243" s="181"/>
      <c r="BF243" s="181"/>
      <c r="BG243" s="181"/>
      <c r="BI243" s="241"/>
      <c r="BJ243" s="241"/>
      <c r="BL243" s="181"/>
    </row>
    <row r="244" spans="1:64">
      <c r="A244" s="181"/>
      <c r="F244" s="181"/>
      <c r="G244" s="180"/>
      <c r="H244" s="180"/>
      <c r="I244" s="180"/>
      <c r="J244" s="181"/>
      <c r="K244" s="181"/>
      <c r="L244" s="202"/>
      <c r="M244" s="203"/>
      <c r="N244" s="203"/>
      <c r="O244" s="203"/>
      <c r="P244" s="203"/>
      <c r="Q244" s="203"/>
      <c r="R244" s="203"/>
      <c r="AP244" s="181"/>
      <c r="AQ244" s="181"/>
      <c r="AR244" s="181"/>
      <c r="AS244" s="181"/>
      <c r="AT244" s="181"/>
      <c r="AU244" s="181"/>
      <c r="AV244" s="181"/>
      <c r="AW244" s="181"/>
      <c r="AX244" s="181"/>
      <c r="AY244" s="181"/>
      <c r="AZ244" s="181"/>
      <c r="BA244" s="181"/>
      <c r="BB244" s="181"/>
      <c r="BC244" s="181"/>
      <c r="BD244" s="181"/>
      <c r="BE244" s="181"/>
      <c r="BF244" s="181"/>
      <c r="BG244" s="181"/>
      <c r="BI244" s="241"/>
      <c r="BJ244" s="241"/>
      <c r="BL244" s="181"/>
    </row>
    <row r="245" spans="1:64">
      <c r="A245" s="181"/>
      <c r="F245" s="181"/>
      <c r="G245" s="180"/>
      <c r="H245" s="180"/>
      <c r="I245" s="180"/>
      <c r="J245" s="181"/>
      <c r="K245" s="181"/>
      <c r="L245" s="202"/>
      <c r="M245" s="203"/>
      <c r="N245" s="203"/>
      <c r="O245" s="203"/>
      <c r="P245" s="203"/>
      <c r="Q245" s="203"/>
      <c r="R245" s="203"/>
      <c r="AP245" s="181"/>
      <c r="AQ245" s="181"/>
      <c r="AR245" s="181"/>
      <c r="AS245" s="181"/>
      <c r="AT245" s="181"/>
      <c r="AU245" s="181"/>
      <c r="AV245" s="181"/>
      <c r="AW245" s="181"/>
      <c r="AX245" s="181"/>
      <c r="AY245" s="181"/>
      <c r="AZ245" s="181"/>
      <c r="BA245" s="181"/>
      <c r="BB245" s="181"/>
      <c r="BC245" s="181"/>
      <c r="BD245" s="181"/>
      <c r="BE245" s="181"/>
      <c r="BF245" s="181"/>
      <c r="BG245" s="181"/>
      <c r="BI245" s="241"/>
      <c r="BJ245" s="241"/>
      <c r="BL245" s="181"/>
    </row>
    <row r="246" spans="1:64">
      <c r="A246" s="181"/>
      <c r="F246" s="181"/>
      <c r="G246" s="180"/>
      <c r="H246" s="180"/>
      <c r="I246" s="180"/>
      <c r="J246" s="181"/>
      <c r="K246" s="181"/>
      <c r="L246" s="202"/>
      <c r="M246" s="203"/>
      <c r="N246" s="203"/>
      <c r="O246" s="203"/>
      <c r="P246" s="203"/>
      <c r="Q246" s="203"/>
      <c r="R246" s="203"/>
      <c r="AP246" s="181"/>
      <c r="AQ246" s="181"/>
      <c r="AR246" s="181"/>
      <c r="AS246" s="181"/>
      <c r="AT246" s="181"/>
      <c r="AU246" s="181"/>
      <c r="AV246" s="181"/>
      <c r="AW246" s="181"/>
      <c r="AX246" s="181"/>
      <c r="AY246" s="181"/>
      <c r="AZ246" s="181"/>
      <c r="BA246" s="181"/>
      <c r="BB246" s="181"/>
      <c r="BC246" s="181"/>
      <c r="BD246" s="181"/>
      <c r="BE246" s="181"/>
      <c r="BF246" s="181"/>
      <c r="BG246" s="181"/>
      <c r="BI246" s="241"/>
      <c r="BJ246" s="241"/>
      <c r="BL246" s="181"/>
    </row>
    <row r="247" spans="1:64">
      <c r="A247" s="181"/>
      <c r="F247" s="181"/>
      <c r="G247" s="180"/>
      <c r="H247" s="180"/>
      <c r="I247" s="180"/>
      <c r="J247" s="181"/>
      <c r="K247" s="181"/>
      <c r="L247" s="202"/>
      <c r="M247" s="203"/>
      <c r="N247" s="203"/>
      <c r="O247" s="203"/>
      <c r="P247" s="203"/>
      <c r="Q247" s="203"/>
      <c r="R247" s="203"/>
      <c r="AP247" s="181"/>
      <c r="AQ247" s="181"/>
      <c r="AR247" s="181"/>
      <c r="AS247" s="181"/>
      <c r="AT247" s="181"/>
      <c r="AU247" s="181"/>
      <c r="AV247" s="181"/>
      <c r="AW247" s="181"/>
      <c r="AX247" s="181"/>
      <c r="AY247" s="181"/>
      <c r="AZ247" s="181"/>
      <c r="BA247" s="181"/>
      <c r="BB247" s="181"/>
      <c r="BC247" s="181"/>
      <c r="BD247" s="181"/>
      <c r="BE247" s="181"/>
      <c r="BF247" s="181"/>
      <c r="BG247" s="181"/>
      <c r="BI247" s="241"/>
      <c r="BJ247" s="241"/>
      <c r="BL247" s="181"/>
    </row>
    <row r="248" spans="1:64">
      <c r="A248" s="181"/>
      <c r="F248" s="181"/>
      <c r="G248" s="180"/>
      <c r="H248" s="180"/>
      <c r="I248" s="180"/>
      <c r="J248" s="181"/>
      <c r="K248" s="181"/>
      <c r="L248" s="202"/>
      <c r="M248" s="203"/>
      <c r="N248" s="203"/>
      <c r="O248" s="203"/>
      <c r="P248" s="203"/>
      <c r="Q248" s="203"/>
      <c r="R248" s="203"/>
      <c r="AP248" s="181"/>
      <c r="AQ248" s="181"/>
      <c r="AR248" s="181"/>
      <c r="AS248" s="181"/>
      <c r="AT248" s="181"/>
      <c r="AU248" s="181"/>
      <c r="AV248" s="181"/>
      <c r="AW248" s="181"/>
      <c r="AX248" s="181"/>
      <c r="AY248" s="181"/>
      <c r="AZ248" s="181"/>
      <c r="BA248" s="181"/>
      <c r="BB248" s="181"/>
      <c r="BC248" s="181"/>
      <c r="BD248" s="181"/>
      <c r="BE248" s="181"/>
      <c r="BF248" s="181"/>
      <c r="BG248" s="181"/>
      <c r="BI248" s="241"/>
      <c r="BJ248" s="241"/>
      <c r="BL248" s="181"/>
    </row>
    <row r="249" spans="1:64">
      <c r="A249" s="181"/>
      <c r="F249" s="181"/>
      <c r="G249" s="180"/>
      <c r="H249" s="180"/>
      <c r="I249" s="180"/>
      <c r="J249" s="181"/>
      <c r="K249" s="181"/>
      <c r="L249" s="202"/>
      <c r="M249" s="203"/>
      <c r="N249" s="203"/>
      <c r="O249" s="203"/>
      <c r="P249" s="203"/>
      <c r="Q249" s="203"/>
      <c r="R249" s="203"/>
      <c r="AP249" s="181"/>
      <c r="AQ249" s="181"/>
      <c r="AR249" s="181"/>
      <c r="AS249" s="181"/>
      <c r="AT249" s="181"/>
      <c r="AU249" s="181"/>
      <c r="AV249" s="181"/>
      <c r="AW249" s="181"/>
      <c r="AX249" s="181"/>
      <c r="AY249" s="181"/>
      <c r="AZ249" s="181"/>
      <c r="BA249" s="181"/>
      <c r="BB249" s="181"/>
      <c r="BC249" s="181"/>
      <c r="BD249" s="181"/>
      <c r="BE249" s="181"/>
      <c r="BF249" s="181"/>
      <c r="BG249" s="181"/>
      <c r="BI249" s="241"/>
      <c r="BJ249" s="241"/>
      <c r="BL249" s="181"/>
    </row>
    <row r="250" spans="1:64">
      <c r="A250" s="181"/>
      <c r="F250" s="181"/>
      <c r="G250" s="180"/>
      <c r="H250" s="180"/>
      <c r="I250" s="180"/>
      <c r="J250" s="181"/>
      <c r="K250" s="181"/>
      <c r="L250" s="202"/>
      <c r="M250" s="203"/>
      <c r="N250" s="203"/>
      <c r="O250" s="203"/>
      <c r="P250" s="203"/>
      <c r="Q250" s="203"/>
      <c r="R250" s="203"/>
      <c r="AP250" s="181"/>
      <c r="AQ250" s="181"/>
      <c r="AR250" s="181"/>
      <c r="AS250" s="181"/>
      <c r="AT250" s="181"/>
      <c r="AU250" s="181"/>
      <c r="AV250" s="181"/>
      <c r="AW250" s="181"/>
      <c r="AX250" s="181"/>
      <c r="AY250" s="181"/>
      <c r="AZ250" s="181"/>
      <c r="BA250" s="181"/>
      <c r="BB250" s="181"/>
      <c r="BC250" s="181"/>
      <c r="BD250" s="181"/>
      <c r="BE250" s="181"/>
      <c r="BF250" s="181"/>
      <c r="BG250" s="181"/>
      <c r="BI250" s="241"/>
      <c r="BJ250" s="241"/>
      <c r="BL250" s="181"/>
    </row>
    <row r="251" spans="1:64">
      <c r="A251" s="181"/>
      <c r="F251" s="181"/>
      <c r="G251" s="180"/>
      <c r="H251" s="180"/>
      <c r="I251" s="180"/>
      <c r="J251" s="181"/>
      <c r="K251" s="181"/>
      <c r="L251" s="202"/>
      <c r="M251" s="203"/>
      <c r="N251" s="203"/>
      <c r="O251" s="203"/>
      <c r="P251" s="203"/>
      <c r="Q251" s="203"/>
      <c r="R251" s="203"/>
      <c r="AP251" s="181"/>
      <c r="AQ251" s="181"/>
      <c r="AR251" s="181"/>
      <c r="AS251" s="181"/>
      <c r="AT251" s="181"/>
      <c r="AU251" s="181"/>
      <c r="AV251" s="181"/>
      <c r="AW251" s="181"/>
      <c r="AX251" s="181"/>
      <c r="AY251" s="181"/>
      <c r="AZ251" s="181"/>
      <c r="BA251" s="181"/>
      <c r="BB251" s="181"/>
      <c r="BC251" s="181"/>
      <c r="BD251" s="181"/>
      <c r="BE251" s="181"/>
      <c r="BF251" s="181"/>
      <c r="BG251" s="181"/>
      <c r="BI251" s="241"/>
      <c r="BJ251" s="241"/>
      <c r="BL251" s="181"/>
    </row>
    <row r="252" spans="1:64">
      <c r="A252" s="181"/>
      <c r="F252" s="181"/>
      <c r="G252" s="180"/>
      <c r="H252" s="180"/>
      <c r="I252" s="180"/>
      <c r="J252" s="181"/>
      <c r="K252" s="181"/>
      <c r="L252" s="202"/>
      <c r="M252" s="203"/>
      <c r="N252" s="203"/>
      <c r="O252" s="203"/>
      <c r="P252" s="203"/>
      <c r="Q252" s="203"/>
      <c r="R252" s="203"/>
      <c r="AP252" s="181"/>
      <c r="AQ252" s="181"/>
      <c r="AR252" s="181"/>
      <c r="AS252" s="181"/>
      <c r="AT252" s="181"/>
      <c r="AU252" s="181"/>
      <c r="AV252" s="181"/>
      <c r="AW252" s="181"/>
      <c r="AX252" s="181"/>
      <c r="AY252" s="181"/>
      <c r="AZ252" s="181"/>
      <c r="BA252" s="181"/>
      <c r="BB252" s="181"/>
      <c r="BC252" s="181"/>
      <c r="BD252" s="181"/>
      <c r="BE252" s="181"/>
      <c r="BF252" s="181"/>
      <c r="BG252" s="181"/>
      <c r="BI252" s="241"/>
      <c r="BJ252" s="241"/>
      <c r="BL252" s="181"/>
    </row>
    <row r="253" spans="1:64">
      <c r="A253" s="181"/>
      <c r="F253" s="181"/>
      <c r="G253" s="180"/>
      <c r="H253" s="180"/>
      <c r="I253" s="180"/>
      <c r="J253" s="181"/>
      <c r="K253" s="181"/>
      <c r="L253" s="202"/>
      <c r="M253" s="203"/>
      <c r="N253" s="203"/>
      <c r="O253" s="203"/>
      <c r="P253" s="203"/>
      <c r="Q253" s="203"/>
      <c r="R253" s="203"/>
      <c r="AP253" s="181"/>
      <c r="AQ253" s="181"/>
      <c r="AR253" s="181"/>
      <c r="AS253" s="181"/>
      <c r="AT253" s="181"/>
      <c r="AU253" s="181"/>
      <c r="AV253" s="181"/>
      <c r="AW253" s="181"/>
      <c r="AX253" s="181"/>
      <c r="AY253" s="181"/>
      <c r="AZ253" s="181"/>
      <c r="BA253" s="181"/>
      <c r="BB253" s="181"/>
      <c r="BC253" s="181"/>
      <c r="BD253" s="181"/>
      <c r="BE253" s="181"/>
      <c r="BF253" s="181"/>
      <c r="BG253" s="181"/>
      <c r="BI253" s="241"/>
      <c r="BJ253" s="241"/>
      <c r="BL253" s="181"/>
    </row>
    <row r="254" spans="1:64">
      <c r="A254" s="181"/>
      <c r="F254" s="181"/>
      <c r="G254" s="180"/>
      <c r="H254" s="180"/>
      <c r="I254" s="180"/>
      <c r="J254" s="181"/>
      <c r="K254" s="181"/>
      <c r="L254" s="202"/>
      <c r="M254" s="203"/>
      <c r="N254" s="203"/>
      <c r="O254" s="203"/>
      <c r="P254" s="203"/>
      <c r="Q254" s="203"/>
      <c r="R254" s="203"/>
      <c r="AP254" s="181"/>
      <c r="AQ254" s="181"/>
      <c r="AR254" s="181"/>
      <c r="AS254" s="181"/>
      <c r="AT254" s="181"/>
      <c r="AU254" s="181"/>
      <c r="AV254" s="181"/>
      <c r="AW254" s="181"/>
      <c r="AX254" s="181"/>
      <c r="AY254" s="181"/>
      <c r="AZ254" s="181"/>
      <c r="BA254" s="181"/>
      <c r="BB254" s="181"/>
      <c r="BC254" s="181"/>
      <c r="BD254" s="181"/>
      <c r="BE254" s="181"/>
      <c r="BF254" s="181"/>
      <c r="BG254" s="181"/>
      <c r="BI254" s="241"/>
      <c r="BJ254" s="241"/>
      <c r="BL254" s="181"/>
    </row>
    <row r="255" spans="1:64">
      <c r="A255" s="181"/>
      <c r="F255" s="181"/>
      <c r="G255" s="180"/>
      <c r="H255" s="180"/>
      <c r="I255" s="180"/>
      <c r="J255" s="181"/>
      <c r="K255" s="181"/>
      <c r="L255" s="202"/>
      <c r="M255" s="203"/>
      <c r="N255" s="203"/>
      <c r="O255" s="203"/>
      <c r="P255" s="203"/>
      <c r="Q255" s="203"/>
      <c r="R255" s="203"/>
      <c r="AP255" s="181"/>
      <c r="AQ255" s="181"/>
      <c r="AR255" s="181"/>
      <c r="AS255" s="181"/>
      <c r="AT255" s="181"/>
      <c r="AU255" s="181"/>
      <c r="AV255" s="181"/>
      <c r="AW255" s="181"/>
      <c r="AX255" s="181"/>
      <c r="AY255" s="181"/>
      <c r="AZ255" s="181"/>
      <c r="BA255" s="181"/>
      <c r="BB255" s="181"/>
      <c r="BC255" s="181"/>
      <c r="BD255" s="181"/>
      <c r="BE255" s="181"/>
      <c r="BF255" s="181"/>
      <c r="BG255" s="181"/>
      <c r="BI255" s="241"/>
      <c r="BJ255" s="241"/>
      <c r="BL255" s="181"/>
    </row>
    <row r="256" spans="1:64">
      <c r="A256" s="181"/>
      <c r="F256" s="181"/>
      <c r="G256" s="180"/>
      <c r="H256" s="180"/>
      <c r="I256" s="180"/>
      <c r="J256" s="181"/>
      <c r="K256" s="181"/>
      <c r="L256" s="202"/>
      <c r="M256" s="203"/>
      <c r="N256" s="203"/>
      <c r="O256" s="203"/>
      <c r="P256" s="203"/>
      <c r="Q256" s="203"/>
      <c r="R256" s="203"/>
      <c r="AP256" s="181"/>
      <c r="AQ256" s="181"/>
      <c r="AR256" s="181"/>
      <c r="AS256" s="181"/>
      <c r="AT256" s="181"/>
      <c r="AU256" s="181"/>
      <c r="AV256" s="181"/>
      <c r="AW256" s="181"/>
      <c r="AX256" s="181"/>
      <c r="AY256" s="181"/>
      <c r="AZ256" s="181"/>
      <c r="BA256" s="181"/>
      <c r="BB256" s="181"/>
      <c r="BC256" s="181"/>
      <c r="BD256" s="181"/>
      <c r="BE256" s="181"/>
      <c r="BF256" s="181"/>
      <c r="BG256" s="181"/>
      <c r="BI256" s="241"/>
      <c r="BJ256" s="241"/>
      <c r="BL256" s="181"/>
    </row>
    <row r="257" spans="1:64">
      <c r="A257" s="181"/>
      <c r="F257" s="181"/>
      <c r="G257" s="180"/>
      <c r="H257" s="180"/>
      <c r="I257" s="180"/>
      <c r="J257" s="181"/>
      <c r="K257" s="181"/>
      <c r="L257" s="202"/>
      <c r="M257" s="203"/>
      <c r="N257" s="203"/>
      <c r="O257" s="203"/>
      <c r="P257" s="203"/>
      <c r="Q257" s="203"/>
      <c r="R257" s="203"/>
      <c r="AP257" s="181"/>
      <c r="AQ257" s="181"/>
      <c r="AR257" s="181"/>
      <c r="AS257" s="181"/>
      <c r="AT257" s="181"/>
      <c r="AU257" s="181"/>
      <c r="AV257" s="181"/>
      <c r="AW257" s="181"/>
      <c r="AX257" s="181"/>
      <c r="AY257" s="181"/>
      <c r="AZ257" s="181"/>
      <c r="BA257" s="181"/>
      <c r="BB257" s="181"/>
      <c r="BC257" s="181"/>
      <c r="BD257" s="181"/>
      <c r="BE257" s="181"/>
      <c r="BF257" s="181"/>
      <c r="BG257" s="181"/>
      <c r="BI257" s="241"/>
      <c r="BJ257" s="241"/>
      <c r="BL257" s="181"/>
    </row>
    <row r="258" spans="1:64">
      <c r="A258" s="181"/>
      <c r="F258" s="181"/>
      <c r="G258" s="180"/>
      <c r="H258" s="180"/>
      <c r="I258" s="180"/>
      <c r="J258" s="181"/>
      <c r="K258" s="181"/>
      <c r="L258" s="202"/>
      <c r="M258" s="203"/>
      <c r="N258" s="203"/>
      <c r="O258" s="203"/>
      <c r="P258" s="203"/>
      <c r="Q258" s="203"/>
      <c r="R258" s="203"/>
      <c r="AP258" s="181"/>
      <c r="AQ258" s="181"/>
      <c r="AR258" s="181"/>
      <c r="AS258" s="181"/>
      <c r="AT258" s="181"/>
      <c r="AU258" s="181"/>
      <c r="AV258" s="181"/>
      <c r="AW258" s="181"/>
      <c r="AX258" s="181"/>
      <c r="AY258" s="181"/>
      <c r="AZ258" s="181"/>
      <c r="BA258" s="181"/>
      <c r="BB258" s="181"/>
      <c r="BC258" s="181"/>
      <c r="BD258" s="181"/>
      <c r="BE258" s="181"/>
      <c r="BF258" s="181"/>
      <c r="BG258" s="181"/>
      <c r="BI258" s="241"/>
      <c r="BJ258" s="241"/>
      <c r="BL258" s="181"/>
    </row>
    <row r="259" spans="1:64">
      <c r="A259" s="181"/>
      <c r="F259" s="181"/>
      <c r="G259" s="180"/>
      <c r="H259" s="180"/>
      <c r="I259" s="180"/>
      <c r="J259" s="181"/>
      <c r="K259" s="181"/>
      <c r="L259" s="202"/>
      <c r="M259" s="203"/>
      <c r="N259" s="203"/>
      <c r="O259" s="203"/>
      <c r="P259" s="203"/>
      <c r="Q259" s="203"/>
      <c r="R259" s="203"/>
      <c r="AP259" s="181"/>
      <c r="AQ259" s="181"/>
      <c r="AR259" s="181"/>
      <c r="AS259" s="181"/>
      <c r="AT259" s="181"/>
      <c r="AU259" s="181"/>
      <c r="AV259" s="181"/>
      <c r="AW259" s="181"/>
      <c r="AX259" s="181"/>
      <c r="AY259" s="181"/>
      <c r="AZ259" s="181"/>
      <c r="BA259" s="181"/>
      <c r="BB259" s="181"/>
      <c r="BC259" s="181"/>
      <c r="BD259" s="181"/>
      <c r="BE259" s="181"/>
      <c r="BF259" s="181"/>
      <c r="BG259" s="181"/>
      <c r="BI259" s="241"/>
      <c r="BJ259" s="241"/>
      <c r="BL259" s="181"/>
    </row>
    <row r="260" spans="1:64">
      <c r="A260" s="181"/>
      <c r="F260" s="181"/>
      <c r="G260" s="180"/>
      <c r="H260" s="180"/>
      <c r="I260" s="180"/>
      <c r="J260" s="181"/>
      <c r="K260" s="181"/>
      <c r="L260" s="202"/>
      <c r="M260" s="203"/>
      <c r="N260" s="203"/>
      <c r="O260" s="203"/>
      <c r="P260" s="203"/>
      <c r="Q260" s="203"/>
      <c r="R260" s="203"/>
      <c r="AP260" s="181"/>
      <c r="AQ260" s="181"/>
      <c r="AR260" s="181"/>
      <c r="AS260" s="181"/>
      <c r="AT260" s="181"/>
      <c r="AU260" s="181"/>
      <c r="AV260" s="181"/>
      <c r="AW260" s="181"/>
      <c r="AX260" s="181"/>
      <c r="AY260" s="181"/>
      <c r="AZ260" s="181"/>
      <c r="BA260" s="181"/>
      <c r="BB260" s="181"/>
      <c r="BC260" s="181"/>
      <c r="BD260" s="181"/>
      <c r="BE260" s="181"/>
      <c r="BF260" s="181"/>
      <c r="BG260" s="181"/>
      <c r="BI260" s="241"/>
      <c r="BJ260" s="241"/>
      <c r="BL260" s="181"/>
    </row>
    <row r="261" spans="1:64">
      <c r="A261" s="181"/>
      <c r="F261" s="181"/>
      <c r="G261" s="180"/>
      <c r="H261" s="180"/>
      <c r="I261" s="180"/>
      <c r="J261" s="181"/>
      <c r="K261" s="181"/>
      <c r="L261" s="202"/>
      <c r="M261" s="203"/>
      <c r="N261" s="203"/>
      <c r="O261" s="203"/>
      <c r="P261" s="203"/>
      <c r="Q261" s="203"/>
      <c r="R261" s="203"/>
      <c r="AP261" s="181"/>
      <c r="AQ261" s="181"/>
      <c r="AR261" s="181"/>
      <c r="AS261" s="181"/>
      <c r="AT261" s="181"/>
      <c r="AU261" s="181"/>
      <c r="AV261" s="181"/>
      <c r="AW261" s="181"/>
      <c r="AX261" s="181"/>
      <c r="AY261" s="181"/>
      <c r="AZ261" s="181"/>
      <c r="BA261" s="181"/>
      <c r="BB261" s="181"/>
      <c r="BC261" s="181"/>
      <c r="BD261" s="181"/>
      <c r="BE261" s="181"/>
      <c r="BF261" s="181"/>
      <c r="BG261" s="181"/>
      <c r="BI261" s="241"/>
      <c r="BJ261" s="241"/>
      <c r="BL261" s="181"/>
    </row>
    <row r="262" spans="1:64">
      <c r="A262" s="181"/>
      <c r="F262" s="181"/>
      <c r="G262" s="180"/>
      <c r="H262" s="180"/>
      <c r="I262" s="180"/>
      <c r="J262" s="181"/>
      <c r="K262" s="181"/>
      <c r="L262" s="202"/>
      <c r="M262" s="203"/>
      <c r="N262" s="203"/>
      <c r="O262" s="203"/>
      <c r="P262" s="203"/>
      <c r="Q262" s="203"/>
      <c r="R262" s="203"/>
      <c r="AP262" s="181"/>
      <c r="AQ262" s="181"/>
      <c r="AR262" s="181"/>
      <c r="AS262" s="181"/>
      <c r="AT262" s="181"/>
      <c r="AU262" s="181"/>
      <c r="AV262" s="181"/>
      <c r="AW262" s="181"/>
      <c r="AX262" s="181"/>
      <c r="AY262" s="181"/>
      <c r="AZ262" s="181"/>
      <c r="BA262" s="181"/>
      <c r="BB262" s="181"/>
      <c r="BC262" s="181"/>
      <c r="BD262" s="181"/>
      <c r="BE262" s="181"/>
      <c r="BF262" s="181"/>
      <c r="BG262" s="181"/>
      <c r="BI262" s="241"/>
      <c r="BJ262" s="241"/>
      <c r="BL262" s="181"/>
    </row>
    <row r="263" spans="1:64">
      <c r="A263" s="181"/>
      <c r="F263" s="181"/>
      <c r="G263" s="180"/>
      <c r="H263" s="180"/>
      <c r="I263" s="180"/>
      <c r="J263" s="181"/>
      <c r="K263" s="181"/>
      <c r="L263" s="202"/>
      <c r="M263" s="203"/>
      <c r="N263" s="203"/>
      <c r="O263" s="203"/>
      <c r="P263" s="203"/>
      <c r="Q263" s="203"/>
      <c r="R263" s="203"/>
      <c r="AP263" s="181"/>
      <c r="AQ263" s="181"/>
      <c r="AR263" s="181"/>
      <c r="AS263" s="181"/>
      <c r="AT263" s="181"/>
      <c r="AU263" s="181"/>
      <c r="AV263" s="181"/>
      <c r="AW263" s="181"/>
      <c r="AX263" s="181"/>
      <c r="AY263" s="181"/>
      <c r="AZ263" s="181"/>
      <c r="BA263" s="181"/>
      <c r="BB263" s="181"/>
      <c r="BC263" s="181"/>
      <c r="BD263" s="181"/>
      <c r="BE263" s="181"/>
      <c r="BF263" s="181"/>
      <c r="BG263" s="181"/>
      <c r="BI263" s="241"/>
      <c r="BJ263" s="241"/>
      <c r="BL263" s="181"/>
    </row>
    <row r="264" spans="1:64">
      <c r="A264" s="181"/>
      <c r="F264" s="181"/>
      <c r="G264" s="180"/>
      <c r="H264" s="180"/>
      <c r="I264" s="180"/>
      <c r="J264" s="181"/>
      <c r="K264" s="181"/>
      <c r="L264" s="202"/>
      <c r="M264" s="203"/>
      <c r="N264" s="203"/>
      <c r="O264" s="203"/>
      <c r="P264" s="203"/>
      <c r="Q264" s="203"/>
      <c r="R264" s="203"/>
      <c r="AP264" s="181"/>
      <c r="AQ264" s="181"/>
      <c r="AR264" s="181"/>
      <c r="AS264" s="181"/>
      <c r="AT264" s="181"/>
      <c r="AU264" s="181"/>
      <c r="AV264" s="181"/>
      <c r="AW264" s="181"/>
      <c r="AX264" s="181"/>
      <c r="AY264" s="181"/>
      <c r="AZ264" s="181"/>
      <c r="BA264" s="181"/>
      <c r="BB264" s="181"/>
      <c r="BC264" s="181"/>
      <c r="BD264" s="181"/>
      <c r="BE264" s="181"/>
      <c r="BF264" s="181"/>
      <c r="BG264" s="181"/>
      <c r="BI264" s="241"/>
      <c r="BJ264" s="241"/>
      <c r="BL264" s="181"/>
    </row>
    <row r="265" spans="1:64">
      <c r="A265" s="181"/>
      <c r="F265" s="181"/>
      <c r="G265" s="180"/>
      <c r="H265" s="180"/>
      <c r="I265" s="180"/>
      <c r="J265" s="181"/>
      <c r="K265" s="181"/>
      <c r="L265" s="202"/>
      <c r="M265" s="203"/>
      <c r="N265" s="203"/>
      <c r="O265" s="203"/>
      <c r="P265" s="203"/>
      <c r="Q265" s="203"/>
      <c r="R265" s="203"/>
      <c r="AP265" s="181"/>
      <c r="AQ265" s="181"/>
      <c r="AR265" s="181"/>
      <c r="AS265" s="181"/>
      <c r="AT265" s="181"/>
      <c r="AU265" s="181"/>
      <c r="AV265" s="181"/>
      <c r="AW265" s="181"/>
      <c r="AX265" s="181"/>
      <c r="AY265" s="181"/>
      <c r="AZ265" s="181"/>
      <c r="BA265" s="181"/>
      <c r="BB265" s="181"/>
      <c r="BC265" s="181"/>
      <c r="BD265" s="181"/>
      <c r="BE265" s="181"/>
      <c r="BF265" s="181"/>
      <c r="BG265" s="181"/>
      <c r="BI265" s="241"/>
      <c r="BJ265" s="241"/>
      <c r="BL265" s="181"/>
    </row>
    <row r="266" spans="1:64">
      <c r="A266" s="181"/>
      <c r="F266" s="181"/>
      <c r="G266" s="180"/>
      <c r="H266" s="180"/>
      <c r="I266" s="180"/>
      <c r="J266" s="181"/>
      <c r="K266" s="181"/>
      <c r="L266" s="202"/>
      <c r="M266" s="203"/>
      <c r="N266" s="203"/>
      <c r="O266" s="203"/>
      <c r="P266" s="203"/>
      <c r="Q266" s="203"/>
      <c r="R266" s="203"/>
      <c r="AP266" s="181"/>
      <c r="AQ266" s="181"/>
      <c r="AR266" s="181"/>
      <c r="AS266" s="181"/>
      <c r="AT266" s="181"/>
      <c r="AU266" s="181"/>
      <c r="AV266" s="181"/>
      <c r="AW266" s="181"/>
      <c r="AX266" s="181"/>
      <c r="AY266" s="181"/>
      <c r="AZ266" s="181"/>
      <c r="BA266" s="181"/>
      <c r="BB266" s="181"/>
      <c r="BC266" s="181"/>
      <c r="BD266" s="181"/>
      <c r="BE266" s="181"/>
      <c r="BF266" s="181"/>
      <c r="BG266" s="181"/>
      <c r="BI266" s="241"/>
      <c r="BJ266" s="241"/>
      <c r="BL266" s="181"/>
    </row>
    <row r="267" spans="1:64">
      <c r="A267" s="181"/>
      <c r="F267" s="181"/>
      <c r="G267" s="180"/>
      <c r="H267" s="180"/>
      <c r="I267" s="180"/>
      <c r="J267" s="181"/>
      <c r="K267" s="181"/>
      <c r="L267" s="202"/>
      <c r="M267" s="203"/>
      <c r="N267" s="203"/>
      <c r="O267" s="203"/>
      <c r="P267" s="203"/>
      <c r="Q267" s="203"/>
      <c r="R267" s="203"/>
      <c r="AP267" s="181"/>
      <c r="AQ267" s="181"/>
      <c r="AR267" s="181"/>
      <c r="AS267" s="181"/>
      <c r="AT267" s="181"/>
      <c r="AU267" s="181"/>
      <c r="AV267" s="181"/>
      <c r="AW267" s="181"/>
      <c r="AX267" s="181"/>
      <c r="AY267" s="181"/>
      <c r="AZ267" s="181"/>
      <c r="BA267" s="181"/>
      <c r="BB267" s="181"/>
      <c r="BC267" s="181"/>
      <c r="BD267" s="181"/>
      <c r="BE267" s="181"/>
      <c r="BF267" s="181"/>
      <c r="BG267" s="181"/>
      <c r="BI267" s="241"/>
      <c r="BJ267" s="241"/>
      <c r="BL267" s="181"/>
    </row>
    <row r="268" spans="1:64">
      <c r="A268" s="181"/>
      <c r="F268" s="181"/>
      <c r="G268" s="180"/>
      <c r="H268" s="180"/>
      <c r="I268" s="180"/>
      <c r="J268" s="181"/>
      <c r="K268" s="181"/>
      <c r="L268" s="202"/>
      <c r="M268" s="203"/>
      <c r="N268" s="203"/>
      <c r="O268" s="203"/>
      <c r="P268" s="203"/>
      <c r="Q268" s="203"/>
      <c r="R268" s="203"/>
      <c r="AP268" s="181"/>
      <c r="AQ268" s="181"/>
      <c r="AR268" s="181"/>
      <c r="AS268" s="181"/>
      <c r="AT268" s="181"/>
      <c r="AU268" s="181"/>
      <c r="AV268" s="181"/>
      <c r="AW268" s="181"/>
      <c r="AX268" s="181"/>
      <c r="AY268" s="181"/>
      <c r="AZ268" s="181"/>
      <c r="BA268" s="181"/>
      <c r="BB268" s="181"/>
      <c r="BC268" s="181"/>
      <c r="BD268" s="181"/>
      <c r="BE268" s="181"/>
      <c r="BF268" s="181"/>
      <c r="BG268" s="181"/>
      <c r="BI268" s="241"/>
      <c r="BJ268" s="241"/>
      <c r="BL268" s="181"/>
    </row>
  </sheetData>
  <sheetProtection password="CC09" sheet="1" autoFilter="0" pivotTables="0"/>
  <protectedRanges>
    <protectedRange sqref="BL1:BL1048576" name="区域7" securityDescriptor=""/>
    <protectedRange sqref="AW1:BD1048576" name="区域5" securityDescriptor=""/>
    <protectedRange sqref="AK1:AK1048576" name="区域3" securityDescriptor=""/>
    <protectedRange sqref="B1:J1048576" name="区域1" securityDescriptor=""/>
    <protectedRange sqref="R2 M1:Q1048576 R1:S1 R3:S1048576 T1:AI1048576" name="区域2" securityDescriptor=""/>
    <protectedRange sqref="AM1:AP1048576" name="区域4" securityDescriptor=""/>
    <protectedRange sqref="BH1:BI1048576" name="区域6" securityDescriptor=""/>
    <protectedRange sqref="BN1:BO1048576 A28:XFD28" name="区域8" securityDescriptor=""/>
    <protectedRange sqref="AZ7:BD8 BD10:BD11" name="区域5_1" securityDescriptor=""/>
  </protectedRanges>
  <mergeCells count="59">
    <mergeCell ref="A1:K1"/>
    <mergeCell ref="U5:W5"/>
    <mergeCell ref="X5:Z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AA5:AA6"/>
    <mergeCell ref="AB5:AB6"/>
    <mergeCell ref="AC5:AC6"/>
    <mergeCell ref="AD5:AD6"/>
    <mergeCell ref="AE5:AE6"/>
    <mergeCell ref="AF5:AF6"/>
    <mergeCell ref="AG5:AG6"/>
    <mergeCell ref="AH5:AH6"/>
    <mergeCell ref="AI5:AI6"/>
    <mergeCell ref="AJ5:AJ6"/>
    <mergeCell ref="AK5:AK6"/>
    <mergeCell ref="AL5:AL6"/>
    <mergeCell ref="AM5:AM6"/>
    <mergeCell ref="AY5:AY6"/>
    <mergeCell ref="AZ5:AZ6"/>
    <mergeCell ref="AN5:AN6"/>
    <mergeCell ref="AO5:AO6"/>
    <mergeCell ref="AP5:AP6"/>
    <mergeCell ref="AS5:AS6"/>
    <mergeCell ref="AT5:AT6"/>
    <mergeCell ref="BK5:BK6"/>
    <mergeCell ref="R2:AK4"/>
    <mergeCell ref="AL2:AO4"/>
    <mergeCell ref="BF5:BF6"/>
    <mergeCell ref="BG5:BG6"/>
    <mergeCell ref="BH5:BH6"/>
    <mergeCell ref="BI5:BI6"/>
    <mergeCell ref="BJ5:BJ6"/>
    <mergeCell ref="BA5:BA6"/>
    <mergeCell ref="BB5:BB6"/>
    <mergeCell ref="BC5:BC6"/>
    <mergeCell ref="BD5:BD6"/>
    <mergeCell ref="BE5:BE6"/>
    <mergeCell ref="AU5:AU6"/>
    <mergeCell ref="AV5:AV6"/>
    <mergeCell ref="AW5:AW6"/>
  </mergeCells>
  <phoneticPr fontId="77" type="noConversion"/>
  <dataValidations count="7">
    <dataValidation type="list" allowBlank="1" showInputMessage="1" showErrorMessage="1" sqref="I7:I26">
      <formula1>$BW$36:$BW$40</formula1>
    </dataValidation>
    <dataValidation type="list" allowBlank="1" showInputMessage="1" showErrorMessage="1" sqref="C7">
      <formula1>$BQ$36:$BQ$60</formula1>
    </dataValidation>
    <dataValidation type="list" allowBlank="1" showInputMessage="1" showErrorMessage="1" sqref="B1:B1048576">
      <formula1>$CA$47:$CA$58</formula1>
    </dataValidation>
    <dataValidation type="list" allowBlank="1" showInputMessage="1" showErrorMessage="1" sqref="G7:G26">
      <formula1>$BU$36:$BU$53</formula1>
    </dataValidation>
    <dataValidation type="list" allowBlank="1" showInputMessage="1" showErrorMessage="1" sqref="H7:H26">
      <formula1>$BV$36:$BV$37</formula1>
    </dataValidation>
    <dataValidation type="list" allowBlank="1" showInputMessage="1" showErrorMessage="1" sqref="M7:M26">
      <formula1>$BP$49:$BP$52</formula1>
    </dataValidation>
    <dataValidation type="list" allowBlank="1" showInputMessage="1" showErrorMessage="1" sqref="N7:N26">
      <formula1>$BY$35:$BY$65</formula1>
    </dataValidation>
  </dataValidations>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dimension ref="A1:CJ268"/>
  <sheetViews>
    <sheetView workbookViewId="0">
      <pane xSplit="11" ySplit="6" topLeftCell="BA7" activePane="bottomRight" state="frozen"/>
      <selection pane="topRight"/>
      <selection pane="bottomLeft"/>
      <selection pane="bottomRight" activeCell="BF12" sqref="BF12"/>
    </sheetView>
  </sheetViews>
  <sheetFormatPr defaultColWidth="9" defaultRowHeight="14.25"/>
  <cols>
    <col min="1" max="1" width="4" style="160" customWidth="1"/>
    <col min="2" max="2" width="4.375" style="160" customWidth="1"/>
    <col min="3" max="3" width="6.75" style="160" customWidth="1"/>
    <col min="4" max="4" width="6.375" style="160" customWidth="1"/>
    <col min="5" max="6" width="9" style="160" hidden="1" customWidth="1"/>
    <col min="7" max="7" width="8.625" style="160" customWidth="1"/>
    <col min="8" max="8" width="5" style="160" customWidth="1"/>
    <col min="9" max="9" width="7.5" style="160" customWidth="1"/>
    <col min="10" max="10" width="6" style="160" customWidth="1"/>
    <col min="11" max="11" width="6.125" style="160" customWidth="1"/>
    <col min="12" max="12" width="8.125" style="161" customWidth="1"/>
    <col min="13" max="13" width="4.25" style="160" customWidth="1"/>
    <col min="14" max="17" width="4.375" style="160" customWidth="1"/>
    <col min="18" max="18" width="7.5" style="160" customWidth="1"/>
    <col min="19" max="19" width="4.75" style="160" customWidth="1"/>
    <col min="20" max="20" width="5.375" style="160" customWidth="1"/>
    <col min="21" max="35" width="7.5" style="160" customWidth="1"/>
    <col min="36" max="36" width="7.375" style="160" customWidth="1"/>
    <col min="37" max="37" width="4.875" style="160" hidden="1" customWidth="1"/>
    <col min="38" max="38" width="6.625" style="160" hidden="1" customWidth="1"/>
    <col min="39" max="39" width="5.875" style="160" hidden="1" customWidth="1"/>
    <col min="40" max="40" width="5.5" style="160" hidden="1" customWidth="1"/>
    <col min="41" max="41" width="5.875" style="160" hidden="1" customWidth="1"/>
    <col min="42" max="42" width="7" style="160" customWidth="1"/>
    <col min="43" max="43" width="8.25" style="160" hidden="1" customWidth="1"/>
    <col min="44" max="44" width="8" style="160" hidden="1" customWidth="1"/>
    <col min="45" max="45" width="6.75" style="160" hidden="1" customWidth="1"/>
    <col min="46" max="47" width="7.875" style="160" customWidth="1"/>
    <col min="48" max="48" width="7" style="160" customWidth="1"/>
    <col min="49" max="49" width="6.625" style="160" customWidth="1"/>
    <col min="50" max="50" width="9" style="160" hidden="1" customWidth="1"/>
    <col min="51" max="56" width="6.625" style="160" customWidth="1"/>
    <col min="57" max="57" width="8" style="160" customWidth="1"/>
    <col min="58" max="58" width="8.375" style="160" customWidth="1"/>
    <col min="59" max="59" width="8.125" style="160" customWidth="1"/>
    <col min="60" max="60" width="6.625" style="160" customWidth="1"/>
    <col min="61" max="61" width="7.375" style="160" customWidth="1"/>
    <col min="62" max="62" width="8.5" style="160" customWidth="1"/>
    <col min="63" max="63" width="9.625" style="160" customWidth="1"/>
    <col min="64" max="64" width="20.875" style="160" customWidth="1"/>
    <col min="65" max="65" width="14.5" style="160" hidden="1" customWidth="1"/>
    <col min="66" max="66" width="10.5" style="160" customWidth="1"/>
    <col min="67" max="67" width="9.5" style="160" customWidth="1"/>
    <col min="68" max="68" width="12.75" style="160" hidden="1" customWidth="1"/>
    <col min="69" max="69" width="9" style="160" hidden="1" customWidth="1"/>
    <col min="70" max="70" width="10" style="160" hidden="1" customWidth="1"/>
    <col min="71" max="80" width="9" style="160" hidden="1" customWidth="1"/>
    <col min="81" max="81" width="8.25" style="160" hidden="1" customWidth="1"/>
    <col min="82" max="88" width="9" style="160" hidden="1" customWidth="1"/>
    <col min="89" max="16384" width="9" style="160"/>
  </cols>
  <sheetData>
    <row r="1" spans="1:88" ht="22.5">
      <c r="A1" s="469" t="str">
        <f>"2017年"&amp;B7&amp;C7&amp;D7&amp;"工资表"</f>
        <v>2017年3月天府路市场部工资表</v>
      </c>
      <c r="B1" s="469"/>
      <c r="C1" s="469"/>
      <c r="D1" s="469"/>
      <c r="E1" s="469"/>
      <c r="F1" s="469"/>
      <c r="G1" s="469"/>
      <c r="H1" s="469"/>
      <c r="I1" s="469"/>
      <c r="J1" s="469"/>
      <c r="K1" s="469"/>
      <c r="L1" s="182"/>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3"/>
      <c r="BL1" s="183"/>
    </row>
    <row r="2" spans="1:88" ht="24.75" customHeight="1">
      <c r="A2" s="162" t="s">
        <v>26</v>
      </c>
      <c r="B2" s="163"/>
      <c r="C2" s="163"/>
      <c r="D2" s="163"/>
      <c r="E2" s="163"/>
      <c r="F2" s="163"/>
      <c r="G2" s="163"/>
      <c r="H2" s="163"/>
      <c r="I2" s="163"/>
      <c r="J2" s="163"/>
      <c r="K2" s="163"/>
      <c r="L2" s="184"/>
      <c r="M2" s="163"/>
      <c r="N2" s="163"/>
      <c r="O2" s="185"/>
      <c r="P2" s="185"/>
      <c r="Q2" s="185"/>
      <c r="R2" s="440" t="s">
        <v>27</v>
      </c>
      <c r="S2" s="441"/>
      <c r="T2" s="441"/>
      <c r="U2" s="441"/>
      <c r="V2" s="441"/>
      <c r="W2" s="441"/>
      <c r="X2" s="441"/>
      <c r="Y2" s="441"/>
      <c r="Z2" s="441"/>
      <c r="AA2" s="441"/>
      <c r="AB2" s="441"/>
      <c r="AC2" s="441"/>
      <c r="AD2" s="441"/>
      <c r="AE2" s="441"/>
      <c r="AF2" s="441"/>
      <c r="AG2" s="441"/>
      <c r="AH2" s="441"/>
      <c r="AI2" s="441"/>
      <c r="AJ2" s="442"/>
      <c r="AK2" s="480" t="s">
        <v>216</v>
      </c>
      <c r="AL2" s="446"/>
      <c r="AM2" s="446"/>
      <c r="AN2" s="446"/>
      <c r="AO2" s="447"/>
      <c r="AP2" s="222" t="s">
        <v>28</v>
      </c>
      <c r="AQ2" s="222"/>
      <c r="AR2" s="222"/>
      <c r="AS2" s="222"/>
      <c r="AT2" s="222"/>
      <c r="AU2" s="222"/>
      <c r="AV2" s="222"/>
      <c r="AW2" s="222"/>
      <c r="AX2" s="222"/>
      <c r="AY2" s="222"/>
      <c r="AZ2" s="222"/>
      <c r="BA2" s="222"/>
      <c r="BB2" s="222"/>
      <c r="BC2" s="222"/>
      <c r="BD2" s="222"/>
      <c r="BE2" s="222"/>
      <c r="BF2" s="222"/>
      <c r="BG2" s="223" t="s">
        <v>29</v>
      </c>
      <c r="BH2" s="222" t="s">
        <v>30</v>
      </c>
      <c r="BI2" s="222"/>
      <c r="BJ2" s="222"/>
      <c r="BK2" s="223" t="s">
        <v>31</v>
      </c>
      <c r="BL2" s="223"/>
    </row>
    <row r="3" spans="1:88" ht="25.5" hidden="1" customHeight="1">
      <c r="A3" s="163"/>
      <c r="B3" s="163"/>
      <c r="C3" s="163"/>
      <c r="D3" s="163"/>
      <c r="E3" s="163"/>
      <c r="F3" s="163"/>
      <c r="G3" s="163"/>
      <c r="H3" s="163"/>
      <c r="I3" s="163"/>
      <c r="J3" s="163"/>
      <c r="K3" s="163"/>
      <c r="L3" s="184"/>
      <c r="M3" s="163"/>
      <c r="N3" s="163"/>
      <c r="O3" s="186"/>
      <c r="P3" s="186"/>
      <c r="Q3" s="186"/>
      <c r="R3" s="401"/>
      <c r="S3" s="402"/>
      <c r="T3" s="402"/>
      <c r="U3" s="402"/>
      <c r="V3" s="402"/>
      <c r="W3" s="402"/>
      <c r="X3" s="402"/>
      <c r="Y3" s="402"/>
      <c r="Z3" s="402"/>
      <c r="AA3" s="402"/>
      <c r="AB3" s="402"/>
      <c r="AC3" s="402"/>
      <c r="AD3" s="402"/>
      <c r="AE3" s="402"/>
      <c r="AF3" s="402"/>
      <c r="AG3" s="402"/>
      <c r="AH3" s="402"/>
      <c r="AI3" s="402"/>
      <c r="AJ3" s="403"/>
      <c r="AK3" s="481"/>
      <c r="AL3" s="408"/>
      <c r="AM3" s="408"/>
      <c r="AN3" s="408"/>
      <c r="AO3" s="448"/>
      <c r="AP3" s="223"/>
      <c r="AQ3" s="222" t="s">
        <v>32</v>
      </c>
      <c r="AR3" s="222"/>
      <c r="AS3" s="223"/>
      <c r="AT3" s="222" t="s">
        <v>33</v>
      </c>
      <c r="AU3" s="224" t="s">
        <v>34</v>
      </c>
      <c r="AV3" s="224"/>
      <c r="AW3" s="224"/>
      <c r="AX3" s="222"/>
      <c r="AY3" s="222"/>
      <c r="AZ3" s="222"/>
      <c r="BA3" s="222"/>
      <c r="BB3" s="222"/>
      <c r="BC3" s="222"/>
      <c r="BD3" s="222"/>
      <c r="BE3" s="222"/>
      <c r="BF3" s="222"/>
      <c r="BG3" s="222"/>
      <c r="BH3" s="222"/>
      <c r="BI3" s="222"/>
      <c r="BJ3" s="222"/>
      <c r="BK3" s="222"/>
      <c r="BL3" s="177"/>
    </row>
    <row r="4" spans="1:88" ht="25.5" hidden="1" customHeight="1">
      <c r="A4" s="163"/>
      <c r="B4" s="163"/>
      <c r="C4" s="163"/>
      <c r="D4" s="163"/>
      <c r="E4" s="163"/>
      <c r="F4" s="163"/>
      <c r="G4" s="163"/>
      <c r="H4" s="163"/>
      <c r="I4" s="163"/>
      <c r="J4" s="163"/>
      <c r="K4" s="163"/>
      <c r="L4" s="184"/>
      <c r="M4" s="163"/>
      <c r="N4" s="163"/>
      <c r="O4" s="187"/>
      <c r="P4" s="187"/>
      <c r="Q4" s="187"/>
      <c r="R4" s="443"/>
      <c r="S4" s="444"/>
      <c r="T4" s="444"/>
      <c r="U4" s="444"/>
      <c r="V4" s="444"/>
      <c r="W4" s="444"/>
      <c r="X4" s="444"/>
      <c r="Y4" s="444"/>
      <c r="Z4" s="444"/>
      <c r="AA4" s="444"/>
      <c r="AB4" s="444"/>
      <c r="AC4" s="444"/>
      <c r="AD4" s="444"/>
      <c r="AE4" s="444"/>
      <c r="AF4" s="444"/>
      <c r="AG4" s="444"/>
      <c r="AH4" s="444"/>
      <c r="AI4" s="444"/>
      <c r="AJ4" s="445"/>
      <c r="AK4" s="482"/>
      <c r="AL4" s="449"/>
      <c r="AM4" s="449"/>
      <c r="AN4" s="449"/>
      <c r="AO4" s="450"/>
      <c r="AP4" s="225">
        <v>1</v>
      </c>
      <c r="AQ4" s="225">
        <v>2</v>
      </c>
      <c r="AR4" s="225">
        <v>3</v>
      </c>
      <c r="AS4" s="225">
        <v>4</v>
      </c>
      <c r="AT4" s="225">
        <v>12</v>
      </c>
      <c r="AU4" s="226">
        <v>13</v>
      </c>
      <c r="AV4" s="226"/>
      <c r="AW4" s="226">
        <v>14</v>
      </c>
      <c r="AX4" s="225">
        <v>15</v>
      </c>
      <c r="AY4" s="225">
        <v>16</v>
      </c>
      <c r="AZ4" s="225">
        <v>17</v>
      </c>
      <c r="BA4" s="225"/>
      <c r="BB4" s="225"/>
      <c r="BC4" s="225">
        <v>18</v>
      </c>
      <c r="BD4" s="225">
        <v>19</v>
      </c>
      <c r="BE4" s="225">
        <v>20</v>
      </c>
      <c r="BF4" s="225">
        <v>21</v>
      </c>
      <c r="BG4" s="225">
        <v>22</v>
      </c>
      <c r="BH4" s="225">
        <v>23</v>
      </c>
      <c r="BI4" s="225">
        <v>24</v>
      </c>
      <c r="BJ4" s="225">
        <v>25</v>
      </c>
      <c r="BK4" s="225">
        <v>26</v>
      </c>
      <c r="BL4" s="225">
        <v>39</v>
      </c>
    </row>
    <row r="5" spans="1:88" ht="23.25" customHeight="1">
      <c r="A5" s="463" t="s">
        <v>35</v>
      </c>
      <c r="B5" s="474" t="s">
        <v>36</v>
      </c>
      <c r="C5" s="474" t="s">
        <v>37</v>
      </c>
      <c r="D5" s="474" t="s">
        <v>38</v>
      </c>
      <c r="E5" s="474" t="s">
        <v>39</v>
      </c>
      <c r="F5" s="463" t="s">
        <v>40</v>
      </c>
      <c r="G5" s="476" t="s">
        <v>41</v>
      </c>
      <c r="H5" s="476" t="s">
        <v>42</v>
      </c>
      <c r="I5" s="476" t="s">
        <v>43</v>
      </c>
      <c r="J5" s="476" t="s">
        <v>44</v>
      </c>
      <c r="K5" s="476" t="s">
        <v>45</v>
      </c>
      <c r="L5" s="478" t="s">
        <v>46</v>
      </c>
      <c r="M5" s="467" t="s">
        <v>47</v>
      </c>
      <c r="N5" s="467" t="s">
        <v>48</v>
      </c>
      <c r="O5" s="467" t="s">
        <v>49</v>
      </c>
      <c r="P5" s="467" t="s">
        <v>50</v>
      </c>
      <c r="Q5" s="467" t="s">
        <v>51</v>
      </c>
      <c r="R5" s="461" t="s">
        <v>52</v>
      </c>
      <c r="S5" s="461" t="s">
        <v>53</v>
      </c>
      <c r="T5" s="461" t="s">
        <v>54</v>
      </c>
      <c r="U5" s="470" t="s">
        <v>55</v>
      </c>
      <c r="V5" s="471"/>
      <c r="W5" s="472"/>
      <c r="X5" s="473" t="s">
        <v>56</v>
      </c>
      <c r="Y5" s="473"/>
      <c r="Z5" s="473"/>
      <c r="AA5" s="461" t="s">
        <v>57</v>
      </c>
      <c r="AB5" s="461" t="s">
        <v>217</v>
      </c>
      <c r="AC5" s="461" t="s">
        <v>59</v>
      </c>
      <c r="AD5" s="465" t="s">
        <v>61</v>
      </c>
      <c r="AE5" s="465" t="s">
        <v>62</v>
      </c>
      <c r="AF5" s="465" t="s">
        <v>63</v>
      </c>
      <c r="AG5" s="465" t="s">
        <v>64</v>
      </c>
      <c r="AH5" s="465" t="s">
        <v>65</v>
      </c>
      <c r="AI5" s="461" t="s">
        <v>66</v>
      </c>
      <c r="AJ5" s="461" t="s">
        <v>67</v>
      </c>
      <c r="AK5" s="461" t="s">
        <v>218</v>
      </c>
      <c r="AL5" s="461" t="s">
        <v>68</v>
      </c>
      <c r="AM5" s="461" t="s">
        <v>69</v>
      </c>
      <c r="AN5" s="461"/>
      <c r="AO5" s="461"/>
      <c r="AP5" s="463" t="s">
        <v>70</v>
      </c>
      <c r="AQ5" s="227" t="s">
        <v>71</v>
      </c>
      <c r="AR5" s="227" t="s">
        <v>72</v>
      </c>
      <c r="AS5" s="438" t="s">
        <v>73</v>
      </c>
      <c r="AT5" s="438" t="s">
        <v>74</v>
      </c>
      <c r="AU5" s="457" t="s">
        <v>75</v>
      </c>
      <c r="AV5" s="457" t="s">
        <v>76</v>
      </c>
      <c r="AW5" s="459" t="s">
        <v>77</v>
      </c>
      <c r="AX5" s="234"/>
      <c r="AY5" s="438" t="s">
        <v>78</v>
      </c>
      <c r="AZ5" s="438" t="s">
        <v>79</v>
      </c>
      <c r="BA5" s="438" t="s">
        <v>80</v>
      </c>
      <c r="BB5" s="438" t="s">
        <v>81</v>
      </c>
      <c r="BC5" s="438" t="s">
        <v>82</v>
      </c>
      <c r="BD5" s="438" t="s">
        <v>83</v>
      </c>
      <c r="BE5" s="438" t="s">
        <v>84</v>
      </c>
      <c r="BF5" s="451" t="s">
        <v>85</v>
      </c>
      <c r="BG5" s="438" t="s">
        <v>29</v>
      </c>
      <c r="BH5" s="453" t="s">
        <v>86</v>
      </c>
      <c r="BI5" s="455" t="s">
        <v>87</v>
      </c>
      <c r="BJ5" s="455" t="s">
        <v>88</v>
      </c>
      <c r="BK5" s="438" t="s">
        <v>89</v>
      </c>
      <c r="BL5" s="236" t="s">
        <v>90</v>
      </c>
    </row>
    <row r="6" spans="1:88" ht="18" customHeight="1">
      <c r="A6" s="464"/>
      <c r="B6" s="475"/>
      <c r="C6" s="475"/>
      <c r="D6" s="475"/>
      <c r="E6" s="475"/>
      <c r="F6" s="464"/>
      <c r="G6" s="477"/>
      <c r="H6" s="477"/>
      <c r="I6" s="477"/>
      <c r="J6" s="477"/>
      <c r="K6" s="477"/>
      <c r="L6" s="479"/>
      <c r="M6" s="468"/>
      <c r="N6" s="468"/>
      <c r="O6" s="468"/>
      <c r="P6" s="468"/>
      <c r="Q6" s="468"/>
      <c r="R6" s="462"/>
      <c r="S6" s="462"/>
      <c r="T6" s="462"/>
      <c r="U6" s="205" t="s">
        <v>91</v>
      </c>
      <c r="V6" s="205" t="s">
        <v>92</v>
      </c>
      <c r="W6" s="205" t="s">
        <v>93</v>
      </c>
      <c r="X6" s="205" t="s">
        <v>94</v>
      </c>
      <c r="Y6" s="205" t="s">
        <v>95</v>
      </c>
      <c r="Z6" s="205" t="s">
        <v>93</v>
      </c>
      <c r="AA6" s="462"/>
      <c r="AB6" s="462"/>
      <c r="AC6" s="462"/>
      <c r="AD6" s="466"/>
      <c r="AE6" s="466"/>
      <c r="AF6" s="466"/>
      <c r="AG6" s="466"/>
      <c r="AH6" s="466"/>
      <c r="AI6" s="462"/>
      <c r="AJ6" s="462"/>
      <c r="AK6" s="462"/>
      <c r="AL6" s="462"/>
      <c r="AM6" s="462"/>
      <c r="AN6" s="462"/>
      <c r="AO6" s="462"/>
      <c r="AP6" s="464"/>
      <c r="AQ6" s="227"/>
      <c r="AR6" s="227"/>
      <c r="AS6" s="439"/>
      <c r="AT6" s="439"/>
      <c r="AU6" s="458"/>
      <c r="AV6" s="458"/>
      <c r="AW6" s="460"/>
      <c r="AX6" s="234"/>
      <c r="AY6" s="439"/>
      <c r="AZ6" s="439"/>
      <c r="BA6" s="439"/>
      <c r="BB6" s="439"/>
      <c r="BC6" s="439"/>
      <c r="BD6" s="439"/>
      <c r="BE6" s="439"/>
      <c r="BF6" s="452"/>
      <c r="BG6" s="439"/>
      <c r="BH6" s="454"/>
      <c r="BI6" s="456"/>
      <c r="BJ6" s="456"/>
      <c r="BK6" s="439"/>
      <c r="BL6" s="236"/>
      <c r="BM6" s="242" t="s">
        <v>96</v>
      </c>
      <c r="BN6" s="243" t="s">
        <v>96</v>
      </c>
      <c r="BO6" s="243" t="s">
        <v>97</v>
      </c>
      <c r="CC6" s="254">
        <v>0.12</v>
      </c>
      <c r="CD6" s="255">
        <v>0.1</v>
      </c>
      <c r="CE6" s="255">
        <v>0.09</v>
      </c>
      <c r="CF6" s="255">
        <v>0.08</v>
      </c>
      <c r="CG6" s="254">
        <v>0.12</v>
      </c>
      <c r="CH6" s="255">
        <v>0.1</v>
      </c>
      <c r="CI6" s="255">
        <v>0.09</v>
      </c>
      <c r="CJ6" s="255">
        <v>0.08</v>
      </c>
    </row>
    <row r="7" spans="1:88" ht="16.5" customHeight="1">
      <c r="A7" s="164">
        <v>1</v>
      </c>
      <c r="B7" s="165" t="s">
        <v>149</v>
      </c>
      <c r="C7" s="166" t="s">
        <v>200</v>
      </c>
      <c r="D7" s="167" t="s">
        <v>34</v>
      </c>
      <c r="E7" s="168"/>
      <c r="F7" s="169"/>
      <c r="G7" s="170"/>
      <c r="H7" s="168"/>
      <c r="I7" s="168"/>
      <c r="J7" s="188"/>
      <c r="K7" s="189" t="str">
        <f t="shared" ref="K7:K18" si="0">IF(ISERROR(+BP7+BR7),"",+BP7+BR7)</f>
        <v/>
      </c>
      <c r="L7" s="190" t="str">
        <f>IF(ISERROR(VLOOKUP(J7,人事资料!D:AS,26,0)),"",VLOOKUP(J7,人事资料!D:AS,26,0))</f>
        <v/>
      </c>
      <c r="M7" s="191"/>
      <c r="N7" s="191"/>
      <c r="O7" s="192"/>
      <c r="P7" s="192"/>
      <c r="Q7" s="192"/>
      <c r="R7" s="192"/>
      <c r="S7" s="192"/>
      <c r="T7" s="206"/>
      <c r="U7" s="192"/>
      <c r="V7" s="192"/>
      <c r="W7" s="192"/>
      <c r="X7" s="192"/>
      <c r="Y7" s="192"/>
      <c r="Z7" s="192"/>
      <c r="AA7" s="192"/>
      <c r="AB7" s="192"/>
      <c r="AC7" s="192"/>
      <c r="AD7" s="192"/>
      <c r="AE7" s="192"/>
      <c r="AF7" s="192"/>
      <c r="AG7" s="192"/>
      <c r="AH7" s="192"/>
      <c r="AI7" s="36">
        <f>SUM(U7:AH7)</f>
        <v>0</v>
      </c>
      <c r="AJ7" s="214"/>
      <c r="AK7" s="107"/>
      <c r="AL7" s="215">
        <f t="shared" ref="AL7:AL12" si="1">IF(I7="试用期",IF(T77&lt;2,2,T7),T7)</f>
        <v>0</v>
      </c>
      <c r="AM7" s="216">
        <f>IF(AK7&lt;2,(AVERAGEIFS(AL7:AL26,J7:J26,"&lt;&gt;"))/2,AVERAGEIFS(AL7:AL26,J7:J26,"&lt;&gt;"))</f>
        <v>1.675</v>
      </c>
      <c r="AN7" s="217"/>
      <c r="AO7" s="107"/>
      <c r="AP7" s="192"/>
      <c r="AQ7" s="228"/>
      <c r="AR7" s="228"/>
      <c r="AS7" s="36">
        <f>SUM(AP7:AR7)</f>
        <v>0</v>
      </c>
      <c r="AT7" s="229">
        <f>IF(T7&lt;2,IF(R7=0,0,IF(R7&gt;CJ7,CC7*12%+CD7*10%+CE7*9%+CF7*8%,IF(R7&gt;CI7,CC7*12%+CD7*10%+CE7*9%+(R7-CI7)*8%+(CJ7-R7)*8%*0.6,IF(R7&gt;CH7,CC7*12%+CD7*10%+(R7-CH7)*9%+(CI7-R7)*9%*0.6+CF7*8%*0.6,IF(R7&gt;CG7,CC7*12%+(R7-CG7)*10%+(CH7-R7)*10%*0.6+CE7*9%*0.6+CF7*8%*0.6,R7*12%+(CC7-R7)*12%*0.6+CD7*10%*0.6+CE7*9%*0.6+CF7*8%*0.6))))-AJ7*2%)*85%,IF(R7=0,0,IF(R7&gt;CJ7,CC7*12%+CD7*10%+CE7*9%+CF7*8%,IF(R7&gt;CI7,CC7*12%+CD7*10%+CE7*9%+(R7-CI7)*8%+(CJ7-R7)*8%*0.6,IF(R7&gt;CH7,CC7*12%+CD7*10%+(R7-CH7)*9%+(CI7-R7)*9%*0.6+CF7*8%*0.6,IF(R7&gt;CG7,CC7*12%+(R7-CG7)*10%+(CH7-R7)*10%*0.6+CE7*9%*0.6+CF7*8%*0.6,R7*12%+(CC7-R7)*12%*0.6+CD7*10%*0.6+CE7*9%*0.6+CF7*8%*0.6)))))-AJ7*2%)</f>
        <v>0</v>
      </c>
      <c r="AU7" s="229">
        <f t="shared" ref="AU7:AU26" si="2">IF(OR(G7="招生副校长",G7="招生主任"),IF(T7&lt;4,AE7*6%,IF(T7&lt;7,AE7*7.5%,IF(T7&lt;10,AE7*8.5%,AE7*9%))),IF(T7&lt;4,AE7*5%,IF(T7&lt;7,AE7*6.5%,IF(T7&lt;10,AE7*7.5%,AE7*8%))))+IF(OR(G7="招生副校长",G7="招生主任"),IF(T7&lt;4,AG7*7%,IF(T7&lt;7,AG7*8.5%,IF(T7&lt;10,AG7*9.5%,AG7*10%))),IF(T7&lt;4,AG7*6%,IF(T7&lt;7,AG7*7.5%,IF(T7&lt;10,AG7*8.5%,AG7*9%))))+AD7*3%+AF7*4%+AH7*5%</f>
        <v>0</v>
      </c>
      <c r="AV7" s="229">
        <f>IF(T27&lt;O7,(AI27-AD27)*0.6%,IF(T27&lt;P7,(AI27-AD27)*1%,IF(T27&lt;Q7,(AI27-AD27)*1.2%,(AI27-AD27)*1.5%)))</f>
        <v>2115.2999999999997</v>
      </c>
      <c r="AW7" s="192"/>
      <c r="AX7" s="192"/>
      <c r="AY7" s="192"/>
      <c r="AZ7" s="235"/>
      <c r="BA7" s="235"/>
      <c r="BB7" s="235"/>
      <c r="BC7" s="235"/>
      <c r="BD7" s="235"/>
      <c r="BE7" s="36">
        <f>IF(AT7+AU7+SUM(AW7:BC7)&gt;15000,15000+AV7+BD7,SUM(AT7:BD7))</f>
        <v>2115.2999999999997</v>
      </c>
      <c r="BF7" s="36">
        <f>IF(BE7&gt;AP7,0,AP7-BE7)</f>
        <v>0</v>
      </c>
      <c r="BG7" s="36">
        <f t="shared" ref="BG7:BG26" si="3">IF(BE7&gt;AP7,BE7,AP7)</f>
        <v>2115.2999999999997</v>
      </c>
      <c r="BH7" s="192"/>
      <c r="BI7" s="207"/>
      <c r="BJ7" s="237">
        <f>IF(G7="外教",ROUND(MAX((BG7-BH7-BI7-4800)*{0.03,0.1,0.2,0.25,0.3,0.35,0.45}-{0,105,555,1005,2755,5505,13505},0),2),ROUND(MAX((BG7-BH7-BI7-3500)*{0.03,0.1,0.2,0.25,0.3,0.35,0.45}-{0,105,555,1005,2755,5505,13505},0),2))</f>
        <v>0</v>
      </c>
      <c r="BK7" s="237">
        <f>BG7-BH7-BI7-BJ7</f>
        <v>2115.2999999999997</v>
      </c>
      <c r="BL7" s="238"/>
      <c r="BN7" s="244"/>
      <c r="BO7" s="244"/>
      <c r="BP7" s="245" t="str">
        <f>IF(ISERROR(VLOOKUP(J7,人事资料!D:AS,27,0)),"",VLOOKUP(J7,人事资料!D:AS,27,0))</f>
        <v/>
      </c>
      <c r="BQ7" s="246">
        <f t="shared" ref="BQ7:BQ26" si="4">IF(ISERROR(VLOOKUP(B7,BP:CB,13,0)),,VLOOKUP(B7,BP:CB,13,0))</f>
        <v>42460</v>
      </c>
      <c r="BR7" s="247" t="e">
        <f t="shared" ref="BR7:BR26" si="5">DATEDIF(L7,BQ7,"M")</f>
        <v>#VALUE!</v>
      </c>
      <c r="CC7" s="256">
        <f>W7+Z7</f>
        <v>0</v>
      </c>
      <c r="CD7" s="256">
        <f>V7+Y7+AA7</f>
        <v>0</v>
      </c>
      <c r="CE7" s="256">
        <f>U7</f>
        <v>0</v>
      </c>
      <c r="CF7" s="256">
        <f>X7+AC7</f>
        <v>0</v>
      </c>
      <c r="CG7" s="256">
        <f>CC7</f>
        <v>0</v>
      </c>
      <c r="CH7" s="256">
        <f>SUM($CC7:CD7)</f>
        <v>0</v>
      </c>
      <c r="CI7" s="256">
        <f>SUM($CC7:CE7)</f>
        <v>0</v>
      </c>
      <c r="CJ7" s="256">
        <f>SUM($CC7:CF7)</f>
        <v>0</v>
      </c>
    </row>
    <row r="8" spans="1:88" ht="16.5" customHeight="1">
      <c r="A8" s="164">
        <v>2</v>
      </c>
      <c r="B8" s="171" t="str">
        <f>IF(J8&lt;&gt;"",$B$7,"")</f>
        <v>3月</v>
      </c>
      <c r="C8" s="172" t="str">
        <f t="shared" ref="C8:C26" si="6">IF(J8&lt;&gt;"",$C$7,"")</f>
        <v>天府路</v>
      </c>
      <c r="D8" s="172" t="str">
        <f t="shared" ref="D8:D26" si="7">IF(J8&lt;&gt;"",$D$7,"")</f>
        <v>市场部</v>
      </c>
      <c r="E8" s="172"/>
      <c r="F8" s="172"/>
      <c r="G8" s="171" t="s">
        <v>104</v>
      </c>
      <c r="H8" s="172" t="s">
        <v>101</v>
      </c>
      <c r="I8" s="172" t="s">
        <v>102</v>
      </c>
      <c r="J8" s="188" t="s">
        <v>106</v>
      </c>
      <c r="K8" s="189" t="str">
        <f t="shared" si="0"/>
        <v/>
      </c>
      <c r="L8" s="190">
        <f>IF(ISERROR(VLOOKUP(J8,人事资料!D:AS,26,0)),"",VLOOKUP(J8,人事资料!D:AS,26,0))</f>
        <v>42791</v>
      </c>
      <c r="M8" s="191">
        <v>31</v>
      </c>
      <c r="N8" s="191">
        <v>31</v>
      </c>
      <c r="O8" s="192"/>
      <c r="P8" s="192"/>
      <c r="Q8" s="192"/>
      <c r="R8" s="192">
        <v>35000</v>
      </c>
      <c r="S8" s="192">
        <v>1</v>
      </c>
      <c r="T8" s="206">
        <v>1</v>
      </c>
      <c r="U8" s="192"/>
      <c r="V8" s="192"/>
      <c r="W8" s="192"/>
      <c r="X8" s="192"/>
      <c r="Y8" s="192">
        <v>20800</v>
      </c>
      <c r="Z8" s="192"/>
      <c r="AA8" s="192"/>
      <c r="AB8" s="192"/>
      <c r="AC8" s="192"/>
      <c r="AD8" s="192"/>
      <c r="AE8" s="192"/>
      <c r="AF8" s="192"/>
      <c r="AG8" s="192"/>
      <c r="AH8" s="192"/>
      <c r="AI8" s="36">
        <f t="shared" ref="AI8:AI27" si="8">SUM(U8:AH8)</f>
        <v>20800</v>
      </c>
      <c r="AJ8" s="214"/>
      <c r="AK8" s="218"/>
      <c r="AL8" s="215">
        <f t="shared" si="1"/>
        <v>1</v>
      </c>
      <c r="AM8" s="218"/>
      <c r="AN8" s="218"/>
      <c r="AO8" s="218"/>
      <c r="AP8" s="192">
        <f>2500+2500/28*4</f>
        <v>2857.1428571428573</v>
      </c>
      <c r="AQ8" s="228"/>
      <c r="AR8" s="228"/>
      <c r="AS8" s="36">
        <f t="shared" ref="AS8:AS27" si="9">SUM(AP8:AR8)</f>
        <v>2857.1428571428573</v>
      </c>
      <c r="AT8" s="229">
        <f t="shared" ref="AT8:AT26" si="10">IF(T8&lt;2,IF(R8=0,0,IF(R8&gt;CJ8,CC8*12%+CD8*10%+CE8*9%+CF8*8%,IF(R8&gt;CI8,CC8*12%+CD8*10%+CE8*9%+(R8-CI8)*8%+(CJ8-R8)*8%*0.6,IF(R8&gt;CH8,CC8*12%+CD8*10%+(R8-CH8)*9%+(CI8-R8)*9%*0.6+CF8*8%*0.6,IF(R8&gt;CG8,CC8*12%+(R8-CG8)*10%+(CH8-R8)*10%*0.6+CE8*9%*0.6+CF8*8%*0.6,R8*12%+(CC8-R8)*12%*0.6+CD8*10%*0.6+CE8*9%*0.6+CF8*8%*0.6))))-AJ8*2%)*85%,IF(R8=0,0,IF(R8&gt;CJ8,CC8*12%+CD8*10%+CE8*9%+CF8*8%,IF(R8&gt;CI8,CC8*12%+CD8*10%+CE8*9%+(R8-CI8)*8%+(CJ8-R8)*8%*0.6,IF(R8&gt;CH8,CC8*12%+CD8*10%+(R8-CH8)*9%+(CI8-R8)*9%*0.6+CF8*8%*0.6,IF(R8&gt;CG8,CC8*12%+(R8-CG8)*10%+(CH8-R8)*10%*0.6+CE8*9%*0.6+CF8*8%*0.6,R8*12%+(CC8-R8)*12%*0.6+CD8*10%*0.6+CE8*9%*0.6+CF8*8%*0.6)))))-AJ8*2%)</f>
        <v>1768</v>
      </c>
      <c r="AU8" s="229">
        <f t="shared" si="2"/>
        <v>0</v>
      </c>
      <c r="AV8" s="229"/>
      <c r="AW8" s="192"/>
      <c r="AX8" s="192"/>
      <c r="AY8" s="192"/>
      <c r="AZ8" s="235"/>
      <c r="BA8" s="235"/>
      <c r="BB8" s="235"/>
      <c r="BC8" s="235"/>
      <c r="BD8" s="235"/>
      <c r="BE8" s="36">
        <f>SUM(AT8:BD8)</f>
        <v>1768</v>
      </c>
      <c r="BF8" s="36">
        <f t="shared" ref="BF8:BF26" si="11">IF(BE8&gt;AP8,0,AP8-BE8)</f>
        <v>1089.1428571428573</v>
      </c>
      <c r="BG8" s="36">
        <f t="shared" si="3"/>
        <v>2857.1428571428573</v>
      </c>
      <c r="BH8" s="192">
        <v>100</v>
      </c>
      <c r="BI8" s="239">
        <v>317.43</v>
      </c>
      <c r="BJ8" s="237">
        <f>IF(G8="外教",ROUND(MAX((BG8-BH8-BI8-4800)*{0.03,0.1,0.2,0.25,0.3,0.35,0.45}-{0,105,555,1005,2755,5505,13505},0),2),ROUND(MAX((BG8-BH8-BI8-3500)*{0.03,0.1,0.2,0.25,0.3,0.35,0.45}-{0,105,555,1005,2755,5505,13505},0),2))</f>
        <v>0</v>
      </c>
      <c r="BK8" s="237">
        <f t="shared" ref="BK8:BK26" si="12">BG8-BH8-BI8-BJ8</f>
        <v>2439.7128571428575</v>
      </c>
      <c r="BL8" s="238"/>
      <c r="BM8" s="248" t="e">
        <f>SUMIF(#REF!,J8,#REF!)+SUMIF(#REF!,J8,#REF!)+SUMIF(#REF!,J8,#REF!)+SUMIF(#REF!,J8,#REF!)+SUMIF(#REF!,J8,#REF!)+SUMIF(#REF!,J8,#REF!)</f>
        <v>#REF!</v>
      </c>
      <c r="BN8" s="248"/>
      <c r="BO8" s="248"/>
      <c r="BP8" s="245">
        <f>IF(ISERROR(VLOOKUP(J8,人事资料!D:AS,27,0)),"",VLOOKUP(J8,人事资料!D:AS,27,0))</f>
        <v>0</v>
      </c>
      <c r="BQ8" s="246">
        <f t="shared" si="4"/>
        <v>42460</v>
      </c>
      <c r="BR8" s="247" t="e">
        <f t="shared" si="5"/>
        <v>#NUM!</v>
      </c>
      <c r="CC8" s="256">
        <f t="shared" ref="CC8:CC34" si="13">W8+Z8</f>
        <v>0</v>
      </c>
      <c r="CD8" s="256">
        <f t="shared" ref="CD8:CD34" si="14">V8+Y8+AA8</f>
        <v>20800</v>
      </c>
      <c r="CE8" s="256">
        <f t="shared" ref="CE8:CE34" si="15">U8</f>
        <v>0</v>
      </c>
      <c r="CF8" s="256">
        <f t="shared" ref="CF8:CF34" si="16">X8+AC8</f>
        <v>0</v>
      </c>
      <c r="CG8" s="256">
        <f t="shared" ref="CG8:CG34" si="17">CC8</f>
        <v>0</v>
      </c>
      <c r="CH8" s="256">
        <f>SUM($CC8:CD8)</f>
        <v>20800</v>
      </c>
      <c r="CI8" s="256">
        <f>SUM($CC8:CE8)</f>
        <v>20800</v>
      </c>
      <c r="CJ8" s="256">
        <f>SUM($CC8:CF8)</f>
        <v>20800</v>
      </c>
    </row>
    <row r="9" spans="1:88" ht="16.5" customHeight="1">
      <c r="A9" s="164">
        <v>3</v>
      </c>
      <c r="B9" s="171" t="str">
        <f t="shared" ref="B9:B26" si="18">IF(J9&lt;&gt;"",$B$7,"")</f>
        <v>3月</v>
      </c>
      <c r="C9" s="171" t="str">
        <f t="shared" ref="C9" si="19">IF(J9&lt;&gt;"",$C$7,"")</f>
        <v>天府路</v>
      </c>
      <c r="D9" s="171" t="str">
        <f t="shared" ref="D9" si="20">IF(J9&lt;&gt;"",$D$7,"")</f>
        <v>市场部</v>
      </c>
      <c r="E9" s="172"/>
      <c r="F9" s="172"/>
      <c r="G9" s="171" t="s">
        <v>107</v>
      </c>
      <c r="H9" s="171" t="s">
        <v>101</v>
      </c>
      <c r="I9" s="171" t="s">
        <v>102</v>
      </c>
      <c r="J9" s="188" t="s">
        <v>103</v>
      </c>
      <c r="K9" s="189">
        <f t="shared" si="0"/>
        <v>40</v>
      </c>
      <c r="L9" s="190">
        <f>IF(ISERROR(VLOOKUP(J9,人事资料!D:AS,26,0)),"",VLOOKUP(J9,人事资料!D:AS,26,0))</f>
        <v>41355</v>
      </c>
      <c r="M9" s="191">
        <v>31</v>
      </c>
      <c r="N9" s="191">
        <v>31</v>
      </c>
      <c r="O9" s="192"/>
      <c r="P9" s="192"/>
      <c r="Q9" s="192"/>
      <c r="R9" s="192">
        <v>288000</v>
      </c>
      <c r="S9" s="192">
        <v>6</v>
      </c>
      <c r="T9" s="206">
        <v>5.7</v>
      </c>
      <c r="U9" s="192"/>
      <c r="V9" s="192"/>
      <c r="W9" s="192"/>
      <c r="X9" s="192">
        <v>39540</v>
      </c>
      <c r="Y9" s="192"/>
      <c r="Z9" s="192">
        <v>80680</v>
      </c>
      <c r="AA9" s="192"/>
      <c r="AB9" s="192"/>
      <c r="AC9" s="192"/>
      <c r="AD9" s="192"/>
      <c r="AE9" s="192"/>
      <c r="AF9" s="192"/>
      <c r="AG9" s="192"/>
      <c r="AH9" s="192"/>
      <c r="AI9" s="36">
        <f t="shared" si="8"/>
        <v>120220</v>
      </c>
      <c r="AJ9" s="219">
        <v>75680</v>
      </c>
      <c r="AK9" s="218"/>
      <c r="AL9" s="215">
        <f t="shared" si="1"/>
        <v>5.7</v>
      </c>
      <c r="AM9" s="218"/>
      <c r="AN9" s="218"/>
      <c r="AO9" s="218"/>
      <c r="AP9" s="192"/>
      <c r="AQ9" s="228"/>
      <c r="AR9" s="228"/>
      <c r="AS9" s="36">
        <f t="shared" si="9"/>
        <v>0</v>
      </c>
      <c r="AT9" s="229">
        <f t="shared" si="10"/>
        <v>11331.2</v>
      </c>
      <c r="AU9" s="229">
        <f t="shared" si="2"/>
        <v>0</v>
      </c>
      <c r="AV9" s="229"/>
      <c r="AW9" s="192"/>
      <c r="AX9" s="192"/>
      <c r="AY9" s="192"/>
      <c r="AZ9" s="192"/>
      <c r="BA9" s="192"/>
      <c r="BB9" s="192"/>
      <c r="BC9" s="192"/>
      <c r="BD9" s="192"/>
      <c r="BE9" s="36">
        <f t="shared" ref="BE9:BE26" si="21">SUM(AT9:BD9)</f>
        <v>11331.2</v>
      </c>
      <c r="BF9" s="36">
        <f t="shared" si="11"/>
        <v>0</v>
      </c>
      <c r="BG9" s="36">
        <f t="shared" si="3"/>
        <v>11331.2</v>
      </c>
      <c r="BH9" s="192"/>
      <c r="BI9" s="239"/>
      <c r="BJ9" s="237">
        <f>IF(G9="外教",ROUND(MAX((BG9-BH9-BI9-4800)*{0.03,0.1,0.2,0.25,0.3,0.35,0.45}-{0,105,555,1005,2755,5505,13505},0),2),ROUND(MAX((BG9-BH9-BI9-3500)*{0.03,0.1,0.2,0.25,0.3,0.35,0.45}-{0,105,555,1005,2755,5505,13505},0),2))</f>
        <v>1011.24</v>
      </c>
      <c r="BK9" s="237">
        <f t="shared" si="12"/>
        <v>10319.960000000001</v>
      </c>
      <c r="BL9" s="238"/>
      <c r="BM9" s="248" t="e">
        <f>SUMIF(#REF!,J9,#REF!)</f>
        <v>#REF!</v>
      </c>
      <c r="BN9" s="248"/>
      <c r="BO9" s="248"/>
      <c r="BP9" s="245">
        <f>IF(ISERROR(VLOOKUP(J9,人事资料!D:AS,27,0)),"",VLOOKUP(J9,人事资料!D:AS,27,0))</f>
        <v>4</v>
      </c>
      <c r="BQ9" s="246">
        <f t="shared" si="4"/>
        <v>42460</v>
      </c>
      <c r="BR9" s="247">
        <f t="shared" si="5"/>
        <v>36</v>
      </c>
      <c r="CC9" s="256">
        <f t="shared" si="13"/>
        <v>80680</v>
      </c>
      <c r="CD9" s="256">
        <f t="shared" si="14"/>
        <v>0</v>
      </c>
      <c r="CE9" s="256">
        <f t="shared" si="15"/>
        <v>0</v>
      </c>
      <c r="CF9" s="256">
        <f t="shared" si="16"/>
        <v>39540</v>
      </c>
      <c r="CG9" s="256">
        <f t="shared" si="17"/>
        <v>80680</v>
      </c>
      <c r="CH9" s="256">
        <f>SUM($CC9:CD9)</f>
        <v>80680</v>
      </c>
      <c r="CI9" s="256">
        <f>SUM($CC9:CE9)</f>
        <v>80680</v>
      </c>
      <c r="CJ9" s="256">
        <f>SUM($CC9:CF9)</f>
        <v>120220</v>
      </c>
    </row>
    <row r="10" spans="1:88" ht="16.5" customHeight="1">
      <c r="A10" s="164">
        <v>4</v>
      </c>
      <c r="B10" s="171" t="str">
        <f t="shared" si="18"/>
        <v/>
      </c>
      <c r="C10" s="171"/>
      <c r="D10" s="171"/>
      <c r="E10" s="171"/>
      <c r="F10" s="171"/>
      <c r="G10" s="171"/>
      <c r="H10" s="171"/>
      <c r="I10" s="171"/>
      <c r="J10" s="193"/>
      <c r="K10" s="189" t="str">
        <f t="shared" si="0"/>
        <v/>
      </c>
      <c r="L10" s="190" t="str">
        <f>IF(ISERROR(VLOOKUP(J10,人事资料!D:AS,26,0)),"",VLOOKUP(J10,人事资料!D:AS,26,0))</f>
        <v/>
      </c>
      <c r="M10" s="191"/>
      <c r="N10" s="191"/>
      <c r="O10" s="192"/>
      <c r="P10" s="192"/>
      <c r="Q10" s="192"/>
      <c r="R10" s="192"/>
      <c r="S10" s="207"/>
      <c r="T10" s="206"/>
      <c r="U10" s="192"/>
      <c r="V10" s="192"/>
      <c r="W10" s="192"/>
      <c r="X10" s="192"/>
      <c r="Y10" s="192"/>
      <c r="Z10" s="192"/>
      <c r="AA10" s="192"/>
      <c r="AB10" s="192"/>
      <c r="AC10" s="192"/>
      <c r="AD10" s="192"/>
      <c r="AE10" s="192"/>
      <c r="AF10" s="192"/>
      <c r="AG10" s="192"/>
      <c r="AH10" s="192"/>
      <c r="AI10" s="36">
        <f t="shared" si="8"/>
        <v>0</v>
      </c>
      <c r="AJ10" s="214"/>
      <c r="AK10" s="218"/>
      <c r="AL10" s="215">
        <f t="shared" si="1"/>
        <v>0</v>
      </c>
      <c r="AM10" s="218"/>
      <c r="AN10" s="218"/>
      <c r="AO10" s="218"/>
      <c r="AP10" s="192"/>
      <c r="AQ10" s="228"/>
      <c r="AR10" s="228"/>
      <c r="AS10" s="36">
        <f t="shared" si="9"/>
        <v>0</v>
      </c>
      <c r="AT10" s="229">
        <f t="shared" si="10"/>
        <v>0</v>
      </c>
      <c r="AU10" s="229">
        <f t="shared" si="2"/>
        <v>0</v>
      </c>
      <c r="AV10" s="229"/>
      <c r="AW10" s="192"/>
      <c r="AX10" s="192"/>
      <c r="AY10" s="192"/>
      <c r="AZ10" s="192"/>
      <c r="BA10" s="192"/>
      <c r="BB10" s="192"/>
      <c r="BC10" s="192"/>
      <c r="BD10" s="192"/>
      <c r="BE10" s="36">
        <f t="shared" si="21"/>
        <v>0</v>
      </c>
      <c r="BF10" s="36">
        <f t="shared" si="11"/>
        <v>0</v>
      </c>
      <c r="BG10" s="36">
        <f t="shared" si="3"/>
        <v>0</v>
      </c>
      <c r="BH10" s="192"/>
      <c r="BI10" s="239"/>
      <c r="BJ10" s="237">
        <f>IF(G10="外教",ROUND(MAX((BG10-BH10-BI10-4800)*{0.03,0.1,0.2,0.25,0.3,0.35,0.45}-{0,105,555,1005,2755,5505,13505},0),2),ROUND(MAX((BG10-BH10-BI10-3500)*{0.03,0.1,0.2,0.25,0.3,0.35,0.45}-{0,105,555,1005,2755,5505,13505},0),2))</f>
        <v>0</v>
      </c>
      <c r="BK10" s="237">
        <f t="shared" si="12"/>
        <v>0</v>
      </c>
      <c r="BL10" s="238"/>
      <c r="BM10" s="248" t="e">
        <f>SUMIF(#REF!,J10,#REF!)</f>
        <v>#REF!</v>
      </c>
      <c r="BN10" s="248"/>
      <c r="BO10" s="249"/>
      <c r="BP10" s="245" t="str">
        <f>IF(ISERROR(VLOOKUP(J10,人事资料!D:AS,27,0)),"",VLOOKUP(J10,人事资料!D:AS,27,0))</f>
        <v/>
      </c>
      <c r="BQ10" s="246">
        <f t="shared" si="4"/>
        <v>0</v>
      </c>
      <c r="BR10" s="247" t="e">
        <f t="shared" si="5"/>
        <v>#VALUE!</v>
      </c>
      <c r="CC10" s="256">
        <f t="shared" si="13"/>
        <v>0</v>
      </c>
      <c r="CD10" s="256">
        <f t="shared" si="14"/>
        <v>0</v>
      </c>
      <c r="CE10" s="256">
        <f t="shared" si="15"/>
        <v>0</v>
      </c>
      <c r="CF10" s="256">
        <f t="shared" si="16"/>
        <v>0</v>
      </c>
      <c r="CG10" s="256">
        <f t="shared" si="17"/>
        <v>0</v>
      </c>
      <c r="CH10" s="256">
        <f>SUM($CC10:CD10)</f>
        <v>0</v>
      </c>
      <c r="CI10" s="256">
        <f>SUM($CC10:CE10)</f>
        <v>0</v>
      </c>
      <c r="CJ10" s="256">
        <f>SUM($CC10:CF10)</f>
        <v>0</v>
      </c>
    </row>
    <row r="11" spans="1:88" ht="16.5" customHeight="1">
      <c r="A11" s="164">
        <v>5</v>
      </c>
      <c r="B11" s="171" t="str">
        <f t="shared" si="18"/>
        <v/>
      </c>
      <c r="C11" s="171"/>
      <c r="D11" s="171"/>
      <c r="E11" s="171"/>
      <c r="F11" s="171"/>
      <c r="G11" s="171"/>
      <c r="H11" s="171"/>
      <c r="I11" s="171"/>
      <c r="J11" s="193"/>
      <c r="K11" s="189" t="str">
        <f t="shared" si="0"/>
        <v/>
      </c>
      <c r="L11" s="190" t="str">
        <f>IF(ISERROR(VLOOKUP(J11,人事资料!D:AS,26,0)),"",VLOOKUP(J11,人事资料!D:AS,26,0))</f>
        <v/>
      </c>
      <c r="M11" s="191"/>
      <c r="N11" s="191"/>
      <c r="O11" s="192"/>
      <c r="P11" s="192"/>
      <c r="Q11" s="192"/>
      <c r="R11" s="192"/>
      <c r="S11" s="207"/>
      <c r="T11" s="206"/>
      <c r="U11" s="192"/>
      <c r="V11" s="192"/>
      <c r="W11" s="192"/>
      <c r="X11" s="192"/>
      <c r="Y11" s="192"/>
      <c r="Z11" s="192"/>
      <c r="AA11" s="192"/>
      <c r="AB11" s="192"/>
      <c r="AC11" s="192"/>
      <c r="AD11" s="192"/>
      <c r="AE11" s="192"/>
      <c r="AF11" s="192"/>
      <c r="AG11" s="192"/>
      <c r="AH11" s="192"/>
      <c r="AI11" s="36">
        <f t="shared" si="8"/>
        <v>0</v>
      </c>
      <c r="AJ11" s="214"/>
      <c r="AK11" s="218"/>
      <c r="AL11" s="215">
        <f t="shared" si="1"/>
        <v>0</v>
      </c>
      <c r="AM11" s="218"/>
      <c r="AN11" s="218"/>
      <c r="AO11" s="218"/>
      <c r="AP11" s="192"/>
      <c r="AQ11" s="228"/>
      <c r="AR11" s="228"/>
      <c r="AS11" s="36">
        <f t="shared" si="9"/>
        <v>0</v>
      </c>
      <c r="AT11" s="229">
        <f t="shared" si="10"/>
        <v>0</v>
      </c>
      <c r="AU11" s="229">
        <f t="shared" si="2"/>
        <v>0</v>
      </c>
      <c r="AV11" s="229"/>
      <c r="AW11" s="192"/>
      <c r="AX11" s="192"/>
      <c r="AY11" s="192"/>
      <c r="AZ11" s="192"/>
      <c r="BA11" s="192"/>
      <c r="BB11" s="192"/>
      <c r="BC11" s="192"/>
      <c r="BD11" s="192"/>
      <c r="BE11" s="36">
        <f t="shared" si="21"/>
        <v>0</v>
      </c>
      <c r="BF11" s="36">
        <f t="shared" si="11"/>
        <v>0</v>
      </c>
      <c r="BG11" s="36">
        <f t="shared" si="3"/>
        <v>0</v>
      </c>
      <c r="BH11" s="192"/>
      <c r="BI11" s="239"/>
      <c r="BJ11" s="237">
        <f>IF(G11="外教",ROUND(MAX((BG11-BH11-BI11-4800)*{0.03,0.1,0.2,0.25,0.3,0.35,0.45}-{0,105,555,1005,2755,5505,13505},0),2),ROUND(MAX((BG11-BH11-BI11-3500)*{0.03,0.1,0.2,0.25,0.3,0.35,0.45}-{0,105,555,1005,2755,5505,13505},0),2))</f>
        <v>0</v>
      </c>
      <c r="BK11" s="237">
        <f t="shared" si="12"/>
        <v>0</v>
      </c>
      <c r="BL11" s="193"/>
      <c r="BM11" s="248" t="e">
        <f>SUMIF(#REF!,J11,#REF!)</f>
        <v>#REF!</v>
      </c>
      <c r="BN11" s="248"/>
      <c r="BO11" s="249"/>
      <c r="BP11" s="245" t="str">
        <f>IF(ISERROR(VLOOKUP(J11,人事资料!D:AS,27,0)),"",VLOOKUP(J11,人事资料!D:AS,27,0))</f>
        <v/>
      </c>
      <c r="BQ11" s="246">
        <f t="shared" si="4"/>
        <v>0</v>
      </c>
      <c r="BR11" s="247" t="e">
        <f t="shared" si="5"/>
        <v>#VALUE!</v>
      </c>
      <c r="CC11" s="256">
        <f t="shared" si="13"/>
        <v>0</v>
      </c>
      <c r="CD11" s="256">
        <f t="shared" si="14"/>
        <v>0</v>
      </c>
      <c r="CE11" s="256">
        <f t="shared" si="15"/>
        <v>0</v>
      </c>
      <c r="CF11" s="256">
        <f t="shared" si="16"/>
        <v>0</v>
      </c>
      <c r="CG11" s="256">
        <f t="shared" si="17"/>
        <v>0</v>
      </c>
      <c r="CH11" s="256">
        <f>SUM($CC11:CD11)</f>
        <v>0</v>
      </c>
      <c r="CI11" s="256">
        <f>SUM($CC11:CE11)</f>
        <v>0</v>
      </c>
      <c r="CJ11" s="256">
        <f>SUM($CC11:CF11)</f>
        <v>0</v>
      </c>
    </row>
    <row r="12" spans="1:88" ht="16.5" customHeight="1">
      <c r="A12" s="164">
        <v>6</v>
      </c>
      <c r="B12" s="171"/>
      <c r="C12" s="171" t="str">
        <f t="shared" si="6"/>
        <v/>
      </c>
      <c r="D12" s="171" t="str">
        <f t="shared" si="7"/>
        <v/>
      </c>
      <c r="E12" s="171"/>
      <c r="F12" s="171"/>
      <c r="G12" s="171"/>
      <c r="H12" s="171"/>
      <c r="I12" s="171"/>
      <c r="J12" s="188"/>
      <c r="K12" s="194" t="str">
        <f t="shared" si="0"/>
        <v/>
      </c>
      <c r="L12" s="190" t="str">
        <f>IF(ISERROR(VLOOKUP(J12,人事资料!D:AS,26,0)),"",VLOOKUP(J12,人事资料!D:AS,26,0))</f>
        <v/>
      </c>
      <c r="M12" s="191"/>
      <c r="N12" s="191"/>
      <c r="O12" s="192"/>
      <c r="P12" s="192"/>
      <c r="Q12" s="192"/>
      <c r="R12" s="192"/>
      <c r="S12" s="192"/>
      <c r="T12" s="192"/>
      <c r="U12" s="192"/>
      <c r="V12" s="192"/>
      <c r="W12" s="192"/>
      <c r="X12" s="192"/>
      <c r="Y12" s="192"/>
      <c r="Z12" s="192"/>
      <c r="AA12" s="192"/>
      <c r="AB12" s="192"/>
      <c r="AC12" s="192"/>
      <c r="AD12" s="192"/>
      <c r="AE12" s="192"/>
      <c r="AF12" s="192"/>
      <c r="AG12" s="192"/>
      <c r="AH12" s="192"/>
      <c r="AI12" s="36">
        <f t="shared" si="8"/>
        <v>0</v>
      </c>
      <c r="AJ12" s="192"/>
      <c r="AK12" s="192"/>
      <c r="AL12" s="215">
        <f t="shared" si="1"/>
        <v>0</v>
      </c>
      <c r="AM12" s="192"/>
      <c r="AN12" s="220"/>
      <c r="AO12" s="220"/>
      <c r="AP12" s="192"/>
      <c r="AQ12" s="228"/>
      <c r="AR12" s="228"/>
      <c r="AS12" s="36">
        <f t="shared" si="9"/>
        <v>0</v>
      </c>
      <c r="AT12" s="229">
        <f t="shared" si="10"/>
        <v>0</v>
      </c>
      <c r="AU12" s="229">
        <f t="shared" si="2"/>
        <v>0</v>
      </c>
      <c r="AV12" s="229"/>
      <c r="AW12" s="192"/>
      <c r="AX12" s="192"/>
      <c r="AY12" s="192"/>
      <c r="AZ12" s="192"/>
      <c r="BA12" s="192"/>
      <c r="BB12" s="192"/>
      <c r="BC12" s="192"/>
      <c r="BD12" s="192"/>
      <c r="BE12" s="36">
        <f t="shared" si="21"/>
        <v>0</v>
      </c>
      <c r="BF12" s="36">
        <f t="shared" si="11"/>
        <v>0</v>
      </c>
      <c r="BG12" s="36">
        <f t="shared" si="3"/>
        <v>0</v>
      </c>
      <c r="BH12" s="192"/>
      <c r="BI12" s="239"/>
      <c r="BJ12" s="237">
        <f>IF(G12="外教",ROUND(MAX((BG12-BH12-BI12-4800)*{0.03,0.1,0.2,0.25,0.3,0.35,0.45}-{0,105,555,1005,2755,5505,13505},0),2),ROUND(MAX((BG12-BH12-BI12-3500)*{0.03,0.1,0.2,0.25,0.3,0.35,0.45}-{0,105,555,1005,2755,5505,13505},0),2))</f>
        <v>0</v>
      </c>
      <c r="BK12" s="237">
        <f t="shared" si="12"/>
        <v>0</v>
      </c>
      <c r="BL12" s="193"/>
      <c r="BM12" s="248" t="e">
        <f>SUMIF(#REF!,J12,#REF!)</f>
        <v>#REF!</v>
      </c>
      <c r="BN12" s="249"/>
      <c r="BO12" s="249"/>
      <c r="BP12" s="245" t="str">
        <f>IF(ISERROR(VLOOKUP(J12,人事资料!D:AS,27,0)),"",VLOOKUP(J12,人事资料!D:AS,27,0))</f>
        <v/>
      </c>
      <c r="BQ12" s="246">
        <f t="shared" si="4"/>
        <v>0</v>
      </c>
      <c r="BR12" s="247" t="e">
        <f t="shared" si="5"/>
        <v>#VALUE!</v>
      </c>
      <c r="CC12" s="256">
        <f t="shared" si="13"/>
        <v>0</v>
      </c>
      <c r="CD12" s="256">
        <f t="shared" si="14"/>
        <v>0</v>
      </c>
      <c r="CE12" s="256">
        <f t="shared" si="15"/>
        <v>0</v>
      </c>
      <c r="CF12" s="256">
        <f t="shared" si="16"/>
        <v>0</v>
      </c>
      <c r="CG12" s="256">
        <f t="shared" si="17"/>
        <v>0</v>
      </c>
      <c r="CH12" s="256">
        <f>SUM($CC12:CD12)</f>
        <v>0</v>
      </c>
      <c r="CI12" s="256">
        <f>SUM($CC12:CE12)</f>
        <v>0</v>
      </c>
      <c r="CJ12" s="256">
        <f>SUM($CC12:CF12)</f>
        <v>0</v>
      </c>
    </row>
    <row r="13" spans="1:88" ht="16.5" customHeight="1">
      <c r="A13" s="164">
        <v>7</v>
      </c>
      <c r="B13" s="171" t="str">
        <f t="shared" si="18"/>
        <v/>
      </c>
      <c r="C13" s="173" t="str">
        <f t="shared" si="6"/>
        <v/>
      </c>
      <c r="D13" s="173" t="str">
        <f t="shared" si="7"/>
        <v/>
      </c>
      <c r="E13" s="174"/>
      <c r="F13" s="171"/>
      <c r="G13" s="171"/>
      <c r="H13" s="171"/>
      <c r="I13" s="171"/>
      <c r="J13" s="195"/>
      <c r="K13" s="176" t="str">
        <f t="shared" si="0"/>
        <v/>
      </c>
      <c r="L13" s="190" t="str">
        <f>IF(ISERROR(VLOOKUP(J13,人事资料!D:AS,26,0)),"",VLOOKUP(J13,人事资料!D:AS,26,0))</f>
        <v/>
      </c>
      <c r="M13" s="191"/>
      <c r="N13" s="191"/>
      <c r="O13" s="192"/>
      <c r="P13" s="192"/>
      <c r="Q13" s="192"/>
      <c r="R13" s="192"/>
      <c r="S13" s="207"/>
      <c r="T13" s="206"/>
      <c r="U13" s="192"/>
      <c r="V13" s="192"/>
      <c r="W13" s="192"/>
      <c r="X13" s="192"/>
      <c r="Y13" s="192"/>
      <c r="Z13" s="192"/>
      <c r="AA13" s="192"/>
      <c r="AB13" s="192"/>
      <c r="AC13" s="192"/>
      <c r="AD13" s="192"/>
      <c r="AE13" s="192"/>
      <c r="AF13" s="192"/>
      <c r="AG13" s="192"/>
      <c r="AH13" s="192"/>
      <c r="AI13" s="36">
        <f t="shared" si="8"/>
        <v>0</v>
      </c>
      <c r="AJ13" s="221"/>
      <c r="AK13" s="220"/>
      <c r="AL13" s="215">
        <f t="shared" ref="AL13:AL26" si="22">IF(I13="试用期",IF(T78&lt;2,2,T13),T13)</f>
        <v>0</v>
      </c>
      <c r="AM13" s="220"/>
      <c r="AN13" s="220"/>
      <c r="AO13" s="220"/>
      <c r="AP13" s="192"/>
      <c r="AQ13" s="230"/>
      <c r="AR13" s="231"/>
      <c r="AS13" s="36">
        <f t="shared" si="9"/>
        <v>0</v>
      </c>
      <c r="AT13" s="229">
        <f t="shared" si="10"/>
        <v>0</v>
      </c>
      <c r="AU13" s="229">
        <f t="shared" si="2"/>
        <v>0</v>
      </c>
      <c r="AV13" s="229"/>
      <c r="AW13" s="192"/>
      <c r="AX13" s="192"/>
      <c r="AY13" s="192"/>
      <c r="AZ13" s="192"/>
      <c r="BA13" s="192"/>
      <c r="BB13" s="192"/>
      <c r="BC13" s="192"/>
      <c r="BD13" s="192"/>
      <c r="BE13" s="36">
        <f t="shared" si="21"/>
        <v>0</v>
      </c>
      <c r="BF13" s="36">
        <f t="shared" si="11"/>
        <v>0</v>
      </c>
      <c r="BG13" s="36">
        <f t="shared" si="3"/>
        <v>0</v>
      </c>
      <c r="BH13" s="192"/>
      <c r="BI13" s="239"/>
      <c r="BJ13" s="237">
        <f>IF(G13="外教",ROUND(MAX((BG13-BH13-BI13-4800)*{0.03,0.1,0.2,0.25,0.3,0.35,0.45}-{0,105,555,1005,2755,5505,13505},0),2),ROUND(MAX((BG13-BH13-BI13-3500)*{0.03,0.1,0.2,0.25,0.3,0.35,0.45}-{0,105,555,1005,2755,5505,13505},0),2))</f>
        <v>0</v>
      </c>
      <c r="BK13" s="237">
        <f t="shared" si="12"/>
        <v>0</v>
      </c>
      <c r="BL13" s="193"/>
      <c r="BM13" s="248" t="e">
        <f>SUMIF(#REF!,J13,#REF!)</f>
        <v>#REF!</v>
      </c>
      <c r="BN13" s="249"/>
      <c r="BO13" s="249"/>
      <c r="BP13" s="245" t="str">
        <f>IF(ISERROR(VLOOKUP(J13,人事资料!D:AS,27,0)),"",VLOOKUP(J13,人事资料!D:AS,27,0))</f>
        <v/>
      </c>
      <c r="BQ13" s="246">
        <f t="shared" si="4"/>
        <v>0</v>
      </c>
      <c r="BR13" s="247" t="e">
        <f t="shared" si="5"/>
        <v>#VALUE!</v>
      </c>
      <c r="CC13" s="256">
        <f t="shared" si="13"/>
        <v>0</v>
      </c>
      <c r="CD13" s="256">
        <f t="shared" si="14"/>
        <v>0</v>
      </c>
      <c r="CE13" s="256">
        <f t="shared" si="15"/>
        <v>0</v>
      </c>
      <c r="CF13" s="256">
        <f t="shared" si="16"/>
        <v>0</v>
      </c>
      <c r="CG13" s="256">
        <f t="shared" si="17"/>
        <v>0</v>
      </c>
      <c r="CH13" s="256">
        <f>SUM($CC13:CD13)</f>
        <v>0</v>
      </c>
      <c r="CI13" s="256">
        <f>SUM($CC13:CE13)</f>
        <v>0</v>
      </c>
      <c r="CJ13" s="256">
        <f>SUM($CC13:CF13)</f>
        <v>0</v>
      </c>
    </row>
    <row r="14" spans="1:88" ht="16.5" customHeight="1">
      <c r="A14" s="164">
        <v>8</v>
      </c>
      <c r="B14" s="171" t="str">
        <f t="shared" si="18"/>
        <v/>
      </c>
      <c r="C14" s="173" t="str">
        <f t="shared" si="6"/>
        <v/>
      </c>
      <c r="D14" s="173" t="str">
        <f t="shared" si="7"/>
        <v/>
      </c>
      <c r="E14" s="174"/>
      <c r="F14" s="171"/>
      <c r="G14" s="175"/>
      <c r="H14" s="175"/>
      <c r="I14" s="175"/>
      <c r="J14" s="195"/>
      <c r="K14" s="176"/>
      <c r="L14" s="190" t="str">
        <f>IF(ISERROR(VLOOKUP(J14,人事资料!D:AS,26,0)),"",VLOOKUP(J14,人事资料!D:AS,26,0))</f>
        <v/>
      </c>
      <c r="M14" s="191"/>
      <c r="N14" s="191"/>
      <c r="O14" s="192"/>
      <c r="P14" s="192"/>
      <c r="Q14" s="192"/>
      <c r="R14" s="192"/>
      <c r="S14" s="207"/>
      <c r="T14" s="206"/>
      <c r="U14" s="192"/>
      <c r="V14" s="192"/>
      <c r="W14" s="192"/>
      <c r="X14" s="192"/>
      <c r="Y14" s="192"/>
      <c r="Z14" s="192"/>
      <c r="AA14" s="192"/>
      <c r="AB14" s="192"/>
      <c r="AC14" s="192"/>
      <c r="AD14" s="192"/>
      <c r="AE14" s="192"/>
      <c r="AF14" s="192"/>
      <c r="AG14" s="192"/>
      <c r="AH14" s="192"/>
      <c r="AI14" s="36">
        <f t="shared" si="8"/>
        <v>0</v>
      </c>
      <c r="AJ14" s="221"/>
      <c r="AK14" s="220"/>
      <c r="AL14" s="215">
        <f t="shared" si="22"/>
        <v>0</v>
      </c>
      <c r="AM14" s="220"/>
      <c r="AN14" s="220"/>
      <c r="AO14" s="220"/>
      <c r="AP14" s="192"/>
      <c r="AQ14" s="230"/>
      <c r="AR14" s="231"/>
      <c r="AS14" s="36">
        <f t="shared" si="9"/>
        <v>0</v>
      </c>
      <c r="AT14" s="229">
        <f t="shared" si="10"/>
        <v>0</v>
      </c>
      <c r="AU14" s="229">
        <f t="shared" si="2"/>
        <v>0</v>
      </c>
      <c r="AV14" s="229"/>
      <c r="AW14" s="192"/>
      <c r="AX14" s="192"/>
      <c r="AY14" s="192"/>
      <c r="AZ14" s="192"/>
      <c r="BA14" s="192"/>
      <c r="BB14" s="192"/>
      <c r="BC14" s="192"/>
      <c r="BD14" s="192"/>
      <c r="BE14" s="36">
        <f t="shared" si="21"/>
        <v>0</v>
      </c>
      <c r="BF14" s="36">
        <f t="shared" si="11"/>
        <v>0</v>
      </c>
      <c r="BG14" s="36">
        <f t="shared" si="3"/>
        <v>0</v>
      </c>
      <c r="BH14" s="192"/>
      <c r="BI14" s="218"/>
      <c r="BJ14" s="237">
        <f>IF(G14="外教",ROUND(MAX((BG14-BH14-BI14-4800)*{0.03,0.1,0.2,0.25,0.3,0.35,0.45}-{0,105,555,1005,2755,5505,13505},0),2),ROUND(MAX((BG14-BH14-BI14-3500)*{0.03,0.1,0.2,0.25,0.3,0.35,0.45}-{0,105,555,1005,2755,5505,13505},0),2))</f>
        <v>0</v>
      </c>
      <c r="BK14" s="237">
        <f t="shared" si="12"/>
        <v>0</v>
      </c>
      <c r="BL14" s="193"/>
      <c r="BM14" s="249"/>
      <c r="BN14" s="249"/>
      <c r="BO14" s="249"/>
      <c r="BP14" s="245" t="str">
        <f>IF(ISERROR(VLOOKUP(J14,人事资料!D:AS,27,0)),"",VLOOKUP(J14,人事资料!D:AS,27,0))</f>
        <v/>
      </c>
      <c r="BQ14" s="246">
        <f t="shared" si="4"/>
        <v>0</v>
      </c>
      <c r="BR14" s="247" t="e">
        <f t="shared" si="5"/>
        <v>#VALUE!</v>
      </c>
      <c r="CC14" s="256">
        <f t="shared" si="13"/>
        <v>0</v>
      </c>
      <c r="CD14" s="256">
        <f t="shared" si="14"/>
        <v>0</v>
      </c>
      <c r="CE14" s="256">
        <f t="shared" si="15"/>
        <v>0</v>
      </c>
      <c r="CF14" s="256">
        <f t="shared" si="16"/>
        <v>0</v>
      </c>
      <c r="CG14" s="256">
        <f t="shared" si="17"/>
        <v>0</v>
      </c>
      <c r="CH14" s="256">
        <f>SUM($CC14:CD14)</f>
        <v>0</v>
      </c>
      <c r="CI14" s="256">
        <f>SUM($CC14:CE14)</f>
        <v>0</v>
      </c>
      <c r="CJ14" s="256">
        <f>SUM($CC14:CF14)</f>
        <v>0</v>
      </c>
    </row>
    <row r="15" spans="1:88" ht="16.5" customHeight="1">
      <c r="A15" s="164">
        <v>9</v>
      </c>
      <c r="B15" s="171" t="str">
        <f t="shared" si="18"/>
        <v/>
      </c>
      <c r="C15" s="173" t="str">
        <f t="shared" si="6"/>
        <v/>
      </c>
      <c r="D15" s="173" t="str">
        <f t="shared" si="7"/>
        <v/>
      </c>
      <c r="E15" s="174"/>
      <c r="F15" s="171"/>
      <c r="G15" s="175"/>
      <c r="H15" s="175"/>
      <c r="I15" s="175"/>
      <c r="J15" s="196"/>
      <c r="K15" s="176" t="str">
        <f t="shared" ref="K15:K17" si="23">IF(ISERROR(+BP15+BR15),"",+BP15+BR15)</f>
        <v/>
      </c>
      <c r="L15" s="190" t="str">
        <f>IF(ISERROR(VLOOKUP(J15,人事资料!D:AS,26,0)),"",VLOOKUP(J15,人事资料!D:AS,26,0))</f>
        <v/>
      </c>
      <c r="M15" s="197"/>
      <c r="N15" s="191"/>
      <c r="O15" s="192"/>
      <c r="P15" s="192"/>
      <c r="Q15" s="192"/>
      <c r="R15" s="192"/>
      <c r="S15" s="208"/>
      <c r="T15" s="206"/>
      <c r="U15" s="192"/>
      <c r="V15" s="192"/>
      <c r="W15" s="192"/>
      <c r="X15" s="192"/>
      <c r="Y15" s="192"/>
      <c r="Z15" s="192"/>
      <c r="AA15" s="192"/>
      <c r="AB15" s="192"/>
      <c r="AC15" s="192"/>
      <c r="AD15" s="192"/>
      <c r="AE15" s="192"/>
      <c r="AF15" s="192"/>
      <c r="AG15" s="192"/>
      <c r="AH15" s="192"/>
      <c r="AI15" s="36">
        <f t="shared" si="8"/>
        <v>0</v>
      </c>
      <c r="AJ15" s="221"/>
      <c r="AK15" s="220"/>
      <c r="AL15" s="215">
        <f t="shared" si="22"/>
        <v>0</v>
      </c>
      <c r="AM15" s="220"/>
      <c r="AN15" s="220"/>
      <c r="AO15" s="220"/>
      <c r="AP15" s="192"/>
      <c r="AQ15" s="231"/>
      <c r="AR15" s="231"/>
      <c r="AS15" s="36">
        <f t="shared" si="9"/>
        <v>0</v>
      </c>
      <c r="AT15" s="229">
        <f t="shared" si="10"/>
        <v>0</v>
      </c>
      <c r="AU15" s="229">
        <f t="shared" si="2"/>
        <v>0</v>
      </c>
      <c r="AV15" s="229"/>
      <c r="AW15" s="192"/>
      <c r="AX15" s="192"/>
      <c r="AY15" s="192"/>
      <c r="AZ15" s="192"/>
      <c r="BA15" s="192"/>
      <c r="BB15" s="192"/>
      <c r="BC15" s="192"/>
      <c r="BD15" s="192"/>
      <c r="BE15" s="36">
        <f t="shared" si="21"/>
        <v>0</v>
      </c>
      <c r="BF15" s="36">
        <f t="shared" si="11"/>
        <v>0</v>
      </c>
      <c r="BG15" s="36">
        <f t="shared" si="3"/>
        <v>0</v>
      </c>
      <c r="BH15" s="192"/>
      <c r="BI15" s="218"/>
      <c r="BJ15" s="237">
        <f>IF(G15="外教",ROUND(MAX((BG15-BH15-BI15-4800)*{0.03,0.1,0.2,0.25,0.3,0.35,0.45}-{0,105,555,1005,2755,5505,13505},0),2),ROUND(MAX((BG15-BH15-BI15-3500)*{0.03,0.1,0.2,0.25,0.3,0.35,0.45}-{0,105,555,1005,2755,5505,13505},0),2))</f>
        <v>0</v>
      </c>
      <c r="BK15" s="237">
        <f t="shared" si="12"/>
        <v>0</v>
      </c>
      <c r="BL15" s="193"/>
      <c r="BM15" s="249"/>
      <c r="BN15" s="249"/>
      <c r="BO15" s="249"/>
      <c r="BP15" s="245" t="str">
        <f>IF(ISERROR(VLOOKUP(J15,人事资料!D:AS,27,0)),"",VLOOKUP(J15,人事资料!D:AS,27,0))</f>
        <v/>
      </c>
      <c r="BQ15" s="246">
        <f t="shared" si="4"/>
        <v>0</v>
      </c>
      <c r="BR15" s="247" t="e">
        <f t="shared" si="5"/>
        <v>#VALUE!</v>
      </c>
      <c r="CC15" s="256">
        <f t="shared" si="13"/>
        <v>0</v>
      </c>
      <c r="CD15" s="256">
        <f t="shared" si="14"/>
        <v>0</v>
      </c>
      <c r="CE15" s="256">
        <f t="shared" si="15"/>
        <v>0</v>
      </c>
      <c r="CF15" s="256">
        <f t="shared" si="16"/>
        <v>0</v>
      </c>
      <c r="CG15" s="256">
        <f t="shared" si="17"/>
        <v>0</v>
      </c>
      <c r="CH15" s="256">
        <f>SUM($CC15:CD15)</f>
        <v>0</v>
      </c>
      <c r="CI15" s="256">
        <f>SUM($CC15:CE15)</f>
        <v>0</v>
      </c>
      <c r="CJ15" s="256">
        <f>SUM($CC15:CF15)</f>
        <v>0</v>
      </c>
    </row>
    <row r="16" spans="1:88" ht="16.5" customHeight="1">
      <c r="A16" s="164">
        <v>10</v>
      </c>
      <c r="B16" s="171" t="str">
        <f t="shared" si="18"/>
        <v/>
      </c>
      <c r="C16" s="173" t="str">
        <f t="shared" si="6"/>
        <v/>
      </c>
      <c r="D16" s="173" t="str">
        <f t="shared" si="7"/>
        <v/>
      </c>
      <c r="E16" s="174"/>
      <c r="F16" s="171"/>
      <c r="G16" s="175"/>
      <c r="H16" s="175"/>
      <c r="I16" s="175"/>
      <c r="J16" s="196"/>
      <c r="K16" s="176" t="str">
        <f t="shared" si="23"/>
        <v/>
      </c>
      <c r="L16" s="190" t="str">
        <f>IF(ISERROR(VLOOKUP(J16,人事资料!D:AS,26,0)),"",VLOOKUP(J16,人事资料!D:AS,26,0))</f>
        <v/>
      </c>
      <c r="M16" s="197"/>
      <c r="N16" s="191"/>
      <c r="O16" s="192"/>
      <c r="P16" s="192"/>
      <c r="Q16" s="192"/>
      <c r="R16" s="192"/>
      <c r="S16" s="208"/>
      <c r="T16" s="206"/>
      <c r="U16" s="192"/>
      <c r="V16" s="192"/>
      <c r="W16" s="192"/>
      <c r="X16" s="192"/>
      <c r="Y16" s="192"/>
      <c r="Z16" s="192"/>
      <c r="AA16" s="192"/>
      <c r="AB16" s="192"/>
      <c r="AC16" s="192"/>
      <c r="AD16" s="192"/>
      <c r="AE16" s="192"/>
      <c r="AF16" s="192"/>
      <c r="AG16" s="192"/>
      <c r="AH16" s="192"/>
      <c r="AI16" s="36">
        <f t="shared" si="8"/>
        <v>0</v>
      </c>
      <c r="AJ16" s="221"/>
      <c r="AK16" s="220"/>
      <c r="AL16" s="215">
        <f t="shared" si="22"/>
        <v>0</v>
      </c>
      <c r="AM16" s="220"/>
      <c r="AN16" s="220"/>
      <c r="AO16" s="220"/>
      <c r="AP16" s="192"/>
      <c r="AQ16" s="231"/>
      <c r="AR16" s="231"/>
      <c r="AS16" s="36">
        <f t="shared" si="9"/>
        <v>0</v>
      </c>
      <c r="AT16" s="229">
        <f t="shared" si="10"/>
        <v>0</v>
      </c>
      <c r="AU16" s="229">
        <f t="shared" si="2"/>
        <v>0</v>
      </c>
      <c r="AV16" s="229"/>
      <c r="AW16" s="192"/>
      <c r="AX16" s="192"/>
      <c r="AY16" s="192"/>
      <c r="AZ16" s="192"/>
      <c r="BA16" s="192"/>
      <c r="BB16" s="192"/>
      <c r="BC16" s="192"/>
      <c r="BD16" s="192"/>
      <c r="BE16" s="36">
        <f t="shared" si="21"/>
        <v>0</v>
      </c>
      <c r="BF16" s="36">
        <f t="shared" si="11"/>
        <v>0</v>
      </c>
      <c r="BG16" s="36">
        <f t="shared" si="3"/>
        <v>0</v>
      </c>
      <c r="BH16" s="192"/>
      <c r="BI16" s="218"/>
      <c r="BJ16" s="237">
        <f>IF(G16="外教",ROUND(MAX((BG16-BH16-BI16-4800)*{0.03,0.1,0.2,0.25,0.3,0.35,0.45}-{0,105,555,1005,2755,5505,13505},0),2),ROUND(MAX((BG16-BH16-BI16-3500)*{0.03,0.1,0.2,0.25,0.3,0.35,0.45}-{0,105,555,1005,2755,5505,13505},0),2))</f>
        <v>0</v>
      </c>
      <c r="BK16" s="237">
        <f t="shared" si="12"/>
        <v>0</v>
      </c>
      <c r="BL16" s="193"/>
      <c r="BM16" s="249"/>
      <c r="BN16" s="249"/>
      <c r="BO16" s="249"/>
      <c r="BP16" s="245" t="str">
        <f>IF(ISERROR(VLOOKUP(J16,人事资料!D:AS,27,0)),"",VLOOKUP(J16,人事资料!D:AS,27,0))</f>
        <v/>
      </c>
      <c r="BQ16" s="246">
        <f t="shared" si="4"/>
        <v>0</v>
      </c>
      <c r="BR16" s="247" t="e">
        <f t="shared" si="5"/>
        <v>#VALUE!</v>
      </c>
      <c r="CC16" s="256">
        <f t="shared" si="13"/>
        <v>0</v>
      </c>
      <c r="CD16" s="256">
        <f t="shared" si="14"/>
        <v>0</v>
      </c>
      <c r="CE16" s="256">
        <f t="shared" si="15"/>
        <v>0</v>
      </c>
      <c r="CF16" s="256">
        <f t="shared" si="16"/>
        <v>0</v>
      </c>
      <c r="CG16" s="256">
        <f t="shared" si="17"/>
        <v>0</v>
      </c>
      <c r="CH16" s="256">
        <f>SUM($CC16:CD16)</f>
        <v>0</v>
      </c>
      <c r="CI16" s="256">
        <f>SUM($CC16:CE16)</f>
        <v>0</v>
      </c>
      <c r="CJ16" s="256">
        <f>SUM($CC16:CF16)</f>
        <v>0</v>
      </c>
    </row>
    <row r="17" spans="1:88" ht="16.5" customHeight="1">
      <c r="A17" s="164">
        <v>11</v>
      </c>
      <c r="B17" s="171" t="str">
        <f t="shared" si="18"/>
        <v/>
      </c>
      <c r="C17" s="173" t="str">
        <f t="shared" si="6"/>
        <v/>
      </c>
      <c r="D17" s="173" t="str">
        <f t="shared" si="7"/>
        <v/>
      </c>
      <c r="E17" s="174"/>
      <c r="F17" s="171"/>
      <c r="G17" s="175"/>
      <c r="H17" s="175"/>
      <c r="I17" s="175"/>
      <c r="J17" s="196"/>
      <c r="K17" s="176" t="str">
        <f t="shared" si="23"/>
        <v/>
      </c>
      <c r="L17" s="190" t="str">
        <f>IF(ISERROR(VLOOKUP(J17,人事资料!D:AS,26,0)),"",VLOOKUP(J17,人事资料!D:AS,26,0))</f>
        <v/>
      </c>
      <c r="M17" s="197"/>
      <c r="N17" s="191"/>
      <c r="O17" s="192"/>
      <c r="P17" s="192"/>
      <c r="Q17" s="192"/>
      <c r="R17" s="192"/>
      <c r="S17" s="208"/>
      <c r="T17" s="206"/>
      <c r="U17" s="192"/>
      <c r="V17" s="192"/>
      <c r="W17" s="192"/>
      <c r="X17" s="192"/>
      <c r="Y17" s="192"/>
      <c r="Z17" s="192"/>
      <c r="AA17" s="192"/>
      <c r="AB17" s="192"/>
      <c r="AC17" s="192"/>
      <c r="AD17" s="192"/>
      <c r="AE17" s="192"/>
      <c r="AF17" s="192"/>
      <c r="AG17" s="192"/>
      <c r="AH17" s="192"/>
      <c r="AI17" s="36">
        <f t="shared" si="8"/>
        <v>0</v>
      </c>
      <c r="AJ17" s="221"/>
      <c r="AK17" s="220"/>
      <c r="AL17" s="215">
        <f t="shared" si="22"/>
        <v>0</v>
      </c>
      <c r="AM17" s="220"/>
      <c r="AN17" s="220"/>
      <c r="AO17" s="220"/>
      <c r="AP17" s="192"/>
      <c r="AQ17" s="231"/>
      <c r="AR17" s="231"/>
      <c r="AS17" s="36">
        <f t="shared" si="9"/>
        <v>0</v>
      </c>
      <c r="AT17" s="229">
        <f t="shared" si="10"/>
        <v>0</v>
      </c>
      <c r="AU17" s="229">
        <f t="shared" si="2"/>
        <v>0</v>
      </c>
      <c r="AV17" s="229"/>
      <c r="AW17" s="192"/>
      <c r="AX17" s="192"/>
      <c r="AY17" s="192"/>
      <c r="AZ17" s="192"/>
      <c r="BA17" s="192"/>
      <c r="BB17" s="192"/>
      <c r="BC17" s="192"/>
      <c r="BD17" s="192"/>
      <c r="BE17" s="36">
        <f t="shared" si="21"/>
        <v>0</v>
      </c>
      <c r="BF17" s="36">
        <f t="shared" si="11"/>
        <v>0</v>
      </c>
      <c r="BG17" s="36">
        <f t="shared" si="3"/>
        <v>0</v>
      </c>
      <c r="BH17" s="192"/>
      <c r="BI17" s="218"/>
      <c r="BJ17" s="237">
        <f>IF(G17="外教",ROUND(MAX((BG17-BH17-BI17-4800)*{0.03,0.1,0.2,0.25,0.3,0.35,0.45}-{0,105,555,1005,2755,5505,13505},0),2),ROUND(MAX((BG17-BH17-BI17-3500)*{0.03,0.1,0.2,0.25,0.3,0.35,0.45}-{0,105,555,1005,2755,5505,13505},0),2))</f>
        <v>0</v>
      </c>
      <c r="BK17" s="237">
        <f t="shared" si="12"/>
        <v>0</v>
      </c>
      <c r="BL17" s="193"/>
      <c r="BM17" s="249"/>
      <c r="BN17" s="249"/>
      <c r="BO17" s="249"/>
      <c r="BP17" s="245" t="str">
        <f>IF(ISERROR(VLOOKUP(J17,人事资料!D:AS,27,0)),"",VLOOKUP(J17,人事资料!D:AS,27,0))</f>
        <v/>
      </c>
      <c r="BQ17" s="246">
        <f t="shared" si="4"/>
        <v>0</v>
      </c>
      <c r="BR17" s="247" t="e">
        <f t="shared" si="5"/>
        <v>#VALUE!</v>
      </c>
      <c r="CC17" s="256">
        <f t="shared" si="13"/>
        <v>0</v>
      </c>
      <c r="CD17" s="256">
        <f t="shared" si="14"/>
        <v>0</v>
      </c>
      <c r="CE17" s="256">
        <f t="shared" si="15"/>
        <v>0</v>
      </c>
      <c r="CF17" s="256">
        <f t="shared" si="16"/>
        <v>0</v>
      </c>
      <c r="CG17" s="256">
        <f t="shared" si="17"/>
        <v>0</v>
      </c>
      <c r="CH17" s="256">
        <f>SUM($CC17:CD17)</f>
        <v>0</v>
      </c>
      <c r="CI17" s="256">
        <f>SUM($CC17:CE17)</f>
        <v>0</v>
      </c>
      <c r="CJ17" s="256">
        <f>SUM($CC17:CF17)</f>
        <v>0</v>
      </c>
    </row>
    <row r="18" spans="1:88" ht="16.5" customHeight="1">
      <c r="A18" s="164">
        <v>12</v>
      </c>
      <c r="B18" s="171" t="str">
        <f t="shared" si="18"/>
        <v/>
      </c>
      <c r="C18" s="173" t="str">
        <f t="shared" si="6"/>
        <v/>
      </c>
      <c r="D18" s="173" t="str">
        <f t="shared" si="7"/>
        <v/>
      </c>
      <c r="E18" s="174"/>
      <c r="F18" s="171"/>
      <c r="G18" s="175"/>
      <c r="H18" s="175"/>
      <c r="I18" s="175"/>
      <c r="J18" s="195"/>
      <c r="K18" s="176" t="str">
        <f t="shared" si="0"/>
        <v/>
      </c>
      <c r="L18" s="190" t="str">
        <f>IF(ISERROR(VLOOKUP(J18,人事资料!D:AS,26,0)),"",VLOOKUP(J18,人事资料!D:AS,26,0))</f>
        <v/>
      </c>
      <c r="M18" s="191"/>
      <c r="N18" s="191"/>
      <c r="O18" s="192"/>
      <c r="P18" s="192"/>
      <c r="Q18" s="192"/>
      <c r="R18" s="192"/>
      <c r="S18" s="207"/>
      <c r="T18" s="206"/>
      <c r="U18" s="192"/>
      <c r="V18" s="192"/>
      <c r="W18" s="192"/>
      <c r="X18" s="192"/>
      <c r="Y18" s="192"/>
      <c r="Z18" s="192"/>
      <c r="AA18" s="192"/>
      <c r="AB18" s="192"/>
      <c r="AC18" s="192"/>
      <c r="AD18" s="192"/>
      <c r="AE18" s="192"/>
      <c r="AF18" s="192"/>
      <c r="AG18" s="192"/>
      <c r="AH18" s="192"/>
      <c r="AI18" s="36">
        <f t="shared" si="8"/>
        <v>0</v>
      </c>
      <c r="AJ18" s="221"/>
      <c r="AK18" s="220"/>
      <c r="AL18" s="215">
        <f t="shared" si="22"/>
        <v>0</v>
      </c>
      <c r="AM18" s="220"/>
      <c r="AN18" s="220"/>
      <c r="AO18" s="220"/>
      <c r="AP18" s="192"/>
      <c r="AQ18" s="230"/>
      <c r="AR18" s="231"/>
      <c r="AS18" s="36">
        <f t="shared" si="9"/>
        <v>0</v>
      </c>
      <c r="AT18" s="229">
        <f t="shared" si="10"/>
        <v>0</v>
      </c>
      <c r="AU18" s="229">
        <f t="shared" si="2"/>
        <v>0</v>
      </c>
      <c r="AV18" s="229"/>
      <c r="AW18" s="192"/>
      <c r="AX18" s="192"/>
      <c r="AY18" s="192"/>
      <c r="AZ18" s="192"/>
      <c r="BA18" s="192"/>
      <c r="BB18" s="192"/>
      <c r="BC18" s="192"/>
      <c r="BD18" s="192"/>
      <c r="BE18" s="36">
        <f t="shared" si="21"/>
        <v>0</v>
      </c>
      <c r="BF18" s="36">
        <f t="shared" si="11"/>
        <v>0</v>
      </c>
      <c r="BG18" s="36">
        <f t="shared" si="3"/>
        <v>0</v>
      </c>
      <c r="BH18" s="192"/>
      <c r="BI18" s="239"/>
      <c r="BJ18" s="237">
        <f>IF(G18="外教",ROUND(MAX((BG18-BH18-BI18-4800)*{0.03,0.1,0.2,0.25,0.3,0.35,0.45}-{0,105,555,1005,2755,5505,13505},0),2),ROUND(MAX((BG18-BH18-BI18-3500)*{0.03,0.1,0.2,0.25,0.3,0.35,0.45}-{0,105,555,1005,2755,5505,13505},0),2))</f>
        <v>0</v>
      </c>
      <c r="BK18" s="237">
        <f t="shared" si="12"/>
        <v>0</v>
      </c>
      <c r="BL18" s="193"/>
      <c r="BM18" s="248" t="e">
        <f>SUMIF(#REF!,J18,#REF!)</f>
        <v>#REF!</v>
      </c>
      <c r="BN18" s="249"/>
      <c r="BO18" s="249"/>
      <c r="BP18" s="245" t="str">
        <f>IF(ISERROR(VLOOKUP(J18,人事资料!D:AS,27,0)),"",VLOOKUP(J18,人事资料!D:AS,27,0))</f>
        <v/>
      </c>
      <c r="BQ18" s="246">
        <f t="shared" si="4"/>
        <v>0</v>
      </c>
      <c r="BR18" s="247" t="e">
        <f t="shared" si="5"/>
        <v>#VALUE!</v>
      </c>
      <c r="CC18" s="256">
        <f t="shared" si="13"/>
        <v>0</v>
      </c>
      <c r="CD18" s="256">
        <f t="shared" si="14"/>
        <v>0</v>
      </c>
      <c r="CE18" s="256">
        <f t="shared" si="15"/>
        <v>0</v>
      </c>
      <c r="CF18" s="256">
        <f t="shared" si="16"/>
        <v>0</v>
      </c>
      <c r="CG18" s="256">
        <f t="shared" si="17"/>
        <v>0</v>
      </c>
      <c r="CH18" s="256">
        <f>SUM($CC18:CD18)</f>
        <v>0</v>
      </c>
      <c r="CI18" s="256">
        <f>SUM($CC18:CE18)</f>
        <v>0</v>
      </c>
      <c r="CJ18" s="256">
        <f>SUM($CC18:CF18)</f>
        <v>0</v>
      </c>
    </row>
    <row r="19" spans="1:88" ht="16.5" customHeight="1">
      <c r="A19" s="164">
        <v>13</v>
      </c>
      <c r="B19" s="171" t="str">
        <f t="shared" si="18"/>
        <v/>
      </c>
      <c r="C19" s="173" t="str">
        <f t="shared" si="6"/>
        <v/>
      </c>
      <c r="D19" s="173" t="str">
        <f t="shared" si="7"/>
        <v/>
      </c>
      <c r="E19" s="174"/>
      <c r="F19" s="171"/>
      <c r="G19" s="175"/>
      <c r="H19" s="175"/>
      <c r="I19" s="175"/>
      <c r="J19" s="195"/>
      <c r="K19" s="176"/>
      <c r="L19" s="190" t="str">
        <f>IF(ISERROR(VLOOKUP(J19,人事资料!D:AS,26,0)),"",VLOOKUP(J19,人事资料!D:AS,26,0))</f>
        <v/>
      </c>
      <c r="M19" s="191"/>
      <c r="N19" s="191"/>
      <c r="O19" s="192"/>
      <c r="P19" s="192"/>
      <c r="Q19" s="192"/>
      <c r="R19" s="192"/>
      <c r="S19" s="207"/>
      <c r="T19" s="206"/>
      <c r="U19" s="192"/>
      <c r="V19" s="192"/>
      <c r="W19" s="192"/>
      <c r="X19" s="192"/>
      <c r="Y19" s="192"/>
      <c r="Z19" s="192"/>
      <c r="AA19" s="192"/>
      <c r="AB19" s="192"/>
      <c r="AC19" s="192"/>
      <c r="AD19" s="192"/>
      <c r="AE19" s="192"/>
      <c r="AF19" s="192"/>
      <c r="AG19" s="192"/>
      <c r="AH19" s="192"/>
      <c r="AI19" s="36">
        <f t="shared" si="8"/>
        <v>0</v>
      </c>
      <c r="AJ19" s="221"/>
      <c r="AK19" s="220"/>
      <c r="AL19" s="215">
        <f t="shared" si="22"/>
        <v>0</v>
      </c>
      <c r="AM19" s="220"/>
      <c r="AN19" s="220"/>
      <c r="AO19" s="220"/>
      <c r="AP19" s="192"/>
      <c r="AQ19" s="230"/>
      <c r="AR19" s="231"/>
      <c r="AS19" s="36">
        <f t="shared" si="9"/>
        <v>0</v>
      </c>
      <c r="AT19" s="229">
        <f t="shared" si="10"/>
        <v>0</v>
      </c>
      <c r="AU19" s="229">
        <f t="shared" si="2"/>
        <v>0</v>
      </c>
      <c r="AV19" s="229"/>
      <c r="AW19" s="192"/>
      <c r="AX19" s="192"/>
      <c r="AY19" s="192"/>
      <c r="AZ19" s="192"/>
      <c r="BA19" s="192"/>
      <c r="BB19" s="192"/>
      <c r="BC19" s="192"/>
      <c r="BD19" s="192"/>
      <c r="BE19" s="36">
        <f t="shared" si="21"/>
        <v>0</v>
      </c>
      <c r="BF19" s="36">
        <f t="shared" si="11"/>
        <v>0</v>
      </c>
      <c r="BG19" s="36">
        <f t="shared" si="3"/>
        <v>0</v>
      </c>
      <c r="BH19" s="192"/>
      <c r="BI19" s="218"/>
      <c r="BJ19" s="237">
        <f>IF(G19="外教",ROUND(MAX((BG19-BH19-BI19-4800)*{0.03,0.1,0.2,0.25,0.3,0.35,0.45}-{0,105,555,1005,2755,5505,13505},0),2),ROUND(MAX((BG19-BH19-BI19-3500)*{0.03,0.1,0.2,0.25,0.3,0.35,0.45}-{0,105,555,1005,2755,5505,13505},0),2))</f>
        <v>0</v>
      </c>
      <c r="BK19" s="237">
        <f t="shared" si="12"/>
        <v>0</v>
      </c>
      <c r="BL19" s="193"/>
      <c r="BM19" s="249"/>
      <c r="BN19" s="249"/>
      <c r="BO19" s="249"/>
      <c r="BP19" s="245" t="str">
        <f>IF(ISERROR(VLOOKUP(J19,人事资料!D:AS,27,0)),"",VLOOKUP(J19,人事资料!D:AS,27,0))</f>
        <v/>
      </c>
      <c r="BQ19" s="246">
        <f t="shared" si="4"/>
        <v>0</v>
      </c>
      <c r="BR19" s="247" t="e">
        <f t="shared" si="5"/>
        <v>#VALUE!</v>
      </c>
      <c r="CC19" s="256">
        <f t="shared" si="13"/>
        <v>0</v>
      </c>
      <c r="CD19" s="256">
        <f t="shared" si="14"/>
        <v>0</v>
      </c>
      <c r="CE19" s="256">
        <f t="shared" si="15"/>
        <v>0</v>
      </c>
      <c r="CF19" s="256">
        <f t="shared" si="16"/>
        <v>0</v>
      </c>
      <c r="CG19" s="256">
        <f t="shared" si="17"/>
        <v>0</v>
      </c>
      <c r="CH19" s="256">
        <f>SUM($CC19:CD19)</f>
        <v>0</v>
      </c>
      <c r="CI19" s="256">
        <f>SUM($CC19:CE19)</f>
        <v>0</v>
      </c>
      <c r="CJ19" s="256">
        <f>SUM($CC19:CF19)</f>
        <v>0</v>
      </c>
    </row>
    <row r="20" spans="1:88" ht="16.5" customHeight="1">
      <c r="A20" s="164">
        <v>14</v>
      </c>
      <c r="B20" s="171" t="str">
        <f t="shared" si="18"/>
        <v/>
      </c>
      <c r="C20" s="173" t="str">
        <f t="shared" si="6"/>
        <v/>
      </c>
      <c r="D20" s="173" t="str">
        <f t="shared" si="7"/>
        <v/>
      </c>
      <c r="E20" s="174"/>
      <c r="F20" s="171"/>
      <c r="G20" s="175"/>
      <c r="H20" s="175"/>
      <c r="I20" s="175"/>
      <c r="J20" s="196"/>
      <c r="K20" s="176" t="str">
        <f t="shared" ref="K20:K26" si="24">IF(ISERROR(+BP20+BR20),"",+BP20+BR20)</f>
        <v/>
      </c>
      <c r="L20" s="190" t="str">
        <f>IF(ISERROR(VLOOKUP(J20,人事资料!D:AS,26,0)),"",VLOOKUP(J20,人事资料!D:AS,26,0))</f>
        <v/>
      </c>
      <c r="M20" s="197"/>
      <c r="N20" s="191"/>
      <c r="O20" s="192"/>
      <c r="P20" s="192"/>
      <c r="Q20" s="192"/>
      <c r="R20" s="192"/>
      <c r="S20" s="208"/>
      <c r="T20" s="206"/>
      <c r="U20" s="192"/>
      <c r="V20" s="192"/>
      <c r="W20" s="192"/>
      <c r="X20" s="192"/>
      <c r="Y20" s="192"/>
      <c r="Z20" s="192"/>
      <c r="AA20" s="192"/>
      <c r="AB20" s="192"/>
      <c r="AC20" s="192"/>
      <c r="AD20" s="192"/>
      <c r="AE20" s="192"/>
      <c r="AF20" s="192"/>
      <c r="AG20" s="192"/>
      <c r="AH20" s="192"/>
      <c r="AI20" s="36">
        <f t="shared" si="8"/>
        <v>0</v>
      </c>
      <c r="AJ20" s="221"/>
      <c r="AK20" s="220"/>
      <c r="AL20" s="215">
        <f t="shared" si="22"/>
        <v>0</v>
      </c>
      <c r="AM20" s="220"/>
      <c r="AN20" s="220"/>
      <c r="AO20" s="220"/>
      <c r="AP20" s="192"/>
      <c r="AQ20" s="231"/>
      <c r="AR20" s="231"/>
      <c r="AS20" s="36">
        <f t="shared" si="9"/>
        <v>0</v>
      </c>
      <c r="AT20" s="229">
        <f t="shared" si="10"/>
        <v>0</v>
      </c>
      <c r="AU20" s="229">
        <f t="shared" si="2"/>
        <v>0</v>
      </c>
      <c r="AV20" s="229"/>
      <c r="AW20" s="192"/>
      <c r="AX20" s="192"/>
      <c r="AY20" s="192"/>
      <c r="AZ20" s="192"/>
      <c r="BA20" s="192"/>
      <c r="BB20" s="192"/>
      <c r="BC20" s="192"/>
      <c r="BD20" s="192"/>
      <c r="BE20" s="36">
        <f t="shared" si="21"/>
        <v>0</v>
      </c>
      <c r="BF20" s="36">
        <f t="shared" si="11"/>
        <v>0</v>
      </c>
      <c r="BG20" s="36">
        <f t="shared" si="3"/>
        <v>0</v>
      </c>
      <c r="BH20" s="192"/>
      <c r="BI20" s="218"/>
      <c r="BJ20" s="237">
        <f>IF(G20="外教",ROUND(MAX((BG20-BH20-BI20-4800)*{0.03,0.1,0.2,0.25,0.3,0.35,0.45}-{0,105,555,1005,2755,5505,13505},0),2),ROUND(MAX((BG20-BH20-BI20-3500)*{0.03,0.1,0.2,0.25,0.3,0.35,0.45}-{0,105,555,1005,2755,5505,13505},0),2))</f>
        <v>0</v>
      </c>
      <c r="BK20" s="237">
        <f t="shared" si="12"/>
        <v>0</v>
      </c>
      <c r="BL20" s="193"/>
      <c r="BM20" s="249"/>
      <c r="BN20" s="249"/>
      <c r="BO20" s="249"/>
      <c r="BP20" s="245" t="str">
        <f>IF(ISERROR(VLOOKUP(J20,人事资料!D:AS,27,0)),"",VLOOKUP(J20,人事资料!D:AS,27,0))</f>
        <v/>
      </c>
      <c r="BQ20" s="246">
        <f t="shared" si="4"/>
        <v>0</v>
      </c>
      <c r="BR20" s="247" t="e">
        <f t="shared" si="5"/>
        <v>#VALUE!</v>
      </c>
      <c r="CC20" s="256">
        <f t="shared" si="13"/>
        <v>0</v>
      </c>
      <c r="CD20" s="256">
        <f t="shared" si="14"/>
        <v>0</v>
      </c>
      <c r="CE20" s="256">
        <f t="shared" si="15"/>
        <v>0</v>
      </c>
      <c r="CF20" s="256">
        <f t="shared" si="16"/>
        <v>0</v>
      </c>
      <c r="CG20" s="256">
        <f t="shared" si="17"/>
        <v>0</v>
      </c>
      <c r="CH20" s="256">
        <f>SUM($CC20:CD20)</f>
        <v>0</v>
      </c>
      <c r="CI20" s="256">
        <f>SUM($CC20:CE20)</f>
        <v>0</v>
      </c>
      <c r="CJ20" s="256">
        <f>SUM($CC20:CF20)</f>
        <v>0</v>
      </c>
    </row>
    <row r="21" spans="1:88" ht="16.5" customHeight="1">
      <c r="A21" s="164">
        <v>15</v>
      </c>
      <c r="B21" s="171" t="str">
        <f t="shared" si="18"/>
        <v/>
      </c>
      <c r="C21" s="173" t="str">
        <f t="shared" si="6"/>
        <v/>
      </c>
      <c r="D21" s="173" t="str">
        <f t="shared" si="7"/>
        <v/>
      </c>
      <c r="E21" s="174"/>
      <c r="F21" s="171"/>
      <c r="G21" s="175"/>
      <c r="H21" s="175"/>
      <c r="I21" s="175"/>
      <c r="J21" s="196"/>
      <c r="K21" s="176" t="str">
        <f t="shared" si="24"/>
        <v/>
      </c>
      <c r="L21" s="190" t="str">
        <f>IF(ISERROR(VLOOKUP(J21,人事资料!D:AS,26,0)),"",VLOOKUP(J21,人事资料!D:AS,26,0))</f>
        <v/>
      </c>
      <c r="M21" s="197"/>
      <c r="N21" s="191"/>
      <c r="O21" s="192"/>
      <c r="P21" s="192"/>
      <c r="Q21" s="192"/>
      <c r="R21" s="192"/>
      <c r="S21" s="208"/>
      <c r="T21" s="206"/>
      <c r="U21" s="192"/>
      <c r="V21" s="192"/>
      <c r="W21" s="192"/>
      <c r="X21" s="192"/>
      <c r="Y21" s="192"/>
      <c r="Z21" s="192"/>
      <c r="AA21" s="192"/>
      <c r="AB21" s="192"/>
      <c r="AC21" s="192"/>
      <c r="AD21" s="192"/>
      <c r="AE21" s="192"/>
      <c r="AF21" s="192"/>
      <c r="AG21" s="192"/>
      <c r="AH21" s="192"/>
      <c r="AI21" s="36">
        <f t="shared" si="8"/>
        <v>0</v>
      </c>
      <c r="AJ21" s="221"/>
      <c r="AK21" s="220"/>
      <c r="AL21" s="215">
        <f t="shared" si="22"/>
        <v>0</v>
      </c>
      <c r="AM21" s="220"/>
      <c r="AN21" s="220"/>
      <c r="AO21" s="220"/>
      <c r="AP21" s="192"/>
      <c r="AQ21" s="231"/>
      <c r="AR21" s="231"/>
      <c r="AS21" s="36">
        <f t="shared" si="9"/>
        <v>0</v>
      </c>
      <c r="AT21" s="229">
        <f t="shared" si="10"/>
        <v>0</v>
      </c>
      <c r="AU21" s="229">
        <f t="shared" si="2"/>
        <v>0</v>
      </c>
      <c r="AV21" s="229"/>
      <c r="AW21" s="192"/>
      <c r="AX21" s="192"/>
      <c r="AY21" s="192"/>
      <c r="AZ21" s="192"/>
      <c r="BA21" s="192"/>
      <c r="BB21" s="192"/>
      <c r="BC21" s="192"/>
      <c r="BD21" s="192"/>
      <c r="BE21" s="36">
        <f t="shared" si="21"/>
        <v>0</v>
      </c>
      <c r="BF21" s="36">
        <f t="shared" si="11"/>
        <v>0</v>
      </c>
      <c r="BG21" s="36">
        <f t="shared" si="3"/>
        <v>0</v>
      </c>
      <c r="BH21" s="192"/>
      <c r="BI21" s="218"/>
      <c r="BJ21" s="237">
        <f>IF(G21="外教",ROUND(MAX((BG21-BH21-BI21-4800)*{0.03,0.1,0.2,0.25,0.3,0.35,0.45}-{0,105,555,1005,2755,5505,13505},0),2),ROUND(MAX((BG21-BH21-BI21-3500)*{0.03,0.1,0.2,0.25,0.3,0.35,0.45}-{0,105,555,1005,2755,5505,13505},0),2))</f>
        <v>0</v>
      </c>
      <c r="BK21" s="237">
        <f t="shared" si="12"/>
        <v>0</v>
      </c>
      <c r="BL21" s="193"/>
      <c r="BM21" s="249"/>
      <c r="BN21" s="249"/>
      <c r="BO21" s="249"/>
      <c r="BP21" s="245" t="str">
        <f>IF(ISERROR(VLOOKUP(J21,人事资料!D:AS,27,0)),"",VLOOKUP(J21,人事资料!D:AS,27,0))</f>
        <v/>
      </c>
      <c r="BQ21" s="246">
        <f t="shared" si="4"/>
        <v>0</v>
      </c>
      <c r="BR21" s="247" t="e">
        <f t="shared" si="5"/>
        <v>#VALUE!</v>
      </c>
      <c r="CC21" s="256">
        <f t="shared" si="13"/>
        <v>0</v>
      </c>
      <c r="CD21" s="256">
        <f t="shared" si="14"/>
        <v>0</v>
      </c>
      <c r="CE21" s="256">
        <f t="shared" si="15"/>
        <v>0</v>
      </c>
      <c r="CF21" s="256">
        <f t="shared" si="16"/>
        <v>0</v>
      </c>
      <c r="CG21" s="256">
        <f t="shared" si="17"/>
        <v>0</v>
      </c>
      <c r="CH21" s="256">
        <f>SUM($CC21:CD21)</f>
        <v>0</v>
      </c>
      <c r="CI21" s="256">
        <f>SUM($CC21:CE21)</f>
        <v>0</v>
      </c>
      <c r="CJ21" s="256">
        <f>SUM($CC21:CF21)</f>
        <v>0</v>
      </c>
    </row>
    <row r="22" spans="1:88" ht="16.5" customHeight="1">
      <c r="A22" s="164">
        <v>16</v>
      </c>
      <c r="B22" s="171" t="str">
        <f t="shared" si="18"/>
        <v/>
      </c>
      <c r="C22" s="173" t="str">
        <f t="shared" si="6"/>
        <v/>
      </c>
      <c r="D22" s="173" t="str">
        <f t="shared" si="7"/>
        <v/>
      </c>
      <c r="E22" s="174"/>
      <c r="F22" s="171"/>
      <c r="G22" s="175"/>
      <c r="H22" s="175"/>
      <c r="I22" s="175"/>
      <c r="J22" s="196"/>
      <c r="K22" s="176" t="str">
        <f t="shared" si="24"/>
        <v/>
      </c>
      <c r="L22" s="190" t="str">
        <f>IF(ISERROR(VLOOKUP(J22,人事资料!D:AS,26,0)),"",VLOOKUP(J22,人事资料!D:AS,26,0))</f>
        <v/>
      </c>
      <c r="M22" s="197"/>
      <c r="N22" s="191"/>
      <c r="O22" s="192"/>
      <c r="P22" s="192"/>
      <c r="Q22" s="192"/>
      <c r="R22" s="192"/>
      <c r="S22" s="208"/>
      <c r="T22" s="206"/>
      <c r="U22" s="192"/>
      <c r="V22" s="192"/>
      <c r="W22" s="192"/>
      <c r="X22" s="192"/>
      <c r="Y22" s="192"/>
      <c r="Z22" s="192"/>
      <c r="AA22" s="192"/>
      <c r="AB22" s="192"/>
      <c r="AC22" s="192"/>
      <c r="AD22" s="192"/>
      <c r="AE22" s="192"/>
      <c r="AF22" s="192"/>
      <c r="AG22" s="192"/>
      <c r="AH22" s="192"/>
      <c r="AI22" s="36">
        <f t="shared" si="8"/>
        <v>0</v>
      </c>
      <c r="AJ22" s="221"/>
      <c r="AK22" s="220"/>
      <c r="AL22" s="215">
        <f t="shared" si="22"/>
        <v>0</v>
      </c>
      <c r="AM22" s="220"/>
      <c r="AN22" s="220"/>
      <c r="AO22" s="220"/>
      <c r="AP22" s="192"/>
      <c r="AQ22" s="231"/>
      <c r="AR22" s="231"/>
      <c r="AS22" s="36">
        <f t="shared" si="9"/>
        <v>0</v>
      </c>
      <c r="AT22" s="229">
        <f t="shared" si="10"/>
        <v>0</v>
      </c>
      <c r="AU22" s="229">
        <f t="shared" si="2"/>
        <v>0</v>
      </c>
      <c r="AV22" s="229"/>
      <c r="AW22" s="192"/>
      <c r="AX22" s="192"/>
      <c r="AY22" s="192"/>
      <c r="AZ22" s="192"/>
      <c r="BA22" s="192"/>
      <c r="BB22" s="192"/>
      <c r="BC22" s="192"/>
      <c r="BD22" s="192"/>
      <c r="BE22" s="36">
        <f t="shared" si="21"/>
        <v>0</v>
      </c>
      <c r="BF22" s="36">
        <f t="shared" si="11"/>
        <v>0</v>
      </c>
      <c r="BG22" s="36">
        <f t="shared" si="3"/>
        <v>0</v>
      </c>
      <c r="BH22" s="192"/>
      <c r="BI22" s="218"/>
      <c r="BJ22" s="237">
        <f>IF(G22="外教",ROUND(MAX((BG22-BH22-BI22-4800)*{0.03,0.1,0.2,0.25,0.3,0.35,0.45}-{0,105,555,1005,2755,5505,13505},0),2),ROUND(MAX((BG22-BH22-BI22-3500)*{0.03,0.1,0.2,0.25,0.3,0.35,0.45}-{0,105,555,1005,2755,5505,13505},0),2))</f>
        <v>0</v>
      </c>
      <c r="BK22" s="237">
        <f t="shared" si="12"/>
        <v>0</v>
      </c>
      <c r="BL22" s="193"/>
      <c r="BM22" s="249"/>
      <c r="BN22" s="249"/>
      <c r="BO22" s="249"/>
      <c r="BP22" s="245" t="str">
        <f>IF(ISERROR(VLOOKUP(J22,人事资料!D:AS,27,0)),"",VLOOKUP(J22,人事资料!D:AS,27,0))</f>
        <v/>
      </c>
      <c r="BQ22" s="246">
        <f t="shared" si="4"/>
        <v>0</v>
      </c>
      <c r="BR22" s="247" t="e">
        <f t="shared" si="5"/>
        <v>#VALUE!</v>
      </c>
      <c r="CC22" s="256">
        <f t="shared" si="13"/>
        <v>0</v>
      </c>
      <c r="CD22" s="256">
        <f t="shared" si="14"/>
        <v>0</v>
      </c>
      <c r="CE22" s="256">
        <f t="shared" si="15"/>
        <v>0</v>
      </c>
      <c r="CF22" s="256">
        <f t="shared" si="16"/>
        <v>0</v>
      </c>
      <c r="CG22" s="256">
        <f t="shared" si="17"/>
        <v>0</v>
      </c>
      <c r="CH22" s="256">
        <f>SUM($CC22:CD22)</f>
        <v>0</v>
      </c>
      <c r="CI22" s="256">
        <f>SUM($CC22:CE22)</f>
        <v>0</v>
      </c>
      <c r="CJ22" s="256">
        <f>SUM($CC22:CF22)</f>
        <v>0</v>
      </c>
    </row>
    <row r="23" spans="1:88" ht="16.5" customHeight="1">
      <c r="A23" s="164">
        <v>17</v>
      </c>
      <c r="B23" s="171" t="str">
        <f t="shared" si="18"/>
        <v/>
      </c>
      <c r="C23" s="173" t="str">
        <f t="shared" si="6"/>
        <v/>
      </c>
      <c r="D23" s="173" t="str">
        <f t="shared" si="7"/>
        <v/>
      </c>
      <c r="E23" s="174"/>
      <c r="F23" s="171"/>
      <c r="G23" s="175"/>
      <c r="H23" s="175"/>
      <c r="I23" s="175"/>
      <c r="J23" s="196"/>
      <c r="K23" s="176" t="str">
        <f t="shared" si="24"/>
        <v/>
      </c>
      <c r="L23" s="190" t="str">
        <f>IF(ISERROR(VLOOKUP(J23,人事资料!D:AS,26,0)),"",VLOOKUP(J23,人事资料!D:AS,26,0))</f>
        <v/>
      </c>
      <c r="M23" s="197"/>
      <c r="N23" s="191"/>
      <c r="O23" s="192"/>
      <c r="P23" s="192"/>
      <c r="Q23" s="192"/>
      <c r="R23" s="192"/>
      <c r="S23" s="208"/>
      <c r="T23" s="206"/>
      <c r="U23" s="192"/>
      <c r="V23" s="192"/>
      <c r="W23" s="192"/>
      <c r="X23" s="192"/>
      <c r="Y23" s="192"/>
      <c r="Z23" s="192"/>
      <c r="AA23" s="192"/>
      <c r="AB23" s="192"/>
      <c r="AC23" s="192"/>
      <c r="AD23" s="192"/>
      <c r="AE23" s="192"/>
      <c r="AF23" s="192"/>
      <c r="AG23" s="192"/>
      <c r="AH23" s="192"/>
      <c r="AI23" s="36">
        <f t="shared" si="8"/>
        <v>0</v>
      </c>
      <c r="AJ23" s="221"/>
      <c r="AK23" s="220"/>
      <c r="AL23" s="215">
        <f t="shared" si="22"/>
        <v>0</v>
      </c>
      <c r="AM23" s="220"/>
      <c r="AN23" s="220"/>
      <c r="AO23" s="220"/>
      <c r="AP23" s="192"/>
      <c r="AQ23" s="231"/>
      <c r="AR23" s="231"/>
      <c r="AS23" s="36">
        <f t="shared" si="9"/>
        <v>0</v>
      </c>
      <c r="AT23" s="229">
        <f t="shared" si="10"/>
        <v>0</v>
      </c>
      <c r="AU23" s="229">
        <f t="shared" si="2"/>
        <v>0</v>
      </c>
      <c r="AV23" s="229"/>
      <c r="AW23" s="192"/>
      <c r="AX23" s="192"/>
      <c r="AY23" s="192"/>
      <c r="AZ23" s="192"/>
      <c r="BA23" s="192"/>
      <c r="BB23" s="192"/>
      <c r="BC23" s="192"/>
      <c r="BD23" s="192"/>
      <c r="BE23" s="36">
        <f t="shared" si="21"/>
        <v>0</v>
      </c>
      <c r="BF23" s="36">
        <f t="shared" si="11"/>
        <v>0</v>
      </c>
      <c r="BG23" s="36">
        <f t="shared" si="3"/>
        <v>0</v>
      </c>
      <c r="BH23" s="192"/>
      <c r="BI23" s="218"/>
      <c r="BJ23" s="237">
        <f>IF(G23="外教",ROUND(MAX((BG23-BH23-BI23-4800)*{0.03,0.1,0.2,0.25,0.3,0.35,0.45}-{0,105,555,1005,2755,5505,13505},0),2),ROUND(MAX((BG23-BH23-BI23-3500)*{0.03,0.1,0.2,0.25,0.3,0.35,0.45}-{0,105,555,1005,2755,5505,13505},0),2))</f>
        <v>0</v>
      </c>
      <c r="BK23" s="237">
        <f t="shared" si="12"/>
        <v>0</v>
      </c>
      <c r="BL23" s="193"/>
      <c r="BM23" s="249"/>
      <c r="BN23" s="249"/>
      <c r="BO23" s="249"/>
      <c r="BP23" s="245" t="str">
        <f>IF(ISERROR(VLOOKUP(J23,人事资料!D:AS,27,0)),"",VLOOKUP(J23,人事资料!D:AS,27,0))</f>
        <v/>
      </c>
      <c r="BQ23" s="246">
        <f t="shared" si="4"/>
        <v>0</v>
      </c>
      <c r="BR23" s="247" t="e">
        <f t="shared" si="5"/>
        <v>#VALUE!</v>
      </c>
      <c r="CC23" s="256">
        <f t="shared" si="13"/>
        <v>0</v>
      </c>
      <c r="CD23" s="256">
        <f t="shared" si="14"/>
        <v>0</v>
      </c>
      <c r="CE23" s="256">
        <f t="shared" si="15"/>
        <v>0</v>
      </c>
      <c r="CF23" s="256">
        <f t="shared" si="16"/>
        <v>0</v>
      </c>
      <c r="CG23" s="256">
        <f t="shared" si="17"/>
        <v>0</v>
      </c>
      <c r="CH23" s="256">
        <f>SUM($CC23:CD23)</f>
        <v>0</v>
      </c>
      <c r="CI23" s="256">
        <f>SUM($CC23:CE23)</f>
        <v>0</v>
      </c>
      <c r="CJ23" s="256">
        <f>SUM($CC23:CF23)</f>
        <v>0</v>
      </c>
    </row>
    <row r="24" spans="1:88" ht="16.5" customHeight="1">
      <c r="A24" s="164">
        <v>18</v>
      </c>
      <c r="B24" s="171" t="str">
        <f t="shared" si="18"/>
        <v/>
      </c>
      <c r="C24" s="173" t="str">
        <f t="shared" si="6"/>
        <v/>
      </c>
      <c r="D24" s="173" t="str">
        <f t="shared" si="7"/>
        <v/>
      </c>
      <c r="E24" s="174"/>
      <c r="F24" s="171"/>
      <c r="G24" s="175"/>
      <c r="H24" s="175"/>
      <c r="I24" s="175"/>
      <c r="J24" s="196"/>
      <c r="K24" s="176" t="str">
        <f t="shared" si="24"/>
        <v/>
      </c>
      <c r="L24" s="190" t="str">
        <f>IF(ISERROR(VLOOKUP(J24,人事资料!D:AS,26,0)),"",VLOOKUP(J24,人事资料!D:AS,26,0))</f>
        <v/>
      </c>
      <c r="M24" s="197"/>
      <c r="N24" s="191"/>
      <c r="O24" s="192"/>
      <c r="P24" s="192"/>
      <c r="Q24" s="192"/>
      <c r="R24" s="192"/>
      <c r="S24" s="208"/>
      <c r="T24" s="206"/>
      <c r="U24" s="192"/>
      <c r="V24" s="192"/>
      <c r="W24" s="192"/>
      <c r="X24" s="192"/>
      <c r="Y24" s="192"/>
      <c r="Z24" s="192"/>
      <c r="AA24" s="192"/>
      <c r="AB24" s="192"/>
      <c r="AC24" s="192"/>
      <c r="AD24" s="192"/>
      <c r="AE24" s="192"/>
      <c r="AF24" s="192"/>
      <c r="AG24" s="192"/>
      <c r="AH24" s="192"/>
      <c r="AI24" s="36">
        <f t="shared" si="8"/>
        <v>0</v>
      </c>
      <c r="AJ24" s="221"/>
      <c r="AK24" s="220"/>
      <c r="AL24" s="215">
        <f t="shared" si="22"/>
        <v>0</v>
      </c>
      <c r="AM24" s="220"/>
      <c r="AN24" s="220"/>
      <c r="AO24" s="220"/>
      <c r="AP24" s="192"/>
      <c r="AQ24" s="231"/>
      <c r="AR24" s="231"/>
      <c r="AS24" s="36">
        <f t="shared" si="9"/>
        <v>0</v>
      </c>
      <c r="AT24" s="229">
        <f t="shared" si="10"/>
        <v>0</v>
      </c>
      <c r="AU24" s="229">
        <f t="shared" si="2"/>
        <v>0</v>
      </c>
      <c r="AV24" s="229"/>
      <c r="AW24" s="192"/>
      <c r="AX24" s="192"/>
      <c r="AY24" s="192"/>
      <c r="AZ24" s="192"/>
      <c r="BA24" s="192"/>
      <c r="BB24" s="192"/>
      <c r="BC24" s="192"/>
      <c r="BD24" s="192"/>
      <c r="BE24" s="36">
        <f t="shared" si="21"/>
        <v>0</v>
      </c>
      <c r="BF24" s="36">
        <f t="shared" si="11"/>
        <v>0</v>
      </c>
      <c r="BG24" s="36">
        <f t="shared" si="3"/>
        <v>0</v>
      </c>
      <c r="BH24" s="192"/>
      <c r="BI24" s="218"/>
      <c r="BJ24" s="237">
        <f>IF(G24="外教",ROUND(MAX((BG24-BH24-BI24-4800)*{0.03,0.1,0.2,0.25,0.3,0.35,0.45}-{0,105,555,1005,2755,5505,13505},0),2),ROUND(MAX((BG24-BH24-BI24-3500)*{0.03,0.1,0.2,0.25,0.3,0.35,0.45}-{0,105,555,1005,2755,5505,13505},0),2))</f>
        <v>0</v>
      </c>
      <c r="BK24" s="237">
        <f t="shared" si="12"/>
        <v>0</v>
      </c>
      <c r="BL24" s="193"/>
      <c r="BM24" s="249"/>
      <c r="BN24" s="249"/>
      <c r="BO24" s="249"/>
      <c r="BP24" s="245" t="str">
        <f>IF(ISERROR(VLOOKUP(J24,人事资料!D:AS,27,0)),"",VLOOKUP(J24,人事资料!D:AS,27,0))</f>
        <v/>
      </c>
      <c r="BQ24" s="246">
        <f t="shared" si="4"/>
        <v>0</v>
      </c>
      <c r="BR24" s="247" t="e">
        <f t="shared" si="5"/>
        <v>#VALUE!</v>
      </c>
      <c r="CC24" s="256">
        <f t="shared" si="13"/>
        <v>0</v>
      </c>
      <c r="CD24" s="256">
        <f t="shared" si="14"/>
        <v>0</v>
      </c>
      <c r="CE24" s="256">
        <f t="shared" si="15"/>
        <v>0</v>
      </c>
      <c r="CF24" s="256">
        <f t="shared" si="16"/>
        <v>0</v>
      </c>
      <c r="CG24" s="256">
        <f t="shared" si="17"/>
        <v>0</v>
      </c>
      <c r="CH24" s="256">
        <f>SUM($CC24:CD24)</f>
        <v>0</v>
      </c>
      <c r="CI24" s="256">
        <f>SUM($CC24:CE24)</f>
        <v>0</v>
      </c>
      <c r="CJ24" s="256">
        <f>SUM($CC24:CF24)</f>
        <v>0</v>
      </c>
    </row>
    <row r="25" spans="1:88" ht="16.5" customHeight="1">
      <c r="A25" s="164">
        <v>19</v>
      </c>
      <c r="B25" s="171" t="str">
        <f t="shared" si="18"/>
        <v/>
      </c>
      <c r="C25" s="173" t="str">
        <f t="shared" si="6"/>
        <v/>
      </c>
      <c r="D25" s="173" t="str">
        <f t="shared" si="7"/>
        <v/>
      </c>
      <c r="E25" s="174"/>
      <c r="F25" s="171"/>
      <c r="G25" s="175"/>
      <c r="H25" s="175"/>
      <c r="I25" s="175"/>
      <c r="J25" s="196"/>
      <c r="K25" s="176" t="str">
        <f t="shared" si="24"/>
        <v/>
      </c>
      <c r="L25" s="190" t="str">
        <f>IF(ISERROR(VLOOKUP(J25,人事资料!D:AS,26,0)),"",VLOOKUP(J25,人事资料!D:AS,26,0))</f>
        <v/>
      </c>
      <c r="M25" s="197"/>
      <c r="N25" s="191"/>
      <c r="O25" s="192"/>
      <c r="P25" s="192"/>
      <c r="Q25" s="192"/>
      <c r="R25" s="192"/>
      <c r="S25" s="208"/>
      <c r="T25" s="206"/>
      <c r="U25" s="192"/>
      <c r="V25" s="192"/>
      <c r="W25" s="192"/>
      <c r="X25" s="192"/>
      <c r="Y25" s="192"/>
      <c r="Z25" s="192"/>
      <c r="AA25" s="192"/>
      <c r="AB25" s="192"/>
      <c r="AC25" s="192"/>
      <c r="AD25" s="192"/>
      <c r="AE25" s="192"/>
      <c r="AF25" s="192"/>
      <c r="AG25" s="192"/>
      <c r="AH25" s="192"/>
      <c r="AI25" s="36">
        <f t="shared" si="8"/>
        <v>0</v>
      </c>
      <c r="AJ25" s="221"/>
      <c r="AK25" s="220"/>
      <c r="AL25" s="215">
        <f t="shared" si="22"/>
        <v>0</v>
      </c>
      <c r="AM25" s="220"/>
      <c r="AN25" s="220"/>
      <c r="AO25" s="220"/>
      <c r="AP25" s="192"/>
      <c r="AQ25" s="231"/>
      <c r="AR25" s="231"/>
      <c r="AS25" s="36">
        <f t="shared" si="9"/>
        <v>0</v>
      </c>
      <c r="AT25" s="229">
        <f t="shared" si="10"/>
        <v>0</v>
      </c>
      <c r="AU25" s="229">
        <f t="shared" si="2"/>
        <v>0</v>
      </c>
      <c r="AV25" s="229"/>
      <c r="AW25" s="192"/>
      <c r="AX25" s="192"/>
      <c r="AY25" s="192"/>
      <c r="AZ25" s="192"/>
      <c r="BA25" s="192"/>
      <c r="BB25" s="192"/>
      <c r="BC25" s="192"/>
      <c r="BD25" s="192"/>
      <c r="BE25" s="36">
        <f t="shared" si="21"/>
        <v>0</v>
      </c>
      <c r="BF25" s="36">
        <f t="shared" si="11"/>
        <v>0</v>
      </c>
      <c r="BG25" s="36">
        <f t="shared" si="3"/>
        <v>0</v>
      </c>
      <c r="BH25" s="192"/>
      <c r="BI25" s="218"/>
      <c r="BJ25" s="237">
        <f>IF(G25="外教",ROUND(MAX((BG25-BH25-BI25-4800)*{0.03,0.1,0.2,0.25,0.3,0.35,0.45}-{0,105,555,1005,2755,5505,13505},0),2),ROUND(MAX((BG25-BH25-BI25-3500)*{0.03,0.1,0.2,0.25,0.3,0.35,0.45}-{0,105,555,1005,2755,5505,13505},0),2))</f>
        <v>0</v>
      </c>
      <c r="BK25" s="237">
        <f t="shared" si="12"/>
        <v>0</v>
      </c>
      <c r="BL25" s="193"/>
      <c r="BM25" s="249"/>
      <c r="BN25" s="249"/>
      <c r="BO25" s="249"/>
      <c r="BP25" s="245" t="str">
        <f>IF(ISERROR(VLOOKUP(J25,人事资料!D:AS,27,0)),"",VLOOKUP(J25,人事资料!D:AS,27,0))</f>
        <v/>
      </c>
      <c r="BQ25" s="246">
        <f t="shared" si="4"/>
        <v>0</v>
      </c>
      <c r="BR25" s="247" t="e">
        <f t="shared" si="5"/>
        <v>#VALUE!</v>
      </c>
      <c r="CC25" s="256">
        <f t="shared" si="13"/>
        <v>0</v>
      </c>
      <c r="CD25" s="256">
        <f t="shared" si="14"/>
        <v>0</v>
      </c>
      <c r="CE25" s="256">
        <f t="shared" si="15"/>
        <v>0</v>
      </c>
      <c r="CF25" s="256">
        <f t="shared" si="16"/>
        <v>0</v>
      </c>
      <c r="CG25" s="256">
        <f t="shared" si="17"/>
        <v>0</v>
      </c>
      <c r="CH25" s="256">
        <f>SUM($CC25:CD25)</f>
        <v>0</v>
      </c>
      <c r="CI25" s="256">
        <f>SUM($CC25:CE25)</f>
        <v>0</v>
      </c>
      <c r="CJ25" s="256">
        <f>SUM($CC25:CF25)</f>
        <v>0</v>
      </c>
    </row>
    <row r="26" spans="1:88" ht="16.5" customHeight="1">
      <c r="A26" s="164">
        <v>20</v>
      </c>
      <c r="B26" s="171" t="str">
        <f t="shared" si="18"/>
        <v/>
      </c>
      <c r="C26" s="173" t="str">
        <f t="shared" si="6"/>
        <v/>
      </c>
      <c r="D26" s="173" t="str">
        <f t="shared" si="7"/>
        <v/>
      </c>
      <c r="E26" s="174"/>
      <c r="F26" s="171"/>
      <c r="G26" s="175"/>
      <c r="H26" s="175"/>
      <c r="I26" s="175"/>
      <c r="J26" s="196"/>
      <c r="K26" s="176" t="str">
        <f t="shared" si="24"/>
        <v/>
      </c>
      <c r="L26" s="190" t="str">
        <f>IF(ISERROR(VLOOKUP(J26,人事资料!D:AS,26,0)),"",VLOOKUP(J26,人事资料!D:AS,26,0))</f>
        <v/>
      </c>
      <c r="M26" s="197"/>
      <c r="N26" s="191"/>
      <c r="O26" s="192"/>
      <c r="P26" s="192"/>
      <c r="Q26" s="192"/>
      <c r="R26" s="192"/>
      <c r="S26" s="208"/>
      <c r="T26" s="206"/>
      <c r="U26" s="192"/>
      <c r="V26" s="192"/>
      <c r="W26" s="192"/>
      <c r="X26" s="192"/>
      <c r="Y26" s="192"/>
      <c r="Z26" s="192"/>
      <c r="AA26" s="192"/>
      <c r="AB26" s="192"/>
      <c r="AC26" s="192"/>
      <c r="AD26" s="192"/>
      <c r="AE26" s="192"/>
      <c r="AF26" s="192"/>
      <c r="AG26" s="192"/>
      <c r="AH26" s="192"/>
      <c r="AI26" s="36">
        <f t="shared" si="8"/>
        <v>0</v>
      </c>
      <c r="AJ26" s="221"/>
      <c r="AK26" s="220"/>
      <c r="AL26" s="215">
        <f t="shared" si="22"/>
        <v>0</v>
      </c>
      <c r="AM26" s="220"/>
      <c r="AN26" s="220"/>
      <c r="AO26" s="220"/>
      <c r="AP26" s="192"/>
      <c r="AQ26" s="231"/>
      <c r="AR26" s="231"/>
      <c r="AS26" s="36">
        <f t="shared" si="9"/>
        <v>0</v>
      </c>
      <c r="AT26" s="229">
        <f t="shared" si="10"/>
        <v>0</v>
      </c>
      <c r="AU26" s="229">
        <f t="shared" si="2"/>
        <v>0</v>
      </c>
      <c r="AV26" s="229"/>
      <c r="AW26" s="192"/>
      <c r="AX26" s="192"/>
      <c r="AY26" s="192"/>
      <c r="AZ26" s="192"/>
      <c r="BA26" s="192"/>
      <c r="BB26" s="192"/>
      <c r="BC26" s="192"/>
      <c r="BD26" s="192"/>
      <c r="BE26" s="36">
        <f t="shared" si="21"/>
        <v>0</v>
      </c>
      <c r="BF26" s="36">
        <f t="shared" si="11"/>
        <v>0</v>
      </c>
      <c r="BG26" s="36">
        <f t="shared" si="3"/>
        <v>0</v>
      </c>
      <c r="BH26" s="192"/>
      <c r="BI26" s="218"/>
      <c r="BJ26" s="237">
        <f>IF(G26="外教",ROUND(MAX((BG26-BH26-BI26-4800)*{0.03,0.1,0.2,0.25,0.3,0.35,0.45}-{0,105,555,1005,2755,5505,13505},0),2),ROUND(MAX((BG26-BH26-BI26-3500)*{0.03,0.1,0.2,0.25,0.3,0.35,0.45}-{0,105,555,1005,2755,5505,13505},0),2))</f>
        <v>0</v>
      </c>
      <c r="BK26" s="237">
        <f t="shared" si="12"/>
        <v>0</v>
      </c>
      <c r="BL26" s="193"/>
      <c r="BM26" s="249"/>
      <c r="BN26" s="249"/>
      <c r="BO26" s="249"/>
      <c r="BP26" s="245" t="str">
        <f>IF(ISERROR(VLOOKUP(J26,人事资料!D:AS,27,0)),"",VLOOKUP(J26,人事资料!D:AS,27,0))</f>
        <v/>
      </c>
      <c r="BQ26" s="246">
        <f t="shared" si="4"/>
        <v>0</v>
      </c>
      <c r="BR26" s="247" t="e">
        <f t="shared" si="5"/>
        <v>#VALUE!</v>
      </c>
      <c r="CC26" s="256">
        <f t="shared" si="13"/>
        <v>0</v>
      </c>
      <c r="CD26" s="256">
        <f t="shared" si="14"/>
        <v>0</v>
      </c>
      <c r="CE26" s="256">
        <f t="shared" si="15"/>
        <v>0</v>
      </c>
      <c r="CF26" s="256">
        <f t="shared" si="16"/>
        <v>0</v>
      </c>
      <c r="CG26" s="256">
        <f t="shared" si="17"/>
        <v>0</v>
      </c>
      <c r="CH26" s="256">
        <f>SUM($CC26:CD26)</f>
        <v>0</v>
      </c>
      <c r="CI26" s="256">
        <f>SUM($CC26:CE26)</f>
        <v>0</v>
      </c>
      <c r="CJ26" s="256">
        <f>SUM($CC26:CF26)</f>
        <v>0</v>
      </c>
    </row>
    <row r="27" spans="1:88" ht="16.5" customHeight="1">
      <c r="A27" s="164"/>
      <c r="B27" s="176"/>
      <c r="C27" s="176"/>
      <c r="D27" s="176"/>
      <c r="E27" s="176"/>
      <c r="F27" s="176"/>
      <c r="G27" s="176"/>
      <c r="H27" s="176"/>
      <c r="I27" s="176"/>
      <c r="J27" s="176"/>
      <c r="K27" s="176"/>
      <c r="L27" s="198"/>
      <c r="M27" s="176"/>
      <c r="N27" s="176"/>
      <c r="O27" s="176"/>
      <c r="P27" s="176"/>
      <c r="Q27" s="176"/>
      <c r="R27" s="176"/>
      <c r="S27" s="209">
        <f t="shared" ref="S27:AR27" si="25">SUM(S7:S26)</f>
        <v>7</v>
      </c>
      <c r="T27" s="210">
        <f t="shared" si="25"/>
        <v>6.7</v>
      </c>
      <c r="U27" s="211">
        <f t="shared" si="25"/>
        <v>0</v>
      </c>
      <c r="V27" s="211">
        <f t="shared" si="25"/>
        <v>0</v>
      </c>
      <c r="W27" s="211">
        <f t="shared" si="25"/>
        <v>0</v>
      </c>
      <c r="X27" s="211">
        <f t="shared" si="25"/>
        <v>39540</v>
      </c>
      <c r="Y27" s="211">
        <f t="shared" si="25"/>
        <v>20800</v>
      </c>
      <c r="Z27" s="211">
        <f t="shared" si="25"/>
        <v>80680</v>
      </c>
      <c r="AA27" s="211">
        <f t="shared" si="25"/>
        <v>0</v>
      </c>
      <c r="AB27" s="211"/>
      <c r="AC27" s="211"/>
      <c r="AD27" s="211"/>
      <c r="AE27" s="211"/>
      <c r="AF27" s="211"/>
      <c r="AG27" s="211"/>
      <c r="AH27" s="211"/>
      <c r="AI27" s="211">
        <f t="shared" si="8"/>
        <v>141020</v>
      </c>
      <c r="AJ27" s="36"/>
      <c r="AK27" s="210">
        <f t="shared" si="25"/>
        <v>0</v>
      </c>
      <c r="AL27" s="210">
        <f t="shared" si="25"/>
        <v>6.7</v>
      </c>
      <c r="AM27" s="210">
        <f t="shared" si="25"/>
        <v>1.675</v>
      </c>
      <c r="AN27" s="210">
        <f t="shared" si="25"/>
        <v>0</v>
      </c>
      <c r="AO27" s="210">
        <f t="shared" si="25"/>
        <v>0</v>
      </c>
      <c r="AP27" s="36">
        <f t="shared" si="25"/>
        <v>2857.1428571428573</v>
      </c>
      <c r="AQ27" s="232">
        <f t="shared" si="25"/>
        <v>0</v>
      </c>
      <c r="AR27" s="232">
        <f t="shared" si="25"/>
        <v>0</v>
      </c>
      <c r="AS27" s="36">
        <f t="shared" si="9"/>
        <v>2857.1428571428573</v>
      </c>
      <c r="AT27" s="229">
        <f t="shared" ref="AT27:BL27" si="26">SUM(AT7:AT26)</f>
        <v>13099.2</v>
      </c>
      <c r="AU27" s="36">
        <f t="shared" si="26"/>
        <v>0</v>
      </c>
      <c r="AV27" s="210">
        <f t="shared" si="26"/>
        <v>2115.2999999999997</v>
      </c>
      <c r="AW27" s="210">
        <f t="shared" si="26"/>
        <v>0</v>
      </c>
      <c r="AX27" s="210">
        <f t="shared" si="26"/>
        <v>0</v>
      </c>
      <c r="AY27" s="210">
        <f t="shared" si="26"/>
        <v>0</v>
      </c>
      <c r="AZ27" s="211">
        <f t="shared" si="26"/>
        <v>0</v>
      </c>
      <c r="BA27" s="211"/>
      <c r="BB27" s="211"/>
      <c r="BC27" s="211">
        <f t="shared" si="26"/>
        <v>0</v>
      </c>
      <c r="BD27" s="211">
        <f t="shared" si="26"/>
        <v>0</v>
      </c>
      <c r="BE27" s="211">
        <f t="shared" si="26"/>
        <v>15214.5</v>
      </c>
      <c r="BF27" s="211">
        <f t="shared" si="26"/>
        <v>1089.1428571428573</v>
      </c>
      <c r="BG27" s="211">
        <f t="shared" si="26"/>
        <v>16303.642857142859</v>
      </c>
      <c r="BH27" s="210">
        <f t="shared" si="26"/>
        <v>100</v>
      </c>
      <c r="BI27" s="210">
        <f t="shared" si="26"/>
        <v>317.43</v>
      </c>
      <c r="BJ27" s="210">
        <f t="shared" si="26"/>
        <v>1011.24</v>
      </c>
      <c r="BK27" s="211">
        <f t="shared" si="26"/>
        <v>14874.972857142859</v>
      </c>
      <c r="BL27" s="240">
        <f t="shared" si="26"/>
        <v>0</v>
      </c>
      <c r="BM27" s="249"/>
      <c r="BN27" s="249"/>
      <c r="BO27" s="249"/>
      <c r="CC27" s="256">
        <f t="shared" si="13"/>
        <v>80680</v>
      </c>
      <c r="CD27" s="256">
        <f t="shared" si="14"/>
        <v>20800</v>
      </c>
      <c r="CE27" s="256">
        <f t="shared" si="15"/>
        <v>0</v>
      </c>
      <c r="CF27" s="256">
        <f t="shared" si="16"/>
        <v>39540</v>
      </c>
      <c r="CG27" s="256">
        <f t="shared" si="17"/>
        <v>80680</v>
      </c>
      <c r="CH27" s="256">
        <f>SUM($CC27:CD27)</f>
        <v>101480</v>
      </c>
      <c r="CI27" s="256">
        <f>SUM($CC27:CE27)</f>
        <v>101480</v>
      </c>
      <c r="CJ27" s="256">
        <f>SUM($CC27:CF27)</f>
        <v>141020</v>
      </c>
    </row>
    <row r="28" spans="1:88">
      <c r="G28" s="177" t="s">
        <v>127</v>
      </c>
      <c r="H28" s="178"/>
      <c r="I28" s="177"/>
      <c r="J28" s="177"/>
      <c r="L28" s="199" t="s">
        <v>128</v>
      </c>
      <c r="M28" s="181"/>
      <c r="N28" s="181"/>
      <c r="O28" s="181"/>
      <c r="P28" s="181"/>
      <c r="Q28" s="181"/>
      <c r="R28" s="181"/>
      <c r="S28" s="212" t="s">
        <v>129</v>
      </c>
      <c r="T28" s="181"/>
      <c r="U28" s="181"/>
      <c r="AO28" s="233" t="s">
        <v>130</v>
      </c>
      <c r="CC28" s="256">
        <f t="shared" si="13"/>
        <v>0</v>
      </c>
      <c r="CD28" s="256">
        <f t="shared" si="14"/>
        <v>0</v>
      </c>
      <c r="CE28" s="256">
        <f t="shared" si="15"/>
        <v>0</v>
      </c>
      <c r="CF28" s="256">
        <f t="shared" si="16"/>
        <v>0</v>
      </c>
      <c r="CG28" s="256">
        <f t="shared" si="17"/>
        <v>0</v>
      </c>
      <c r="CH28" s="256">
        <f>SUM($CC28:CD28)</f>
        <v>0</v>
      </c>
      <c r="CI28" s="256">
        <f>SUM($CC28:CE28)</f>
        <v>0</v>
      </c>
      <c r="CJ28" s="256">
        <f>SUM($CC28:CF28)</f>
        <v>0</v>
      </c>
    </row>
    <row r="29" spans="1:88">
      <c r="B29" s="177" t="s">
        <v>131</v>
      </c>
      <c r="C29" s="179" t="s">
        <v>132</v>
      </c>
      <c r="Z29" s="213"/>
      <c r="CC29" s="256">
        <f t="shared" si="13"/>
        <v>0</v>
      </c>
      <c r="CD29" s="256">
        <f t="shared" si="14"/>
        <v>0</v>
      </c>
      <c r="CE29" s="256">
        <f t="shared" si="15"/>
        <v>0</v>
      </c>
      <c r="CF29" s="256">
        <f t="shared" si="16"/>
        <v>0</v>
      </c>
      <c r="CG29" s="256">
        <f t="shared" si="17"/>
        <v>0</v>
      </c>
      <c r="CH29" s="256">
        <f>SUM($CC29:CD29)</f>
        <v>0</v>
      </c>
      <c r="CI29" s="256">
        <f>SUM($CC29:CE29)</f>
        <v>0</v>
      </c>
      <c r="CJ29" s="256">
        <f>SUM($CC29:CF29)</f>
        <v>0</v>
      </c>
    </row>
    <row r="30" spans="1:88">
      <c r="A30" s="179"/>
      <c r="C30" s="179" t="s">
        <v>133</v>
      </c>
      <c r="CC30" s="256">
        <f t="shared" si="13"/>
        <v>0</v>
      </c>
      <c r="CD30" s="256">
        <f t="shared" si="14"/>
        <v>0</v>
      </c>
      <c r="CE30" s="256">
        <f t="shared" si="15"/>
        <v>0</v>
      </c>
      <c r="CF30" s="256">
        <f t="shared" si="16"/>
        <v>0</v>
      </c>
      <c r="CG30" s="256">
        <f t="shared" si="17"/>
        <v>0</v>
      </c>
      <c r="CH30" s="256">
        <f>SUM($CC30:CD30)</f>
        <v>0</v>
      </c>
      <c r="CI30" s="256">
        <f>SUM($CC30:CE30)</f>
        <v>0</v>
      </c>
      <c r="CJ30" s="256">
        <f>SUM($CC30:CF30)</f>
        <v>0</v>
      </c>
    </row>
    <row r="31" spans="1:88">
      <c r="A31" s="179"/>
      <c r="C31" s="179" t="s">
        <v>134</v>
      </c>
      <c r="CC31" s="256">
        <f t="shared" si="13"/>
        <v>0</v>
      </c>
      <c r="CD31" s="256">
        <f t="shared" si="14"/>
        <v>0</v>
      </c>
      <c r="CE31" s="256">
        <f t="shared" si="15"/>
        <v>0</v>
      </c>
      <c r="CF31" s="256">
        <f t="shared" si="16"/>
        <v>0</v>
      </c>
      <c r="CG31" s="256">
        <f t="shared" si="17"/>
        <v>0</v>
      </c>
      <c r="CH31" s="256">
        <f>SUM($CC31:CD31)</f>
        <v>0</v>
      </c>
      <c r="CI31" s="256">
        <f>SUM($CC31:CE31)</f>
        <v>0</v>
      </c>
      <c r="CJ31" s="256">
        <f>SUM($CC31:CF31)</f>
        <v>0</v>
      </c>
    </row>
    <row r="32" spans="1:88">
      <c r="A32" s="179"/>
      <c r="C32" s="179" t="s">
        <v>135</v>
      </c>
      <c r="CC32" s="256">
        <f t="shared" si="13"/>
        <v>0</v>
      </c>
      <c r="CD32" s="256">
        <f t="shared" si="14"/>
        <v>0</v>
      </c>
      <c r="CE32" s="256">
        <f t="shared" si="15"/>
        <v>0</v>
      </c>
      <c r="CF32" s="256">
        <f t="shared" si="16"/>
        <v>0</v>
      </c>
      <c r="CG32" s="256">
        <f t="shared" si="17"/>
        <v>0</v>
      </c>
      <c r="CH32" s="256">
        <f>SUM($CC32:CD32)</f>
        <v>0</v>
      </c>
      <c r="CI32" s="256">
        <f>SUM($CC32:CE32)</f>
        <v>0</v>
      </c>
      <c r="CJ32" s="256">
        <f>SUM($CC32:CF32)</f>
        <v>0</v>
      </c>
    </row>
    <row r="33" spans="1:88">
      <c r="A33" s="179"/>
      <c r="C33" s="177" t="s">
        <v>136</v>
      </c>
      <c r="AT33" s="160">
        <v>5</v>
      </c>
      <c r="CC33" s="256">
        <f t="shared" si="13"/>
        <v>0</v>
      </c>
      <c r="CD33" s="256">
        <f t="shared" si="14"/>
        <v>0</v>
      </c>
      <c r="CE33" s="256">
        <f t="shared" si="15"/>
        <v>0</v>
      </c>
      <c r="CF33" s="256">
        <f t="shared" si="16"/>
        <v>0</v>
      </c>
      <c r="CG33" s="256">
        <f t="shared" si="17"/>
        <v>0</v>
      </c>
      <c r="CH33" s="256">
        <f>SUM($CC33:CD33)</f>
        <v>0</v>
      </c>
      <c r="CI33" s="256">
        <f>SUM($CC33:CE33)</f>
        <v>0</v>
      </c>
      <c r="CJ33" s="256">
        <f>SUM($CC33:CF33)</f>
        <v>0</v>
      </c>
    </row>
    <row r="34" spans="1:88">
      <c r="A34" s="179"/>
      <c r="C34" s="177" t="s">
        <v>137</v>
      </c>
      <c r="CC34" s="256">
        <f t="shared" si="13"/>
        <v>0</v>
      </c>
      <c r="CD34" s="256">
        <f t="shared" si="14"/>
        <v>0</v>
      </c>
      <c r="CE34" s="256">
        <f t="shared" si="15"/>
        <v>0</v>
      </c>
      <c r="CF34" s="256">
        <f t="shared" si="16"/>
        <v>0</v>
      </c>
      <c r="CG34" s="256">
        <f t="shared" si="17"/>
        <v>0</v>
      </c>
      <c r="CH34" s="256">
        <f>SUM($CC34:CD34)</f>
        <v>0</v>
      </c>
      <c r="CI34" s="256">
        <f>SUM($CC34:CE34)</f>
        <v>0</v>
      </c>
      <c r="CJ34" s="256">
        <f>SUM($CC34:CF34)</f>
        <v>0</v>
      </c>
    </row>
    <row r="35" spans="1:88">
      <c r="A35" s="179"/>
      <c r="L35" s="200" t="s">
        <v>105</v>
      </c>
      <c r="M35" s="201" t="s">
        <v>100</v>
      </c>
      <c r="BP35" s="250" t="s">
        <v>36</v>
      </c>
      <c r="BQ35" s="250" t="s">
        <v>37</v>
      </c>
      <c r="BR35" s="250" t="s">
        <v>38</v>
      </c>
      <c r="BS35" s="250" t="s">
        <v>39</v>
      </c>
      <c r="BT35" s="250" t="s">
        <v>40</v>
      </c>
      <c r="BU35" s="250" t="s">
        <v>41</v>
      </c>
      <c r="BV35" s="250" t="s">
        <v>42</v>
      </c>
      <c r="BW35" s="250" t="s">
        <v>43</v>
      </c>
      <c r="BY35" s="253">
        <v>1</v>
      </c>
      <c r="CC35" s="256"/>
      <c r="CD35" s="256"/>
      <c r="CE35" s="256"/>
      <c r="CF35" s="256"/>
      <c r="CG35" s="256"/>
      <c r="CH35" s="256"/>
      <c r="CI35" s="256"/>
    </row>
    <row r="36" spans="1:88">
      <c r="A36" s="180"/>
      <c r="F36" s="181"/>
      <c r="G36" s="180"/>
      <c r="H36" s="180"/>
      <c r="I36" s="180"/>
      <c r="J36" s="181"/>
      <c r="K36" s="181"/>
      <c r="L36" s="202" t="s">
        <v>138</v>
      </c>
      <c r="M36" s="203" t="s">
        <v>107</v>
      </c>
      <c r="N36" s="203"/>
      <c r="O36" s="203"/>
      <c r="P36" s="203"/>
      <c r="Q36" s="203"/>
      <c r="R36" s="203"/>
      <c r="AP36" s="181"/>
      <c r="AQ36" s="181"/>
      <c r="AR36" s="181"/>
      <c r="AS36" s="181"/>
      <c r="AT36" s="181"/>
      <c r="AU36" s="181"/>
      <c r="AV36" s="181"/>
      <c r="AW36" s="181"/>
      <c r="AX36" s="181"/>
      <c r="AY36" s="181"/>
      <c r="AZ36" s="181"/>
      <c r="BA36" s="181"/>
      <c r="BB36" s="181"/>
      <c r="BC36" s="181"/>
      <c r="BD36" s="181"/>
      <c r="BE36" s="181"/>
      <c r="BF36" s="181"/>
      <c r="BG36" s="181"/>
      <c r="BI36" s="241"/>
      <c r="BJ36" s="241"/>
      <c r="BL36" s="181"/>
      <c r="BP36" s="251" t="s">
        <v>139</v>
      </c>
      <c r="BQ36" s="251" t="s">
        <v>203</v>
      </c>
      <c r="BR36" s="251" t="s">
        <v>110</v>
      </c>
      <c r="BS36" s="251" t="s">
        <v>141</v>
      </c>
      <c r="BT36" s="251">
        <v>0</v>
      </c>
      <c r="BU36" s="251" t="s">
        <v>115</v>
      </c>
      <c r="BV36" s="251" t="s">
        <v>101</v>
      </c>
      <c r="BW36" s="251" t="s">
        <v>102</v>
      </c>
      <c r="BX36" s="246">
        <v>42400</v>
      </c>
      <c r="BY36" s="253">
        <v>2</v>
      </c>
      <c r="CB36" s="246">
        <v>42400</v>
      </c>
      <c r="CC36" s="256"/>
      <c r="CD36" s="256"/>
      <c r="CE36" s="256"/>
      <c r="CF36" s="256"/>
      <c r="CG36" s="256"/>
      <c r="CH36" s="256"/>
      <c r="CI36" s="256"/>
    </row>
    <row r="37" spans="1:88">
      <c r="A37" s="181"/>
      <c r="B37" s="178" t="s">
        <v>142</v>
      </c>
      <c r="F37" s="181"/>
      <c r="G37" s="180"/>
      <c r="H37" s="180"/>
      <c r="I37" s="180"/>
      <c r="J37" s="181"/>
      <c r="K37" s="181"/>
      <c r="L37" s="202"/>
      <c r="M37" s="203" t="s">
        <v>104</v>
      </c>
      <c r="N37" s="203"/>
      <c r="O37" s="203"/>
      <c r="P37" s="203"/>
      <c r="Q37" s="203"/>
      <c r="R37" s="203"/>
      <c r="AP37" s="181"/>
      <c r="AQ37" s="181"/>
      <c r="AR37" s="181"/>
      <c r="AS37" s="181"/>
      <c r="AT37" s="181"/>
      <c r="AU37" s="181"/>
      <c r="AV37" s="181"/>
      <c r="AW37" s="181"/>
      <c r="AX37" s="181"/>
      <c r="AY37" s="181"/>
      <c r="AZ37" s="181"/>
      <c r="BA37" s="181"/>
      <c r="BB37" s="181"/>
      <c r="BC37" s="181"/>
      <c r="BD37" s="181"/>
      <c r="BE37" s="181"/>
      <c r="BF37" s="181"/>
      <c r="BG37" s="181"/>
      <c r="BI37" s="241"/>
      <c r="BJ37" s="241"/>
      <c r="BL37" s="181"/>
      <c r="BP37" s="251" t="s">
        <v>143</v>
      </c>
      <c r="BQ37" s="251" t="s">
        <v>204</v>
      </c>
      <c r="BR37" s="251" t="s">
        <v>34</v>
      </c>
      <c r="BS37" s="251" t="s">
        <v>145</v>
      </c>
      <c r="BT37" s="251">
        <v>0.5</v>
      </c>
      <c r="BU37" s="251" t="s">
        <v>118</v>
      </c>
      <c r="BV37" s="251" t="s">
        <v>125</v>
      </c>
      <c r="BW37" s="251" t="s">
        <v>105</v>
      </c>
      <c r="BX37" s="246">
        <v>42428</v>
      </c>
      <c r="BY37" s="253">
        <v>3</v>
      </c>
      <c r="CB37" s="246">
        <v>42428</v>
      </c>
      <c r="CC37" s="256"/>
      <c r="CD37" s="256"/>
      <c r="CE37" s="256"/>
      <c r="CF37" s="256"/>
      <c r="CG37" s="256"/>
      <c r="CH37" s="256"/>
      <c r="CI37" s="256"/>
    </row>
    <row r="38" spans="1:88">
      <c r="A38" s="181"/>
      <c r="B38" s="178" t="s">
        <v>146</v>
      </c>
      <c r="F38" s="181"/>
      <c r="G38" s="180"/>
      <c r="H38" s="180"/>
      <c r="I38" s="180"/>
      <c r="J38" s="181"/>
      <c r="K38" s="181"/>
      <c r="L38" s="204" t="s">
        <v>147</v>
      </c>
      <c r="M38" s="203" t="s">
        <v>148</v>
      </c>
      <c r="N38" s="203"/>
      <c r="O38" s="203"/>
      <c r="P38" s="203"/>
      <c r="Q38" s="203"/>
      <c r="R38" s="203"/>
      <c r="AP38" s="181"/>
      <c r="AQ38" s="181"/>
      <c r="AR38" s="181"/>
      <c r="AS38" s="181"/>
      <c r="AT38" s="181"/>
      <c r="AU38" s="181"/>
      <c r="AV38" s="181"/>
      <c r="AW38" s="181"/>
      <c r="AX38" s="181"/>
      <c r="AY38" s="181"/>
      <c r="AZ38" s="181"/>
      <c r="BA38" s="181"/>
      <c r="BB38" s="181"/>
      <c r="BC38" s="181"/>
      <c r="BD38" s="181"/>
      <c r="BE38" s="181"/>
      <c r="BF38" s="181"/>
      <c r="BG38" s="181"/>
      <c r="BI38" s="241"/>
      <c r="BJ38" s="241"/>
      <c r="BL38" s="181"/>
      <c r="BP38" s="251" t="s">
        <v>149</v>
      </c>
      <c r="BQ38" s="251" t="s">
        <v>205</v>
      </c>
      <c r="BR38" s="251" t="s">
        <v>151</v>
      </c>
      <c r="BS38" s="251" t="s">
        <v>152</v>
      </c>
      <c r="BT38" s="251">
        <v>1</v>
      </c>
      <c r="BU38" s="251" t="s">
        <v>111</v>
      </c>
      <c r="BV38" s="251"/>
      <c r="BW38" s="251" t="s">
        <v>153</v>
      </c>
      <c r="BX38" s="246">
        <v>42460</v>
      </c>
      <c r="BY38" s="253">
        <v>4</v>
      </c>
      <c r="CB38" s="246">
        <v>42460</v>
      </c>
      <c r="CC38" s="256"/>
      <c r="CD38" s="256"/>
      <c r="CE38" s="256"/>
      <c r="CF38" s="256"/>
      <c r="CG38" s="256"/>
      <c r="CH38" s="256"/>
      <c r="CI38" s="256"/>
    </row>
    <row r="39" spans="1:88">
      <c r="A39" s="181"/>
      <c r="B39" s="178" t="s">
        <v>154</v>
      </c>
      <c r="F39" s="181"/>
      <c r="G39" s="180"/>
      <c r="H39" s="180"/>
      <c r="I39" s="180"/>
      <c r="J39" s="181"/>
      <c r="K39" s="181"/>
      <c r="L39" s="204" t="s">
        <v>146</v>
      </c>
      <c r="M39" s="203"/>
      <c r="N39" s="203"/>
      <c r="O39" s="203"/>
      <c r="P39" s="203"/>
      <c r="Q39" s="203"/>
      <c r="R39" s="203"/>
      <c r="AP39" s="181"/>
      <c r="AQ39" s="181"/>
      <c r="AR39" s="181"/>
      <c r="AS39" s="181"/>
      <c r="AT39" s="181"/>
      <c r="AU39" s="181"/>
      <c r="AV39" s="181"/>
      <c r="AW39" s="181"/>
      <c r="AX39" s="181"/>
      <c r="AY39" s="181"/>
      <c r="AZ39" s="181"/>
      <c r="BA39" s="181"/>
      <c r="BB39" s="181"/>
      <c r="BC39" s="181"/>
      <c r="BD39" s="181"/>
      <c r="BE39" s="181"/>
      <c r="BF39" s="181"/>
      <c r="BG39" s="181"/>
      <c r="BI39" s="241"/>
      <c r="BJ39" s="241"/>
      <c r="BL39" s="181"/>
      <c r="BP39" s="251" t="s">
        <v>155</v>
      </c>
      <c r="BQ39" s="251" t="s">
        <v>206</v>
      </c>
      <c r="BR39" s="251"/>
      <c r="BS39" s="251"/>
      <c r="BT39" s="251">
        <v>1.5</v>
      </c>
      <c r="BU39" s="251" t="s">
        <v>157</v>
      </c>
      <c r="BV39" s="251"/>
      <c r="BW39" s="251" t="s">
        <v>158</v>
      </c>
      <c r="BX39" s="246">
        <v>42490</v>
      </c>
      <c r="BY39" s="253">
        <v>5</v>
      </c>
      <c r="CB39" s="246">
        <v>42490</v>
      </c>
      <c r="CC39" s="256"/>
      <c r="CD39" s="256"/>
      <c r="CE39" s="256"/>
      <c r="CF39" s="256"/>
      <c r="CG39" s="256"/>
      <c r="CH39" s="256"/>
      <c r="CI39" s="256"/>
    </row>
    <row r="40" spans="1:88">
      <c r="A40" s="181"/>
      <c r="F40" s="181"/>
      <c r="G40" s="180"/>
      <c r="H40" s="180"/>
      <c r="I40" s="180"/>
      <c r="J40" s="181"/>
      <c r="K40" s="181"/>
      <c r="L40" s="202"/>
      <c r="M40" s="203"/>
      <c r="N40" s="203"/>
      <c r="O40" s="203"/>
      <c r="P40" s="203"/>
      <c r="Q40" s="203"/>
      <c r="R40" s="203"/>
      <c r="AP40" s="181"/>
      <c r="AQ40" s="181"/>
      <c r="AR40" s="181"/>
      <c r="AS40" s="181"/>
      <c r="AT40" s="181"/>
      <c r="AU40" s="181"/>
      <c r="AV40" s="181"/>
      <c r="AW40" s="181"/>
      <c r="AX40" s="181"/>
      <c r="AY40" s="181"/>
      <c r="AZ40" s="181"/>
      <c r="BA40" s="181"/>
      <c r="BB40" s="181"/>
      <c r="BC40" s="181"/>
      <c r="BD40" s="181"/>
      <c r="BE40" s="181"/>
      <c r="BF40" s="181"/>
      <c r="BG40" s="181"/>
      <c r="BI40" s="241"/>
      <c r="BJ40" s="241"/>
      <c r="BL40" s="181"/>
      <c r="BP40" s="251" t="s">
        <v>98</v>
      </c>
      <c r="BQ40" s="251" t="s">
        <v>207</v>
      </c>
      <c r="BR40" s="251"/>
      <c r="BS40" s="251"/>
      <c r="BT40" s="251"/>
      <c r="BU40" s="251" t="s">
        <v>160</v>
      </c>
      <c r="BV40" s="251"/>
      <c r="BW40" s="251" t="s">
        <v>161</v>
      </c>
      <c r="BX40" s="246">
        <v>42521</v>
      </c>
      <c r="BY40" s="253">
        <v>6</v>
      </c>
      <c r="CB40" s="246">
        <v>42521</v>
      </c>
      <c r="CC40" s="256"/>
      <c r="CD40" s="256"/>
      <c r="CE40" s="256"/>
      <c r="CF40" s="256"/>
      <c r="CG40" s="256"/>
      <c r="CH40" s="256"/>
      <c r="CI40" s="256"/>
    </row>
    <row r="41" spans="1:88">
      <c r="A41" s="181"/>
      <c r="F41" s="181"/>
      <c r="G41" s="180"/>
      <c r="H41" s="180"/>
      <c r="I41" s="180"/>
      <c r="J41" s="181"/>
      <c r="K41" s="181"/>
      <c r="L41" s="202"/>
      <c r="M41" s="203"/>
      <c r="N41" s="203"/>
      <c r="O41" s="203"/>
      <c r="P41" s="203"/>
      <c r="Q41" s="203"/>
      <c r="R41" s="203"/>
      <c r="AP41" s="181"/>
      <c r="AQ41" s="181"/>
      <c r="AR41" s="181"/>
      <c r="AS41" s="181"/>
      <c r="AT41" s="181"/>
      <c r="AU41" s="181"/>
      <c r="AV41" s="181"/>
      <c r="AW41" s="181"/>
      <c r="AX41" s="181"/>
      <c r="AY41" s="181"/>
      <c r="AZ41" s="181"/>
      <c r="BA41" s="181"/>
      <c r="BB41" s="181"/>
      <c r="BC41" s="181"/>
      <c r="BD41" s="181"/>
      <c r="BE41" s="181"/>
      <c r="BF41" s="181"/>
      <c r="BG41" s="181"/>
      <c r="BI41" s="241"/>
      <c r="BJ41" s="241"/>
      <c r="BL41" s="181"/>
      <c r="BP41" s="251" t="s">
        <v>162</v>
      </c>
      <c r="BQ41" s="251" t="s">
        <v>208</v>
      </c>
      <c r="BR41" s="251"/>
      <c r="BS41" s="251"/>
      <c r="BT41" s="251"/>
      <c r="BU41" s="251" t="s">
        <v>164</v>
      </c>
      <c r="BV41" s="251"/>
      <c r="BW41" s="251"/>
      <c r="BX41" s="246">
        <v>42551</v>
      </c>
      <c r="BY41" s="253">
        <v>7</v>
      </c>
      <c r="CB41" s="246">
        <v>42551</v>
      </c>
      <c r="CC41" s="256"/>
      <c r="CD41" s="256"/>
      <c r="CE41" s="256"/>
      <c r="CF41" s="256"/>
      <c r="CG41" s="256"/>
      <c r="CH41" s="256"/>
      <c r="CI41" s="256"/>
    </row>
    <row r="42" spans="1:88">
      <c r="A42" s="181"/>
      <c r="F42" s="181"/>
      <c r="G42" s="180"/>
      <c r="H42" s="180"/>
      <c r="I42" s="180"/>
      <c r="J42" s="181"/>
      <c r="K42" s="181"/>
      <c r="L42" s="202"/>
      <c r="M42" s="203"/>
      <c r="N42" s="203"/>
      <c r="O42" s="203"/>
      <c r="P42" s="203"/>
      <c r="Q42" s="203"/>
      <c r="R42" s="203"/>
      <c r="AP42" s="181"/>
      <c r="AQ42" s="181"/>
      <c r="AR42" s="181"/>
      <c r="AS42" s="181"/>
      <c r="AT42" s="181"/>
      <c r="AU42" s="181"/>
      <c r="AV42" s="181"/>
      <c r="AW42" s="181"/>
      <c r="AX42" s="181"/>
      <c r="AY42" s="181"/>
      <c r="AZ42" s="181"/>
      <c r="BA42" s="181"/>
      <c r="BB42" s="181"/>
      <c r="BC42" s="181"/>
      <c r="BD42" s="181"/>
      <c r="BE42" s="181"/>
      <c r="BF42" s="181"/>
      <c r="BG42" s="181"/>
      <c r="BI42" s="241"/>
      <c r="BJ42" s="241"/>
      <c r="BL42" s="181"/>
      <c r="BP42" s="251" t="s">
        <v>165</v>
      </c>
      <c r="BQ42" s="251" t="s">
        <v>209</v>
      </c>
      <c r="BR42" s="251"/>
      <c r="BS42" s="251"/>
      <c r="BT42" s="251"/>
      <c r="BU42" s="251" t="s">
        <v>167</v>
      </c>
      <c r="BV42" s="251"/>
      <c r="BW42" s="251"/>
      <c r="BX42" s="246">
        <v>42582</v>
      </c>
      <c r="BY42" s="253">
        <v>8</v>
      </c>
      <c r="CB42" s="246">
        <v>42582</v>
      </c>
      <c r="CC42" s="256"/>
      <c r="CD42" s="256"/>
      <c r="CE42" s="256"/>
      <c r="CF42" s="256"/>
      <c r="CG42" s="256"/>
      <c r="CH42" s="256"/>
      <c r="CI42" s="256"/>
    </row>
    <row r="43" spans="1:88">
      <c r="A43" s="181"/>
      <c r="F43" s="181"/>
      <c r="G43" s="180"/>
      <c r="H43" s="180"/>
      <c r="I43" s="180"/>
      <c r="J43" s="181"/>
      <c r="K43" s="181"/>
      <c r="L43" s="202"/>
      <c r="M43" s="203"/>
      <c r="N43" s="203"/>
      <c r="O43" s="203"/>
      <c r="P43" s="203"/>
      <c r="Q43" s="203"/>
      <c r="R43" s="203"/>
      <c r="AP43" s="181"/>
      <c r="AQ43" s="181"/>
      <c r="AR43" s="181"/>
      <c r="AS43" s="181"/>
      <c r="AT43" s="181"/>
      <c r="AU43" s="181"/>
      <c r="AV43" s="181"/>
      <c r="AW43" s="181"/>
      <c r="AX43" s="181"/>
      <c r="AY43" s="181"/>
      <c r="AZ43" s="181"/>
      <c r="BA43" s="181"/>
      <c r="BB43" s="181"/>
      <c r="BC43" s="181"/>
      <c r="BD43" s="181"/>
      <c r="BE43" s="181"/>
      <c r="BF43" s="181"/>
      <c r="BG43" s="181"/>
      <c r="BI43" s="241"/>
      <c r="BJ43" s="241"/>
      <c r="BL43" s="181"/>
      <c r="BP43" s="251" t="s">
        <v>168</v>
      </c>
      <c r="BQ43" s="251" t="s">
        <v>210</v>
      </c>
      <c r="BR43" s="251"/>
      <c r="BS43" s="251"/>
      <c r="BT43" s="251"/>
      <c r="BU43" s="251" t="s">
        <v>100</v>
      </c>
      <c r="BV43" s="251"/>
      <c r="BW43" s="251"/>
      <c r="BX43" s="246">
        <v>42613</v>
      </c>
      <c r="BY43" s="253">
        <v>9</v>
      </c>
      <c r="CB43" s="246">
        <v>42613</v>
      </c>
      <c r="CC43" s="256"/>
      <c r="CD43" s="256"/>
      <c r="CE43" s="256"/>
      <c r="CF43" s="256"/>
      <c r="CG43" s="256"/>
      <c r="CH43" s="256"/>
      <c r="CI43" s="256"/>
    </row>
    <row r="44" spans="1:88">
      <c r="A44" s="181"/>
      <c r="F44" s="181"/>
      <c r="G44" s="180"/>
      <c r="H44" s="180"/>
      <c r="I44" s="180"/>
      <c r="J44" s="181"/>
      <c r="K44" s="181"/>
      <c r="L44" s="202"/>
      <c r="M44" s="203"/>
      <c r="N44" s="203"/>
      <c r="O44" s="203"/>
      <c r="P44" s="203"/>
      <c r="Q44" s="203"/>
      <c r="R44" s="203"/>
      <c r="AP44" s="181"/>
      <c r="AQ44" s="181"/>
      <c r="AR44" s="181"/>
      <c r="AS44" s="181"/>
      <c r="AT44" s="181"/>
      <c r="AU44" s="181"/>
      <c r="AV44" s="181"/>
      <c r="AW44" s="181"/>
      <c r="AX44" s="181"/>
      <c r="AY44" s="181"/>
      <c r="AZ44" s="181"/>
      <c r="BA44" s="181"/>
      <c r="BB44" s="181"/>
      <c r="BC44" s="181"/>
      <c r="BD44" s="181"/>
      <c r="BE44" s="181"/>
      <c r="BF44" s="181"/>
      <c r="BG44" s="181"/>
      <c r="BI44" s="241"/>
      <c r="BJ44" s="241"/>
      <c r="BL44" s="181"/>
      <c r="BP44" s="251" t="s">
        <v>169</v>
      </c>
      <c r="BQ44" s="251" t="s">
        <v>211</v>
      </c>
      <c r="BR44" s="251"/>
      <c r="BS44" s="251"/>
      <c r="BT44" s="251"/>
      <c r="BU44" s="251" t="s">
        <v>107</v>
      </c>
      <c r="BV44" s="251"/>
      <c r="BW44" s="251"/>
      <c r="BX44" s="246">
        <v>42643</v>
      </c>
      <c r="BY44" s="253">
        <v>10</v>
      </c>
      <c r="CB44" s="246">
        <v>42643</v>
      </c>
      <c r="CC44" s="256"/>
      <c r="CD44" s="256"/>
      <c r="CE44" s="256"/>
      <c r="CF44" s="256"/>
      <c r="CG44" s="256"/>
      <c r="CH44" s="256"/>
      <c r="CI44" s="256"/>
    </row>
    <row r="45" spans="1:88">
      <c r="A45" s="181"/>
      <c r="F45" s="181"/>
      <c r="G45" s="180"/>
      <c r="H45" s="180"/>
      <c r="I45" s="180"/>
      <c r="J45" s="181"/>
      <c r="K45" s="181"/>
      <c r="L45" s="202"/>
      <c r="M45" s="203"/>
      <c r="N45" s="203"/>
      <c r="O45" s="203"/>
      <c r="P45" s="203"/>
      <c r="Q45" s="203"/>
      <c r="R45" s="203"/>
      <c r="AP45" s="181"/>
      <c r="AQ45" s="181"/>
      <c r="AR45" s="181"/>
      <c r="AS45" s="181"/>
      <c r="AT45" s="181"/>
      <c r="AU45" s="181"/>
      <c r="AV45" s="181"/>
      <c r="AW45" s="181"/>
      <c r="AX45" s="181"/>
      <c r="AY45" s="181"/>
      <c r="AZ45" s="181"/>
      <c r="BA45" s="181"/>
      <c r="BB45" s="181"/>
      <c r="BC45" s="181"/>
      <c r="BD45" s="181"/>
      <c r="BE45" s="181"/>
      <c r="BF45" s="181"/>
      <c r="BG45" s="181"/>
      <c r="BI45" s="241"/>
      <c r="BJ45" s="241"/>
      <c r="BL45" s="181"/>
      <c r="BP45" s="251" t="s">
        <v>170</v>
      </c>
      <c r="BQ45" s="251" t="s">
        <v>212</v>
      </c>
      <c r="BR45" s="251"/>
      <c r="BS45" s="251"/>
      <c r="BT45" s="251"/>
      <c r="BU45" s="251" t="s">
        <v>104</v>
      </c>
      <c r="BV45" s="251"/>
      <c r="BW45" s="251"/>
      <c r="BX45" s="246">
        <v>42674</v>
      </c>
      <c r="BY45" s="253">
        <v>11</v>
      </c>
      <c r="CB45" s="246">
        <v>42674</v>
      </c>
    </row>
    <row r="46" spans="1:88">
      <c r="A46" s="181"/>
      <c r="F46" s="181"/>
      <c r="G46" s="180"/>
      <c r="H46" s="180"/>
      <c r="I46" s="180"/>
      <c r="J46" s="181"/>
      <c r="K46" s="181"/>
      <c r="L46" s="202"/>
      <c r="M46" s="203"/>
      <c r="N46" s="203"/>
      <c r="O46" s="203"/>
      <c r="P46" s="203"/>
      <c r="Q46" s="203"/>
      <c r="R46" s="203"/>
      <c r="AP46" s="181"/>
      <c r="AQ46" s="181"/>
      <c r="AR46" s="181"/>
      <c r="AS46" s="181"/>
      <c r="AT46" s="181"/>
      <c r="AU46" s="181"/>
      <c r="AV46" s="181"/>
      <c r="AW46" s="181"/>
      <c r="AX46" s="181"/>
      <c r="AY46" s="181"/>
      <c r="AZ46" s="181"/>
      <c r="BA46" s="181"/>
      <c r="BB46" s="181"/>
      <c r="BC46" s="181"/>
      <c r="BD46" s="181"/>
      <c r="BE46" s="181"/>
      <c r="BF46" s="181"/>
      <c r="BG46" s="181"/>
      <c r="BI46" s="241"/>
      <c r="BJ46" s="241"/>
      <c r="BL46" s="181"/>
      <c r="BP46" s="251" t="s">
        <v>171</v>
      </c>
      <c r="BQ46" s="251" t="s">
        <v>213</v>
      </c>
      <c r="BR46" s="251"/>
      <c r="BS46" s="251"/>
      <c r="BT46" s="251"/>
      <c r="BU46" s="251" t="s">
        <v>148</v>
      </c>
      <c r="BV46" s="251"/>
      <c r="BW46" s="251"/>
      <c r="BX46" s="246">
        <v>42704</v>
      </c>
      <c r="BY46" s="253">
        <v>12</v>
      </c>
      <c r="CB46" s="246">
        <v>42704</v>
      </c>
    </row>
    <row r="47" spans="1:88">
      <c r="A47" s="181"/>
      <c r="F47" s="181"/>
      <c r="G47" s="180"/>
      <c r="H47" s="180"/>
      <c r="I47" s="180"/>
      <c r="J47" s="181"/>
      <c r="K47" s="181"/>
      <c r="L47" s="202"/>
      <c r="M47" s="203"/>
      <c r="N47" s="203"/>
      <c r="O47" s="203"/>
      <c r="P47" s="203"/>
      <c r="Q47" s="203"/>
      <c r="R47" s="203"/>
      <c r="AP47" s="181"/>
      <c r="AQ47" s="181"/>
      <c r="AR47" s="181"/>
      <c r="AS47" s="181"/>
      <c r="AT47" s="181"/>
      <c r="AU47" s="181"/>
      <c r="AV47" s="181"/>
      <c r="AW47" s="181"/>
      <c r="AX47" s="181"/>
      <c r="AY47" s="181"/>
      <c r="AZ47" s="181"/>
      <c r="BA47" s="181"/>
      <c r="BB47" s="181"/>
      <c r="BC47" s="181"/>
      <c r="BD47" s="181"/>
      <c r="BE47" s="181"/>
      <c r="BF47" s="181"/>
      <c r="BG47" s="181"/>
      <c r="BI47" s="241"/>
      <c r="BJ47" s="241"/>
      <c r="BL47" s="181"/>
      <c r="BP47" s="251" t="s">
        <v>173</v>
      </c>
      <c r="BQ47" s="251" t="s">
        <v>214</v>
      </c>
      <c r="BR47" s="251"/>
      <c r="BS47" s="251"/>
      <c r="BT47" s="251"/>
      <c r="BU47" s="251" t="s">
        <v>175</v>
      </c>
      <c r="BV47" s="251"/>
      <c r="BW47" s="251"/>
      <c r="BX47" s="246">
        <v>42735</v>
      </c>
      <c r="BY47" s="253">
        <v>13</v>
      </c>
      <c r="CA47" s="160" t="s">
        <v>139</v>
      </c>
      <c r="CB47" s="246">
        <v>42735</v>
      </c>
    </row>
    <row r="48" spans="1:88">
      <c r="A48" s="181"/>
      <c r="F48" s="181"/>
      <c r="G48" s="180"/>
      <c r="H48" s="180"/>
      <c r="I48" s="180"/>
      <c r="J48" s="181"/>
      <c r="K48" s="181"/>
      <c r="L48" s="202"/>
      <c r="M48" s="203"/>
      <c r="N48" s="203"/>
      <c r="O48" s="203"/>
      <c r="P48" s="203"/>
      <c r="Q48" s="203"/>
      <c r="R48" s="203"/>
      <c r="AP48" s="181"/>
      <c r="AQ48" s="181"/>
      <c r="AR48" s="181"/>
      <c r="AS48" s="181"/>
      <c r="AT48" s="181"/>
      <c r="AU48" s="181"/>
      <c r="AV48" s="181"/>
      <c r="AW48" s="181"/>
      <c r="AX48" s="181"/>
      <c r="AY48" s="181"/>
      <c r="AZ48" s="181"/>
      <c r="BA48" s="181"/>
      <c r="BB48" s="181"/>
      <c r="BC48" s="181"/>
      <c r="BD48" s="181"/>
      <c r="BE48" s="181"/>
      <c r="BF48" s="181"/>
      <c r="BG48" s="181"/>
      <c r="BI48" s="241"/>
      <c r="BJ48" s="241"/>
      <c r="BL48" s="181"/>
      <c r="BP48" s="251"/>
      <c r="BQ48" s="251" t="s">
        <v>215</v>
      </c>
      <c r="BR48" s="251"/>
      <c r="BS48" s="251"/>
      <c r="BT48" s="251"/>
      <c r="BU48" s="251" t="s">
        <v>177</v>
      </c>
      <c r="BV48" s="251"/>
      <c r="BW48" s="251"/>
      <c r="BY48" s="253">
        <v>14</v>
      </c>
      <c r="CA48" s="160" t="s">
        <v>143</v>
      </c>
    </row>
    <row r="49" spans="1:79">
      <c r="A49" s="181"/>
      <c r="F49" s="181"/>
      <c r="G49" s="180"/>
      <c r="H49" s="180"/>
      <c r="I49" s="180"/>
      <c r="J49" s="181"/>
      <c r="K49" s="181"/>
      <c r="L49" s="202"/>
      <c r="M49" s="203"/>
      <c r="N49" s="203"/>
      <c r="O49" s="203"/>
      <c r="P49" s="203"/>
      <c r="Q49" s="203"/>
      <c r="R49" s="203"/>
      <c r="AP49" s="181"/>
      <c r="AQ49" s="181"/>
      <c r="AR49" s="181"/>
      <c r="AS49" s="181"/>
      <c r="AT49" s="181"/>
      <c r="AU49" s="181"/>
      <c r="AV49" s="181"/>
      <c r="AW49" s="181"/>
      <c r="AX49" s="181"/>
      <c r="AY49" s="181"/>
      <c r="AZ49" s="181"/>
      <c r="BA49" s="181"/>
      <c r="BB49" s="181"/>
      <c r="BC49" s="181"/>
      <c r="BD49" s="181"/>
      <c r="BE49" s="181"/>
      <c r="BF49" s="181"/>
      <c r="BG49" s="181"/>
      <c r="BI49" s="241"/>
      <c r="BJ49" s="241"/>
      <c r="BL49" s="181"/>
      <c r="BP49" s="244">
        <v>28</v>
      </c>
      <c r="BQ49" s="251" t="s">
        <v>200</v>
      </c>
      <c r="BR49" s="251"/>
      <c r="BS49" s="251"/>
      <c r="BT49" s="251"/>
      <c r="BU49" s="251" t="s">
        <v>179</v>
      </c>
      <c r="BV49" s="251"/>
      <c r="BW49" s="251"/>
      <c r="BY49" s="253">
        <v>15</v>
      </c>
      <c r="CA49" s="160" t="s">
        <v>149</v>
      </c>
    </row>
    <row r="50" spans="1:79">
      <c r="A50" s="181"/>
      <c r="F50" s="181"/>
      <c r="G50" s="180"/>
      <c r="H50" s="180"/>
      <c r="I50" s="180"/>
      <c r="J50" s="181"/>
      <c r="K50" s="181"/>
      <c r="L50" s="202"/>
      <c r="M50" s="203"/>
      <c r="N50" s="203"/>
      <c r="O50" s="203"/>
      <c r="P50" s="203"/>
      <c r="Q50" s="203"/>
      <c r="R50" s="203"/>
      <c r="AP50" s="181"/>
      <c r="AQ50" s="181"/>
      <c r="AR50" s="181"/>
      <c r="AS50" s="181"/>
      <c r="AT50" s="181"/>
      <c r="AU50" s="181"/>
      <c r="AV50" s="181"/>
      <c r="AW50" s="181"/>
      <c r="AX50" s="181"/>
      <c r="AY50" s="181"/>
      <c r="AZ50" s="181"/>
      <c r="BA50" s="181"/>
      <c r="BB50" s="181"/>
      <c r="BC50" s="181"/>
      <c r="BD50" s="181"/>
      <c r="BE50" s="181"/>
      <c r="BF50" s="181"/>
      <c r="BG50" s="181"/>
      <c r="BI50" s="241"/>
      <c r="BJ50" s="241"/>
      <c r="BL50" s="181"/>
      <c r="BP50" s="244">
        <v>29</v>
      </c>
      <c r="BQ50" s="252"/>
      <c r="BR50" s="251"/>
      <c r="BS50" s="251"/>
      <c r="BT50" s="251"/>
      <c r="BU50" s="251" t="s">
        <v>181</v>
      </c>
      <c r="BV50" s="251"/>
      <c r="BW50" s="251"/>
      <c r="BY50" s="253">
        <v>16</v>
      </c>
      <c r="CA50" s="160" t="s">
        <v>155</v>
      </c>
    </row>
    <row r="51" spans="1:79">
      <c r="A51" s="181"/>
      <c r="F51" s="181"/>
      <c r="G51" s="180"/>
      <c r="H51" s="180"/>
      <c r="I51" s="180"/>
      <c r="J51" s="181"/>
      <c r="K51" s="181"/>
      <c r="L51" s="202"/>
      <c r="M51" s="203"/>
      <c r="N51" s="203"/>
      <c r="O51" s="203"/>
      <c r="P51" s="203"/>
      <c r="Q51" s="203"/>
      <c r="R51" s="203"/>
      <c r="AP51" s="181"/>
      <c r="AQ51" s="181"/>
      <c r="AR51" s="181"/>
      <c r="AS51" s="181"/>
      <c r="AT51" s="181"/>
      <c r="AU51" s="181"/>
      <c r="AV51" s="181"/>
      <c r="AW51" s="181"/>
      <c r="AX51" s="181"/>
      <c r="AY51" s="181"/>
      <c r="AZ51" s="181"/>
      <c r="BA51" s="181"/>
      <c r="BB51" s="181"/>
      <c r="BC51" s="181"/>
      <c r="BD51" s="181"/>
      <c r="BE51" s="181"/>
      <c r="BF51" s="181"/>
      <c r="BG51" s="181"/>
      <c r="BI51" s="241"/>
      <c r="BJ51" s="241"/>
      <c r="BL51" s="181"/>
      <c r="BP51" s="244">
        <v>30</v>
      </c>
      <c r="BQ51" s="252"/>
      <c r="BR51" s="251"/>
      <c r="BS51" s="251"/>
      <c r="BT51" s="251"/>
      <c r="BU51" s="251" t="s">
        <v>183</v>
      </c>
      <c r="BV51" s="251"/>
      <c r="BW51" s="251"/>
      <c r="BY51" s="253">
        <v>17</v>
      </c>
      <c r="CA51" s="160" t="s">
        <v>98</v>
      </c>
    </row>
    <row r="52" spans="1:79">
      <c r="A52" s="181"/>
      <c r="F52" s="181"/>
      <c r="G52" s="180"/>
      <c r="H52" s="180"/>
      <c r="I52" s="180"/>
      <c r="J52" s="181"/>
      <c r="K52" s="181"/>
      <c r="L52" s="202"/>
      <c r="M52" s="203"/>
      <c r="N52" s="203"/>
      <c r="O52" s="203"/>
      <c r="P52" s="203"/>
      <c r="Q52" s="203"/>
      <c r="R52" s="203"/>
      <c r="AP52" s="181"/>
      <c r="AQ52" s="181"/>
      <c r="AR52" s="181"/>
      <c r="AS52" s="181"/>
      <c r="AT52" s="181"/>
      <c r="AU52" s="181"/>
      <c r="AV52" s="181"/>
      <c r="AW52" s="181"/>
      <c r="AX52" s="181"/>
      <c r="AY52" s="181"/>
      <c r="AZ52" s="181"/>
      <c r="BA52" s="181"/>
      <c r="BB52" s="181"/>
      <c r="BC52" s="181"/>
      <c r="BD52" s="181"/>
      <c r="BE52" s="181"/>
      <c r="BF52" s="181"/>
      <c r="BG52" s="181"/>
      <c r="BI52" s="241"/>
      <c r="BJ52" s="241"/>
      <c r="BL52" s="181"/>
      <c r="BP52" s="244">
        <v>31</v>
      </c>
      <c r="BQ52" s="252"/>
      <c r="BR52" s="251"/>
      <c r="BS52" s="251"/>
      <c r="BT52" s="251"/>
      <c r="BU52" s="251" t="s">
        <v>185</v>
      </c>
      <c r="BV52" s="251"/>
      <c r="BW52" s="251"/>
      <c r="BY52" s="253">
        <v>18</v>
      </c>
      <c r="CA52" s="160" t="s">
        <v>162</v>
      </c>
    </row>
    <row r="53" spans="1:79">
      <c r="A53" s="181"/>
      <c r="F53" s="181"/>
      <c r="G53" s="180"/>
      <c r="H53" s="180"/>
      <c r="I53" s="180"/>
      <c r="J53" s="181"/>
      <c r="K53" s="181"/>
      <c r="L53" s="202"/>
      <c r="M53" s="203"/>
      <c r="N53" s="203"/>
      <c r="O53" s="203"/>
      <c r="P53" s="203"/>
      <c r="Q53" s="203"/>
      <c r="R53" s="203"/>
      <c r="AP53" s="181"/>
      <c r="AQ53" s="181"/>
      <c r="AR53" s="181"/>
      <c r="AS53" s="181"/>
      <c r="AT53" s="181"/>
      <c r="AU53" s="181"/>
      <c r="AV53" s="181"/>
      <c r="AW53" s="181"/>
      <c r="AX53" s="181"/>
      <c r="AY53" s="181"/>
      <c r="AZ53" s="181"/>
      <c r="BA53" s="181"/>
      <c r="BB53" s="181"/>
      <c r="BC53" s="181"/>
      <c r="BD53" s="181"/>
      <c r="BE53" s="181"/>
      <c r="BF53" s="181"/>
      <c r="BG53" s="181"/>
      <c r="BI53" s="241"/>
      <c r="BJ53" s="241"/>
      <c r="BL53" s="181"/>
      <c r="BP53" s="244"/>
      <c r="BQ53" s="252"/>
      <c r="BR53" s="251"/>
      <c r="BS53" s="251"/>
      <c r="BT53" s="251"/>
      <c r="BU53" s="251" t="s">
        <v>187</v>
      </c>
      <c r="BV53" s="251"/>
      <c r="BW53" s="251"/>
      <c r="BY53" s="253">
        <v>19</v>
      </c>
      <c r="CA53" s="160" t="s">
        <v>165</v>
      </c>
    </row>
    <row r="54" spans="1:79">
      <c r="A54" s="181"/>
      <c r="F54" s="181"/>
      <c r="G54" s="180"/>
      <c r="H54" s="180"/>
      <c r="I54" s="180"/>
      <c r="J54" s="181"/>
      <c r="K54" s="181"/>
      <c r="L54" s="202"/>
      <c r="M54" s="203"/>
      <c r="N54" s="203"/>
      <c r="O54" s="203"/>
      <c r="P54" s="203"/>
      <c r="Q54" s="203"/>
      <c r="R54" s="203"/>
      <c r="AP54" s="181"/>
      <c r="AQ54" s="181"/>
      <c r="AR54" s="181"/>
      <c r="AS54" s="181"/>
      <c r="AT54" s="181"/>
      <c r="AU54" s="181"/>
      <c r="AV54" s="181"/>
      <c r="AW54" s="181"/>
      <c r="AX54" s="181"/>
      <c r="AY54" s="181"/>
      <c r="AZ54" s="181"/>
      <c r="BA54" s="181"/>
      <c r="BB54" s="181"/>
      <c r="BC54" s="181"/>
      <c r="BD54" s="181"/>
      <c r="BE54" s="181"/>
      <c r="BF54" s="181"/>
      <c r="BG54" s="181"/>
      <c r="BI54" s="241"/>
      <c r="BJ54" s="241"/>
      <c r="BL54" s="181"/>
      <c r="BY54" s="253">
        <v>20</v>
      </c>
      <c r="CA54" s="160" t="s">
        <v>168</v>
      </c>
    </row>
    <row r="55" spans="1:79">
      <c r="A55" s="181"/>
      <c r="F55" s="181"/>
      <c r="G55" s="180"/>
      <c r="H55" s="180"/>
      <c r="I55" s="180"/>
      <c r="J55" s="181"/>
      <c r="K55" s="181"/>
      <c r="L55" s="202"/>
      <c r="M55" s="203"/>
      <c r="N55" s="203"/>
      <c r="O55" s="203"/>
      <c r="P55" s="203"/>
      <c r="Q55" s="203"/>
      <c r="R55" s="203"/>
      <c r="AP55" s="181"/>
      <c r="AQ55" s="181"/>
      <c r="AR55" s="181"/>
      <c r="AS55" s="181"/>
      <c r="AT55" s="181"/>
      <c r="AU55" s="181"/>
      <c r="AV55" s="181"/>
      <c r="AW55" s="181"/>
      <c r="AX55" s="181"/>
      <c r="AY55" s="181"/>
      <c r="AZ55" s="181"/>
      <c r="BA55" s="181"/>
      <c r="BB55" s="181"/>
      <c r="BC55" s="181"/>
      <c r="BD55" s="181"/>
      <c r="BE55" s="181"/>
      <c r="BF55" s="181"/>
      <c r="BG55" s="181"/>
      <c r="BI55" s="241"/>
      <c r="BJ55" s="241"/>
      <c r="BL55" s="181"/>
      <c r="BY55" s="253">
        <v>21</v>
      </c>
      <c r="CA55" s="160" t="s">
        <v>169</v>
      </c>
    </row>
    <row r="56" spans="1:79">
      <c r="A56" s="181"/>
      <c r="F56" s="181"/>
      <c r="G56" s="180"/>
      <c r="H56" s="180"/>
      <c r="I56" s="180"/>
      <c r="J56" s="181"/>
      <c r="K56" s="181"/>
      <c r="L56" s="202"/>
      <c r="M56" s="203"/>
      <c r="N56" s="203"/>
      <c r="O56" s="203"/>
      <c r="P56" s="203"/>
      <c r="Q56" s="203"/>
      <c r="R56" s="203"/>
      <c r="AP56" s="181"/>
      <c r="AQ56" s="181"/>
      <c r="AR56" s="181"/>
      <c r="AS56" s="181"/>
      <c r="AT56" s="181"/>
      <c r="AU56" s="181"/>
      <c r="AV56" s="181"/>
      <c r="AW56" s="181"/>
      <c r="AX56" s="181"/>
      <c r="AY56" s="181"/>
      <c r="AZ56" s="181"/>
      <c r="BA56" s="181"/>
      <c r="BB56" s="181"/>
      <c r="BC56" s="181"/>
      <c r="BD56" s="181"/>
      <c r="BE56" s="181"/>
      <c r="BF56" s="181"/>
      <c r="BG56" s="181"/>
      <c r="BI56" s="241"/>
      <c r="BJ56" s="241"/>
      <c r="BL56" s="181"/>
      <c r="BY56" s="253">
        <v>22</v>
      </c>
      <c r="CA56" s="160" t="s">
        <v>170</v>
      </c>
    </row>
    <row r="57" spans="1:79">
      <c r="A57" s="181"/>
      <c r="F57" s="181"/>
      <c r="G57" s="180"/>
      <c r="H57" s="180"/>
      <c r="I57" s="180"/>
      <c r="J57" s="181"/>
      <c r="K57" s="181"/>
      <c r="L57" s="202"/>
      <c r="M57" s="203"/>
      <c r="N57" s="203"/>
      <c r="O57" s="203"/>
      <c r="P57" s="203"/>
      <c r="Q57" s="203"/>
      <c r="R57" s="203"/>
      <c r="AP57" s="181"/>
      <c r="AQ57" s="181"/>
      <c r="AR57" s="181"/>
      <c r="AS57" s="181"/>
      <c r="AT57" s="181"/>
      <c r="AU57" s="181"/>
      <c r="AV57" s="181"/>
      <c r="AW57" s="181"/>
      <c r="AX57" s="181"/>
      <c r="AY57" s="181"/>
      <c r="AZ57" s="181"/>
      <c r="BA57" s="181"/>
      <c r="BB57" s="181"/>
      <c r="BC57" s="181"/>
      <c r="BD57" s="181"/>
      <c r="BE57" s="181"/>
      <c r="BF57" s="181"/>
      <c r="BG57" s="181"/>
      <c r="BI57" s="241"/>
      <c r="BJ57" s="241"/>
      <c r="BL57" s="181"/>
      <c r="BY57" s="253">
        <v>23</v>
      </c>
      <c r="CA57" s="160" t="s">
        <v>171</v>
      </c>
    </row>
    <row r="58" spans="1:79">
      <c r="A58" s="181"/>
      <c r="F58" s="181"/>
      <c r="G58" s="180"/>
      <c r="H58" s="180"/>
      <c r="I58" s="180"/>
      <c r="J58" s="181"/>
      <c r="K58" s="181"/>
      <c r="L58" s="202"/>
      <c r="M58" s="203"/>
      <c r="N58" s="203"/>
      <c r="O58" s="203"/>
      <c r="P58" s="203"/>
      <c r="Q58" s="203"/>
      <c r="R58" s="203"/>
      <c r="AP58" s="181"/>
      <c r="AQ58" s="181"/>
      <c r="AR58" s="181"/>
      <c r="AS58" s="181"/>
      <c r="AT58" s="181"/>
      <c r="AU58" s="181"/>
      <c r="AV58" s="181"/>
      <c r="AW58" s="181"/>
      <c r="AX58" s="181"/>
      <c r="AY58" s="181"/>
      <c r="AZ58" s="181"/>
      <c r="BA58" s="181"/>
      <c r="BB58" s="181"/>
      <c r="BC58" s="181"/>
      <c r="BD58" s="181"/>
      <c r="BE58" s="181"/>
      <c r="BF58" s="181"/>
      <c r="BG58" s="181"/>
      <c r="BI58" s="241"/>
      <c r="BJ58" s="241"/>
      <c r="BL58" s="181"/>
      <c r="BY58" s="253">
        <v>24</v>
      </c>
      <c r="CA58" s="160" t="s">
        <v>173</v>
      </c>
    </row>
    <row r="59" spans="1:79">
      <c r="A59" s="181"/>
      <c r="F59" s="181"/>
      <c r="G59" s="180"/>
      <c r="H59" s="180"/>
      <c r="I59" s="180"/>
      <c r="J59" s="181"/>
      <c r="K59" s="181"/>
      <c r="L59" s="202"/>
      <c r="M59" s="203"/>
      <c r="N59" s="203"/>
      <c r="O59" s="203"/>
      <c r="P59" s="203"/>
      <c r="Q59" s="203"/>
      <c r="R59" s="203"/>
      <c r="AP59" s="181"/>
      <c r="AQ59" s="181"/>
      <c r="AR59" s="181"/>
      <c r="AS59" s="181"/>
      <c r="AT59" s="181"/>
      <c r="AU59" s="181"/>
      <c r="AV59" s="181"/>
      <c r="AW59" s="181"/>
      <c r="AX59" s="181"/>
      <c r="AY59" s="181"/>
      <c r="AZ59" s="181"/>
      <c r="BA59" s="181"/>
      <c r="BB59" s="181"/>
      <c r="BC59" s="181"/>
      <c r="BD59" s="181"/>
      <c r="BE59" s="181"/>
      <c r="BF59" s="181"/>
      <c r="BG59" s="181"/>
      <c r="BI59" s="241"/>
      <c r="BJ59" s="241"/>
      <c r="BL59" s="181"/>
      <c r="BY59" s="253">
        <v>25</v>
      </c>
    </row>
    <row r="60" spans="1:79">
      <c r="A60" s="181"/>
      <c r="F60" s="181"/>
      <c r="G60" s="180"/>
      <c r="H60" s="180"/>
      <c r="I60" s="180"/>
      <c r="J60" s="181"/>
      <c r="K60" s="181"/>
      <c r="L60" s="202"/>
      <c r="M60" s="203"/>
      <c r="N60" s="203"/>
      <c r="O60" s="203"/>
      <c r="P60" s="203"/>
      <c r="Q60" s="203"/>
      <c r="R60" s="203"/>
      <c r="AP60" s="181"/>
      <c r="AQ60" s="181"/>
      <c r="AR60" s="181"/>
      <c r="AS60" s="181"/>
      <c r="AT60" s="181"/>
      <c r="AU60" s="181"/>
      <c r="AV60" s="181"/>
      <c r="AW60" s="181"/>
      <c r="AX60" s="181"/>
      <c r="AY60" s="181"/>
      <c r="AZ60" s="181"/>
      <c r="BA60" s="181"/>
      <c r="BB60" s="181"/>
      <c r="BC60" s="181"/>
      <c r="BD60" s="181"/>
      <c r="BE60" s="181"/>
      <c r="BF60" s="181"/>
      <c r="BG60" s="181"/>
      <c r="BI60" s="241"/>
      <c r="BJ60" s="241"/>
      <c r="BL60" s="181"/>
      <c r="BY60" s="253">
        <v>26</v>
      </c>
    </row>
    <row r="61" spans="1:79">
      <c r="A61" s="181"/>
      <c r="F61" s="181"/>
      <c r="G61" s="180"/>
      <c r="H61" s="180"/>
      <c r="I61" s="180"/>
      <c r="J61" s="181"/>
      <c r="K61" s="181"/>
      <c r="L61" s="202"/>
      <c r="M61" s="203"/>
      <c r="N61" s="203"/>
      <c r="O61" s="203"/>
      <c r="P61" s="203"/>
      <c r="Q61" s="203"/>
      <c r="R61" s="203"/>
      <c r="AP61" s="181"/>
      <c r="AQ61" s="181"/>
      <c r="AR61" s="181"/>
      <c r="AS61" s="181"/>
      <c r="AT61" s="181"/>
      <c r="AU61" s="181"/>
      <c r="AV61" s="181"/>
      <c r="AW61" s="181"/>
      <c r="AX61" s="181"/>
      <c r="AY61" s="181"/>
      <c r="AZ61" s="181"/>
      <c r="BA61" s="181"/>
      <c r="BB61" s="181"/>
      <c r="BC61" s="181"/>
      <c r="BD61" s="181"/>
      <c r="BE61" s="181"/>
      <c r="BF61" s="181"/>
      <c r="BG61" s="181"/>
      <c r="BI61" s="241"/>
      <c r="BJ61" s="241"/>
      <c r="BL61" s="181"/>
      <c r="BY61" s="253">
        <v>27</v>
      </c>
    </row>
    <row r="62" spans="1:79">
      <c r="A62" s="181"/>
      <c r="F62" s="181"/>
      <c r="G62" s="180"/>
      <c r="H62" s="180"/>
      <c r="I62" s="180"/>
      <c r="J62" s="181"/>
      <c r="K62" s="181"/>
      <c r="L62" s="202"/>
      <c r="M62" s="203"/>
      <c r="N62" s="203"/>
      <c r="O62" s="203"/>
      <c r="P62" s="203"/>
      <c r="Q62" s="203"/>
      <c r="R62" s="203"/>
      <c r="AP62" s="181"/>
      <c r="AQ62" s="181"/>
      <c r="AR62" s="181"/>
      <c r="AS62" s="181"/>
      <c r="AT62" s="181"/>
      <c r="AU62" s="181"/>
      <c r="AV62" s="181"/>
      <c r="AW62" s="181"/>
      <c r="AX62" s="181"/>
      <c r="AY62" s="181"/>
      <c r="AZ62" s="181"/>
      <c r="BA62" s="181"/>
      <c r="BB62" s="181"/>
      <c r="BC62" s="181"/>
      <c r="BD62" s="181"/>
      <c r="BE62" s="181"/>
      <c r="BF62" s="181"/>
      <c r="BG62" s="181"/>
      <c r="BI62" s="241"/>
      <c r="BJ62" s="241"/>
      <c r="BL62" s="181"/>
      <c r="BY62" s="253">
        <v>28</v>
      </c>
    </row>
    <row r="63" spans="1:79">
      <c r="A63" s="181"/>
      <c r="F63" s="181"/>
      <c r="G63" s="180"/>
      <c r="H63" s="180"/>
      <c r="I63" s="180"/>
      <c r="J63" s="181"/>
      <c r="K63" s="181"/>
      <c r="L63" s="202"/>
      <c r="M63" s="203"/>
      <c r="N63" s="203"/>
      <c r="O63" s="203"/>
      <c r="P63" s="203"/>
      <c r="Q63" s="203"/>
      <c r="R63" s="203"/>
      <c r="AP63" s="181"/>
      <c r="AQ63" s="181"/>
      <c r="AR63" s="181"/>
      <c r="AS63" s="181"/>
      <c r="AT63" s="181"/>
      <c r="AU63" s="181"/>
      <c r="AV63" s="181"/>
      <c r="AW63" s="181"/>
      <c r="AX63" s="181"/>
      <c r="AY63" s="181"/>
      <c r="AZ63" s="181"/>
      <c r="BA63" s="181"/>
      <c r="BB63" s="181"/>
      <c r="BC63" s="181"/>
      <c r="BD63" s="181"/>
      <c r="BE63" s="181"/>
      <c r="BF63" s="181"/>
      <c r="BG63" s="181"/>
      <c r="BI63" s="241"/>
      <c r="BJ63" s="241"/>
      <c r="BL63" s="181"/>
      <c r="BY63" s="253">
        <v>29</v>
      </c>
    </row>
    <row r="64" spans="1:79">
      <c r="A64" s="181"/>
      <c r="F64" s="181"/>
      <c r="G64" s="180"/>
      <c r="H64" s="180"/>
      <c r="I64" s="180"/>
      <c r="J64" s="181"/>
      <c r="K64" s="181"/>
      <c r="L64" s="202"/>
      <c r="M64" s="203"/>
      <c r="N64" s="203"/>
      <c r="O64" s="203"/>
      <c r="P64" s="203"/>
      <c r="Q64" s="203"/>
      <c r="R64" s="203"/>
      <c r="AP64" s="181"/>
      <c r="AQ64" s="181"/>
      <c r="AR64" s="181"/>
      <c r="AS64" s="181"/>
      <c r="AT64" s="181"/>
      <c r="AU64" s="181"/>
      <c r="AV64" s="181"/>
      <c r="AW64" s="181"/>
      <c r="AX64" s="181"/>
      <c r="AY64" s="181"/>
      <c r="AZ64" s="181"/>
      <c r="BA64" s="181"/>
      <c r="BB64" s="181"/>
      <c r="BC64" s="181"/>
      <c r="BD64" s="181"/>
      <c r="BE64" s="181"/>
      <c r="BF64" s="181"/>
      <c r="BG64" s="181"/>
      <c r="BI64" s="241"/>
      <c r="BJ64" s="241"/>
      <c r="BL64" s="181"/>
      <c r="BY64" s="253">
        <v>30</v>
      </c>
    </row>
    <row r="65" spans="1:77">
      <c r="A65" s="181"/>
      <c r="F65" s="181"/>
      <c r="G65" s="180"/>
      <c r="H65" s="180"/>
      <c r="I65" s="180"/>
      <c r="J65" s="181"/>
      <c r="K65" s="181"/>
      <c r="L65" s="202"/>
      <c r="M65" s="203"/>
      <c r="N65" s="203"/>
      <c r="O65" s="203"/>
      <c r="P65" s="203"/>
      <c r="Q65" s="203"/>
      <c r="R65" s="203"/>
      <c r="AP65" s="181"/>
      <c r="AQ65" s="181"/>
      <c r="AR65" s="181"/>
      <c r="AS65" s="181"/>
      <c r="AT65" s="181"/>
      <c r="AU65" s="181"/>
      <c r="AV65" s="181"/>
      <c r="AW65" s="181"/>
      <c r="AX65" s="181"/>
      <c r="AY65" s="181"/>
      <c r="AZ65" s="181"/>
      <c r="BA65" s="181"/>
      <c r="BB65" s="181"/>
      <c r="BC65" s="181"/>
      <c r="BD65" s="181"/>
      <c r="BE65" s="181"/>
      <c r="BF65" s="181"/>
      <c r="BG65" s="181"/>
      <c r="BI65" s="241"/>
      <c r="BJ65" s="241"/>
      <c r="BL65" s="181"/>
      <c r="BY65" s="253">
        <v>31</v>
      </c>
    </row>
    <row r="66" spans="1:77">
      <c r="A66" s="181"/>
      <c r="F66" s="181"/>
      <c r="G66" s="180"/>
      <c r="H66" s="180"/>
      <c r="I66" s="180"/>
      <c r="J66" s="181"/>
      <c r="K66" s="181"/>
      <c r="L66" s="202"/>
      <c r="M66" s="203"/>
      <c r="N66" s="203"/>
      <c r="O66" s="203"/>
      <c r="P66" s="203"/>
      <c r="Q66" s="203"/>
      <c r="R66" s="203"/>
      <c r="AP66" s="181"/>
      <c r="AQ66" s="181"/>
      <c r="AR66" s="181"/>
      <c r="AS66" s="181"/>
      <c r="AT66" s="181"/>
      <c r="AU66" s="181"/>
      <c r="AV66" s="181"/>
      <c r="AW66" s="181"/>
      <c r="AX66" s="181"/>
      <c r="AY66" s="181"/>
      <c r="AZ66" s="181"/>
      <c r="BA66" s="181"/>
      <c r="BB66" s="181"/>
      <c r="BC66" s="181"/>
      <c r="BD66" s="181"/>
      <c r="BE66" s="181"/>
      <c r="BF66" s="181"/>
      <c r="BG66" s="181"/>
      <c r="BI66" s="241"/>
      <c r="BJ66" s="241"/>
      <c r="BL66" s="181"/>
    </row>
    <row r="67" spans="1:77">
      <c r="A67" s="181"/>
      <c r="F67" s="181"/>
      <c r="G67" s="180"/>
      <c r="H67" s="180"/>
      <c r="I67" s="180"/>
      <c r="J67" s="181"/>
      <c r="K67" s="181"/>
      <c r="L67" s="202"/>
      <c r="M67" s="203"/>
      <c r="N67" s="203"/>
      <c r="O67" s="203"/>
      <c r="P67" s="203"/>
      <c r="Q67" s="203"/>
      <c r="R67" s="203"/>
      <c r="AP67" s="181"/>
      <c r="AQ67" s="181"/>
      <c r="AR67" s="181"/>
      <c r="AS67" s="181"/>
      <c r="AT67" s="181"/>
      <c r="AU67" s="181"/>
      <c r="AV67" s="181"/>
      <c r="AW67" s="181"/>
      <c r="AX67" s="181"/>
      <c r="AY67" s="181"/>
      <c r="AZ67" s="181"/>
      <c r="BA67" s="181"/>
      <c r="BB67" s="181"/>
      <c r="BC67" s="181"/>
      <c r="BD67" s="181"/>
      <c r="BE67" s="181"/>
      <c r="BF67" s="181"/>
      <c r="BG67" s="181"/>
      <c r="BI67" s="241"/>
      <c r="BJ67" s="241"/>
      <c r="BL67" s="181"/>
    </row>
    <row r="68" spans="1:77">
      <c r="A68" s="181"/>
      <c r="F68" s="181"/>
      <c r="G68" s="180"/>
      <c r="H68" s="180"/>
      <c r="I68" s="180"/>
      <c r="J68" s="181"/>
      <c r="K68" s="181"/>
      <c r="L68" s="202"/>
      <c r="M68" s="203"/>
      <c r="N68" s="203"/>
      <c r="O68" s="203"/>
      <c r="P68" s="203"/>
      <c r="Q68" s="203"/>
      <c r="R68" s="203"/>
      <c r="AP68" s="181"/>
      <c r="AQ68" s="181"/>
      <c r="AR68" s="181"/>
      <c r="AS68" s="181"/>
      <c r="AT68" s="181"/>
      <c r="AU68" s="181"/>
      <c r="AV68" s="181"/>
      <c r="AW68" s="181"/>
      <c r="AX68" s="181"/>
      <c r="AY68" s="181"/>
      <c r="AZ68" s="181"/>
      <c r="BA68" s="181"/>
      <c r="BB68" s="181"/>
      <c r="BC68" s="181"/>
      <c r="BD68" s="181"/>
      <c r="BE68" s="181"/>
      <c r="BF68" s="181"/>
      <c r="BG68" s="181"/>
      <c r="BI68" s="241"/>
      <c r="BJ68" s="241"/>
      <c r="BL68" s="181"/>
    </row>
    <row r="69" spans="1:77">
      <c r="A69" s="181"/>
      <c r="F69" s="181"/>
      <c r="G69" s="180"/>
      <c r="H69" s="180"/>
      <c r="I69" s="180"/>
      <c r="J69" s="181"/>
      <c r="K69" s="181"/>
      <c r="L69" s="202"/>
      <c r="M69" s="203"/>
      <c r="N69" s="203"/>
      <c r="O69" s="203"/>
      <c r="P69" s="203"/>
      <c r="Q69" s="203"/>
      <c r="R69" s="203"/>
      <c r="AP69" s="181"/>
      <c r="AQ69" s="181"/>
      <c r="AR69" s="181"/>
      <c r="AS69" s="181"/>
      <c r="AT69" s="181"/>
      <c r="AU69" s="181"/>
      <c r="AV69" s="181"/>
      <c r="AW69" s="181"/>
      <c r="AX69" s="181"/>
      <c r="AY69" s="181"/>
      <c r="AZ69" s="181"/>
      <c r="BA69" s="181"/>
      <c r="BB69" s="181"/>
      <c r="BC69" s="181"/>
      <c r="BD69" s="181"/>
      <c r="BE69" s="181"/>
      <c r="BF69" s="181"/>
      <c r="BG69" s="181"/>
      <c r="BI69" s="241"/>
      <c r="BJ69" s="241"/>
      <c r="BL69" s="181"/>
    </row>
    <row r="70" spans="1:77">
      <c r="A70" s="181"/>
      <c r="F70" s="181"/>
      <c r="G70" s="180"/>
      <c r="H70" s="180"/>
      <c r="I70" s="180"/>
      <c r="J70" s="181"/>
      <c r="K70" s="181"/>
      <c r="L70" s="202"/>
      <c r="M70" s="203"/>
      <c r="N70" s="203"/>
      <c r="O70" s="203"/>
      <c r="P70" s="203"/>
      <c r="Q70" s="203"/>
      <c r="R70" s="203"/>
      <c r="AP70" s="181"/>
      <c r="AQ70" s="181"/>
      <c r="AR70" s="181"/>
      <c r="AS70" s="181"/>
      <c r="AT70" s="181"/>
      <c r="AU70" s="181"/>
      <c r="AV70" s="181"/>
      <c r="AW70" s="181"/>
      <c r="AX70" s="181"/>
      <c r="AY70" s="181"/>
      <c r="AZ70" s="181"/>
      <c r="BA70" s="181"/>
      <c r="BB70" s="181"/>
      <c r="BC70" s="181"/>
      <c r="BD70" s="181"/>
      <c r="BE70" s="181"/>
      <c r="BF70" s="181"/>
      <c r="BG70" s="181"/>
      <c r="BI70" s="241"/>
      <c r="BJ70" s="241"/>
      <c r="BL70" s="181"/>
    </row>
    <row r="71" spans="1:77">
      <c r="A71" s="181"/>
      <c r="F71" s="181"/>
      <c r="G71" s="180"/>
      <c r="H71" s="180"/>
      <c r="I71" s="180"/>
      <c r="J71" s="181"/>
      <c r="K71" s="181"/>
      <c r="L71" s="202"/>
      <c r="M71" s="203"/>
      <c r="N71" s="203"/>
      <c r="O71" s="203"/>
      <c r="P71" s="203"/>
      <c r="Q71" s="203"/>
      <c r="R71" s="203"/>
      <c r="AP71" s="181"/>
      <c r="AQ71" s="181"/>
      <c r="AR71" s="181"/>
      <c r="AS71" s="181"/>
      <c r="AT71" s="181"/>
      <c r="AU71" s="181"/>
      <c r="AV71" s="181"/>
      <c r="AW71" s="181"/>
      <c r="AX71" s="181"/>
      <c r="AY71" s="181"/>
      <c r="AZ71" s="181"/>
      <c r="BA71" s="181"/>
      <c r="BB71" s="181"/>
      <c r="BC71" s="181"/>
      <c r="BD71" s="181"/>
      <c r="BE71" s="181"/>
      <c r="BF71" s="181"/>
      <c r="BG71" s="181"/>
      <c r="BI71" s="241"/>
      <c r="BJ71" s="241"/>
      <c r="BL71" s="181"/>
    </row>
    <row r="72" spans="1:77">
      <c r="A72" s="181"/>
      <c r="F72" s="181"/>
      <c r="G72" s="180"/>
      <c r="H72" s="180"/>
      <c r="I72" s="180"/>
      <c r="J72" s="181"/>
      <c r="K72" s="181"/>
      <c r="L72" s="202"/>
      <c r="M72" s="203"/>
      <c r="N72" s="203"/>
      <c r="O72" s="203"/>
      <c r="P72" s="203"/>
      <c r="Q72" s="203"/>
      <c r="R72" s="203"/>
      <c r="AP72" s="181"/>
      <c r="AQ72" s="181"/>
      <c r="AR72" s="181"/>
      <c r="AS72" s="181"/>
      <c r="AT72" s="181"/>
      <c r="AU72" s="181"/>
      <c r="AV72" s="181"/>
      <c r="AW72" s="181"/>
      <c r="AX72" s="181"/>
      <c r="AY72" s="181"/>
      <c r="AZ72" s="181"/>
      <c r="BA72" s="181"/>
      <c r="BB72" s="181"/>
      <c r="BC72" s="181"/>
      <c r="BD72" s="181"/>
      <c r="BE72" s="181"/>
      <c r="BF72" s="181"/>
      <c r="BG72" s="181"/>
      <c r="BI72" s="241"/>
      <c r="BJ72" s="241"/>
      <c r="BL72" s="181"/>
    </row>
    <row r="73" spans="1:77">
      <c r="A73" s="181"/>
      <c r="F73" s="181"/>
      <c r="G73" s="180"/>
      <c r="H73" s="180"/>
      <c r="I73" s="180"/>
      <c r="J73" s="181"/>
      <c r="K73" s="181"/>
      <c r="L73" s="202"/>
      <c r="M73" s="203"/>
      <c r="N73" s="203"/>
      <c r="O73" s="203"/>
      <c r="P73" s="203"/>
      <c r="Q73" s="203"/>
      <c r="R73" s="203"/>
      <c r="AP73" s="181"/>
      <c r="AQ73" s="181"/>
      <c r="AR73" s="181"/>
      <c r="AS73" s="181"/>
      <c r="AT73" s="181"/>
      <c r="AU73" s="181"/>
      <c r="AV73" s="181"/>
      <c r="AW73" s="181"/>
      <c r="AX73" s="181"/>
      <c r="AY73" s="181"/>
      <c r="AZ73" s="181"/>
      <c r="BA73" s="181"/>
      <c r="BB73" s="181"/>
      <c r="BC73" s="181"/>
      <c r="BD73" s="181"/>
      <c r="BE73" s="181"/>
      <c r="BF73" s="181"/>
      <c r="BG73" s="181"/>
      <c r="BI73" s="241"/>
      <c r="BJ73" s="241"/>
      <c r="BL73" s="181"/>
    </row>
    <row r="74" spans="1:77">
      <c r="A74" s="181"/>
      <c r="F74" s="181"/>
      <c r="G74" s="180"/>
      <c r="H74" s="180"/>
      <c r="I74" s="180"/>
      <c r="J74" s="181"/>
      <c r="K74" s="181"/>
      <c r="L74" s="202"/>
      <c r="M74" s="203"/>
      <c r="N74" s="203"/>
      <c r="O74" s="203"/>
      <c r="P74" s="203"/>
      <c r="Q74" s="203"/>
      <c r="R74" s="203"/>
      <c r="AP74" s="181"/>
      <c r="AQ74" s="181"/>
      <c r="AR74" s="181"/>
      <c r="AS74" s="181"/>
      <c r="AT74" s="181"/>
      <c r="AU74" s="181"/>
      <c r="AV74" s="181"/>
      <c r="AW74" s="181"/>
      <c r="AX74" s="181"/>
      <c r="AY74" s="181"/>
      <c r="AZ74" s="181"/>
      <c r="BA74" s="181"/>
      <c r="BB74" s="181"/>
      <c r="BC74" s="181"/>
      <c r="BD74" s="181"/>
      <c r="BE74" s="181"/>
      <c r="BF74" s="181"/>
      <c r="BG74" s="181"/>
      <c r="BI74" s="241"/>
      <c r="BJ74" s="241"/>
      <c r="BL74" s="181"/>
    </row>
    <row r="75" spans="1:77">
      <c r="A75" s="181"/>
      <c r="F75" s="181"/>
      <c r="G75" s="180"/>
      <c r="H75" s="180"/>
      <c r="I75" s="180"/>
      <c r="J75" s="181"/>
      <c r="K75" s="181"/>
      <c r="L75" s="202"/>
      <c r="M75" s="203"/>
      <c r="N75" s="203"/>
      <c r="O75" s="203"/>
      <c r="P75" s="203"/>
      <c r="Q75" s="203"/>
      <c r="R75" s="203"/>
      <c r="AP75" s="181"/>
      <c r="AQ75" s="181"/>
      <c r="AR75" s="181"/>
      <c r="AS75" s="181"/>
      <c r="AT75" s="181"/>
      <c r="AU75" s="181"/>
      <c r="AV75" s="181"/>
      <c r="AW75" s="181"/>
      <c r="AX75" s="181"/>
      <c r="AY75" s="181"/>
      <c r="AZ75" s="181"/>
      <c r="BA75" s="181"/>
      <c r="BB75" s="181"/>
      <c r="BC75" s="181"/>
      <c r="BD75" s="181"/>
      <c r="BE75" s="181"/>
      <c r="BF75" s="181"/>
      <c r="BG75" s="181"/>
      <c r="BI75" s="241"/>
      <c r="BJ75" s="241"/>
      <c r="BL75" s="181"/>
    </row>
    <row r="76" spans="1:77">
      <c r="A76" s="181"/>
      <c r="F76" s="181"/>
      <c r="G76" s="180"/>
      <c r="H76" s="180"/>
      <c r="I76" s="180"/>
      <c r="J76" s="181"/>
      <c r="K76" s="181"/>
      <c r="L76" s="202"/>
      <c r="M76" s="203"/>
      <c r="N76" s="203"/>
      <c r="O76" s="203"/>
      <c r="P76" s="203"/>
      <c r="Q76" s="203"/>
      <c r="R76" s="203"/>
      <c r="AP76" s="181"/>
      <c r="AQ76" s="181"/>
      <c r="AR76" s="181"/>
      <c r="AS76" s="181"/>
      <c r="AT76" s="181"/>
      <c r="AU76" s="181"/>
      <c r="AV76" s="181"/>
      <c r="AW76" s="181"/>
      <c r="AX76" s="181"/>
      <c r="AY76" s="181"/>
      <c r="AZ76" s="181"/>
      <c r="BA76" s="181"/>
      <c r="BB76" s="181"/>
      <c r="BC76" s="181"/>
      <c r="BD76" s="181"/>
      <c r="BE76" s="181"/>
      <c r="BF76" s="181"/>
      <c r="BG76" s="181"/>
      <c r="BI76" s="241"/>
      <c r="BJ76" s="241"/>
      <c r="BL76" s="181"/>
    </row>
    <row r="77" spans="1:77">
      <c r="A77" s="181"/>
      <c r="F77" s="181"/>
      <c r="G77" s="180"/>
      <c r="H77" s="180"/>
      <c r="I77" s="180"/>
      <c r="J77" s="181"/>
      <c r="K77" s="181"/>
      <c r="L77" s="202"/>
      <c r="M77" s="203"/>
      <c r="N77" s="203"/>
      <c r="O77" s="203"/>
      <c r="P77" s="203"/>
      <c r="Q77" s="203"/>
      <c r="R77" s="203"/>
      <c r="AP77" s="181"/>
      <c r="AQ77" s="181"/>
      <c r="AR77" s="181"/>
      <c r="AS77" s="181"/>
      <c r="AT77" s="181"/>
      <c r="AU77" s="181"/>
      <c r="AV77" s="181"/>
      <c r="AW77" s="181"/>
      <c r="AX77" s="181"/>
      <c r="AY77" s="181"/>
      <c r="AZ77" s="181"/>
      <c r="BA77" s="181"/>
      <c r="BB77" s="181"/>
      <c r="BC77" s="181"/>
      <c r="BD77" s="181"/>
      <c r="BE77" s="181"/>
      <c r="BF77" s="181"/>
      <c r="BG77" s="181"/>
      <c r="BI77" s="241"/>
      <c r="BJ77" s="241"/>
      <c r="BL77" s="181"/>
    </row>
    <row r="78" spans="1:77">
      <c r="A78" s="181"/>
      <c r="F78" s="181"/>
      <c r="G78" s="180"/>
      <c r="H78" s="180"/>
      <c r="I78" s="180"/>
      <c r="J78" s="181"/>
      <c r="K78" s="181"/>
      <c r="L78" s="202"/>
      <c r="M78" s="203"/>
      <c r="N78" s="203"/>
      <c r="O78" s="203"/>
      <c r="P78" s="203"/>
      <c r="Q78" s="203"/>
      <c r="R78" s="203"/>
      <c r="AP78" s="181"/>
      <c r="AQ78" s="181"/>
      <c r="AR78" s="181"/>
      <c r="AS78" s="181"/>
      <c r="AT78" s="181"/>
      <c r="AU78" s="181"/>
      <c r="AV78" s="181"/>
      <c r="AW78" s="181"/>
      <c r="AX78" s="181"/>
      <c r="AY78" s="181"/>
      <c r="AZ78" s="181"/>
      <c r="BA78" s="181"/>
      <c r="BB78" s="181"/>
      <c r="BC78" s="181"/>
      <c r="BD78" s="181"/>
      <c r="BE78" s="181"/>
      <c r="BF78" s="181"/>
      <c r="BG78" s="181"/>
      <c r="BI78" s="241"/>
      <c r="BJ78" s="241"/>
      <c r="BL78" s="181"/>
    </row>
    <row r="79" spans="1:77">
      <c r="A79" s="181"/>
      <c r="F79" s="181"/>
      <c r="G79" s="180"/>
      <c r="H79" s="180"/>
      <c r="I79" s="180"/>
      <c r="J79" s="181"/>
      <c r="K79" s="181"/>
      <c r="L79" s="202"/>
      <c r="M79" s="203"/>
      <c r="N79" s="203"/>
      <c r="O79" s="203"/>
      <c r="P79" s="203"/>
      <c r="Q79" s="203"/>
      <c r="R79" s="203"/>
      <c r="AP79" s="181"/>
      <c r="AQ79" s="181"/>
      <c r="AR79" s="181"/>
      <c r="AS79" s="181"/>
      <c r="AT79" s="181"/>
      <c r="AU79" s="181"/>
      <c r="AV79" s="181"/>
      <c r="AW79" s="181"/>
      <c r="AX79" s="181"/>
      <c r="AY79" s="181"/>
      <c r="AZ79" s="181"/>
      <c r="BA79" s="181"/>
      <c r="BB79" s="181"/>
      <c r="BC79" s="181"/>
      <c r="BD79" s="181"/>
      <c r="BE79" s="181"/>
      <c r="BF79" s="181"/>
      <c r="BG79" s="181"/>
      <c r="BI79" s="241"/>
      <c r="BJ79" s="241"/>
      <c r="BL79" s="181"/>
    </row>
    <row r="80" spans="1:77">
      <c r="A80" s="181"/>
      <c r="F80" s="181"/>
      <c r="G80" s="180"/>
      <c r="H80" s="180"/>
      <c r="I80" s="180"/>
      <c r="J80" s="181"/>
      <c r="K80" s="181"/>
      <c r="L80" s="202"/>
      <c r="M80" s="203"/>
      <c r="N80" s="203"/>
      <c r="O80" s="203"/>
      <c r="P80" s="203"/>
      <c r="Q80" s="203"/>
      <c r="R80" s="203"/>
      <c r="AP80" s="181"/>
      <c r="AQ80" s="181"/>
      <c r="AR80" s="181"/>
      <c r="AS80" s="181"/>
      <c r="AT80" s="181"/>
      <c r="AU80" s="181"/>
      <c r="AV80" s="181"/>
      <c r="AW80" s="181"/>
      <c r="AX80" s="181"/>
      <c r="AY80" s="181"/>
      <c r="AZ80" s="181"/>
      <c r="BA80" s="181"/>
      <c r="BB80" s="181"/>
      <c r="BC80" s="181"/>
      <c r="BD80" s="181"/>
      <c r="BE80" s="181"/>
      <c r="BF80" s="181"/>
      <c r="BG80" s="181"/>
      <c r="BI80" s="241"/>
      <c r="BJ80" s="241"/>
      <c r="BL80" s="181"/>
    </row>
    <row r="81" spans="1:64">
      <c r="A81" s="181"/>
      <c r="F81" s="181"/>
      <c r="G81" s="180"/>
      <c r="H81" s="180"/>
      <c r="I81" s="180"/>
      <c r="J81" s="181"/>
      <c r="K81" s="181"/>
      <c r="L81" s="202"/>
      <c r="M81" s="203"/>
      <c r="N81" s="203"/>
      <c r="O81" s="203"/>
      <c r="P81" s="203"/>
      <c r="Q81" s="203"/>
      <c r="R81" s="203"/>
      <c r="AP81" s="181"/>
      <c r="AQ81" s="181"/>
      <c r="AR81" s="181"/>
      <c r="AS81" s="181"/>
      <c r="AT81" s="181"/>
      <c r="AU81" s="181"/>
      <c r="AV81" s="181"/>
      <c r="AW81" s="181"/>
      <c r="AX81" s="181"/>
      <c r="AY81" s="181"/>
      <c r="AZ81" s="181"/>
      <c r="BA81" s="181"/>
      <c r="BB81" s="181"/>
      <c r="BC81" s="181"/>
      <c r="BD81" s="181"/>
      <c r="BE81" s="181"/>
      <c r="BF81" s="181"/>
      <c r="BG81" s="181"/>
      <c r="BI81" s="241"/>
      <c r="BJ81" s="241"/>
      <c r="BL81" s="181"/>
    </row>
    <row r="82" spans="1:64">
      <c r="A82" s="181"/>
      <c r="F82" s="181"/>
      <c r="G82" s="180"/>
      <c r="H82" s="180"/>
      <c r="I82" s="180"/>
      <c r="J82" s="181"/>
      <c r="K82" s="181"/>
      <c r="L82" s="202"/>
      <c r="M82" s="203"/>
      <c r="N82" s="203"/>
      <c r="O82" s="203"/>
      <c r="P82" s="203"/>
      <c r="Q82" s="203"/>
      <c r="R82" s="203"/>
      <c r="AP82" s="181"/>
      <c r="AQ82" s="181"/>
      <c r="AR82" s="181"/>
      <c r="AS82" s="181"/>
      <c r="AT82" s="181"/>
      <c r="AU82" s="181"/>
      <c r="AV82" s="181"/>
      <c r="AW82" s="181"/>
      <c r="AX82" s="181"/>
      <c r="AY82" s="181"/>
      <c r="AZ82" s="181"/>
      <c r="BA82" s="181"/>
      <c r="BB82" s="181"/>
      <c r="BC82" s="181"/>
      <c r="BD82" s="181"/>
      <c r="BE82" s="181"/>
      <c r="BF82" s="181"/>
      <c r="BG82" s="181"/>
      <c r="BI82" s="241"/>
      <c r="BJ82" s="241"/>
      <c r="BL82" s="181"/>
    </row>
    <row r="83" spans="1:64">
      <c r="A83" s="181"/>
      <c r="F83" s="181"/>
      <c r="G83" s="180"/>
      <c r="H83" s="180"/>
      <c r="I83" s="180"/>
      <c r="J83" s="181"/>
      <c r="K83" s="181"/>
      <c r="L83" s="202"/>
      <c r="M83" s="203"/>
      <c r="N83" s="203"/>
      <c r="O83" s="203"/>
      <c r="P83" s="203"/>
      <c r="Q83" s="203"/>
      <c r="R83" s="203"/>
      <c r="AP83" s="181"/>
      <c r="AQ83" s="181"/>
      <c r="AR83" s="181"/>
      <c r="AS83" s="181"/>
      <c r="AT83" s="181"/>
      <c r="AU83" s="181"/>
      <c r="AV83" s="181"/>
      <c r="AW83" s="181"/>
      <c r="AX83" s="181"/>
      <c r="AY83" s="181"/>
      <c r="AZ83" s="181"/>
      <c r="BA83" s="181"/>
      <c r="BB83" s="181"/>
      <c r="BC83" s="181"/>
      <c r="BD83" s="181"/>
      <c r="BE83" s="181"/>
      <c r="BF83" s="181"/>
      <c r="BG83" s="181"/>
      <c r="BI83" s="241"/>
      <c r="BJ83" s="241"/>
      <c r="BL83" s="181"/>
    </row>
    <row r="84" spans="1:64">
      <c r="A84" s="181"/>
      <c r="F84" s="181"/>
      <c r="G84" s="180"/>
      <c r="H84" s="180"/>
      <c r="I84" s="180"/>
      <c r="J84" s="181"/>
      <c r="K84" s="181"/>
      <c r="L84" s="202"/>
      <c r="M84" s="203"/>
      <c r="N84" s="203"/>
      <c r="O84" s="203"/>
      <c r="P84" s="203"/>
      <c r="Q84" s="203"/>
      <c r="R84" s="203"/>
      <c r="AP84" s="181"/>
      <c r="AQ84" s="181"/>
      <c r="AR84" s="181"/>
      <c r="AS84" s="181"/>
      <c r="AT84" s="181"/>
      <c r="AU84" s="181"/>
      <c r="AV84" s="181"/>
      <c r="AW84" s="181"/>
      <c r="AX84" s="181"/>
      <c r="AY84" s="181"/>
      <c r="AZ84" s="181"/>
      <c r="BA84" s="181"/>
      <c r="BB84" s="181"/>
      <c r="BC84" s="181"/>
      <c r="BD84" s="181"/>
      <c r="BE84" s="181"/>
      <c r="BF84" s="181"/>
      <c r="BG84" s="181"/>
      <c r="BI84" s="241"/>
      <c r="BJ84" s="241"/>
      <c r="BL84" s="181"/>
    </row>
    <row r="85" spans="1:64">
      <c r="A85" s="181"/>
      <c r="F85" s="181"/>
      <c r="G85" s="180"/>
      <c r="H85" s="180"/>
      <c r="I85" s="180"/>
      <c r="J85" s="181"/>
      <c r="K85" s="181"/>
      <c r="L85" s="202"/>
      <c r="M85" s="203"/>
      <c r="N85" s="203"/>
      <c r="O85" s="203"/>
      <c r="P85" s="203"/>
      <c r="Q85" s="203"/>
      <c r="R85" s="203"/>
      <c r="AP85" s="181"/>
      <c r="AQ85" s="181"/>
      <c r="AR85" s="181"/>
      <c r="AS85" s="181"/>
      <c r="AT85" s="181"/>
      <c r="AU85" s="181"/>
      <c r="AV85" s="181"/>
      <c r="AW85" s="181"/>
      <c r="AX85" s="181"/>
      <c r="AY85" s="181"/>
      <c r="AZ85" s="181"/>
      <c r="BA85" s="181"/>
      <c r="BB85" s="181"/>
      <c r="BC85" s="181"/>
      <c r="BD85" s="181"/>
      <c r="BE85" s="181"/>
      <c r="BF85" s="181"/>
      <c r="BG85" s="181"/>
      <c r="BI85" s="241"/>
      <c r="BJ85" s="241"/>
      <c r="BL85" s="181"/>
    </row>
    <row r="86" spans="1:64">
      <c r="A86" s="181"/>
      <c r="F86" s="181"/>
      <c r="G86" s="180"/>
      <c r="H86" s="180"/>
      <c r="I86" s="180"/>
      <c r="J86" s="181"/>
      <c r="K86" s="181"/>
      <c r="L86" s="202"/>
      <c r="M86" s="203"/>
      <c r="N86" s="203"/>
      <c r="O86" s="203"/>
      <c r="P86" s="203"/>
      <c r="Q86" s="203"/>
      <c r="R86" s="203"/>
      <c r="AP86" s="181"/>
      <c r="AQ86" s="181"/>
      <c r="AR86" s="181"/>
      <c r="AS86" s="181"/>
      <c r="AT86" s="181"/>
      <c r="AU86" s="181"/>
      <c r="AV86" s="181"/>
      <c r="AW86" s="181"/>
      <c r="AX86" s="181"/>
      <c r="AY86" s="181"/>
      <c r="AZ86" s="181"/>
      <c r="BA86" s="181"/>
      <c r="BB86" s="181"/>
      <c r="BC86" s="181"/>
      <c r="BD86" s="181"/>
      <c r="BE86" s="181"/>
      <c r="BF86" s="181"/>
      <c r="BG86" s="181"/>
      <c r="BI86" s="241"/>
      <c r="BJ86" s="241"/>
      <c r="BL86" s="181"/>
    </row>
    <row r="87" spans="1:64">
      <c r="A87" s="181"/>
      <c r="F87" s="181"/>
      <c r="G87" s="180"/>
      <c r="H87" s="180"/>
      <c r="I87" s="180"/>
      <c r="J87" s="181"/>
      <c r="K87" s="181"/>
      <c r="L87" s="202"/>
      <c r="M87" s="203"/>
      <c r="N87" s="203"/>
      <c r="O87" s="203"/>
      <c r="P87" s="203"/>
      <c r="Q87" s="203"/>
      <c r="R87" s="203"/>
      <c r="AP87" s="181"/>
      <c r="AQ87" s="181"/>
      <c r="AR87" s="181"/>
      <c r="AS87" s="181"/>
      <c r="AT87" s="181"/>
      <c r="AU87" s="181"/>
      <c r="AV87" s="181"/>
      <c r="AW87" s="181"/>
      <c r="AX87" s="181"/>
      <c r="AY87" s="181"/>
      <c r="AZ87" s="181"/>
      <c r="BA87" s="181"/>
      <c r="BB87" s="181"/>
      <c r="BC87" s="181"/>
      <c r="BD87" s="181"/>
      <c r="BE87" s="181"/>
      <c r="BF87" s="181"/>
      <c r="BG87" s="181"/>
      <c r="BI87" s="241"/>
      <c r="BJ87" s="241"/>
      <c r="BL87" s="181"/>
    </row>
    <row r="88" spans="1:64">
      <c r="A88" s="181"/>
      <c r="F88" s="181"/>
      <c r="G88" s="180"/>
      <c r="H88" s="180"/>
      <c r="I88" s="180"/>
      <c r="J88" s="181"/>
      <c r="K88" s="181"/>
      <c r="L88" s="202"/>
      <c r="M88" s="203"/>
      <c r="N88" s="203"/>
      <c r="O88" s="203"/>
      <c r="P88" s="203"/>
      <c r="Q88" s="203"/>
      <c r="R88" s="203"/>
      <c r="AP88" s="181"/>
      <c r="AQ88" s="181"/>
      <c r="AR88" s="181"/>
      <c r="AS88" s="181"/>
      <c r="AT88" s="181"/>
      <c r="AU88" s="181"/>
      <c r="AV88" s="181"/>
      <c r="AW88" s="181"/>
      <c r="AX88" s="181"/>
      <c r="AY88" s="181"/>
      <c r="AZ88" s="181"/>
      <c r="BA88" s="181"/>
      <c r="BB88" s="181"/>
      <c r="BC88" s="181"/>
      <c r="BD88" s="181"/>
      <c r="BE88" s="181"/>
      <c r="BF88" s="181"/>
      <c r="BG88" s="181"/>
      <c r="BI88" s="241"/>
      <c r="BJ88" s="241"/>
      <c r="BL88" s="181"/>
    </row>
    <row r="89" spans="1:64">
      <c r="A89" s="181"/>
      <c r="F89" s="181"/>
      <c r="G89" s="180"/>
      <c r="H89" s="180"/>
      <c r="I89" s="180"/>
      <c r="J89" s="181"/>
      <c r="K89" s="181"/>
      <c r="L89" s="202"/>
      <c r="M89" s="203"/>
      <c r="N89" s="203"/>
      <c r="O89" s="203"/>
      <c r="P89" s="203"/>
      <c r="Q89" s="203"/>
      <c r="R89" s="203"/>
      <c r="AP89" s="181"/>
      <c r="AQ89" s="181"/>
      <c r="AR89" s="181"/>
      <c r="AS89" s="181"/>
      <c r="AT89" s="181"/>
      <c r="AU89" s="181"/>
      <c r="AV89" s="181"/>
      <c r="AW89" s="181"/>
      <c r="AX89" s="181"/>
      <c r="AY89" s="181"/>
      <c r="AZ89" s="181"/>
      <c r="BA89" s="181"/>
      <c r="BB89" s="181"/>
      <c r="BC89" s="181"/>
      <c r="BD89" s="181"/>
      <c r="BE89" s="181"/>
      <c r="BF89" s="181"/>
      <c r="BG89" s="181"/>
      <c r="BI89" s="241"/>
      <c r="BJ89" s="241"/>
      <c r="BL89" s="181"/>
    </row>
    <row r="90" spans="1:64">
      <c r="A90" s="181"/>
      <c r="F90" s="181"/>
      <c r="G90" s="180"/>
      <c r="H90" s="180"/>
      <c r="I90" s="180"/>
      <c r="J90" s="181"/>
      <c r="K90" s="181"/>
      <c r="L90" s="202"/>
      <c r="M90" s="203"/>
      <c r="N90" s="203"/>
      <c r="O90" s="203"/>
      <c r="P90" s="203"/>
      <c r="Q90" s="203"/>
      <c r="R90" s="203"/>
      <c r="AP90" s="181"/>
      <c r="AQ90" s="181"/>
      <c r="AR90" s="181"/>
      <c r="AS90" s="181"/>
      <c r="AT90" s="181"/>
      <c r="AU90" s="181"/>
      <c r="AV90" s="181"/>
      <c r="AW90" s="181"/>
      <c r="AX90" s="181"/>
      <c r="AY90" s="181"/>
      <c r="AZ90" s="181"/>
      <c r="BA90" s="181"/>
      <c r="BB90" s="181"/>
      <c r="BC90" s="181"/>
      <c r="BD90" s="181"/>
      <c r="BE90" s="181"/>
      <c r="BF90" s="181"/>
      <c r="BG90" s="181"/>
      <c r="BI90" s="241"/>
      <c r="BJ90" s="241"/>
      <c r="BL90" s="181"/>
    </row>
    <row r="91" spans="1:64">
      <c r="A91" s="181"/>
      <c r="F91" s="181"/>
      <c r="G91" s="180"/>
      <c r="H91" s="180"/>
      <c r="I91" s="180"/>
      <c r="J91" s="181"/>
      <c r="K91" s="181"/>
      <c r="L91" s="202"/>
      <c r="M91" s="203"/>
      <c r="N91" s="203"/>
      <c r="O91" s="203"/>
      <c r="P91" s="203"/>
      <c r="Q91" s="203"/>
      <c r="R91" s="203"/>
      <c r="AP91" s="181"/>
      <c r="AQ91" s="181"/>
      <c r="AR91" s="181"/>
      <c r="AS91" s="181"/>
      <c r="AT91" s="181"/>
      <c r="AU91" s="181"/>
      <c r="AV91" s="181"/>
      <c r="AW91" s="181"/>
      <c r="AX91" s="181"/>
      <c r="AY91" s="181"/>
      <c r="AZ91" s="181"/>
      <c r="BA91" s="181"/>
      <c r="BB91" s="181"/>
      <c r="BC91" s="181"/>
      <c r="BD91" s="181"/>
      <c r="BE91" s="181"/>
      <c r="BF91" s="181"/>
      <c r="BG91" s="181"/>
      <c r="BI91" s="241"/>
      <c r="BJ91" s="241"/>
      <c r="BL91" s="181"/>
    </row>
    <row r="92" spans="1:64">
      <c r="A92" s="181"/>
      <c r="F92" s="181"/>
      <c r="G92" s="180"/>
      <c r="H92" s="180"/>
      <c r="I92" s="180"/>
      <c r="J92" s="181"/>
      <c r="K92" s="181"/>
      <c r="L92" s="202"/>
      <c r="M92" s="203"/>
      <c r="N92" s="203"/>
      <c r="O92" s="203"/>
      <c r="P92" s="203"/>
      <c r="Q92" s="203"/>
      <c r="R92" s="203"/>
      <c r="AP92" s="181"/>
      <c r="AQ92" s="181"/>
      <c r="AR92" s="181"/>
      <c r="AS92" s="181"/>
      <c r="AT92" s="181"/>
      <c r="AU92" s="181"/>
      <c r="AV92" s="181"/>
      <c r="AW92" s="181"/>
      <c r="AX92" s="181"/>
      <c r="AY92" s="181"/>
      <c r="AZ92" s="181"/>
      <c r="BA92" s="181"/>
      <c r="BB92" s="181"/>
      <c r="BC92" s="181"/>
      <c r="BD92" s="181"/>
      <c r="BE92" s="181"/>
      <c r="BF92" s="181"/>
      <c r="BG92" s="181"/>
      <c r="BI92" s="241"/>
      <c r="BJ92" s="241"/>
      <c r="BL92" s="181"/>
    </row>
    <row r="93" spans="1:64">
      <c r="A93" s="181"/>
      <c r="F93" s="181"/>
      <c r="G93" s="180"/>
      <c r="H93" s="180"/>
      <c r="I93" s="180"/>
      <c r="J93" s="181"/>
      <c r="K93" s="181"/>
      <c r="L93" s="202"/>
      <c r="M93" s="203"/>
      <c r="N93" s="203"/>
      <c r="O93" s="203"/>
      <c r="P93" s="203"/>
      <c r="Q93" s="203"/>
      <c r="R93" s="203"/>
      <c r="AP93" s="181"/>
      <c r="AQ93" s="181"/>
      <c r="AR93" s="181"/>
      <c r="AS93" s="181"/>
      <c r="AT93" s="181"/>
      <c r="AU93" s="181"/>
      <c r="AV93" s="181"/>
      <c r="AW93" s="181"/>
      <c r="AX93" s="181"/>
      <c r="AY93" s="181"/>
      <c r="AZ93" s="181"/>
      <c r="BA93" s="181"/>
      <c r="BB93" s="181"/>
      <c r="BC93" s="181"/>
      <c r="BD93" s="181"/>
      <c r="BE93" s="181"/>
      <c r="BF93" s="181"/>
      <c r="BG93" s="181"/>
      <c r="BI93" s="241"/>
      <c r="BJ93" s="241"/>
      <c r="BL93" s="181"/>
    </row>
    <row r="94" spans="1:64">
      <c r="A94" s="181"/>
      <c r="F94" s="181"/>
      <c r="G94" s="180"/>
      <c r="H94" s="180"/>
      <c r="I94" s="180"/>
      <c r="J94" s="181"/>
      <c r="K94" s="181"/>
      <c r="L94" s="202"/>
      <c r="M94" s="203"/>
      <c r="N94" s="203"/>
      <c r="O94" s="203"/>
      <c r="P94" s="203"/>
      <c r="Q94" s="203"/>
      <c r="R94" s="203"/>
      <c r="AP94" s="181"/>
      <c r="AQ94" s="181"/>
      <c r="AR94" s="181"/>
      <c r="AS94" s="181"/>
      <c r="AT94" s="181"/>
      <c r="AU94" s="181"/>
      <c r="AV94" s="181"/>
      <c r="AW94" s="181"/>
      <c r="AX94" s="181"/>
      <c r="AY94" s="181"/>
      <c r="AZ94" s="181"/>
      <c r="BA94" s="181"/>
      <c r="BB94" s="181"/>
      <c r="BC94" s="181"/>
      <c r="BD94" s="181"/>
      <c r="BE94" s="181"/>
      <c r="BF94" s="181"/>
      <c r="BG94" s="181"/>
      <c r="BI94" s="241"/>
      <c r="BJ94" s="241"/>
      <c r="BL94" s="181"/>
    </row>
    <row r="95" spans="1:64">
      <c r="A95" s="181"/>
      <c r="F95" s="181"/>
      <c r="G95" s="180"/>
      <c r="H95" s="180"/>
      <c r="I95" s="180"/>
      <c r="J95" s="181"/>
      <c r="K95" s="181"/>
      <c r="L95" s="202"/>
      <c r="M95" s="203"/>
      <c r="N95" s="203"/>
      <c r="O95" s="203"/>
      <c r="P95" s="203"/>
      <c r="Q95" s="203"/>
      <c r="R95" s="203"/>
      <c r="AP95" s="181"/>
      <c r="AQ95" s="181"/>
      <c r="AR95" s="181"/>
      <c r="AS95" s="181"/>
      <c r="AT95" s="181"/>
      <c r="AU95" s="181"/>
      <c r="AV95" s="181"/>
      <c r="AW95" s="181"/>
      <c r="AX95" s="181"/>
      <c r="AY95" s="181"/>
      <c r="AZ95" s="181"/>
      <c r="BA95" s="181"/>
      <c r="BB95" s="181"/>
      <c r="BC95" s="181"/>
      <c r="BD95" s="181"/>
      <c r="BE95" s="181"/>
      <c r="BF95" s="181"/>
      <c r="BG95" s="181"/>
      <c r="BI95" s="241"/>
      <c r="BJ95" s="241"/>
      <c r="BL95" s="181"/>
    </row>
    <row r="96" spans="1:64">
      <c r="A96" s="181"/>
      <c r="F96" s="181"/>
      <c r="G96" s="180"/>
      <c r="H96" s="180"/>
      <c r="I96" s="180"/>
      <c r="J96" s="181"/>
      <c r="K96" s="181"/>
      <c r="L96" s="202"/>
      <c r="M96" s="203"/>
      <c r="N96" s="203"/>
      <c r="O96" s="203"/>
      <c r="P96" s="203"/>
      <c r="Q96" s="203"/>
      <c r="R96" s="203"/>
      <c r="AP96" s="181"/>
      <c r="AQ96" s="181"/>
      <c r="AR96" s="181"/>
      <c r="AS96" s="181"/>
      <c r="AT96" s="181"/>
      <c r="AU96" s="181"/>
      <c r="AV96" s="181"/>
      <c r="AW96" s="181"/>
      <c r="AX96" s="181"/>
      <c r="AY96" s="181"/>
      <c r="AZ96" s="181"/>
      <c r="BA96" s="181"/>
      <c r="BB96" s="181"/>
      <c r="BC96" s="181"/>
      <c r="BD96" s="181"/>
      <c r="BE96" s="181"/>
      <c r="BF96" s="181"/>
      <c r="BG96" s="181"/>
      <c r="BI96" s="241"/>
      <c r="BJ96" s="241"/>
      <c r="BL96" s="181"/>
    </row>
    <row r="97" spans="1:64">
      <c r="A97" s="181"/>
      <c r="F97" s="181"/>
      <c r="G97" s="180"/>
      <c r="H97" s="180"/>
      <c r="I97" s="180"/>
      <c r="J97" s="181"/>
      <c r="K97" s="181"/>
      <c r="L97" s="202"/>
      <c r="M97" s="203"/>
      <c r="N97" s="203"/>
      <c r="O97" s="203"/>
      <c r="P97" s="203"/>
      <c r="Q97" s="203"/>
      <c r="R97" s="203"/>
      <c r="AP97" s="181"/>
      <c r="AQ97" s="181"/>
      <c r="AR97" s="181"/>
      <c r="AS97" s="181"/>
      <c r="AT97" s="181"/>
      <c r="AU97" s="181"/>
      <c r="AV97" s="181"/>
      <c r="AW97" s="181"/>
      <c r="AX97" s="181"/>
      <c r="AY97" s="181"/>
      <c r="AZ97" s="181"/>
      <c r="BA97" s="181"/>
      <c r="BB97" s="181"/>
      <c r="BC97" s="181"/>
      <c r="BD97" s="181"/>
      <c r="BE97" s="181"/>
      <c r="BF97" s="181"/>
      <c r="BG97" s="181"/>
      <c r="BI97" s="241"/>
      <c r="BJ97" s="241"/>
      <c r="BL97" s="181"/>
    </row>
    <row r="98" spans="1:64">
      <c r="A98" s="181"/>
      <c r="F98" s="181"/>
      <c r="G98" s="180"/>
      <c r="H98" s="180"/>
      <c r="I98" s="180"/>
      <c r="J98" s="181"/>
      <c r="K98" s="181"/>
      <c r="L98" s="202"/>
      <c r="M98" s="203"/>
      <c r="N98" s="203"/>
      <c r="O98" s="203"/>
      <c r="P98" s="203"/>
      <c r="Q98" s="203"/>
      <c r="R98" s="203"/>
      <c r="AP98" s="181"/>
      <c r="AQ98" s="181"/>
      <c r="AR98" s="181"/>
      <c r="AS98" s="181"/>
      <c r="AT98" s="181"/>
      <c r="AU98" s="181"/>
      <c r="AV98" s="181"/>
      <c r="AW98" s="181"/>
      <c r="AX98" s="181"/>
      <c r="AY98" s="181"/>
      <c r="AZ98" s="181"/>
      <c r="BA98" s="181"/>
      <c r="BB98" s="181"/>
      <c r="BC98" s="181"/>
      <c r="BD98" s="181"/>
      <c r="BE98" s="181"/>
      <c r="BF98" s="181"/>
      <c r="BG98" s="181"/>
      <c r="BI98" s="241"/>
      <c r="BJ98" s="241"/>
      <c r="BL98" s="181"/>
    </row>
    <row r="99" spans="1:64">
      <c r="A99" s="181"/>
      <c r="F99" s="181"/>
      <c r="G99" s="180"/>
      <c r="H99" s="180"/>
      <c r="I99" s="180"/>
      <c r="J99" s="181"/>
      <c r="K99" s="181"/>
      <c r="L99" s="202"/>
      <c r="M99" s="203"/>
      <c r="N99" s="203"/>
      <c r="O99" s="203"/>
      <c r="P99" s="203"/>
      <c r="Q99" s="203"/>
      <c r="R99" s="203"/>
      <c r="AP99" s="181"/>
      <c r="AQ99" s="181"/>
      <c r="AR99" s="181"/>
      <c r="AS99" s="181"/>
      <c r="AT99" s="181"/>
      <c r="AU99" s="181"/>
      <c r="AV99" s="181"/>
      <c r="AW99" s="181"/>
      <c r="AX99" s="181"/>
      <c r="AY99" s="181"/>
      <c r="AZ99" s="181"/>
      <c r="BA99" s="181"/>
      <c r="BB99" s="181"/>
      <c r="BC99" s="181"/>
      <c r="BD99" s="181"/>
      <c r="BE99" s="181"/>
      <c r="BF99" s="181"/>
      <c r="BG99" s="181"/>
      <c r="BI99" s="241"/>
      <c r="BJ99" s="241"/>
      <c r="BL99" s="181"/>
    </row>
    <row r="100" spans="1:64">
      <c r="A100" s="181"/>
      <c r="F100" s="181"/>
      <c r="G100" s="180"/>
      <c r="H100" s="180"/>
      <c r="I100" s="180"/>
      <c r="J100" s="181"/>
      <c r="K100" s="181"/>
      <c r="L100" s="202"/>
      <c r="M100" s="203"/>
      <c r="N100" s="203"/>
      <c r="O100" s="203"/>
      <c r="P100" s="203"/>
      <c r="Q100" s="203"/>
      <c r="R100" s="203"/>
      <c r="AP100" s="181"/>
      <c r="AQ100" s="181"/>
      <c r="AR100" s="181"/>
      <c r="AS100" s="181"/>
      <c r="AT100" s="181"/>
      <c r="AU100" s="181"/>
      <c r="AV100" s="181"/>
      <c r="AW100" s="181"/>
      <c r="AX100" s="181"/>
      <c r="AY100" s="181"/>
      <c r="AZ100" s="181"/>
      <c r="BA100" s="181"/>
      <c r="BB100" s="181"/>
      <c r="BC100" s="181"/>
      <c r="BD100" s="181"/>
      <c r="BE100" s="181"/>
      <c r="BF100" s="181"/>
      <c r="BG100" s="181"/>
      <c r="BI100" s="241"/>
      <c r="BJ100" s="241"/>
      <c r="BL100" s="181"/>
    </row>
    <row r="101" spans="1:64">
      <c r="A101" s="181"/>
      <c r="F101" s="181"/>
      <c r="G101" s="180"/>
      <c r="H101" s="180"/>
      <c r="I101" s="180"/>
      <c r="J101" s="181"/>
      <c r="K101" s="181"/>
      <c r="L101" s="202"/>
      <c r="M101" s="203"/>
      <c r="N101" s="203"/>
      <c r="O101" s="203"/>
      <c r="P101" s="203"/>
      <c r="Q101" s="203"/>
      <c r="R101" s="203"/>
      <c r="AP101" s="181"/>
      <c r="AQ101" s="181"/>
      <c r="AR101" s="181"/>
      <c r="AS101" s="181"/>
      <c r="AT101" s="181"/>
      <c r="AU101" s="181"/>
      <c r="AV101" s="181"/>
      <c r="AW101" s="181"/>
      <c r="AX101" s="181"/>
      <c r="AY101" s="181"/>
      <c r="AZ101" s="181"/>
      <c r="BA101" s="181"/>
      <c r="BB101" s="181"/>
      <c r="BC101" s="181"/>
      <c r="BD101" s="181"/>
      <c r="BE101" s="181"/>
      <c r="BF101" s="181"/>
      <c r="BG101" s="181"/>
      <c r="BI101" s="241"/>
      <c r="BJ101" s="241"/>
      <c r="BL101" s="181"/>
    </row>
    <row r="102" spans="1:64">
      <c r="A102" s="181"/>
      <c r="F102" s="181"/>
      <c r="G102" s="180"/>
      <c r="H102" s="180"/>
      <c r="I102" s="180"/>
      <c r="J102" s="181"/>
      <c r="K102" s="181"/>
      <c r="L102" s="202"/>
      <c r="M102" s="203"/>
      <c r="N102" s="203"/>
      <c r="O102" s="203"/>
      <c r="P102" s="203"/>
      <c r="Q102" s="203"/>
      <c r="R102" s="203"/>
      <c r="AP102" s="181"/>
      <c r="AQ102" s="181"/>
      <c r="AR102" s="181"/>
      <c r="AS102" s="181"/>
      <c r="AT102" s="181"/>
      <c r="AU102" s="181"/>
      <c r="AV102" s="181"/>
      <c r="AW102" s="181"/>
      <c r="AX102" s="181"/>
      <c r="AY102" s="181"/>
      <c r="AZ102" s="181"/>
      <c r="BA102" s="181"/>
      <c r="BB102" s="181"/>
      <c r="BC102" s="181"/>
      <c r="BD102" s="181"/>
      <c r="BE102" s="181"/>
      <c r="BF102" s="181"/>
      <c r="BG102" s="181"/>
      <c r="BI102" s="241"/>
      <c r="BJ102" s="241"/>
      <c r="BL102" s="181"/>
    </row>
    <row r="103" spans="1:64">
      <c r="A103" s="181"/>
      <c r="F103" s="181"/>
      <c r="G103" s="180"/>
      <c r="H103" s="180"/>
      <c r="I103" s="180"/>
      <c r="J103" s="181"/>
      <c r="K103" s="181"/>
      <c r="L103" s="202"/>
      <c r="M103" s="203"/>
      <c r="N103" s="203"/>
      <c r="O103" s="203"/>
      <c r="P103" s="203"/>
      <c r="Q103" s="203"/>
      <c r="R103" s="203"/>
      <c r="AP103" s="181"/>
      <c r="AQ103" s="181"/>
      <c r="AR103" s="181"/>
      <c r="AS103" s="181"/>
      <c r="AT103" s="181"/>
      <c r="AU103" s="181"/>
      <c r="AV103" s="181"/>
      <c r="AW103" s="181"/>
      <c r="AX103" s="181"/>
      <c r="AY103" s="181"/>
      <c r="AZ103" s="181"/>
      <c r="BA103" s="181"/>
      <c r="BB103" s="181"/>
      <c r="BC103" s="181"/>
      <c r="BD103" s="181"/>
      <c r="BE103" s="181"/>
      <c r="BF103" s="181"/>
      <c r="BG103" s="181"/>
      <c r="BI103" s="241"/>
      <c r="BJ103" s="241"/>
      <c r="BL103" s="181"/>
    </row>
    <row r="104" spans="1:64">
      <c r="A104" s="181"/>
      <c r="F104" s="181"/>
      <c r="G104" s="180"/>
      <c r="H104" s="180"/>
      <c r="I104" s="180"/>
      <c r="J104" s="181"/>
      <c r="K104" s="181"/>
      <c r="L104" s="202"/>
      <c r="M104" s="203"/>
      <c r="N104" s="203"/>
      <c r="O104" s="203"/>
      <c r="P104" s="203"/>
      <c r="Q104" s="203"/>
      <c r="R104" s="203"/>
      <c r="AP104" s="181"/>
      <c r="AQ104" s="181"/>
      <c r="AR104" s="181"/>
      <c r="AS104" s="181"/>
      <c r="AT104" s="181"/>
      <c r="AU104" s="181"/>
      <c r="AV104" s="181"/>
      <c r="AW104" s="181"/>
      <c r="AX104" s="181"/>
      <c r="AY104" s="181"/>
      <c r="AZ104" s="181"/>
      <c r="BA104" s="181"/>
      <c r="BB104" s="181"/>
      <c r="BC104" s="181"/>
      <c r="BD104" s="181"/>
      <c r="BE104" s="181"/>
      <c r="BF104" s="181"/>
      <c r="BG104" s="181"/>
      <c r="BI104" s="241"/>
      <c r="BJ104" s="241"/>
      <c r="BL104" s="181"/>
    </row>
    <row r="105" spans="1:64">
      <c r="A105" s="181"/>
      <c r="F105" s="181"/>
      <c r="G105" s="180"/>
      <c r="H105" s="180"/>
      <c r="I105" s="180"/>
      <c r="J105" s="181"/>
      <c r="K105" s="181"/>
      <c r="L105" s="202"/>
      <c r="M105" s="203"/>
      <c r="N105" s="203"/>
      <c r="O105" s="203"/>
      <c r="P105" s="203"/>
      <c r="Q105" s="203"/>
      <c r="R105" s="203"/>
      <c r="AP105" s="181"/>
      <c r="AQ105" s="181"/>
      <c r="AR105" s="181"/>
      <c r="AS105" s="181"/>
      <c r="AT105" s="181"/>
      <c r="AU105" s="181"/>
      <c r="AV105" s="181"/>
      <c r="AW105" s="181"/>
      <c r="AX105" s="181"/>
      <c r="AY105" s="181"/>
      <c r="AZ105" s="181"/>
      <c r="BA105" s="181"/>
      <c r="BB105" s="181"/>
      <c r="BC105" s="181"/>
      <c r="BD105" s="181"/>
      <c r="BE105" s="181"/>
      <c r="BF105" s="181"/>
      <c r="BG105" s="181"/>
      <c r="BI105" s="241"/>
      <c r="BJ105" s="241"/>
      <c r="BL105" s="181"/>
    </row>
    <row r="106" spans="1:64">
      <c r="A106" s="181"/>
      <c r="F106" s="181"/>
      <c r="G106" s="180"/>
      <c r="H106" s="180"/>
      <c r="I106" s="180"/>
      <c r="J106" s="181"/>
      <c r="K106" s="181"/>
      <c r="L106" s="202"/>
      <c r="M106" s="203"/>
      <c r="N106" s="203"/>
      <c r="O106" s="203"/>
      <c r="P106" s="203"/>
      <c r="Q106" s="203"/>
      <c r="R106" s="203"/>
      <c r="AP106" s="181"/>
      <c r="AQ106" s="181"/>
      <c r="AR106" s="181"/>
      <c r="AS106" s="181"/>
      <c r="AT106" s="181"/>
      <c r="AU106" s="181"/>
      <c r="AV106" s="181"/>
      <c r="AW106" s="181"/>
      <c r="AX106" s="181"/>
      <c r="AY106" s="181"/>
      <c r="AZ106" s="181"/>
      <c r="BA106" s="181"/>
      <c r="BB106" s="181"/>
      <c r="BC106" s="181"/>
      <c r="BD106" s="181"/>
      <c r="BE106" s="181"/>
      <c r="BF106" s="181"/>
      <c r="BG106" s="181"/>
      <c r="BI106" s="241"/>
      <c r="BJ106" s="241"/>
      <c r="BL106" s="181"/>
    </row>
    <row r="107" spans="1:64">
      <c r="A107" s="181"/>
      <c r="F107" s="181"/>
      <c r="G107" s="180"/>
      <c r="H107" s="180"/>
      <c r="I107" s="180"/>
      <c r="J107" s="181"/>
      <c r="K107" s="181"/>
      <c r="L107" s="202"/>
      <c r="M107" s="203"/>
      <c r="N107" s="203"/>
      <c r="O107" s="203"/>
      <c r="P107" s="203"/>
      <c r="Q107" s="203"/>
      <c r="R107" s="203"/>
      <c r="AP107" s="181"/>
      <c r="AQ107" s="181"/>
      <c r="AR107" s="181"/>
      <c r="AS107" s="181"/>
      <c r="AT107" s="181"/>
      <c r="AU107" s="181"/>
      <c r="AV107" s="181"/>
      <c r="AW107" s="181"/>
      <c r="AX107" s="181"/>
      <c r="AY107" s="181"/>
      <c r="AZ107" s="181"/>
      <c r="BA107" s="181"/>
      <c r="BB107" s="181"/>
      <c r="BC107" s="181"/>
      <c r="BD107" s="181"/>
      <c r="BE107" s="181"/>
      <c r="BF107" s="181"/>
      <c r="BG107" s="181"/>
      <c r="BI107" s="241"/>
      <c r="BJ107" s="241"/>
      <c r="BL107" s="181"/>
    </row>
    <row r="108" spans="1:64">
      <c r="A108" s="181"/>
      <c r="F108" s="181"/>
      <c r="G108" s="180"/>
      <c r="H108" s="180"/>
      <c r="I108" s="180"/>
      <c r="J108" s="181"/>
      <c r="K108" s="181"/>
      <c r="L108" s="202"/>
      <c r="M108" s="203"/>
      <c r="N108" s="203"/>
      <c r="O108" s="203"/>
      <c r="P108" s="203"/>
      <c r="Q108" s="203"/>
      <c r="R108" s="203"/>
      <c r="AP108" s="181"/>
      <c r="AQ108" s="181"/>
      <c r="AR108" s="181"/>
      <c r="AS108" s="181"/>
      <c r="AT108" s="181"/>
      <c r="AU108" s="181"/>
      <c r="AV108" s="181"/>
      <c r="AW108" s="181"/>
      <c r="AX108" s="181"/>
      <c r="AY108" s="181"/>
      <c r="AZ108" s="181"/>
      <c r="BA108" s="181"/>
      <c r="BB108" s="181"/>
      <c r="BC108" s="181"/>
      <c r="BD108" s="181"/>
      <c r="BE108" s="181"/>
      <c r="BF108" s="181"/>
      <c r="BG108" s="181"/>
      <c r="BI108" s="241"/>
      <c r="BJ108" s="241"/>
      <c r="BL108" s="181"/>
    </row>
    <row r="109" spans="1:64">
      <c r="A109" s="181"/>
      <c r="F109" s="181"/>
      <c r="G109" s="180"/>
      <c r="H109" s="180"/>
      <c r="I109" s="180"/>
      <c r="J109" s="181"/>
      <c r="K109" s="181"/>
      <c r="L109" s="202"/>
      <c r="M109" s="203"/>
      <c r="N109" s="203"/>
      <c r="O109" s="203"/>
      <c r="P109" s="203"/>
      <c r="Q109" s="203"/>
      <c r="R109" s="203"/>
      <c r="AP109" s="181"/>
      <c r="AQ109" s="181"/>
      <c r="AR109" s="181"/>
      <c r="AS109" s="181"/>
      <c r="AT109" s="181"/>
      <c r="AU109" s="181"/>
      <c r="AV109" s="181"/>
      <c r="AW109" s="181"/>
      <c r="AX109" s="181"/>
      <c r="AY109" s="181"/>
      <c r="AZ109" s="181"/>
      <c r="BA109" s="181"/>
      <c r="BB109" s="181"/>
      <c r="BC109" s="181"/>
      <c r="BD109" s="181"/>
      <c r="BE109" s="181"/>
      <c r="BF109" s="181"/>
      <c r="BG109" s="181"/>
      <c r="BI109" s="241"/>
      <c r="BJ109" s="241"/>
      <c r="BL109" s="181"/>
    </row>
    <row r="110" spans="1:64">
      <c r="A110" s="181"/>
      <c r="F110" s="181"/>
      <c r="G110" s="180"/>
      <c r="H110" s="180"/>
      <c r="I110" s="180"/>
      <c r="J110" s="181"/>
      <c r="K110" s="181"/>
      <c r="L110" s="202"/>
      <c r="M110" s="203"/>
      <c r="N110" s="203"/>
      <c r="O110" s="203"/>
      <c r="P110" s="203"/>
      <c r="Q110" s="203"/>
      <c r="R110" s="203"/>
      <c r="AP110" s="181"/>
      <c r="AQ110" s="181"/>
      <c r="AR110" s="181"/>
      <c r="AS110" s="181"/>
      <c r="AT110" s="181"/>
      <c r="AU110" s="181"/>
      <c r="AV110" s="181"/>
      <c r="AW110" s="181"/>
      <c r="AX110" s="181"/>
      <c r="AY110" s="181"/>
      <c r="AZ110" s="181"/>
      <c r="BA110" s="181"/>
      <c r="BB110" s="181"/>
      <c r="BC110" s="181"/>
      <c r="BD110" s="181"/>
      <c r="BE110" s="181"/>
      <c r="BF110" s="181"/>
      <c r="BG110" s="181"/>
      <c r="BI110" s="241"/>
      <c r="BJ110" s="241"/>
      <c r="BL110" s="181"/>
    </row>
    <row r="111" spans="1:64">
      <c r="A111" s="181"/>
      <c r="F111" s="181"/>
      <c r="G111" s="180"/>
      <c r="H111" s="180"/>
      <c r="I111" s="180"/>
      <c r="J111" s="181"/>
      <c r="K111" s="181"/>
      <c r="L111" s="202"/>
      <c r="M111" s="203"/>
      <c r="N111" s="203"/>
      <c r="O111" s="203"/>
      <c r="P111" s="203"/>
      <c r="Q111" s="203"/>
      <c r="R111" s="203"/>
      <c r="AP111" s="181"/>
      <c r="AQ111" s="181"/>
      <c r="AR111" s="181"/>
      <c r="AS111" s="181"/>
      <c r="AT111" s="181"/>
      <c r="AU111" s="181"/>
      <c r="AV111" s="181"/>
      <c r="AW111" s="181"/>
      <c r="AX111" s="181"/>
      <c r="AY111" s="181"/>
      <c r="AZ111" s="181"/>
      <c r="BA111" s="181"/>
      <c r="BB111" s="181"/>
      <c r="BC111" s="181"/>
      <c r="BD111" s="181"/>
      <c r="BE111" s="181"/>
      <c r="BF111" s="181"/>
      <c r="BG111" s="181"/>
      <c r="BI111" s="241"/>
      <c r="BJ111" s="241"/>
      <c r="BL111" s="181"/>
    </row>
    <row r="112" spans="1:64">
      <c r="A112" s="181"/>
      <c r="F112" s="181"/>
      <c r="G112" s="180"/>
      <c r="H112" s="180"/>
      <c r="I112" s="180"/>
      <c r="J112" s="181"/>
      <c r="K112" s="181"/>
      <c r="L112" s="202"/>
      <c r="M112" s="203"/>
      <c r="N112" s="203"/>
      <c r="O112" s="203"/>
      <c r="P112" s="203"/>
      <c r="Q112" s="203"/>
      <c r="R112" s="203"/>
      <c r="AP112" s="181"/>
      <c r="AQ112" s="181"/>
      <c r="AR112" s="181"/>
      <c r="AS112" s="181"/>
      <c r="AT112" s="181"/>
      <c r="AU112" s="181"/>
      <c r="AV112" s="181"/>
      <c r="AW112" s="181"/>
      <c r="AX112" s="181"/>
      <c r="AY112" s="181"/>
      <c r="AZ112" s="181"/>
      <c r="BA112" s="181"/>
      <c r="BB112" s="181"/>
      <c r="BC112" s="181"/>
      <c r="BD112" s="181"/>
      <c r="BE112" s="181"/>
      <c r="BF112" s="181"/>
      <c r="BG112" s="181"/>
      <c r="BI112" s="241"/>
      <c r="BJ112" s="241"/>
      <c r="BL112" s="181"/>
    </row>
    <row r="113" spans="1:64">
      <c r="A113" s="181"/>
      <c r="F113" s="181"/>
      <c r="G113" s="180"/>
      <c r="H113" s="180"/>
      <c r="I113" s="180"/>
      <c r="J113" s="181"/>
      <c r="K113" s="181"/>
      <c r="L113" s="202"/>
      <c r="M113" s="203"/>
      <c r="N113" s="203"/>
      <c r="O113" s="203"/>
      <c r="P113" s="203"/>
      <c r="Q113" s="203"/>
      <c r="R113" s="203"/>
      <c r="AP113" s="181"/>
      <c r="AQ113" s="181"/>
      <c r="AR113" s="181"/>
      <c r="AS113" s="181"/>
      <c r="AT113" s="181"/>
      <c r="AU113" s="181"/>
      <c r="AV113" s="181"/>
      <c r="AW113" s="181"/>
      <c r="AX113" s="181"/>
      <c r="AY113" s="181"/>
      <c r="AZ113" s="181"/>
      <c r="BA113" s="181"/>
      <c r="BB113" s="181"/>
      <c r="BC113" s="181"/>
      <c r="BD113" s="181"/>
      <c r="BE113" s="181"/>
      <c r="BF113" s="181"/>
      <c r="BG113" s="181"/>
      <c r="BI113" s="241"/>
      <c r="BJ113" s="241"/>
      <c r="BL113" s="181"/>
    </row>
    <row r="114" spans="1:64">
      <c r="A114" s="181"/>
      <c r="F114" s="181"/>
      <c r="G114" s="180"/>
      <c r="H114" s="180"/>
      <c r="I114" s="180"/>
      <c r="J114" s="181"/>
      <c r="K114" s="181"/>
      <c r="L114" s="202"/>
      <c r="M114" s="203"/>
      <c r="N114" s="203"/>
      <c r="O114" s="203"/>
      <c r="P114" s="203"/>
      <c r="Q114" s="203"/>
      <c r="R114" s="203"/>
      <c r="AP114" s="181"/>
      <c r="AQ114" s="181"/>
      <c r="AR114" s="181"/>
      <c r="AS114" s="181"/>
      <c r="AT114" s="181"/>
      <c r="AU114" s="181"/>
      <c r="AV114" s="181"/>
      <c r="AW114" s="181"/>
      <c r="AX114" s="181"/>
      <c r="AY114" s="181"/>
      <c r="AZ114" s="181"/>
      <c r="BA114" s="181"/>
      <c r="BB114" s="181"/>
      <c r="BC114" s="181"/>
      <c r="BD114" s="181"/>
      <c r="BE114" s="181"/>
      <c r="BF114" s="181"/>
      <c r="BG114" s="181"/>
      <c r="BI114" s="241"/>
      <c r="BJ114" s="241"/>
      <c r="BL114" s="181"/>
    </row>
    <row r="115" spans="1:64">
      <c r="A115" s="181"/>
      <c r="F115" s="181"/>
      <c r="G115" s="180"/>
      <c r="H115" s="180"/>
      <c r="I115" s="180"/>
      <c r="J115" s="181"/>
      <c r="K115" s="181"/>
      <c r="L115" s="202"/>
      <c r="M115" s="203"/>
      <c r="N115" s="203"/>
      <c r="O115" s="203"/>
      <c r="P115" s="203"/>
      <c r="Q115" s="203"/>
      <c r="R115" s="203"/>
      <c r="AP115" s="181"/>
      <c r="AQ115" s="181"/>
      <c r="AR115" s="181"/>
      <c r="AS115" s="181"/>
      <c r="AT115" s="181"/>
      <c r="AU115" s="181"/>
      <c r="AV115" s="181"/>
      <c r="AW115" s="181"/>
      <c r="AX115" s="181"/>
      <c r="AY115" s="181"/>
      <c r="AZ115" s="181"/>
      <c r="BA115" s="181"/>
      <c r="BB115" s="181"/>
      <c r="BC115" s="181"/>
      <c r="BD115" s="181"/>
      <c r="BE115" s="181"/>
      <c r="BF115" s="181"/>
      <c r="BG115" s="181"/>
      <c r="BI115" s="241"/>
      <c r="BJ115" s="241"/>
      <c r="BL115" s="181"/>
    </row>
    <row r="116" spans="1:64">
      <c r="A116" s="181"/>
      <c r="F116" s="181"/>
      <c r="G116" s="180"/>
      <c r="H116" s="180"/>
      <c r="I116" s="180"/>
      <c r="J116" s="181"/>
      <c r="K116" s="181"/>
      <c r="L116" s="202"/>
      <c r="M116" s="203"/>
      <c r="N116" s="203"/>
      <c r="O116" s="203"/>
      <c r="P116" s="203"/>
      <c r="Q116" s="203"/>
      <c r="R116" s="203"/>
      <c r="AP116" s="181"/>
      <c r="AQ116" s="181"/>
      <c r="AR116" s="181"/>
      <c r="AS116" s="181"/>
      <c r="AT116" s="181"/>
      <c r="AU116" s="181"/>
      <c r="AV116" s="181"/>
      <c r="AW116" s="181"/>
      <c r="AX116" s="181"/>
      <c r="AY116" s="181"/>
      <c r="AZ116" s="181"/>
      <c r="BA116" s="181"/>
      <c r="BB116" s="181"/>
      <c r="BC116" s="181"/>
      <c r="BD116" s="181"/>
      <c r="BE116" s="181"/>
      <c r="BF116" s="181"/>
      <c r="BG116" s="181"/>
      <c r="BI116" s="241"/>
      <c r="BJ116" s="241"/>
      <c r="BL116" s="181"/>
    </row>
    <row r="117" spans="1:64">
      <c r="A117" s="181"/>
      <c r="F117" s="181"/>
      <c r="G117" s="180"/>
      <c r="H117" s="180"/>
      <c r="I117" s="180"/>
      <c r="J117" s="181"/>
      <c r="K117" s="181"/>
      <c r="L117" s="202"/>
      <c r="M117" s="203"/>
      <c r="N117" s="203"/>
      <c r="O117" s="203"/>
      <c r="P117" s="203"/>
      <c r="Q117" s="203"/>
      <c r="R117" s="203"/>
      <c r="AP117" s="181"/>
      <c r="AQ117" s="181"/>
      <c r="AR117" s="181"/>
      <c r="AS117" s="181"/>
      <c r="AT117" s="181"/>
      <c r="AU117" s="181"/>
      <c r="AV117" s="181"/>
      <c r="AW117" s="181"/>
      <c r="AX117" s="181"/>
      <c r="AY117" s="181"/>
      <c r="AZ117" s="181"/>
      <c r="BA117" s="181"/>
      <c r="BB117" s="181"/>
      <c r="BC117" s="181"/>
      <c r="BD117" s="181"/>
      <c r="BE117" s="181"/>
      <c r="BF117" s="181"/>
      <c r="BG117" s="181"/>
      <c r="BI117" s="241"/>
      <c r="BJ117" s="241"/>
      <c r="BL117" s="181"/>
    </row>
    <row r="118" spans="1:64">
      <c r="A118" s="181"/>
      <c r="F118" s="181"/>
      <c r="G118" s="180"/>
      <c r="H118" s="180"/>
      <c r="I118" s="180"/>
      <c r="J118" s="181"/>
      <c r="K118" s="181"/>
      <c r="L118" s="202"/>
      <c r="M118" s="203"/>
      <c r="N118" s="203"/>
      <c r="O118" s="203"/>
      <c r="P118" s="203"/>
      <c r="Q118" s="203"/>
      <c r="R118" s="203"/>
      <c r="AP118" s="181"/>
      <c r="AQ118" s="181"/>
      <c r="AR118" s="181"/>
      <c r="AS118" s="181"/>
      <c r="AT118" s="181"/>
      <c r="AU118" s="181"/>
      <c r="AV118" s="181"/>
      <c r="AW118" s="181"/>
      <c r="AX118" s="181"/>
      <c r="AY118" s="181"/>
      <c r="AZ118" s="181"/>
      <c r="BA118" s="181"/>
      <c r="BB118" s="181"/>
      <c r="BC118" s="181"/>
      <c r="BD118" s="181"/>
      <c r="BE118" s="181"/>
      <c r="BF118" s="181"/>
      <c r="BG118" s="181"/>
      <c r="BI118" s="241"/>
      <c r="BJ118" s="241"/>
      <c r="BL118" s="181"/>
    </row>
    <row r="119" spans="1:64">
      <c r="A119" s="181"/>
      <c r="F119" s="181"/>
      <c r="G119" s="180"/>
      <c r="H119" s="180"/>
      <c r="I119" s="180"/>
      <c r="J119" s="181"/>
      <c r="K119" s="181"/>
      <c r="L119" s="202"/>
      <c r="M119" s="203"/>
      <c r="N119" s="203"/>
      <c r="O119" s="203"/>
      <c r="P119" s="203"/>
      <c r="Q119" s="203"/>
      <c r="R119" s="203"/>
      <c r="AP119" s="181"/>
      <c r="AQ119" s="181"/>
      <c r="AR119" s="181"/>
      <c r="AS119" s="181"/>
      <c r="AT119" s="181"/>
      <c r="AU119" s="181"/>
      <c r="AV119" s="181"/>
      <c r="AW119" s="181"/>
      <c r="AX119" s="181"/>
      <c r="AY119" s="181"/>
      <c r="AZ119" s="181"/>
      <c r="BA119" s="181"/>
      <c r="BB119" s="181"/>
      <c r="BC119" s="181"/>
      <c r="BD119" s="181"/>
      <c r="BE119" s="181"/>
      <c r="BF119" s="181"/>
      <c r="BG119" s="181"/>
      <c r="BI119" s="241"/>
      <c r="BJ119" s="241"/>
      <c r="BL119" s="181"/>
    </row>
    <row r="120" spans="1:64">
      <c r="A120" s="181"/>
      <c r="F120" s="181"/>
      <c r="G120" s="180"/>
      <c r="H120" s="180"/>
      <c r="I120" s="180"/>
      <c r="J120" s="181"/>
      <c r="K120" s="181"/>
      <c r="L120" s="202"/>
      <c r="M120" s="203"/>
      <c r="N120" s="203"/>
      <c r="O120" s="203"/>
      <c r="P120" s="203"/>
      <c r="Q120" s="203"/>
      <c r="R120" s="203"/>
      <c r="AP120" s="181"/>
      <c r="AQ120" s="181"/>
      <c r="AR120" s="181"/>
      <c r="AS120" s="181"/>
      <c r="AT120" s="181"/>
      <c r="AU120" s="181"/>
      <c r="AV120" s="181"/>
      <c r="AW120" s="181"/>
      <c r="AX120" s="181"/>
      <c r="AY120" s="181"/>
      <c r="AZ120" s="181"/>
      <c r="BA120" s="181"/>
      <c r="BB120" s="181"/>
      <c r="BC120" s="181"/>
      <c r="BD120" s="181"/>
      <c r="BE120" s="181"/>
      <c r="BF120" s="181"/>
      <c r="BG120" s="181"/>
      <c r="BI120" s="241"/>
      <c r="BJ120" s="241"/>
      <c r="BL120" s="181"/>
    </row>
    <row r="121" spans="1:64">
      <c r="A121" s="181"/>
      <c r="F121" s="181"/>
      <c r="G121" s="180"/>
      <c r="H121" s="180"/>
      <c r="I121" s="180"/>
      <c r="J121" s="181"/>
      <c r="K121" s="181"/>
      <c r="L121" s="202"/>
      <c r="M121" s="203"/>
      <c r="N121" s="203"/>
      <c r="O121" s="203"/>
      <c r="P121" s="203"/>
      <c r="Q121" s="203"/>
      <c r="R121" s="203"/>
      <c r="AP121" s="181"/>
      <c r="AQ121" s="181"/>
      <c r="AR121" s="181"/>
      <c r="AS121" s="181"/>
      <c r="AT121" s="181"/>
      <c r="AU121" s="181"/>
      <c r="AV121" s="181"/>
      <c r="AW121" s="181"/>
      <c r="AX121" s="181"/>
      <c r="AY121" s="181"/>
      <c r="AZ121" s="181"/>
      <c r="BA121" s="181"/>
      <c r="BB121" s="181"/>
      <c r="BC121" s="181"/>
      <c r="BD121" s="181"/>
      <c r="BE121" s="181"/>
      <c r="BF121" s="181"/>
      <c r="BG121" s="181"/>
      <c r="BI121" s="241"/>
      <c r="BJ121" s="241"/>
      <c r="BL121" s="181"/>
    </row>
    <row r="122" spans="1:64">
      <c r="A122" s="181"/>
      <c r="F122" s="181"/>
      <c r="G122" s="180"/>
      <c r="H122" s="180"/>
      <c r="I122" s="180"/>
      <c r="J122" s="181"/>
      <c r="K122" s="181"/>
      <c r="L122" s="202"/>
      <c r="M122" s="203"/>
      <c r="N122" s="203"/>
      <c r="O122" s="203"/>
      <c r="P122" s="203"/>
      <c r="Q122" s="203"/>
      <c r="R122" s="203"/>
      <c r="AP122" s="181"/>
      <c r="AQ122" s="181"/>
      <c r="AR122" s="181"/>
      <c r="AS122" s="181"/>
      <c r="AT122" s="181"/>
      <c r="AU122" s="181"/>
      <c r="AV122" s="181"/>
      <c r="AW122" s="181"/>
      <c r="AX122" s="181"/>
      <c r="AY122" s="181"/>
      <c r="AZ122" s="181"/>
      <c r="BA122" s="181"/>
      <c r="BB122" s="181"/>
      <c r="BC122" s="181"/>
      <c r="BD122" s="181"/>
      <c r="BE122" s="181"/>
      <c r="BF122" s="181"/>
      <c r="BG122" s="181"/>
      <c r="BI122" s="241"/>
      <c r="BJ122" s="241"/>
      <c r="BL122" s="181"/>
    </row>
    <row r="123" spans="1:64">
      <c r="A123" s="181"/>
      <c r="F123" s="181"/>
      <c r="G123" s="180"/>
      <c r="H123" s="180"/>
      <c r="I123" s="180"/>
      <c r="J123" s="181"/>
      <c r="K123" s="181"/>
      <c r="L123" s="202"/>
      <c r="M123" s="203"/>
      <c r="N123" s="203"/>
      <c r="O123" s="203"/>
      <c r="P123" s="203"/>
      <c r="Q123" s="203"/>
      <c r="R123" s="203"/>
      <c r="AP123" s="181"/>
      <c r="AQ123" s="181"/>
      <c r="AR123" s="181"/>
      <c r="AS123" s="181"/>
      <c r="AT123" s="181"/>
      <c r="AU123" s="181"/>
      <c r="AV123" s="181"/>
      <c r="AW123" s="181"/>
      <c r="AX123" s="181"/>
      <c r="AY123" s="181"/>
      <c r="AZ123" s="181"/>
      <c r="BA123" s="181"/>
      <c r="BB123" s="181"/>
      <c r="BC123" s="181"/>
      <c r="BD123" s="181"/>
      <c r="BE123" s="181"/>
      <c r="BF123" s="181"/>
      <c r="BG123" s="181"/>
      <c r="BI123" s="241"/>
      <c r="BJ123" s="241"/>
      <c r="BL123" s="181"/>
    </row>
    <row r="124" spans="1:64">
      <c r="A124" s="181"/>
      <c r="F124" s="181"/>
      <c r="G124" s="180"/>
      <c r="H124" s="180"/>
      <c r="I124" s="180"/>
      <c r="J124" s="181"/>
      <c r="K124" s="181"/>
      <c r="L124" s="202"/>
      <c r="M124" s="203"/>
      <c r="N124" s="203"/>
      <c r="O124" s="203"/>
      <c r="P124" s="203"/>
      <c r="Q124" s="203"/>
      <c r="R124" s="203"/>
      <c r="AP124" s="181"/>
      <c r="AQ124" s="181"/>
      <c r="AR124" s="181"/>
      <c r="AS124" s="181"/>
      <c r="AT124" s="181"/>
      <c r="AU124" s="181"/>
      <c r="AV124" s="181"/>
      <c r="AW124" s="181"/>
      <c r="AX124" s="181"/>
      <c r="AY124" s="181"/>
      <c r="AZ124" s="181"/>
      <c r="BA124" s="181"/>
      <c r="BB124" s="181"/>
      <c r="BC124" s="181"/>
      <c r="BD124" s="181"/>
      <c r="BE124" s="181"/>
      <c r="BF124" s="181"/>
      <c r="BG124" s="181"/>
      <c r="BI124" s="241"/>
      <c r="BJ124" s="241"/>
      <c r="BL124" s="181"/>
    </row>
    <row r="125" spans="1:64">
      <c r="A125" s="181"/>
      <c r="F125" s="181"/>
      <c r="G125" s="180"/>
      <c r="H125" s="180"/>
      <c r="I125" s="180"/>
      <c r="J125" s="181"/>
      <c r="K125" s="181"/>
      <c r="L125" s="202"/>
      <c r="M125" s="203"/>
      <c r="N125" s="203"/>
      <c r="O125" s="203"/>
      <c r="P125" s="203"/>
      <c r="Q125" s="203"/>
      <c r="R125" s="203"/>
      <c r="AP125" s="181"/>
      <c r="AQ125" s="181"/>
      <c r="AR125" s="181"/>
      <c r="AS125" s="181"/>
      <c r="AT125" s="181"/>
      <c r="AU125" s="181"/>
      <c r="AV125" s="181"/>
      <c r="AW125" s="181"/>
      <c r="AX125" s="181"/>
      <c r="AY125" s="181"/>
      <c r="AZ125" s="181"/>
      <c r="BA125" s="181"/>
      <c r="BB125" s="181"/>
      <c r="BC125" s="181"/>
      <c r="BD125" s="181"/>
      <c r="BE125" s="181"/>
      <c r="BF125" s="181"/>
      <c r="BG125" s="181"/>
      <c r="BI125" s="241"/>
      <c r="BJ125" s="241"/>
      <c r="BL125" s="181"/>
    </row>
    <row r="126" spans="1:64">
      <c r="A126" s="181"/>
      <c r="F126" s="181"/>
      <c r="G126" s="180"/>
      <c r="H126" s="180"/>
      <c r="I126" s="180"/>
      <c r="J126" s="181"/>
      <c r="K126" s="181"/>
      <c r="L126" s="202"/>
      <c r="M126" s="203"/>
      <c r="N126" s="203"/>
      <c r="O126" s="203"/>
      <c r="P126" s="203"/>
      <c r="Q126" s="203"/>
      <c r="R126" s="203"/>
      <c r="AP126" s="181"/>
      <c r="AQ126" s="181"/>
      <c r="AR126" s="181"/>
      <c r="AS126" s="181"/>
      <c r="AT126" s="181"/>
      <c r="AU126" s="181"/>
      <c r="AV126" s="181"/>
      <c r="AW126" s="181"/>
      <c r="AX126" s="181"/>
      <c r="AY126" s="181"/>
      <c r="AZ126" s="181"/>
      <c r="BA126" s="181"/>
      <c r="BB126" s="181"/>
      <c r="BC126" s="181"/>
      <c r="BD126" s="181"/>
      <c r="BE126" s="181"/>
      <c r="BF126" s="181"/>
      <c r="BG126" s="181"/>
      <c r="BI126" s="241"/>
      <c r="BJ126" s="241"/>
      <c r="BL126" s="181"/>
    </row>
    <row r="127" spans="1:64">
      <c r="A127" s="181"/>
      <c r="F127" s="181"/>
      <c r="G127" s="180"/>
      <c r="H127" s="180"/>
      <c r="I127" s="180"/>
      <c r="J127" s="181"/>
      <c r="K127" s="181"/>
      <c r="L127" s="202"/>
      <c r="M127" s="203"/>
      <c r="N127" s="203"/>
      <c r="O127" s="203"/>
      <c r="P127" s="203"/>
      <c r="Q127" s="203"/>
      <c r="R127" s="203"/>
      <c r="AP127" s="181"/>
      <c r="AQ127" s="181"/>
      <c r="AR127" s="181"/>
      <c r="AS127" s="181"/>
      <c r="AT127" s="181"/>
      <c r="AU127" s="181"/>
      <c r="AV127" s="181"/>
      <c r="AW127" s="181"/>
      <c r="AX127" s="181"/>
      <c r="AY127" s="181"/>
      <c r="AZ127" s="181"/>
      <c r="BA127" s="181"/>
      <c r="BB127" s="181"/>
      <c r="BC127" s="181"/>
      <c r="BD127" s="181"/>
      <c r="BE127" s="181"/>
      <c r="BF127" s="181"/>
      <c r="BG127" s="181"/>
      <c r="BI127" s="241"/>
      <c r="BJ127" s="241"/>
      <c r="BL127" s="181"/>
    </row>
    <row r="128" spans="1:64">
      <c r="A128" s="181"/>
      <c r="F128" s="181"/>
      <c r="G128" s="180"/>
      <c r="H128" s="180"/>
      <c r="I128" s="180"/>
      <c r="J128" s="181"/>
      <c r="K128" s="181"/>
      <c r="L128" s="202"/>
      <c r="M128" s="203"/>
      <c r="N128" s="203"/>
      <c r="O128" s="203"/>
      <c r="P128" s="203"/>
      <c r="Q128" s="203"/>
      <c r="R128" s="203"/>
      <c r="AP128" s="181"/>
      <c r="AQ128" s="181"/>
      <c r="AR128" s="181"/>
      <c r="AS128" s="181"/>
      <c r="AT128" s="181"/>
      <c r="AU128" s="181"/>
      <c r="AV128" s="181"/>
      <c r="AW128" s="181"/>
      <c r="AX128" s="181"/>
      <c r="AY128" s="181"/>
      <c r="AZ128" s="181"/>
      <c r="BA128" s="181"/>
      <c r="BB128" s="181"/>
      <c r="BC128" s="181"/>
      <c r="BD128" s="181"/>
      <c r="BE128" s="181"/>
      <c r="BF128" s="181"/>
      <c r="BG128" s="181"/>
      <c r="BI128" s="241"/>
      <c r="BJ128" s="241"/>
      <c r="BL128" s="181"/>
    </row>
    <row r="129" spans="1:64">
      <c r="A129" s="181"/>
      <c r="F129" s="181"/>
      <c r="G129" s="180"/>
      <c r="H129" s="180"/>
      <c r="I129" s="180"/>
      <c r="J129" s="181"/>
      <c r="K129" s="181"/>
      <c r="L129" s="202"/>
      <c r="M129" s="203"/>
      <c r="N129" s="203"/>
      <c r="O129" s="203"/>
      <c r="P129" s="203"/>
      <c r="Q129" s="203"/>
      <c r="R129" s="203"/>
      <c r="AP129" s="181"/>
      <c r="AQ129" s="181"/>
      <c r="AR129" s="181"/>
      <c r="AS129" s="181"/>
      <c r="AT129" s="181"/>
      <c r="AU129" s="181"/>
      <c r="AV129" s="181"/>
      <c r="AW129" s="181"/>
      <c r="AX129" s="181"/>
      <c r="AY129" s="181"/>
      <c r="AZ129" s="181"/>
      <c r="BA129" s="181"/>
      <c r="BB129" s="181"/>
      <c r="BC129" s="181"/>
      <c r="BD129" s="181"/>
      <c r="BE129" s="181"/>
      <c r="BF129" s="181"/>
      <c r="BG129" s="181"/>
      <c r="BI129" s="241"/>
      <c r="BJ129" s="241"/>
      <c r="BL129" s="181"/>
    </row>
    <row r="130" spans="1:64">
      <c r="A130" s="181"/>
      <c r="F130" s="181"/>
      <c r="G130" s="180"/>
      <c r="H130" s="180"/>
      <c r="I130" s="180"/>
      <c r="J130" s="181"/>
      <c r="K130" s="181"/>
      <c r="L130" s="202"/>
      <c r="M130" s="203"/>
      <c r="N130" s="203"/>
      <c r="O130" s="203"/>
      <c r="P130" s="203"/>
      <c r="Q130" s="203"/>
      <c r="R130" s="203"/>
      <c r="AP130" s="181"/>
      <c r="AQ130" s="181"/>
      <c r="AR130" s="181"/>
      <c r="AS130" s="181"/>
      <c r="AT130" s="181"/>
      <c r="AU130" s="181"/>
      <c r="AV130" s="181"/>
      <c r="AW130" s="181"/>
      <c r="AX130" s="181"/>
      <c r="AY130" s="181"/>
      <c r="AZ130" s="181"/>
      <c r="BA130" s="181"/>
      <c r="BB130" s="181"/>
      <c r="BC130" s="181"/>
      <c r="BD130" s="181"/>
      <c r="BE130" s="181"/>
      <c r="BF130" s="181"/>
      <c r="BG130" s="181"/>
      <c r="BI130" s="241"/>
      <c r="BJ130" s="241"/>
      <c r="BL130" s="181"/>
    </row>
    <row r="131" spans="1:64">
      <c r="A131" s="181"/>
      <c r="F131" s="181"/>
      <c r="G131" s="180"/>
      <c r="H131" s="180"/>
      <c r="I131" s="180"/>
      <c r="J131" s="181"/>
      <c r="K131" s="181"/>
      <c r="L131" s="202"/>
      <c r="M131" s="203"/>
      <c r="N131" s="203"/>
      <c r="O131" s="203"/>
      <c r="P131" s="203"/>
      <c r="Q131" s="203"/>
      <c r="R131" s="203"/>
      <c r="AP131" s="181"/>
      <c r="AQ131" s="181"/>
      <c r="AR131" s="181"/>
      <c r="AS131" s="181"/>
      <c r="AT131" s="181"/>
      <c r="AU131" s="181"/>
      <c r="AV131" s="181"/>
      <c r="AW131" s="181"/>
      <c r="AX131" s="181"/>
      <c r="AY131" s="181"/>
      <c r="AZ131" s="181"/>
      <c r="BA131" s="181"/>
      <c r="BB131" s="181"/>
      <c r="BC131" s="181"/>
      <c r="BD131" s="181"/>
      <c r="BE131" s="181"/>
      <c r="BF131" s="181"/>
      <c r="BG131" s="181"/>
      <c r="BI131" s="241"/>
      <c r="BJ131" s="241"/>
      <c r="BL131" s="181"/>
    </row>
    <row r="132" spans="1:64">
      <c r="A132" s="181"/>
      <c r="F132" s="181"/>
      <c r="G132" s="180"/>
      <c r="H132" s="180"/>
      <c r="I132" s="180"/>
      <c r="J132" s="181"/>
      <c r="K132" s="181"/>
      <c r="L132" s="202"/>
      <c r="M132" s="203"/>
      <c r="N132" s="203"/>
      <c r="O132" s="203"/>
      <c r="P132" s="203"/>
      <c r="Q132" s="203"/>
      <c r="R132" s="203"/>
      <c r="AP132" s="181"/>
      <c r="AQ132" s="181"/>
      <c r="AR132" s="181"/>
      <c r="AS132" s="181"/>
      <c r="AT132" s="181"/>
      <c r="AU132" s="181"/>
      <c r="AV132" s="181"/>
      <c r="AW132" s="181"/>
      <c r="AX132" s="181"/>
      <c r="AY132" s="181"/>
      <c r="AZ132" s="181"/>
      <c r="BA132" s="181"/>
      <c r="BB132" s="181"/>
      <c r="BC132" s="181"/>
      <c r="BD132" s="181"/>
      <c r="BE132" s="181"/>
      <c r="BF132" s="181"/>
      <c r="BG132" s="181"/>
      <c r="BI132" s="241"/>
      <c r="BJ132" s="241"/>
      <c r="BL132" s="181"/>
    </row>
    <row r="133" spans="1:64">
      <c r="A133" s="181"/>
      <c r="F133" s="181"/>
      <c r="G133" s="180"/>
      <c r="H133" s="180"/>
      <c r="I133" s="180"/>
      <c r="J133" s="181"/>
      <c r="K133" s="181"/>
      <c r="L133" s="202"/>
      <c r="M133" s="203"/>
      <c r="N133" s="203"/>
      <c r="O133" s="203"/>
      <c r="P133" s="203"/>
      <c r="Q133" s="203"/>
      <c r="R133" s="203"/>
      <c r="AP133" s="181"/>
      <c r="AQ133" s="181"/>
      <c r="AR133" s="181"/>
      <c r="AS133" s="181"/>
      <c r="AT133" s="181"/>
      <c r="AU133" s="181"/>
      <c r="AV133" s="181"/>
      <c r="AW133" s="181"/>
      <c r="AX133" s="181"/>
      <c r="AY133" s="181"/>
      <c r="AZ133" s="181"/>
      <c r="BA133" s="181"/>
      <c r="BB133" s="181"/>
      <c r="BC133" s="181"/>
      <c r="BD133" s="181"/>
      <c r="BE133" s="181"/>
      <c r="BF133" s="181"/>
      <c r="BG133" s="181"/>
      <c r="BI133" s="241"/>
      <c r="BJ133" s="241"/>
      <c r="BL133" s="181"/>
    </row>
    <row r="134" spans="1:64">
      <c r="A134" s="181"/>
      <c r="F134" s="181"/>
      <c r="G134" s="180"/>
      <c r="H134" s="180"/>
      <c r="I134" s="180"/>
      <c r="J134" s="181"/>
      <c r="K134" s="181"/>
      <c r="L134" s="202"/>
      <c r="M134" s="203"/>
      <c r="N134" s="203"/>
      <c r="O134" s="203"/>
      <c r="P134" s="203"/>
      <c r="Q134" s="203"/>
      <c r="R134" s="203"/>
      <c r="AP134" s="181"/>
      <c r="AQ134" s="181"/>
      <c r="AR134" s="181"/>
      <c r="AS134" s="181"/>
      <c r="AT134" s="181"/>
      <c r="AU134" s="181"/>
      <c r="AV134" s="181"/>
      <c r="AW134" s="181"/>
      <c r="AX134" s="181"/>
      <c r="AY134" s="181"/>
      <c r="AZ134" s="181"/>
      <c r="BA134" s="181"/>
      <c r="BB134" s="181"/>
      <c r="BC134" s="181"/>
      <c r="BD134" s="181"/>
      <c r="BE134" s="181"/>
      <c r="BF134" s="181"/>
      <c r="BG134" s="181"/>
      <c r="BI134" s="241"/>
      <c r="BJ134" s="241"/>
      <c r="BL134" s="181"/>
    </row>
    <row r="135" spans="1:64">
      <c r="A135" s="181"/>
      <c r="F135" s="181"/>
      <c r="G135" s="180"/>
      <c r="H135" s="180"/>
      <c r="I135" s="180"/>
      <c r="J135" s="181"/>
      <c r="K135" s="181"/>
      <c r="L135" s="202"/>
      <c r="M135" s="203"/>
      <c r="N135" s="203"/>
      <c r="O135" s="203"/>
      <c r="P135" s="203"/>
      <c r="Q135" s="203"/>
      <c r="R135" s="203"/>
      <c r="AP135" s="181"/>
      <c r="AQ135" s="181"/>
      <c r="AR135" s="181"/>
      <c r="AS135" s="181"/>
      <c r="AT135" s="181"/>
      <c r="AU135" s="181"/>
      <c r="AV135" s="181"/>
      <c r="AW135" s="181"/>
      <c r="AX135" s="181"/>
      <c r="AY135" s="181"/>
      <c r="AZ135" s="181"/>
      <c r="BA135" s="181"/>
      <c r="BB135" s="181"/>
      <c r="BC135" s="181"/>
      <c r="BD135" s="181"/>
      <c r="BE135" s="181"/>
      <c r="BF135" s="181"/>
      <c r="BG135" s="181"/>
      <c r="BI135" s="241"/>
      <c r="BJ135" s="241"/>
      <c r="BL135" s="181"/>
    </row>
    <row r="136" spans="1:64">
      <c r="A136" s="181"/>
      <c r="F136" s="181"/>
      <c r="G136" s="180"/>
      <c r="H136" s="180"/>
      <c r="I136" s="180"/>
      <c r="J136" s="181"/>
      <c r="K136" s="181"/>
      <c r="L136" s="202"/>
      <c r="M136" s="203"/>
      <c r="N136" s="203"/>
      <c r="O136" s="203"/>
      <c r="P136" s="203"/>
      <c r="Q136" s="203"/>
      <c r="R136" s="203"/>
      <c r="AP136" s="181"/>
      <c r="AQ136" s="181"/>
      <c r="AR136" s="181"/>
      <c r="AS136" s="181"/>
      <c r="AT136" s="181"/>
      <c r="AU136" s="181"/>
      <c r="AV136" s="181"/>
      <c r="AW136" s="181"/>
      <c r="AX136" s="181"/>
      <c r="AY136" s="181"/>
      <c r="AZ136" s="181"/>
      <c r="BA136" s="181"/>
      <c r="BB136" s="181"/>
      <c r="BC136" s="181"/>
      <c r="BD136" s="181"/>
      <c r="BE136" s="181"/>
      <c r="BF136" s="181"/>
      <c r="BG136" s="181"/>
      <c r="BI136" s="241"/>
      <c r="BJ136" s="241"/>
      <c r="BL136" s="181"/>
    </row>
    <row r="137" spans="1:64">
      <c r="A137" s="181"/>
      <c r="F137" s="181"/>
      <c r="G137" s="180"/>
      <c r="H137" s="180"/>
      <c r="I137" s="180"/>
      <c r="J137" s="181"/>
      <c r="K137" s="181"/>
      <c r="L137" s="202"/>
      <c r="M137" s="203"/>
      <c r="N137" s="203"/>
      <c r="O137" s="203"/>
      <c r="P137" s="203"/>
      <c r="Q137" s="203"/>
      <c r="R137" s="203"/>
      <c r="AP137" s="181"/>
      <c r="AQ137" s="181"/>
      <c r="AR137" s="181"/>
      <c r="AS137" s="181"/>
      <c r="AT137" s="181"/>
      <c r="AU137" s="181"/>
      <c r="AV137" s="181"/>
      <c r="AW137" s="181"/>
      <c r="AX137" s="181"/>
      <c r="AY137" s="181"/>
      <c r="AZ137" s="181"/>
      <c r="BA137" s="181"/>
      <c r="BB137" s="181"/>
      <c r="BC137" s="181"/>
      <c r="BD137" s="181"/>
      <c r="BE137" s="181"/>
      <c r="BF137" s="181"/>
      <c r="BG137" s="181"/>
      <c r="BI137" s="241"/>
      <c r="BJ137" s="241"/>
      <c r="BL137" s="181"/>
    </row>
    <row r="138" spans="1:64">
      <c r="A138" s="181"/>
      <c r="F138" s="181"/>
      <c r="G138" s="180"/>
      <c r="H138" s="180"/>
      <c r="I138" s="180"/>
      <c r="J138" s="181"/>
      <c r="K138" s="181"/>
      <c r="L138" s="202"/>
      <c r="M138" s="203"/>
      <c r="N138" s="203"/>
      <c r="O138" s="203"/>
      <c r="P138" s="203"/>
      <c r="Q138" s="203"/>
      <c r="R138" s="203"/>
      <c r="AP138" s="181"/>
      <c r="AQ138" s="181"/>
      <c r="AR138" s="181"/>
      <c r="AS138" s="181"/>
      <c r="AT138" s="181"/>
      <c r="AU138" s="181"/>
      <c r="AV138" s="181"/>
      <c r="AW138" s="181"/>
      <c r="AX138" s="181"/>
      <c r="AY138" s="181"/>
      <c r="AZ138" s="181"/>
      <c r="BA138" s="181"/>
      <c r="BB138" s="181"/>
      <c r="BC138" s="181"/>
      <c r="BD138" s="181"/>
      <c r="BE138" s="181"/>
      <c r="BF138" s="181"/>
      <c r="BG138" s="181"/>
      <c r="BI138" s="241"/>
      <c r="BJ138" s="241"/>
      <c r="BL138" s="181"/>
    </row>
    <row r="139" spans="1:64">
      <c r="A139" s="181"/>
      <c r="F139" s="181"/>
      <c r="G139" s="180"/>
      <c r="H139" s="180"/>
      <c r="I139" s="180"/>
      <c r="J139" s="181"/>
      <c r="K139" s="181"/>
      <c r="L139" s="202"/>
      <c r="M139" s="203"/>
      <c r="N139" s="203"/>
      <c r="O139" s="203"/>
      <c r="P139" s="203"/>
      <c r="Q139" s="203"/>
      <c r="R139" s="203"/>
      <c r="AP139" s="181"/>
      <c r="AQ139" s="181"/>
      <c r="AR139" s="181"/>
      <c r="AS139" s="181"/>
      <c r="AT139" s="181"/>
      <c r="AU139" s="181"/>
      <c r="AV139" s="181"/>
      <c r="AW139" s="181"/>
      <c r="AX139" s="181"/>
      <c r="AY139" s="181"/>
      <c r="AZ139" s="181"/>
      <c r="BA139" s="181"/>
      <c r="BB139" s="181"/>
      <c r="BC139" s="181"/>
      <c r="BD139" s="181"/>
      <c r="BE139" s="181"/>
      <c r="BF139" s="181"/>
      <c r="BG139" s="181"/>
      <c r="BI139" s="241"/>
      <c r="BJ139" s="241"/>
      <c r="BL139" s="181"/>
    </row>
    <row r="140" spans="1:64">
      <c r="A140" s="181"/>
      <c r="F140" s="181"/>
      <c r="G140" s="180"/>
      <c r="H140" s="180"/>
      <c r="I140" s="180"/>
      <c r="J140" s="181"/>
      <c r="K140" s="181"/>
      <c r="L140" s="202"/>
      <c r="M140" s="203"/>
      <c r="N140" s="203"/>
      <c r="O140" s="203"/>
      <c r="P140" s="203"/>
      <c r="Q140" s="203"/>
      <c r="R140" s="203"/>
      <c r="AP140" s="181"/>
      <c r="AQ140" s="181"/>
      <c r="AR140" s="181"/>
      <c r="AS140" s="181"/>
      <c r="AT140" s="181"/>
      <c r="AU140" s="181"/>
      <c r="AV140" s="181"/>
      <c r="AW140" s="181"/>
      <c r="AX140" s="181"/>
      <c r="AY140" s="181"/>
      <c r="AZ140" s="181"/>
      <c r="BA140" s="181"/>
      <c r="BB140" s="181"/>
      <c r="BC140" s="181"/>
      <c r="BD140" s="181"/>
      <c r="BE140" s="181"/>
      <c r="BF140" s="181"/>
      <c r="BG140" s="181"/>
      <c r="BI140" s="241"/>
      <c r="BJ140" s="241"/>
      <c r="BL140" s="181"/>
    </row>
    <row r="141" spans="1:64">
      <c r="A141" s="181"/>
      <c r="F141" s="181"/>
      <c r="G141" s="180"/>
      <c r="H141" s="180"/>
      <c r="I141" s="180"/>
      <c r="J141" s="181"/>
      <c r="K141" s="181"/>
      <c r="L141" s="202"/>
      <c r="M141" s="203"/>
      <c r="N141" s="203"/>
      <c r="O141" s="203"/>
      <c r="P141" s="203"/>
      <c r="Q141" s="203"/>
      <c r="R141" s="203"/>
      <c r="AP141" s="181"/>
      <c r="AQ141" s="181"/>
      <c r="AR141" s="181"/>
      <c r="AS141" s="181"/>
      <c r="AT141" s="181"/>
      <c r="AU141" s="181"/>
      <c r="AV141" s="181"/>
      <c r="AW141" s="181"/>
      <c r="AX141" s="181"/>
      <c r="AY141" s="181"/>
      <c r="AZ141" s="181"/>
      <c r="BA141" s="181"/>
      <c r="BB141" s="181"/>
      <c r="BC141" s="181"/>
      <c r="BD141" s="181"/>
      <c r="BE141" s="181"/>
      <c r="BF141" s="181"/>
      <c r="BG141" s="181"/>
      <c r="BI141" s="241"/>
      <c r="BJ141" s="241"/>
      <c r="BL141" s="181"/>
    </row>
    <row r="142" spans="1:64">
      <c r="A142" s="181"/>
      <c r="F142" s="181"/>
      <c r="G142" s="180"/>
      <c r="H142" s="180"/>
      <c r="I142" s="180"/>
      <c r="J142" s="181"/>
      <c r="K142" s="181"/>
      <c r="L142" s="202"/>
      <c r="M142" s="203"/>
      <c r="N142" s="203"/>
      <c r="O142" s="203"/>
      <c r="P142" s="203"/>
      <c r="Q142" s="203"/>
      <c r="R142" s="203"/>
      <c r="AP142" s="181"/>
      <c r="AQ142" s="181"/>
      <c r="AR142" s="181"/>
      <c r="AS142" s="181"/>
      <c r="AT142" s="181"/>
      <c r="AU142" s="181"/>
      <c r="AV142" s="181"/>
      <c r="AW142" s="181"/>
      <c r="AX142" s="181"/>
      <c r="AY142" s="181"/>
      <c r="AZ142" s="181"/>
      <c r="BA142" s="181"/>
      <c r="BB142" s="181"/>
      <c r="BC142" s="181"/>
      <c r="BD142" s="181"/>
      <c r="BE142" s="181"/>
      <c r="BF142" s="181"/>
      <c r="BG142" s="181"/>
      <c r="BI142" s="241"/>
      <c r="BJ142" s="241"/>
      <c r="BL142" s="181"/>
    </row>
    <row r="143" spans="1:64">
      <c r="A143" s="181"/>
      <c r="F143" s="181"/>
      <c r="G143" s="180"/>
      <c r="H143" s="180"/>
      <c r="I143" s="180"/>
      <c r="J143" s="181"/>
      <c r="K143" s="181"/>
      <c r="L143" s="202"/>
      <c r="M143" s="203"/>
      <c r="N143" s="203"/>
      <c r="O143" s="203"/>
      <c r="P143" s="203"/>
      <c r="Q143" s="203"/>
      <c r="R143" s="203"/>
      <c r="AP143" s="181"/>
      <c r="AQ143" s="181"/>
      <c r="AR143" s="181"/>
      <c r="AS143" s="181"/>
      <c r="AT143" s="181"/>
      <c r="AU143" s="181"/>
      <c r="AV143" s="181"/>
      <c r="AW143" s="181"/>
      <c r="AX143" s="181"/>
      <c r="AY143" s="181"/>
      <c r="AZ143" s="181"/>
      <c r="BA143" s="181"/>
      <c r="BB143" s="181"/>
      <c r="BC143" s="181"/>
      <c r="BD143" s="181"/>
      <c r="BE143" s="181"/>
      <c r="BF143" s="181"/>
      <c r="BG143" s="181"/>
      <c r="BI143" s="241"/>
      <c r="BJ143" s="241"/>
      <c r="BL143" s="181"/>
    </row>
    <row r="144" spans="1:64">
      <c r="A144" s="181"/>
      <c r="F144" s="181"/>
      <c r="G144" s="180"/>
      <c r="H144" s="180"/>
      <c r="I144" s="180"/>
      <c r="J144" s="181"/>
      <c r="K144" s="181"/>
      <c r="L144" s="202"/>
      <c r="M144" s="203"/>
      <c r="N144" s="203"/>
      <c r="O144" s="203"/>
      <c r="P144" s="203"/>
      <c r="Q144" s="203"/>
      <c r="R144" s="203"/>
      <c r="AP144" s="181"/>
      <c r="AQ144" s="181"/>
      <c r="AR144" s="181"/>
      <c r="AS144" s="181"/>
      <c r="AT144" s="181"/>
      <c r="AU144" s="181"/>
      <c r="AV144" s="181"/>
      <c r="AW144" s="181"/>
      <c r="AX144" s="181"/>
      <c r="AY144" s="181"/>
      <c r="AZ144" s="181"/>
      <c r="BA144" s="181"/>
      <c r="BB144" s="181"/>
      <c r="BC144" s="181"/>
      <c r="BD144" s="181"/>
      <c r="BE144" s="181"/>
      <c r="BF144" s="181"/>
      <c r="BG144" s="181"/>
      <c r="BI144" s="241"/>
      <c r="BJ144" s="241"/>
      <c r="BL144" s="181"/>
    </row>
    <row r="145" spans="1:64">
      <c r="A145" s="181"/>
      <c r="F145" s="181"/>
      <c r="G145" s="180"/>
      <c r="H145" s="180"/>
      <c r="I145" s="180"/>
      <c r="J145" s="181"/>
      <c r="K145" s="181"/>
      <c r="L145" s="202"/>
      <c r="M145" s="203"/>
      <c r="N145" s="203"/>
      <c r="O145" s="203"/>
      <c r="P145" s="203"/>
      <c r="Q145" s="203"/>
      <c r="R145" s="203"/>
      <c r="AP145" s="181"/>
      <c r="AQ145" s="181"/>
      <c r="AR145" s="181"/>
      <c r="AS145" s="181"/>
      <c r="AT145" s="181"/>
      <c r="AU145" s="181"/>
      <c r="AV145" s="181"/>
      <c r="AW145" s="181"/>
      <c r="AX145" s="181"/>
      <c r="AY145" s="181"/>
      <c r="AZ145" s="181"/>
      <c r="BA145" s="181"/>
      <c r="BB145" s="181"/>
      <c r="BC145" s="181"/>
      <c r="BD145" s="181"/>
      <c r="BE145" s="181"/>
      <c r="BF145" s="181"/>
      <c r="BG145" s="181"/>
      <c r="BI145" s="241"/>
      <c r="BJ145" s="241"/>
      <c r="BL145" s="181"/>
    </row>
    <row r="146" spans="1:64">
      <c r="A146" s="181"/>
      <c r="F146" s="181"/>
      <c r="G146" s="180"/>
      <c r="H146" s="180"/>
      <c r="I146" s="180"/>
      <c r="J146" s="181"/>
      <c r="K146" s="181"/>
      <c r="L146" s="202"/>
      <c r="M146" s="203"/>
      <c r="N146" s="203"/>
      <c r="O146" s="203"/>
      <c r="P146" s="203"/>
      <c r="Q146" s="203"/>
      <c r="R146" s="203"/>
      <c r="AP146" s="181"/>
      <c r="AQ146" s="181"/>
      <c r="AR146" s="181"/>
      <c r="AS146" s="181"/>
      <c r="AT146" s="181"/>
      <c r="AU146" s="181"/>
      <c r="AV146" s="181"/>
      <c r="AW146" s="181"/>
      <c r="AX146" s="181"/>
      <c r="AY146" s="181"/>
      <c r="AZ146" s="181"/>
      <c r="BA146" s="181"/>
      <c r="BB146" s="181"/>
      <c r="BC146" s="181"/>
      <c r="BD146" s="181"/>
      <c r="BE146" s="181"/>
      <c r="BF146" s="181"/>
      <c r="BG146" s="181"/>
      <c r="BI146" s="241"/>
      <c r="BJ146" s="241"/>
      <c r="BL146" s="181"/>
    </row>
    <row r="147" spans="1:64">
      <c r="A147" s="181"/>
      <c r="F147" s="181"/>
      <c r="G147" s="180"/>
      <c r="H147" s="180"/>
      <c r="I147" s="180"/>
      <c r="J147" s="181"/>
      <c r="K147" s="181"/>
      <c r="L147" s="202"/>
      <c r="M147" s="203"/>
      <c r="N147" s="203"/>
      <c r="O147" s="203"/>
      <c r="P147" s="203"/>
      <c r="Q147" s="203"/>
      <c r="R147" s="203"/>
      <c r="AP147" s="181"/>
      <c r="AQ147" s="181"/>
      <c r="AR147" s="181"/>
      <c r="AS147" s="181"/>
      <c r="AT147" s="181"/>
      <c r="AU147" s="181"/>
      <c r="AV147" s="181"/>
      <c r="AW147" s="181"/>
      <c r="AX147" s="181"/>
      <c r="AY147" s="181"/>
      <c r="AZ147" s="181"/>
      <c r="BA147" s="181"/>
      <c r="BB147" s="181"/>
      <c r="BC147" s="181"/>
      <c r="BD147" s="181"/>
      <c r="BE147" s="181"/>
      <c r="BF147" s="181"/>
      <c r="BG147" s="181"/>
      <c r="BI147" s="241"/>
      <c r="BJ147" s="241"/>
      <c r="BL147" s="181"/>
    </row>
    <row r="148" spans="1:64">
      <c r="A148" s="181"/>
      <c r="F148" s="181"/>
      <c r="G148" s="180"/>
      <c r="H148" s="180"/>
      <c r="I148" s="180"/>
      <c r="J148" s="181"/>
      <c r="K148" s="181"/>
      <c r="L148" s="202"/>
      <c r="M148" s="203"/>
      <c r="N148" s="203"/>
      <c r="O148" s="203"/>
      <c r="P148" s="203"/>
      <c r="Q148" s="203"/>
      <c r="R148" s="203"/>
      <c r="AP148" s="181"/>
      <c r="AQ148" s="181"/>
      <c r="AR148" s="181"/>
      <c r="AS148" s="181"/>
      <c r="AT148" s="181"/>
      <c r="AU148" s="181"/>
      <c r="AV148" s="181"/>
      <c r="AW148" s="181"/>
      <c r="AX148" s="181"/>
      <c r="AY148" s="181"/>
      <c r="AZ148" s="181"/>
      <c r="BA148" s="181"/>
      <c r="BB148" s="181"/>
      <c r="BC148" s="181"/>
      <c r="BD148" s="181"/>
      <c r="BE148" s="181"/>
      <c r="BF148" s="181"/>
      <c r="BG148" s="181"/>
      <c r="BI148" s="241"/>
      <c r="BJ148" s="241"/>
      <c r="BL148" s="181"/>
    </row>
    <row r="149" spans="1:64">
      <c r="A149" s="181"/>
      <c r="F149" s="181"/>
      <c r="G149" s="180"/>
      <c r="H149" s="180"/>
      <c r="I149" s="180"/>
      <c r="J149" s="181"/>
      <c r="K149" s="181"/>
      <c r="L149" s="202"/>
      <c r="M149" s="203"/>
      <c r="N149" s="203"/>
      <c r="O149" s="203"/>
      <c r="P149" s="203"/>
      <c r="Q149" s="203"/>
      <c r="R149" s="203"/>
      <c r="AP149" s="181"/>
      <c r="AQ149" s="181"/>
      <c r="AR149" s="181"/>
      <c r="AS149" s="181"/>
      <c r="AT149" s="181"/>
      <c r="AU149" s="181"/>
      <c r="AV149" s="181"/>
      <c r="AW149" s="181"/>
      <c r="AX149" s="181"/>
      <c r="AY149" s="181"/>
      <c r="AZ149" s="181"/>
      <c r="BA149" s="181"/>
      <c r="BB149" s="181"/>
      <c r="BC149" s="181"/>
      <c r="BD149" s="181"/>
      <c r="BE149" s="181"/>
      <c r="BF149" s="181"/>
      <c r="BG149" s="181"/>
      <c r="BI149" s="241"/>
      <c r="BJ149" s="241"/>
      <c r="BL149" s="181"/>
    </row>
    <row r="150" spans="1:64">
      <c r="A150" s="181"/>
      <c r="F150" s="181"/>
      <c r="G150" s="180"/>
      <c r="H150" s="180"/>
      <c r="I150" s="180"/>
      <c r="J150" s="181"/>
      <c r="K150" s="181"/>
      <c r="L150" s="202"/>
      <c r="M150" s="203"/>
      <c r="N150" s="203"/>
      <c r="O150" s="203"/>
      <c r="P150" s="203"/>
      <c r="Q150" s="203"/>
      <c r="R150" s="203"/>
      <c r="AP150" s="181"/>
      <c r="AQ150" s="181"/>
      <c r="AR150" s="181"/>
      <c r="AS150" s="181"/>
      <c r="AT150" s="181"/>
      <c r="AU150" s="181"/>
      <c r="AV150" s="181"/>
      <c r="AW150" s="181"/>
      <c r="AX150" s="181"/>
      <c r="AY150" s="181"/>
      <c r="AZ150" s="181"/>
      <c r="BA150" s="181"/>
      <c r="BB150" s="181"/>
      <c r="BC150" s="181"/>
      <c r="BD150" s="181"/>
      <c r="BE150" s="181"/>
      <c r="BF150" s="181"/>
      <c r="BG150" s="181"/>
      <c r="BI150" s="241"/>
      <c r="BJ150" s="241"/>
      <c r="BL150" s="181"/>
    </row>
    <row r="151" spans="1:64">
      <c r="A151" s="181"/>
      <c r="F151" s="181"/>
      <c r="G151" s="180"/>
      <c r="H151" s="180"/>
      <c r="I151" s="180"/>
      <c r="J151" s="181"/>
      <c r="K151" s="181"/>
      <c r="L151" s="202"/>
      <c r="M151" s="203"/>
      <c r="N151" s="203"/>
      <c r="O151" s="203"/>
      <c r="P151" s="203"/>
      <c r="Q151" s="203"/>
      <c r="R151" s="203"/>
      <c r="AP151" s="181"/>
      <c r="AQ151" s="181"/>
      <c r="AR151" s="181"/>
      <c r="AS151" s="181"/>
      <c r="AT151" s="181"/>
      <c r="AU151" s="181"/>
      <c r="AV151" s="181"/>
      <c r="AW151" s="181"/>
      <c r="AX151" s="181"/>
      <c r="AY151" s="181"/>
      <c r="AZ151" s="181"/>
      <c r="BA151" s="181"/>
      <c r="BB151" s="181"/>
      <c r="BC151" s="181"/>
      <c r="BD151" s="181"/>
      <c r="BE151" s="181"/>
      <c r="BF151" s="181"/>
      <c r="BG151" s="181"/>
      <c r="BI151" s="241"/>
      <c r="BJ151" s="241"/>
      <c r="BL151" s="181"/>
    </row>
    <row r="152" spans="1:64">
      <c r="A152" s="181"/>
      <c r="F152" s="181"/>
      <c r="G152" s="180"/>
      <c r="H152" s="180"/>
      <c r="I152" s="180"/>
      <c r="J152" s="181"/>
      <c r="K152" s="181"/>
      <c r="L152" s="202"/>
      <c r="M152" s="203"/>
      <c r="N152" s="203"/>
      <c r="O152" s="203"/>
      <c r="P152" s="203"/>
      <c r="Q152" s="203"/>
      <c r="R152" s="203"/>
      <c r="AP152" s="181"/>
      <c r="AQ152" s="181"/>
      <c r="AR152" s="181"/>
      <c r="AS152" s="181"/>
      <c r="AT152" s="181"/>
      <c r="AU152" s="181"/>
      <c r="AV152" s="181"/>
      <c r="AW152" s="181"/>
      <c r="AX152" s="181"/>
      <c r="AY152" s="181"/>
      <c r="AZ152" s="181"/>
      <c r="BA152" s="181"/>
      <c r="BB152" s="181"/>
      <c r="BC152" s="181"/>
      <c r="BD152" s="181"/>
      <c r="BE152" s="181"/>
      <c r="BF152" s="181"/>
      <c r="BG152" s="181"/>
      <c r="BI152" s="241"/>
      <c r="BJ152" s="241"/>
      <c r="BL152" s="181"/>
    </row>
    <row r="153" spans="1:64">
      <c r="A153" s="181"/>
      <c r="F153" s="181"/>
      <c r="G153" s="180"/>
      <c r="H153" s="180"/>
      <c r="I153" s="180"/>
      <c r="J153" s="181"/>
      <c r="K153" s="181"/>
      <c r="L153" s="202"/>
      <c r="M153" s="203"/>
      <c r="N153" s="203"/>
      <c r="O153" s="203"/>
      <c r="P153" s="203"/>
      <c r="Q153" s="203"/>
      <c r="R153" s="203"/>
      <c r="AP153" s="181"/>
      <c r="AQ153" s="181"/>
      <c r="AR153" s="181"/>
      <c r="AS153" s="181"/>
      <c r="AT153" s="181"/>
      <c r="AU153" s="181"/>
      <c r="AV153" s="181"/>
      <c r="AW153" s="181"/>
      <c r="AX153" s="181"/>
      <c r="AY153" s="181"/>
      <c r="AZ153" s="181"/>
      <c r="BA153" s="181"/>
      <c r="BB153" s="181"/>
      <c r="BC153" s="181"/>
      <c r="BD153" s="181"/>
      <c r="BE153" s="181"/>
      <c r="BF153" s="181"/>
      <c r="BG153" s="181"/>
      <c r="BI153" s="241"/>
      <c r="BJ153" s="241"/>
      <c r="BL153" s="181"/>
    </row>
    <row r="154" spans="1:64">
      <c r="A154" s="181"/>
      <c r="F154" s="181"/>
      <c r="G154" s="180"/>
      <c r="H154" s="180"/>
      <c r="I154" s="180"/>
      <c r="J154" s="181"/>
      <c r="K154" s="181"/>
      <c r="L154" s="202"/>
      <c r="M154" s="203"/>
      <c r="N154" s="203"/>
      <c r="O154" s="203"/>
      <c r="P154" s="203"/>
      <c r="Q154" s="203"/>
      <c r="R154" s="203"/>
      <c r="AP154" s="181"/>
      <c r="AQ154" s="181"/>
      <c r="AR154" s="181"/>
      <c r="AS154" s="181"/>
      <c r="AT154" s="181"/>
      <c r="AU154" s="181"/>
      <c r="AV154" s="181"/>
      <c r="AW154" s="181"/>
      <c r="AX154" s="181"/>
      <c r="AY154" s="181"/>
      <c r="AZ154" s="181"/>
      <c r="BA154" s="181"/>
      <c r="BB154" s="181"/>
      <c r="BC154" s="181"/>
      <c r="BD154" s="181"/>
      <c r="BE154" s="181"/>
      <c r="BF154" s="181"/>
      <c r="BG154" s="181"/>
      <c r="BI154" s="241"/>
      <c r="BJ154" s="241"/>
      <c r="BL154" s="181"/>
    </row>
    <row r="155" spans="1:64">
      <c r="A155" s="181"/>
      <c r="F155" s="181"/>
      <c r="G155" s="180"/>
      <c r="H155" s="180"/>
      <c r="I155" s="180"/>
      <c r="J155" s="181"/>
      <c r="K155" s="181"/>
      <c r="L155" s="202"/>
      <c r="M155" s="203"/>
      <c r="N155" s="203"/>
      <c r="O155" s="203"/>
      <c r="P155" s="203"/>
      <c r="Q155" s="203"/>
      <c r="R155" s="203"/>
      <c r="AP155" s="181"/>
      <c r="AQ155" s="181"/>
      <c r="AR155" s="181"/>
      <c r="AS155" s="181"/>
      <c r="AT155" s="181"/>
      <c r="AU155" s="181"/>
      <c r="AV155" s="181"/>
      <c r="AW155" s="181"/>
      <c r="AX155" s="181"/>
      <c r="AY155" s="181"/>
      <c r="AZ155" s="181"/>
      <c r="BA155" s="181"/>
      <c r="BB155" s="181"/>
      <c r="BC155" s="181"/>
      <c r="BD155" s="181"/>
      <c r="BE155" s="181"/>
      <c r="BF155" s="181"/>
      <c r="BG155" s="181"/>
      <c r="BI155" s="241"/>
      <c r="BJ155" s="241"/>
      <c r="BL155" s="181"/>
    </row>
    <row r="156" spans="1:64">
      <c r="A156" s="181"/>
      <c r="F156" s="181"/>
      <c r="G156" s="180"/>
      <c r="H156" s="180"/>
      <c r="I156" s="180"/>
      <c r="J156" s="181"/>
      <c r="K156" s="181"/>
      <c r="L156" s="202"/>
      <c r="M156" s="203"/>
      <c r="N156" s="203"/>
      <c r="O156" s="203"/>
      <c r="P156" s="203"/>
      <c r="Q156" s="203"/>
      <c r="R156" s="203"/>
      <c r="AP156" s="181"/>
      <c r="AQ156" s="181"/>
      <c r="AR156" s="181"/>
      <c r="AS156" s="181"/>
      <c r="AT156" s="181"/>
      <c r="AU156" s="181"/>
      <c r="AV156" s="181"/>
      <c r="AW156" s="181"/>
      <c r="AX156" s="181"/>
      <c r="AY156" s="181"/>
      <c r="AZ156" s="181"/>
      <c r="BA156" s="181"/>
      <c r="BB156" s="181"/>
      <c r="BC156" s="181"/>
      <c r="BD156" s="181"/>
      <c r="BE156" s="181"/>
      <c r="BF156" s="181"/>
      <c r="BG156" s="181"/>
      <c r="BI156" s="241"/>
      <c r="BJ156" s="241"/>
      <c r="BL156" s="181"/>
    </row>
    <row r="157" spans="1:64">
      <c r="A157" s="181"/>
      <c r="F157" s="181"/>
      <c r="G157" s="180"/>
      <c r="H157" s="180"/>
      <c r="I157" s="180"/>
      <c r="J157" s="181"/>
      <c r="K157" s="181"/>
      <c r="L157" s="202"/>
      <c r="M157" s="203"/>
      <c r="N157" s="203"/>
      <c r="O157" s="203"/>
      <c r="P157" s="203"/>
      <c r="Q157" s="203"/>
      <c r="R157" s="203"/>
      <c r="AP157" s="181"/>
      <c r="AQ157" s="181"/>
      <c r="AR157" s="181"/>
      <c r="AS157" s="181"/>
      <c r="AT157" s="181"/>
      <c r="AU157" s="181"/>
      <c r="AV157" s="181"/>
      <c r="AW157" s="181"/>
      <c r="AX157" s="181"/>
      <c r="AY157" s="181"/>
      <c r="AZ157" s="181"/>
      <c r="BA157" s="181"/>
      <c r="BB157" s="181"/>
      <c r="BC157" s="181"/>
      <c r="BD157" s="181"/>
      <c r="BE157" s="181"/>
      <c r="BF157" s="181"/>
      <c r="BG157" s="181"/>
      <c r="BI157" s="241"/>
      <c r="BJ157" s="241"/>
      <c r="BL157" s="181"/>
    </row>
    <row r="158" spans="1:64">
      <c r="A158" s="181"/>
      <c r="F158" s="181"/>
      <c r="G158" s="180"/>
      <c r="H158" s="180"/>
      <c r="I158" s="180"/>
      <c r="J158" s="181"/>
      <c r="K158" s="181"/>
      <c r="L158" s="202"/>
      <c r="M158" s="203"/>
      <c r="N158" s="203"/>
      <c r="O158" s="203"/>
      <c r="P158" s="203"/>
      <c r="Q158" s="203"/>
      <c r="R158" s="203"/>
      <c r="AP158" s="181"/>
      <c r="AQ158" s="181"/>
      <c r="AR158" s="181"/>
      <c r="AS158" s="181"/>
      <c r="AT158" s="181"/>
      <c r="AU158" s="181"/>
      <c r="AV158" s="181"/>
      <c r="AW158" s="181"/>
      <c r="AX158" s="181"/>
      <c r="AY158" s="181"/>
      <c r="AZ158" s="181"/>
      <c r="BA158" s="181"/>
      <c r="BB158" s="181"/>
      <c r="BC158" s="181"/>
      <c r="BD158" s="181"/>
      <c r="BE158" s="181"/>
      <c r="BF158" s="181"/>
      <c r="BG158" s="181"/>
      <c r="BI158" s="241"/>
      <c r="BJ158" s="241"/>
      <c r="BL158" s="181"/>
    </row>
    <row r="159" spans="1:64">
      <c r="A159" s="181"/>
      <c r="F159" s="181"/>
      <c r="G159" s="180"/>
      <c r="H159" s="180"/>
      <c r="I159" s="180"/>
      <c r="J159" s="181"/>
      <c r="K159" s="181"/>
      <c r="L159" s="202"/>
      <c r="M159" s="203"/>
      <c r="N159" s="203"/>
      <c r="O159" s="203"/>
      <c r="P159" s="203"/>
      <c r="Q159" s="203"/>
      <c r="R159" s="203"/>
      <c r="AP159" s="181"/>
      <c r="AQ159" s="181"/>
      <c r="AR159" s="181"/>
      <c r="AS159" s="181"/>
      <c r="AT159" s="181"/>
      <c r="AU159" s="181"/>
      <c r="AV159" s="181"/>
      <c r="AW159" s="181"/>
      <c r="AX159" s="181"/>
      <c r="AY159" s="181"/>
      <c r="AZ159" s="181"/>
      <c r="BA159" s="181"/>
      <c r="BB159" s="181"/>
      <c r="BC159" s="181"/>
      <c r="BD159" s="181"/>
      <c r="BE159" s="181"/>
      <c r="BF159" s="181"/>
      <c r="BG159" s="181"/>
      <c r="BI159" s="241"/>
      <c r="BJ159" s="241"/>
      <c r="BL159" s="181"/>
    </row>
    <row r="160" spans="1:64">
      <c r="A160" s="181"/>
      <c r="F160" s="181"/>
      <c r="G160" s="180"/>
      <c r="H160" s="180"/>
      <c r="I160" s="180"/>
      <c r="J160" s="181"/>
      <c r="K160" s="181"/>
      <c r="L160" s="202"/>
      <c r="M160" s="203"/>
      <c r="N160" s="203"/>
      <c r="O160" s="203"/>
      <c r="P160" s="203"/>
      <c r="Q160" s="203"/>
      <c r="R160" s="203"/>
      <c r="AP160" s="181"/>
      <c r="AQ160" s="181"/>
      <c r="AR160" s="181"/>
      <c r="AS160" s="181"/>
      <c r="AT160" s="181"/>
      <c r="AU160" s="181"/>
      <c r="AV160" s="181"/>
      <c r="AW160" s="181"/>
      <c r="AX160" s="181"/>
      <c r="AY160" s="181"/>
      <c r="AZ160" s="181"/>
      <c r="BA160" s="181"/>
      <c r="BB160" s="181"/>
      <c r="BC160" s="181"/>
      <c r="BD160" s="181"/>
      <c r="BE160" s="181"/>
      <c r="BF160" s="181"/>
      <c r="BG160" s="181"/>
      <c r="BI160" s="241"/>
      <c r="BJ160" s="241"/>
      <c r="BL160" s="181"/>
    </row>
    <row r="161" spans="1:64">
      <c r="A161" s="181"/>
      <c r="F161" s="181"/>
      <c r="G161" s="180"/>
      <c r="H161" s="180"/>
      <c r="I161" s="180"/>
      <c r="J161" s="181"/>
      <c r="K161" s="181"/>
      <c r="L161" s="202"/>
      <c r="M161" s="203"/>
      <c r="N161" s="203"/>
      <c r="O161" s="203"/>
      <c r="P161" s="203"/>
      <c r="Q161" s="203"/>
      <c r="R161" s="203"/>
      <c r="AP161" s="181"/>
      <c r="AQ161" s="181"/>
      <c r="AR161" s="181"/>
      <c r="AS161" s="181"/>
      <c r="AT161" s="181"/>
      <c r="AU161" s="181"/>
      <c r="AV161" s="181"/>
      <c r="AW161" s="181"/>
      <c r="AX161" s="181"/>
      <c r="AY161" s="181"/>
      <c r="AZ161" s="181"/>
      <c r="BA161" s="181"/>
      <c r="BB161" s="181"/>
      <c r="BC161" s="181"/>
      <c r="BD161" s="181"/>
      <c r="BE161" s="181"/>
      <c r="BF161" s="181"/>
      <c r="BG161" s="181"/>
      <c r="BI161" s="241"/>
      <c r="BJ161" s="241"/>
      <c r="BL161" s="181"/>
    </row>
    <row r="162" spans="1:64">
      <c r="A162" s="181"/>
      <c r="F162" s="181"/>
      <c r="G162" s="180"/>
      <c r="H162" s="180"/>
      <c r="I162" s="180"/>
      <c r="J162" s="181"/>
      <c r="K162" s="181"/>
      <c r="L162" s="202"/>
      <c r="M162" s="203"/>
      <c r="N162" s="203"/>
      <c r="O162" s="203"/>
      <c r="P162" s="203"/>
      <c r="Q162" s="203"/>
      <c r="R162" s="203"/>
      <c r="AP162" s="181"/>
      <c r="AQ162" s="181"/>
      <c r="AR162" s="181"/>
      <c r="AS162" s="181"/>
      <c r="AT162" s="181"/>
      <c r="AU162" s="181"/>
      <c r="AV162" s="181"/>
      <c r="AW162" s="181"/>
      <c r="AX162" s="181"/>
      <c r="AY162" s="181"/>
      <c r="AZ162" s="181"/>
      <c r="BA162" s="181"/>
      <c r="BB162" s="181"/>
      <c r="BC162" s="181"/>
      <c r="BD162" s="181"/>
      <c r="BE162" s="181"/>
      <c r="BF162" s="181"/>
      <c r="BG162" s="181"/>
      <c r="BI162" s="241"/>
      <c r="BJ162" s="241"/>
      <c r="BL162" s="181"/>
    </row>
    <row r="163" spans="1:64">
      <c r="A163" s="181"/>
      <c r="F163" s="181"/>
      <c r="G163" s="180"/>
      <c r="H163" s="180"/>
      <c r="I163" s="180"/>
      <c r="J163" s="181"/>
      <c r="K163" s="181"/>
      <c r="L163" s="202"/>
      <c r="M163" s="203"/>
      <c r="N163" s="203"/>
      <c r="O163" s="203"/>
      <c r="P163" s="203"/>
      <c r="Q163" s="203"/>
      <c r="R163" s="203"/>
      <c r="AP163" s="181"/>
      <c r="AQ163" s="181"/>
      <c r="AR163" s="181"/>
      <c r="AS163" s="181"/>
      <c r="AT163" s="181"/>
      <c r="AU163" s="181"/>
      <c r="AV163" s="181"/>
      <c r="AW163" s="181"/>
      <c r="AX163" s="181"/>
      <c r="AY163" s="181"/>
      <c r="AZ163" s="181"/>
      <c r="BA163" s="181"/>
      <c r="BB163" s="181"/>
      <c r="BC163" s="181"/>
      <c r="BD163" s="181"/>
      <c r="BE163" s="181"/>
      <c r="BF163" s="181"/>
      <c r="BG163" s="181"/>
      <c r="BI163" s="241"/>
      <c r="BJ163" s="241"/>
      <c r="BL163" s="181"/>
    </row>
    <row r="164" spans="1:64">
      <c r="A164" s="181"/>
      <c r="F164" s="181"/>
      <c r="G164" s="180"/>
      <c r="H164" s="180"/>
      <c r="I164" s="180"/>
      <c r="J164" s="181"/>
      <c r="K164" s="181"/>
      <c r="L164" s="202"/>
      <c r="M164" s="203"/>
      <c r="N164" s="203"/>
      <c r="O164" s="203"/>
      <c r="P164" s="203"/>
      <c r="Q164" s="203"/>
      <c r="R164" s="203"/>
      <c r="AP164" s="181"/>
      <c r="AQ164" s="181"/>
      <c r="AR164" s="181"/>
      <c r="AS164" s="181"/>
      <c r="AT164" s="181"/>
      <c r="AU164" s="181"/>
      <c r="AV164" s="181"/>
      <c r="AW164" s="181"/>
      <c r="AX164" s="181"/>
      <c r="AY164" s="181"/>
      <c r="AZ164" s="181"/>
      <c r="BA164" s="181"/>
      <c r="BB164" s="181"/>
      <c r="BC164" s="181"/>
      <c r="BD164" s="181"/>
      <c r="BE164" s="181"/>
      <c r="BF164" s="181"/>
      <c r="BG164" s="181"/>
      <c r="BI164" s="241"/>
      <c r="BJ164" s="241"/>
      <c r="BL164" s="181"/>
    </row>
    <row r="165" spans="1:64">
      <c r="A165" s="181"/>
      <c r="F165" s="181"/>
      <c r="G165" s="180"/>
      <c r="H165" s="180"/>
      <c r="I165" s="180"/>
      <c r="J165" s="181"/>
      <c r="K165" s="181"/>
      <c r="L165" s="202"/>
      <c r="M165" s="203"/>
      <c r="N165" s="203"/>
      <c r="O165" s="203"/>
      <c r="P165" s="203"/>
      <c r="Q165" s="203"/>
      <c r="R165" s="203"/>
      <c r="AP165" s="181"/>
      <c r="AQ165" s="181"/>
      <c r="AR165" s="181"/>
      <c r="AS165" s="181"/>
      <c r="AT165" s="181"/>
      <c r="AU165" s="181"/>
      <c r="AV165" s="181"/>
      <c r="AW165" s="181"/>
      <c r="AX165" s="181"/>
      <c r="AY165" s="181"/>
      <c r="AZ165" s="181"/>
      <c r="BA165" s="181"/>
      <c r="BB165" s="181"/>
      <c r="BC165" s="181"/>
      <c r="BD165" s="181"/>
      <c r="BE165" s="181"/>
      <c r="BF165" s="181"/>
      <c r="BG165" s="181"/>
      <c r="BI165" s="241"/>
      <c r="BJ165" s="241"/>
      <c r="BL165" s="181"/>
    </row>
    <row r="166" spans="1:64">
      <c r="A166" s="181"/>
      <c r="F166" s="181"/>
      <c r="G166" s="180"/>
      <c r="H166" s="180"/>
      <c r="I166" s="180"/>
      <c r="J166" s="181"/>
      <c r="K166" s="181"/>
      <c r="L166" s="202"/>
      <c r="M166" s="203"/>
      <c r="N166" s="203"/>
      <c r="O166" s="203"/>
      <c r="P166" s="203"/>
      <c r="Q166" s="203"/>
      <c r="R166" s="203"/>
      <c r="AP166" s="181"/>
      <c r="AQ166" s="181"/>
      <c r="AR166" s="181"/>
      <c r="AS166" s="181"/>
      <c r="AT166" s="181"/>
      <c r="AU166" s="181"/>
      <c r="AV166" s="181"/>
      <c r="AW166" s="181"/>
      <c r="AX166" s="181"/>
      <c r="AY166" s="181"/>
      <c r="AZ166" s="181"/>
      <c r="BA166" s="181"/>
      <c r="BB166" s="181"/>
      <c r="BC166" s="181"/>
      <c r="BD166" s="181"/>
      <c r="BE166" s="181"/>
      <c r="BF166" s="181"/>
      <c r="BG166" s="181"/>
      <c r="BI166" s="241"/>
      <c r="BJ166" s="241"/>
      <c r="BL166" s="181"/>
    </row>
    <row r="167" spans="1:64">
      <c r="A167" s="181"/>
      <c r="F167" s="181"/>
      <c r="G167" s="180"/>
      <c r="H167" s="180"/>
      <c r="I167" s="180"/>
      <c r="J167" s="181"/>
      <c r="K167" s="181"/>
      <c r="L167" s="202"/>
      <c r="M167" s="203"/>
      <c r="N167" s="203"/>
      <c r="O167" s="203"/>
      <c r="P167" s="203"/>
      <c r="Q167" s="203"/>
      <c r="R167" s="203"/>
      <c r="AP167" s="181"/>
      <c r="AQ167" s="181"/>
      <c r="AR167" s="181"/>
      <c r="AS167" s="181"/>
      <c r="AT167" s="181"/>
      <c r="AU167" s="181"/>
      <c r="AV167" s="181"/>
      <c r="AW167" s="181"/>
      <c r="AX167" s="181"/>
      <c r="AY167" s="181"/>
      <c r="AZ167" s="181"/>
      <c r="BA167" s="181"/>
      <c r="BB167" s="181"/>
      <c r="BC167" s="181"/>
      <c r="BD167" s="181"/>
      <c r="BE167" s="181"/>
      <c r="BF167" s="181"/>
      <c r="BG167" s="181"/>
      <c r="BI167" s="241"/>
      <c r="BJ167" s="241"/>
      <c r="BL167" s="181"/>
    </row>
    <row r="168" spans="1:64">
      <c r="A168" s="181"/>
      <c r="F168" s="181"/>
      <c r="G168" s="180"/>
      <c r="H168" s="180"/>
      <c r="I168" s="180"/>
      <c r="J168" s="181"/>
      <c r="K168" s="181"/>
      <c r="L168" s="202"/>
      <c r="M168" s="203"/>
      <c r="N168" s="203"/>
      <c r="O168" s="203"/>
      <c r="P168" s="203"/>
      <c r="Q168" s="203"/>
      <c r="R168" s="203"/>
      <c r="AP168" s="181"/>
      <c r="AQ168" s="181"/>
      <c r="AR168" s="181"/>
      <c r="AS168" s="181"/>
      <c r="AT168" s="181"/>
      <c r="AU168" s="181"/>
      <c r="AV168" s="181"/>
      <c r="AW168" s="181"/>
      <c r="AX168" s="181"/>
      <c r="AY168" s="181"/>
      <c r="AZ168" s="181"/>
      <c r="BA168" s="181"/>
      <c r="BB168" s="181"/>
      <c r="BC168" s="181"/>
      <c r="BD168" s="181"/>
      <c r="BE168" s="181"/>
      <c r="BF168" s="181"/>
      <c r="BG168" s="181"/>
      <c r="BI168" s="241"/>
      <c r="BJ168" s="241"/>
      <c r="BL168" s="181"/>
    </row>
    <row r="169" spans="1:64">
      <c r="A169" s="181"/>
      <c r="F169" s="181"/>
      <c r="G169" s="180"/>
      <c r="H169" s="180"/>
      <c r="I169" s="180"/>
      <c r="J169" s="181"/>
      <c r="K169" s="181"/>
      <c r="L169" s="202"/>
      <c r="M169" s="203"/>
      <c r="N169" s="203"/>
      <c r="O169" s="203"/>
      <c r="P169" s="203"/>
      <c r="Q169" s="203"/>
      <c r="R169" s="203"/>
      <c r="AP169" s="181"/>
      <c r="AQ169" s="181"/>
      <c r="AR169" s="181"/>
      <c r="AS169" s="181"/>
      <c r="AT169" s="181"/>
      <c r="AU169" s="181"/>
      <c r="AV169" s="181"/>
      <c r="AW169" s="181"/>
      <c r="AX169" s="181"/>
      <c r="AY169" s="181"/>
      <c r="AZ169" s="181"/>
      <c r="BA169" s="181"/>
      <c r="BB169" s="181"/>
      <c r="BC169" s="181"/>
      <c r="BD169" s="181"/>
      <c r="BE169" s="181"/>
      <c r="BF169" s="181"/>
      <c r="BG169" s="181"/>
      <c r="BI169" s="241"/>
      <c r="BJ169" s="241"/>
      <c r="BL169" s="181"/>
    </row>
    <row r="170" spans="1:64">
      <c r="A170" s="181"/>
      <c r="F170" s="181"/>
      <c r="G170" s="180"/>
      <c r="H170" s="180"/>
      <c r="I170" s="180"/>
      <c r="J170" s="181"/>
      <c r="K170" s="181"/>
      <c r="L170" s="202"/>
      <c r="M170" s="203"/>
      <c r="N170" s="203"/>
      <c r="O170" s="203"/>
      <c r="P170" s="203"/>
      <c r="Q170" s="203"/>
      <c r="R170" s="203"/>
      <c r="AP170" s="181"/>
      <c r="AQ170" s="181"/>
      <c r="AR170" s="181"/>
      <c r="AS170" s="181"/>
      <c r="AT170" s="181"/>
      <c r="AU170" s="181"/>
      <c r="AV170" s="181"/>
      <c r="AW170" s="181"/>
      <c r="AX170" s="181"/>
      <c r="AY170" s="181"/>
      <c r="AZ170" s="181"/>
      <c r="BA170" s="181"/>
      <c r="BB170" s="181"/>
      <c r="BC170" s="181"/>
      <c r="BD170" s="181"/>
      <c r="BE170" s="181"/>
      <c r="BF170" s="181"/>
      <c r="BG170" s="181"/>
      <c r="BI170" s="241"/>
      <c r="BJ170" s="241"/>
      <c r="BL170" s="181"/>
    </row>
    <row r="171" spans="1:64">
      <c r="A171" s="181"/>
      <c r="F171" s="181"/>
      <c r="G171" s="180"/>
      <c r="H171" s="180"/>
      <c r="I171" s="180"/>
      <c r="J171" s="181"/>
      <c r="K171" s="181"/>
      <c r="L171" s="202"/>
      <c r="M171" s="203"/>
      <c r="N171" s="203"/>
      <c r="O171" s="203"/>
      <c r="P171" s="203"/>
      <c r="Q171" s="203"/>
      <c r="R171" s="203"/>
      <c r="AP171" s="181"/>
      <c r="AQ171" s="181"/>
      <c r="AR171" s="181"/>
      <c r="AS171" s="181"/>
      <c r="AT171" s="181"/>
      <c r="AU171" s="181"/>
      <c r="AV171" s="181"/>
      <c r="AW171" s="181"/>
      <c r="AX171" s="181"/>
      <c r="AY171" s="181"/>
      <c r="AZ171" s="181"/>
      <c r="BA171" s="181"/>
      <c r="BB171" s="181"/>
      <c r="BC171" s="181"/>
      <c r="BD171" s="181"/>
      <c r="BE171" s="181"/>
      <c r="BF171" s="181"/>
      <c r="BG171" s="181"/>
      <c r="BI171" s="241"/>
      <c r="BJ171" s="241"/>
      <c r="BL171" s="181"/>
    </row>
    <row r="172" spans="1:64">
      <c r="A172" s="181"/>
      <c r="F172" s="181"/>
      <c r="G172" s="180"/>
      <c r="H172" s="180"/>
      <c r="I172" s="180"/>
      <c r="J172" s="181"/>
      <c r="K172" s="181"/>
      <c r="L172" s="202"/>
      <c r="M172" s="203"/>
      <c r="N172" s="203"/>
      <c r="O172" s="203"/>
      <c r="P172" s="203"/>
      <c r="Q172" s="203"/>
      <c r="R172" s="203"/>
      <c r="AP172" s="181"/>
      <c r="AQ172" s="181"/>
      <c r="AR172" s="181"/>
      <c r="AS172" s="181"/>
      <c r="AT172" s="181"/>
      <c r="AU172" s="181"/>
      <c r="AV172" s="181"/>
      <c r="AW172" s="181"/>
      <c r="AX172" s="181"/>
      <c r="AY172" s="181"/>
      <c r="AZ172" s="181"/>
      <c r="BA172" s="181"/>
      <c r="BB172" s="181"/>
      <c r="BC172" s="181"/>
      <c r="BD172" s="181"/>
      <c r="BE172" s="181"/>
      <c r="BF172" s="181"/>
      <c r="BG172" s="181"/>
      <c r="BI172" s="241"/>
      <c r="BJ172" s="241"/>
      <c r="BL172" s="181"/>
    </row>
    <row r="173" spans="1:64">
      <c r="A173" s="181"/>
      <c r="F173" s="181"/>
      <c r="G173" s="180"/>
      <c r="H173" s="180"/>
      <c r="I173" s="180"/>
      <c r="J173" s="181"/>
      <c r="K173" s="181"/>
      <c r="L173" s="202"/>
      <c r="M173" s="203"/>
      <c r="N173" s="203"/>
      <c r="O173" s="203"/>
      <c r="P173" s="203"/>
      <c r="Q173" s="203"/>
      <c r="R173" s="203"/>
      <c r="AP173" s="181"/>
      <c r="AQ173" s="181"/>
      <c r="AR173" s="181"/>
      <c r="AS173" s="181"/>
      <c r="AT173" s="181"/>
      <c r="AU173" s="181"/>
      <c r="AV173" s="181"/>
      <c r="AW173" s="181"/>
      <c r="AX173" s="181"/>
      <c r="AY173" s="181"/>
      <c r="AZ173" s="181"/>
      <c r="BA173" s="181"/>
      <c r="BB173" s="181"/>
      <c r="BC173" s="181"/>
      <c r="BD173" s="181"/>
      <c r="BE173" s="181"/>
      <c r="BF173" s="181"/>
      <c r="BG173" s="181"/>
      <c r="BI173" s="241"/>
      <c r="BJ173" s="241"/>
      <c r="BL173" s="181"/>
    </row>
    <row r="174" spans="1:64">
      <c r="A174" s="181"/>
      <c r="F174" s="181"/>
      <c r="G174" s="180"/>
      <c r="H174" s="180"/>
      <c r="I174" s="180"/>
      <c r="J174" s="181"/>
      <c r="K174" s="181"/>
      <c r="L174" s="202"/>
      <c r="M174" s="203"/>
      <c r="N174" s="203"/>
      <c r="O174" s="203"/>
      <c r="P174" s="203"/>
      <c r="Q174" s="203"/>
      <c r="R174" s="203"/>
      <c r="AP174" s="181"/>
      <c r="AQ174" s="181"/>
      <c r="AR174" s="181"/>
      <c r="AS174" s="181"/>
      <c r="AT174" s="181"/>
      <c r="AU174" s="181"/>
      <c r="AV174" s="181"/>
      <c r="AW174" s="181"/>
      <c r="AX174" s="181"/>
      <c r="AY174" s="181"/>
      <c r="AZ174" s="181"/>
      <c r="BA174" s="181"/>
      <c r="BB174" s="181"/>
      <c r="BC174" s="181"/>
      <c r="BD174" s="181"/>
      <c r="BE174" s="181"/>
      <c r="BF174" s="181"/>
      <c r="BG174" s="181"/>
      <c r="BI174" s="241"/>
      <c r="BJ174" s="241"/>
      <c r="BL174" s="181"/>
    </row>
    <row r="175" spans="1:64">
      <c r="A175" s="181"/>
      <c r="F175" s="181"/>
      <c r="G175" s="180"/>
      <c r="H175" s="180"/>
      <c r="I175" s="180"/>
      <c r="J175" s="181"/>
      <c r="K175" s="181"/>
      <c r="L175" s="202"/>
      <c r="M175" s="203"/>
      <c r="N175" s="203"/>
      <c r="O175" s="203"/>
      <c r="P175" s="203"/>
      <c r="Q175" s="203"/>
      <c r="R175" s="203"/>
      <c r="AP175" s="181"/>
      <c r="AQ175" s="181"/>
      <c r="AR175" s="181"/>
      <c r="AS175" s="181"/>
      <c r="AT175" s="181"/>
      <c r="AU175" s="181"/>
      <c r="AV175" s="181"/>
      <c r="AW175" s="181"/>
      <c r="AX175" s="181"/>
      <c r="AY175" s="181"/>
      <c r="AZ175" s="181"/>
      <c r="BA175" s="181"/>
      <c r="BB175" s="181"/>
      <c r="BC175" s="181"/>
      <c r="BD175" s="181"/>
      <c r="BE175" s="181"/>
      <c r="BF175" s="181"/>
      <c r="BG175" s="181"/>
      <c r="BI175" s="241"/>
      <c r="BJ175" s="241"/>
      <c r="BL175" s="181"/>
    </row>
    <row r="176" spans="1:64">
      <c r="A176" s="181"/>
      <c r="F176" s="181"/>
      <c r="G176" s="180"/>
      <c r="H176" s="180"/>
      <c r="I176" s="180"/>
      <c r="J176" s="181"/>
      <c r="K176" s="181"/>
      <c r="L176" s="202"/>
      <c r="M176" s="203"/>
      <c r="N176" s="203"/>
      <c r="O176" s="203"/>
      <c r="P176" s="203"/>
      <c r="Q176" s="203"/>
      <c r="R176" s="203"/>
      <c r="AP176" s="181"/>
      <c r="AQ176" s="181"/>
      <c r="AR176" s="181"/>
      <c r="AS176" s="181"/>
      <c r="AT176" s="181"/>
      <c r="AU176" s="181"/>
      <c r="AV176" s="181"/>
      <c r="AW176" s="181"/>
      <c r="AX176" s="181"/>
      <c r="AY176" s="181"/>
      <c r="AZ176" s="181"/>
      <c r="BA176" s="181"/>
      <c r="BB176" s="181"/>
      <c r="BC176" s="181"/>
      <c r="BD176" s="181"/>
      <c r="BE176" s="181"/>
      <c r="BF176" s="181"/>
      <c r="BG176" s="181"/>
      <c r="BI176" s="241"/>
      <c r="BJ176" s="241"/>
      <c r="BL176" s="181"/>
    </row>
    <row r="177" spans="1:64">
      <c r="A177" s="181"/>
      <c r="F177" s="181"/>
      <c r="G177" s="180"/>
      <c r="H177" s="180"/>
      <c r="I177" s="180"/>
      <c r="J177" s="181"/>
      <c r="K177" s="181"/>
      <c r="L177" s="202"/>
      <c r="M177" s="203"/>
      <c r="N177" s="203"/>
      <c r="O177" s="203"/>
      <c r="P177" s="203"/>
      <c r="Q177" s="203"/>
      <c r="R177" s="203"/>
      <c r="AP177" s="181"/>
      <c r="AQ177" s="181"/>
      <c r="AR177" s="181"/>
      <c r="AS177" s="181"/>
      <c r="AT177" s="181"/>
      <c r="AU177" s="181"/>
      <c r="AV177" s="181"/>
      <c r="AW177" s="181"/>
      <c r="AX177" s="181"/>
      <c r="AY177" s="181"/>
      <c r="AZ177" s="181"/>
      <c r="BA177" s="181"/>
      <c r="BB177" s="181"/>
      <c r="BC177" s="181"/>
      <c r="BD177" s="181"/>
      <c r="BE177" s="181"/>
      <c r="BF177" s="181"/>
      <c r="BG177" s="181"/>
      <c r="BI177" s="241"/>
      <c r="BJ177" s="241"/>
      <c r="BL177" s="181"/>
    </row>
    <row r="178" spans="1:64">
      <c r="A178" s="181"/>
      <c r="F178" s="181"/>
      <c r="G178" s="180"/>
      <c r="H178" s="180"/>
      <c r="I178" s="180"/>
      <c r="J178" s="181"/>
      <c r="K178" s="181"/>
      <c r="L178" s="202"/>
      <c r="M178" s="203"/>
      <c r="N178" s="203"/>
      <c r="O178" s="203"/>
      <c r="P178" s="203"/>
      <c r="Q178" s="203"/>
      <c r="R178" s="203"/>
      <c r="AP178" s="181"/>
      <c r="AQ178" s="181"/>
      <c r="AR178" s="181"/>
      <c r="AS178" s="181"/>
      <c r="AT178" s="181"/>
      <c r="AU178" s="181"/>
      <c r="AV178" s="181"/>
      <c r="AW178" s="181"/>
      <c r="AX178" s="181"/>
      <c r="AY178" s="181"/>
      <c r="AZ178" s="181"/>
      <c r="BA178" s="181"/>
      <c r="BB178" s="181"/>
      <c r="BC178" s="181"/>
      <c r="BD178" s="181"/>
      <c r="BE178" s="181"/>
      <c r="BF178" s="181"/>
      <c r="BG178" s="181"/>
      <c r="BI178" s="241"/>
      <c r="BJ178" s="241"/>
      <c r="BL178" s="181"/>
    </row>
    <row r="179" spans="1:64">
      <c r="A179" s="181"/>
      <c r="F179" s="181"/>
      <c r="G179" s="180"/>
      <c r="H179" s="180"/>
      <c r="I179" s="180"/>
      <c r="J179" s="181"/>
      <c r="K179" s="181"/>
      <c r="L179" s="202"/>
      <c r="M179" s="203"/>
      <c r="N179" s="203"/>
      <c r="O179" s="203"/>
      <c r="P179" s="203"/>
      <c r="Q179" s="203"/>
      <c r="R179" s="203"/>
      <c r="AP179" s="181"/>
      <c r="AQ179" s="181"/>
      <c r="AR179" s="181"/>
      <c r="AS179" s="181"/>
      <c r="AT179" s="181"/>
      <c r="AU179" s="181"/>
      <c r="AV179" s="181"/>
      <c r="AW179" s="181"/>
      <c r="AX179" s="181"/>
      <c r="AY179" s="181"/>
      <c r="AZ179" s="181"/>
      <c r="BA179" s="181"/>
      <c r="BB179" s="181"/>
      <c r="BC179" s="181"/>
      <c r="BD179" s="181"/>
      <c r="BE179" s="181"/>
      <c r="BF179" s="181"/>
      <c r="BG179" s="181"/>
      <c r="BI179" s="241"/>
      <c r="BJ179" s="241"/>
      <c r="BL179" s="181"/>
    </row>
    <row r="180" spans="1:64">
      <c r="A180" s="181"/>
      <c r="F180" s="181"/>
      <c r="G180" s="180"/>
      <c r="H180" s="180"/>
      <c r="I180" s="180"/>
      <c r="J180" s="181"/>
      <c r="K180" s="181"/>
      <c r="L180" s="202"/>
      <c r="M180" s="203"/>
      <c r="N180" s="203"/>
      <c r="O180" s="203"/>
      <c r="P180" s="203"/>
      <c r="Q180" s="203"/>
      <c r="R180" s="203"/>
      <c r="AP180" s="181"/>
      <c r="AQ180" s="181"/>
      <c r="AR180" s="181"/>
      <c r="AS180" s="181"/>
      <c r="AT180" s="181"/>
      <c r="AU180" s="181"/>
      <c r="AV180" s="181"/>
      <c r="AW180" s="181"/>
      <c r="AX180" s="181"/>
      <c r="AY180" s="181"/>
      <c r="AZ180" s="181"/>
      <c r="BA180" s="181"/>
      <c r="BB180" s="181"/>
      <c r="BC180" s="181"/>
      <c r="BD180" s="181"/>
      <c r="BE180" s="181"/>
      <c r="BF180" s="181"/>
      <c r="BG180" s="181"/>
      <c r="BI180" s="241"/>
      <c r="BJ180" s="241"/>
      <c r="BL180" s="181"/>
    </row>
    <row r="181" spans="1:64">
      <c r="A181" s="181"/>
      <c r="F181" s="181"/>
      <c r="G181" s="180"/>
      <c r="H181" s="180"/>
      <c r="I181" s="180"/>
      <c r="J181" s="181"/>
      <c r="K181" s="181"/>
      <c r="L181" s="202"/>
      <c r="M181" s="203"/>
      <c r="N181" s="203"/>
      <c r="O181" s="203"/>
      <c r="P181" s="203"/>
      <c r="Q181" s="203"/>
      <c r="R181" s="203"/>
      <c r="AP181" s="181"/>
      <c r="AQ181" s="181"/>
      <c r="AR181" s="181"/>
      <c r="AS181" s="181"/>
      <c r="AT181" s="181"/>
      <c r="AU181" s="181"/>
      <c r="AV181" s="181"/>
      <c r="AW181" s="181"/>
      <c r="AX181" s="181"/>
      <c r="AY181" s="181"/>
      <c r="AZ181" s="181"/>
      <c r="BA181" s="181"/>
      <c r="BB181" s="181"/>
      <c r="BC181" s="181"/>
      <c r="BD181" s="181"/>
      <c r="BE181" s="181"/>
      <c r="BF181" s="181"/>
      <c r="BG181" s="181"/>
      <c r="BI181" s="241"/>
      <c r="BJ181" s="241"/>
      <c r="BL181" s="181"/>
    </row>
    <row r="182" spans="1:64">
      <c r="A182" s="181"/>
      <c r="F182" s="181"/>
      <c r="G182" s="180"/>
      <c r="H182" s="180"/>
      <c r="I182" s="180"/>
      <c r="J182" s="181"/>
      <c r="K182" s="181"/>
      <c r="L182" s="202"/>
      <c r="M182" s="203"/>
      <c r="N182" s="203"/>
      <c r="O182" s="203"/>
      <c r="P182" s="203"/>
      <c r="Q182" s="203"/>
      <c r="R182" s="203"/>
      <c r="AP182" s="181"/>
      <c r="AQ182" s="181"/>
      <c r="AR182" s="181"/>
      <c r="AS182" s="181"/>
      <c r="AT182" s="181"/>
      <c r="AU182" s="181"/>
      <c r="AV182" s="181"/>
      <c r="AW182" s="181"/>
      <c r="AX182" s="181"/>
      <c r="AY182" s="181"/>
      <c r="AZ182" s="181"/>
      <c r="BA182" s="181"/>
      <c r="BB182" s="181"/>
      <c r="BC182" s="181"/>
      <c r="BD182" s="181"/>
      <c r="BE182" s="181"/>
      <c r="BF182" s="181"/>
      <c r="BG182" s="181"/>
      <c r="BI182" s="241"/>
      <c r="BJ182" s="241"/>
      <c r="BL182" s="181"/>
    </row>
    <row r="183" spans="1:64">
      <c r="A183" s="181"/>
      <c r="F183" s="181"/>
      <c r="G183" s="180"/>
      <c r="H183" s="180"/>
      <c r="I183" s="180"/>
      <c r="J183" s="181"/>
      <c r="K183" s="181"/>
      <c r="L183" s="202"/>
      <c r="M183" s="203"/>
      <c r="N183" s="203"/>
      <c r="O183" s="203"/>
      <c r="P183" s="203"/>
      <c r="Q183" s="203"/>
      <c r="R183" s="203"/>
      <c r="AP183" s="181"/>
      <c r="AQ183" s="181"/>
      <c r="AR183" s="181"/>
      <c r="AS183" s="181"/>
      <c r="AT183" s="181"/>
      <c r="AU183" s="181"/>
      <c r="AV183" s="181"/>
      <c r="AW183" s="181"/>
      <c r="AX183" s="181"/>
      <c r="AY183" s="181"/>
      <c r="AZ183" s="181"/>
      <c r="BA183" s="181"/>
      <c r="BB183" s="181"/>
      <c r="BC183" s="181"/>
      <c r="BD183" s="181"/>
      <c r="BE183" s="181"/>
      <c r="BF183" s="181"/>
      <c r="BG183" s="181"/>
      <c r="BI183" s="241"/>
      <c r="BJ183" s="241"/>
      <c r="BL183" s="181"/>
    </row>
    <row r="184" spans="1:64">
      <c r="A184" s="181"/>
      <c r="F184" s="181"/>
      <c r="G184" s="180"/>
      <c r="H184" s="180"/>
      <c r="I184" s="180"/>
      <c r="J184" s="181"/>
      <c r="K184" s="181"/>
      <c r="L184" s="202"/>
      <c r="M184" s="203"/>
      <c r="N184" s="203"/>
      <c r="O184" s="203"/>
      <c r="P184" s="203"/>
      <c r="Q184" s="203"/>
      <c r="R184" s="203"/>
      <c r="AP184" s="181"/>
      <c r="AQ184" s="181"/>
      <c r="AR184" s="181"/>
      <c r="AS184" s="181"/>
      <c r="AT184" s="181"/>
      <c r="AU184" s="181"/>
      <c r="AV184" s="181"/>
      <c r="AW184" s="181"/>
      <c r="AX184" s="181"/>
      <c r="AY184" s="181"/>
      <c r="AZ184" s="181"/>
      <c r="BA184" s="181"/>
      <c r="BB184" s="181"/>
      <c r="BC184" s="181"/>
      <c r="BD184" s="181"/>
      <c r="BE184" s="181"/>
      <c r="BF184" s="181"/>
      <c r="BG184" s="181"/>
      <c r="BI184" s="241"/>
      <c r="BJ184" s="241"/>
      <c r="BL184" s="181"/>
    </row>
    <row r="185" spans="1:64">
      <c r="A185" s="181"/>
      <c r="F185" s="181"/>
      <c r="G185" s="180"/>
      <c r="H185" s="180"/>
      <c r="I185" s="180"/>
      <c r="J185" s="181"/>
      <c r="K185" s="181"/>
      <c r="L185" s="202"/>
      <c r="M185" s="203"/>
      <c r="N185" s="203"/>
      <c r="O185" s="203"/>
      <c r="P185" s="203"/>
      <c r="Q185" s="203"/>
      <c r="R185" s="203"/>
      <c r="AP185" s="181"/>
      <c r="AQ185" s="181"/>
      <c r="AR185" s="181"/>
      <c r="AS185" s="181"/>
      <c r="AT185" s="181"/>
      <c r="AU185" s="181"/>
      <c r="AV185" s="181"/>
      <c r="AW185" s="181"/>
      <c r="AX185" s="181"/>
      <c r="AY185" s="181"/>
      <c r="AZ185" s="181"/>
      <c r="BA185" s="181"/>
      <c r="BB185" s="181"/>
      <c r="BC185" s="181"/>
      <c r="BD185" s="181"/>
      <c r="BE185" s="181"/>
      <c r="BF185" s="181"/>
      <c r="BG185" s="181"/>
      <c r="BI185" s="241"/>
      <c r="BJ185" s="241"/>
      <c r="BL185" s="181"/>
    </row>
    <row r="186" spans="1:64">
      <c r="A186" s="181"/>
      <c r="F186" s="181"/>
      <c r="G186" s="180"/>
      <c r="H186" s="180"/>
      <c r="I186" s="180"/>
      <c r="J186" s="181"/>
      <c r="K186" s="181"/>
      <c r="L186" s="202"/>
      <c r="M186" s="203"/>
      <c r="N186" s="203"/>
      <c r="O186" s="203"/>
      <c r="P186" s="203"/>
      <c r="Q186" s="203"/>
      <c r="R186" s="203"/>
      <c r="AP186" s="181"/>
      <c r="AQ186" s="181"/>
      <c r="AR186" s="181"/>
      <c r="AS186" s="181"/>
      <c r="AT186" s="181"/>
      <c r="AU186" s="181"/>
      <c r="AV186" s="181"/>
      <c r="AW186" s="181"/>
      <c r="AX186" s="181"/>
      <c r="AY186" s="181"/>
      <c r="AZ186" s="181"/>
      <c r="BA186" s="181"/>
      <c r="BB186" s="181"/>
      <c r="BC186" s="181"/>
      <c r="BD186" s="181"/>
      <c r="BE186" s="181"/>
      <c r="BF186" s="181"/>
      <c r="BG186" s="181"/>
      <c r="BI186" s="241"/>
      <c r="BJ186" s="241"/>
      <c r="BL186" s="181"/>
    </row>
    <row r="187" spans="1:64">
      <c r="A187" s="181"/>
      <c r="F187" s="181"/>
      <c r="G187" s="180"/>
      <c r="H187" s="180"/>
      <c r="I187" s="180"/>
      <c r="J187" s="181"/>
      <c r="K187" s="181"/>
      <c r="L187" s="202"/>
      <c r="M187" s="203"/>
      <c r="N187" s="203"/>
      <c r="O187" s="203"/>
      <c r="P187" s="203"/>
      <c r="Q187" s="203"/>
      <c r="R187" s="203"/>
      <c r="AP187" s="181"/>
      <c r="AQ187" s="181"/>
      <c r="AR187" s="181"/>
      <c r="AS187" s="181"/>
      <c r="AT187" s="181"/>
      <c r="AU187" s="181"/>
      <c r="AV187" s="181"/>
      <c r="AW187" s="181"/>
      <c r="AX187" s="181"/>
      <c r="AY187" s="181"/>
      <c r="AZ187" s="181"/>
      <c r="BA187" s="181"/>
      <c r="BB187" s="181"/>
      <c r="BC187" s="181"/>
      <c r="BD187" s="181"/>
      <c r="BE187" s="181"/>
      <c r="BF187" s="181"/>
      <c r="BG187" s="181"/>
      <c r="BI187" s="241"/>
      <c r="BJ187" s="241"/>
      <c r="BL187" s="181"/>
    </row>
    <row r="188" spans="1:64">
      <c r="A188" s="181"/>
      <c r="F188" s="181"/>
      <c r="G188" s="180"/>
      <c r="H188" s="180"/>
      <c r="I188" s="180"/>
      <c r="J188" s="181"/>
      <c r="K188" s="181"/>
      <c r="L188" s="202"/>
      <c r="M188" s="203"/>
      <c r="N188" s="203"/>
      <c r="O188" s="203"/>
      <c r="P188" s="203"/>
      <c r="Q188" s="203"/>
      <c r="R188" s="203"/>
      <c r="AP188" s="181"/>
      <c r="AQ188" s="181"/>
      <c r="AR188" s="181"/>
      <c r="AS188" s="181"/>
      <c r="AT188" s="181"/>
      <c r="AU188" s="181"/>
      <c r="AV188" s="181"/>
      <c r="AW188" s="181"/>
      <c r="AX188" s="181"/>
      <c r="AY188" s="181"/>
      <c r="AZ188" s="181"/>
      <c r="BA188" s="181"/>
      <c r="BB188" s="181"/>
      <c r="BC188" s="181"/>
      <c r="BD188" s="181"/>
      <c r="BE188" s="181"/>
      <c r="BF188" s="181"/>
      <c r="BG188" s="181"/>
      <c r="BI188" s="241"/>
      <c r="BJ188" s="241"/>
      <c r="BL188" s="181"/>
    </row>
    <row r="189" spans="1:64">
      <c r="A189" s="181"/>
      <c r="F189" s="181"/>
      <c r="G189" s="180"/>
      <c r="H189" s="180"/>
      <c r="I189" s="180"/>
      <c r="J189" s="181"/>
      <c r="K189" s="181"/>
      <c r="L189" s="202"/>
      <c r="M189" s="203"/>
      <c r="N189" s="203"/>
      <c r="O189" s="203"/>
      <c r="P189" s="203"/>
      <c r="Q189" s="203"/>
      <c r="R189" s="203"/>
      <c r="AP189" s="181"/>
      <c r="AQ189" s="181"/>
      <c r="AR189" s="181"/>
      <c r="AS189" s="181"/>
      <c r="AT189" s="181"/>
      <c r="AU189" s="181"/>
      <c r="AV189" s="181"/>
      <c r="AW189" s="181"/>
      <c r="AX189" s="181"/>
      <c r="AY189" s="181"/>
      <c r="AZ189" s="181"/>
      <c r="BA189" s="181"/>
      <c r="BB189" s="181"/>
      <c r="BC189" s="181"/>
      <c r="BD189" s="181"/>
      <c r="BE189" s="181"/>
      <c r="BF189" s="181"/>
      <c r="BG189" s="181"/>
      <c r="BI189" s="241"/>
      <c r="BJ189" s="241"/>
      <c r="BL189" s="181"/>
    </row>
    <row r="190" spans="1:64">
      <c r="A190" s="181"/>
      <c r="F190" s="181"/>
      <c r="G190" s="180"/>
      <c r="H190" s="180"/>
      <c r="I190" s="180"/>
      <c r="J190" s="181"/>
      <c r="K190" s="181"/>
      <c r="L190" s="202"/>
      <c r="M190" s="203"/>
      <c r="N190" s="203"/>
      <c r="O190" s="203"/>
      <c r="P190" s="203"/>
      <c r="Q190" s="203"/>
      <c r="R190" s="203"/>
      <c r="AP190" s="181"/>
      <c r="AQ190" s="181"/>
      <c r="AR190" s="181"/>
      <c r="AS190" s="181"/>
      <c r="AT190" s="181"/>
      <c r="AU190" s="181"/>
      <c r="AV190" s="181"/>
      <c r="AW190" s="181"/>
      <c r="AX190" s="181"/>
      <c r="AY190" s="181"/>
      <c r="AZ190" s="181"/>
      <c r="BA190" s="181"/>
      <c r="BB190" s="181"/>
      <c r="BC190" s="181"/>
      <c r="BD190" s="181"/>
      <c r="BE190" s="181"/>
      <c r="BF190" s="181"/>
      <c r="BG190" s="181"/>
      <c r="BI190" s="241"/>
      <c r="BJ190" s="241"/>
      <c r="BL190" s="181"/>
    </row>
    <row r="191" spans="1:64">
      <c r="A191" s="181"/>
      <c r="F191" s="181"/>
      <c r="G191" s="180"/>
      <c r="H191" s="180"/>
      <c r="I191" s="180"/>
      <c r="J191" s="181"/>
      <c r="K191" s="181"/>
      <c r="L191" s="202"/>
      <c r="M191" s="203"/>
      <c r="N191" s="203"/>
      <c r="O191" s="203"/>
      <c r="P191" s="203"/>
      <c r="Q191" s="203"/>
      <c r="R191" s="203"/>
      <c r="AP191" s="181"/>
      <c r="AQ191" s="181"/>
      <c r="AR191" s="181"/>
      <c r="AS191" s="181"/>
      <c r="AT191" s="181"/>
      <c r="AU191" s="181"/>
      <c r="AV191" s="181"/>
      <c r="AW191" s="181"/>
      <c r="AX191" s="181"/>
      <c r="AY191" s="181"/>
      <c r="AZ191" s="181"/>
      <c r="BA191" s="181"/>
      <c r="BB191" s="181"/>
      <c r="BC191" s="181"/>
      <c r="BD191" s="181"/>
      <c r="BE191" s="181"/>
      <c r="BF191" s="181"/>
      <c r="BG191" s="181"/>
      <c r="BI191" s="241"/>
      <c r="BJ191" s="241"/>
      <c r="BL191" s="181"/>
    </row>
    <row r="192" spans="1:64">
      <c r="A192" s="181"/>
      <c r="F192" s="181"/>
      <c r="G192" s="180"/>
      <c r="H192" s="180"/>
      <c r="I192" s="180"/>
      <c r="J192" s="181"/>
      <c r="K192" s="181"/>
      <c r="L192" s="202"/>
      <c r="M192" s="203"/>
      <c r="N192" s="203"/>
      <c r="O192" s="203"/>
      <c r="P192" s="203"/>
      <c r="Q192" s="203"/>
      <c r="R192" s="203"/>
      <c r="AP192" s="181"/>
      <c r="AQ192" s="181"/>
      <c r="AR192" s="181"/>
      <c r="AS192" s="181"/>
      <c r="AT192" s="181"/>
      <c r="AU192" s="181"/>
      <c r="AV192" s="181"/>
      <c r="AW192" s="181"/>
      <c r="AX192" s="181"/>
      <c r="AY192" s="181"/>
      <c r="AZ192" s="181"/>
      <c r="BA192" s="181"/>
      <c r="BB192" s="181"/>
      <c r="BC192" s="181"/>
      <c r="BD192" s="181"/>
      <c r="BE192" s="181"/>
      <c r="BF192" s="181"/>
      <c r="BG192" s="181"/>
      <c r="BI192" s="241"/>
      <c r="BJ192" s="241"/>
      <c r="BL192" s="181"/>
    </row>
    <row r="193" spans="1:64">
      <c r="A193" s="181"/>
      <c r="F193" s="181"/>
      <c r="G193" s="180"/>
      <c r="H193" s="180"/>
      <c r="I193" s="180"/>
      <c r="J193" s="181"/>
      <c r="K193" s="181"/>
      <c r="L193" s="202"/>
      <c r="M193" s="203"/>
      <c r="N193" s="203"/>
      <c r="O193" s="203"/>
      <c r="P193" s="203"/>
      <c r="Q193" s="203"/>
      <c r="R193" s="203"/>
      <c r="AP193" s="181"/>
      <c r="AQ193" s="181"/>
      <c r="AR193" s="181"/>
      <c r="AS193" s="181"/>
      <c r="AT193" s="181"/>
      <c r="AU193" s="181"/>
      <c r="AV193" s="181"/>
      <c r="AW193" s="181"/>
      <c r="AX193" s="181"/>
      <c r="AY193" s="181"/>
      <c r="AZ193" s="181"/>
      <c r="BA193" s="181"/>
      <c r="BB193" s="181"/>
      <c r="BC193" s="181"/>
      <c r="BD193" s="181"/>
      <c r="BE193" s="181"/>
      <c r="BF193" s="181"/>
      <c r="BG193" s="181"/>
      <c r="BI193" s="241"/>
      <c r="BJ193" s="241"/>
      <c r="BL193" s="181"/>
    </row>
    <row r="194" spans="1:64">
      <c r="A194" s="181"/>
      <c r="F194" s="181"/>
      <c r="G194" s="180"/>
      <c r="H194" s="180"/>
      <c r="I194" s="180"/>
      <c r="J194" s="181"/>
      <c r="K194" s="181"/>
      <c r="L194" s="202"/>
      <c r="M194" s="203"/>
      <c r="N194" s="203"/>
      <c r="O194" s="203"/>
      <c r="P194" s="203"/>
      <c r="Q194" s="203"/>
      <c r="R194" s="203"/>
      <c r="AP194" s="181"/>
      <c r="AQ194" s="181"/>
      <c r="AR194" s="181"/>
      <c r="AS194" s="181"/>
      <c r="AT194" s="181"/>
      <c r="AU194" s="181"/>
      <c r="AV194" s="181"/>
      <c r="AW194" s="181"/>
      <c r="AX194" s="181"/>
      <c r="AY194" s="181"/>
      <c r="AZ194" s="181"/>
      <c r="BA194" s="181"/>
      <c r="BB194" s="181"/>
      <c r="BC194" s="181"/>
      <c r="BD194" s="181"/>
      <c r="BE194" s="181"/>
      <c r="BF194" s="181"/>
      <c r="BG194" s="181"/>
      <c r="BI194" s="241"/>
      <c r="BJ194" s="241"/>
      <c r="BL194" s="181"/>
    </row>
    <row r="195" spans="1:64">
      <c r="A195" s="181"/>
      <c r="F195" s="181"/>
      <c r="G195" s="180"/>
      <c r="H195" s="180"/>
      <c r="I195" s="180"/>
      <c r="J195" s="181"/>
      <c r="K195" s="181"/>
      <c r="L195" s="202"/>
      <c r="M195" s="203"/>
      <c r="N195" s="203"/>
      <c r="O195" s="203"/>
      <c r="P195" s="203"/>
      <c r="Q195" s="203"/>
      <c r="R195" s="203"/>
      <c r="AP195" s="181"/>
      <c r="AQ195" s="181"/>
      <c r="AR195" s="181"/>
      <c r="AS195" s="181"/>
      <c r="AT195" s="181"/>
      <c r="AU195" s="181"/>
      <c r="AV195" s="181"/>
      <c r="AW195" s="181"/>
      <c r="AX195" s="181"/>
      <c r="AY195" s="181"/>
      <c r="AZ195" s="181"/>
      <c r="BA195" s="181"/>
      <c r="BB195" s="181"/>
      <c r="BC195" s="181"/>
      <c r="BD195" s="181"/>
      <c r="BE195" s="181"/>
      <c r="BF195" s="181"/>
      <c r="BG195" s="181"/>
      <c r="BI195" s="241"/>
      <c r="BJ195" s="241"/>
      <c r="BL195" s="181"/>
    </row>
    <row r="196" spans="1:64">
      <c r="A196" s="181"/>
      <c r="F196" s="181"/>
      <c r="G196" s="180"/>
      <c r="H196" s="180"/>
      <c r="I196" s="180"/>
      <c r="J196" s="181"/>
      <c r="K196" s="181"/>
      <c r="L196" s="202"/>
      <c r="M196" s="203"/>
      <c r="N196" s="203"/>
      <c r="O196" s="203"/>
      <c r="P196" s="203"/>
      <c r="Q196" s="203"/>
      <c r="R196" s="203"/>
      <c r="AP196" s="181"/>
      <c r="AQ196" s="181"/>
      <c r="AR196" s="181"/>
      <c r="AS196" s="181"/>
      <c r="AT196" s="181"/>
      <c r="AU196" s="181"/>
      <c r="AV196" s="181"/>
      <c r="AW196" s="181"/>
      <c r="AX196" s="181"/>
      <c r="AY196" s="181"/>
      <c r="AZ196" s="181"/>
      <c r="BA196" s="181"/>
      <c r="BB196" s="181"/>
      <c r="BC196" s="181"/>
      <c r="BD196" s="181"/>
      <c r="BE196" s="181"/>
      <c r="BF196" s="181"/>
      <c r="BG196" s="181"/>
      <c r="BI196" s="241"/>
      <c r="BJ196" s="241"/>
      <c r="BL196" s="181"/>
    </row>
    <row r="197" spans="1:64">
      <c r="A197" s="181"/>
      <c r="F197" s="181"/>
      <c r="G197" s="180"/>
      <c r="H197" s="180"/>
      <c r="I197" s="180"/>
      <c r="J197" s="181"/>
      <c r="K197" s="181"/>
      <c r="L197" s="202"/>
      <c r="M197" s="203"/>
      <c r="N197" s="203"/>
      <c r="O197" s="203"/>
      <c r="P197" s="203"/>
      <c r="Q197" s="203"/>
      <c r="R197" s="203"/>
      <c r="AP197" s="181"/>
      <c r="AQ197" s="181"/>
      <c r="AR197" s="181"/>
      <c r="AS197" s="181"/>
      <c r="AT197" s="181"/>
      <c r="AU197" s="181"/>
      <c r="AV197" s="181"/>
      <c r="AW197" s="181"/>
      <c r="AX197" s="181"/>
      <c r="AY197" s="181"/>
      <c r="AZ197" s="181"/>
      <c r="BA197" s="181"/>
      <c r="BB197" s="181"/>
      <c r="BC197" s="181"/>
      <c r="BD197" s="181"/>
      <c r="BE197" s="181"/>
      <c r="BF197" s="181"/>
      <c r="BG197" s="181"/>
      <c r="BI197" s="241"/>
      <c r="BJ197" s="241"/>
      <c r="BL197" s="181"/>
    </row>
    <row r="198" spans="1:64">
      <c r="A198" s="181"/>
      <c r="F198" s="181"/>
      <c r="G198" s="180"/>
      <c r="H198" s="180"/>
      <c r="I198" s="180"/>
      <c r="J198" s="181"/>
      <c r="K198" s="181"/>
      <c r="L198" s="202"/>
      <c r="M198" s="203"/>
      <c r="N198" s="203"/>
      <c r="O198" s="203"/>
      <c r="P198" s="203"/>
      <c r="Q198" s="203"/>
      <c r="R198" s="203"/>
      <c r="AP198" s="181"/>
      <c r="AQ198" s="181"/>
      <c r="AR198" s="181"/>
      <c r="AS198" s="181"/>
      <c r="AT198" s="181"/>
      <c r="AU198" s="181"/>
      <c r="AV198" s="181"/>
      <c r="AW198" s="181"/>
      <c r="AX198" s="181"/>
      <c r="AY198" s="181"/>
      <c r="AZ198" s="181"/>
      <c r="BA198" s="181"/>
      <c r="BB198" s="181"/>
      <c r="BC198" s="181"/>
      <c r="BD198" s="181"/>
      <c r="BE198" s="181"/>
      <c r="BF198" s="181"/>
      <c r="BG198" s="181"/>
      <c r="BI198" s="241"/>
      <c r="BJ198" s="241"/>
      <c r="BL198" s="181"/>
    </row>
    <row r="199" spans="1:64">
      <c r="A199" s="181"/>
      <c r="F199" s="181"/>
      <c r="G199" s="180"/>
      <c r="H199" s="180"/>
      <c r="I199" s="180"/>
      <c r="J199" s="181"/>
      <c r="K199" s="181"/>
      <c r="L199" s="202"/>
      <c r="M199" s="203"/>
      <c r="N199" s="203"/>
      <c r="O199" s="203"/>
      <c r="P199" s="203"/>
      <c r="Q199" s="203"/>
      <c r="R199" s="203"/>
      <c r="AP199" s="181"/>
      <c r="AQ199" s="181"/>
      <c r="AR199" s="181"/>
      <c r="AS199" s="181"/>
      <c r="AT199" s="181"/>
      <c r="AU199" s="181"/>
      <c r="AV199" s="181"/>
      <c r="AW199" s="181"/>
      <c r="AX199" s="181"/>
      <c r="AY199" s="181"/>
      <c r="AZ199" s="181"/>
      <c r="BA199" s="181"/>
      <c r="BB199" s="181"/>
      <c r="BC199" s="181"/>
      <c r="BD199" s="181"/>
      <c r="BE199" s="181"/>
      <c r="BF199" s="181"/>
      <c r="BG199" s="181"/>
      <c r="BI199" s="241"/>
      <c r="BJ199" s="241"/>
      <c r="BL199" s="181"/>
    </row>
    <row r="200" spans="1:64">
      <c r="A200" s="181"/>
      <c r="F200" s="181"/>
      <c r="G200" s="180"/>
      <c r="H200" s="180"/>
      <c r="I200" s="180"/>
      <c r="J200" s="181"/>
      <c r="K200" s="181"/>
      <c r="L200" s="202"/>
      <c r="M200" s="203"/>
      <c r="N200" s="203"/>
      <c r="O200" s="203"/>
      <c r="P200" s="203"/>
      <c r="Q200" s="203"/>
      <c r="R200" s="203"/>
      <c r="AP200" s="181"/>
      <c r="AQ200" s="181"/>
      <c r="AR200" s="181"/>
      <c r="AS200" s="181"/>
      <c r="AT200" s="181"/>
      <c r="AU200" s="181"/>
      <c r="AV200" s="181"/>
      <c r="AW200" s="181"/>
      <c r="AX200" s="181"/>
      <c r="AY200" s="181"/>
      <c r="AZ200" s="181"/>
      <c r="BA200" s="181"/>
      <c r="BB200" s="181"/>
      <c r="BC200" s="181"/>
      <c r="BD200" s="181"/>
      <c r="BE200" s="181"/>
      <c r="BF200" s="181"/>
      <c r="BG200" s="181"/>
      <c r="BI200" s="241"/>
      <c r="BJ200" s="241"/>
      <c r="BL200" s="181"/>
    </row>
    <row r="201" spans="1:64">
      <c r="A201" s="181"/>
      <c r="F201" s="181"/>
      <c r="G201" s="180"/>
      <c r="H201" s="180"/>
      <c r="I201" s="180"/>
      <c r="J201" s="181"/>
      <c r="K201" s="181"/>
      <c r="L201" s="202"/>
      <c r="M201" s="203"/>
      <c r="N201" s="203"/>
      <c r="O201" s="203"/>
      <c r="P201" s="203"/>
      <c r="Q201" s="203"/>
      <c r="R201" s="203"/>
      <c r="AP201" s="181"/>
      <c r="AQ201" s="181"/>
      <c r="AR201" s="181"/>
      <c r="AS201" s="181"/>
      <c r="AT201" s="181"/>
      <c r="AU201" s="181"/>
      <c r="AV201" s="181"/>
      <c r="AW201" s="181"/>
      <c r="AX201" s="181"/>
      <c r="AY201" s="181"/>
      <c r="AZ201" s="181"/>
      <c r="BA201" s="181"/>
      <c r="BB201" s="181"/>
      <c r="BC201" s="181"/>
      <c r="BD201" s="181"/>
      <c r="BE201" s="181"/>
      <c r="BF201" s="181"/>
      <c r="BG201" s="181"/>
      <c r="BI201" s="241"/>
      <c r="BJ201" s="241"/>
      <c r="BL201" s="181"/>
    </row>
    <row r="202" spans="1:64">
      <c r="A202" s="181"/>
      <c r="F202" s="181"/>
      <c r="G202" s="180"/>
      <c r="H202" s="180"/>
      <c r="I202" s="180"/>
      <c r="J202" s="181"/>
      <c r="K202" s="181"/>
      <c r="L202" s="202"/>
      <c r="M202" s="203"/>
      <c r="N202" s="203"/>
      <c r="O202" s="203"/>
      <c r="P202" s="203"/>
      <c r="Q202" s="203"/>
      <c r="R202" s="203"/>
      <c r="AP202" s="181"/>
      <c r="AQ202" s="181"/>
      <c r="AR202" s="181"/>
      <c r="AS202" s="181"/>
      <c r="AT202" s="181"/>
      <c r="AU202" s="181"/>
      <c r="AV202" s="181"/>
      <c r="AW202" s="181"/>
      <c r="AX202" s="181"/>
      <c r="AY202" s="181"/>
      <c r="AZ202" s="181"/>
      <c r="BA202" s="181"/>
      <c r="BB202" s="181"/>
      <c r="BC202" s="181"/>
      <c r="BD202" s="181"/>
      <c r="BE202" s="181"/>
      <c r="BF202" s="181"/>
      <c r="BG202" s="181"/>
      <c r="BI202" s="241"/>
      <c r="BJ202" s="241"/>
      <c r="BL202" s="181"/>
    </row>
    <row r="203" spans="1:64">
      <c r="A203" s="181"/>
      <c r="F203" s="181"/>
      <c r="G203" s="180"/>
      <c r="H203" s="180"/>
      <c r="I203" s="180"/>
      <c r="J203" s="181"/>
      <c r="K203" s="181"/>
      <c r="L203" s="202"/>
      <c r="M203" s="203"/>
      <c r="N203" s="203"/>
      <c r="O203" s="203"/>
      <c r="P203" s="203"/>
      <c r="Q203" s="203"/>
      <c r="R203" s="203"/>
      <c r="AP203" s="181"/>
      <c r="AQ203" s="181"/>
      <c r="AR203" s="181"/>
      <c r="AS203" s="181"/>
      <c r="AT203" s="181"/>
      <c r="AU203" s="181"/>
      <c r="AV203" s="181"/>
      <c r="AW203" s="181"/>
      <c r="AX203" s="181"/>
      <c r="AY203" s="181"/>
      <c r="AZ203" s="181"/>
      <c r="BA203" s="181"/>
      <c r="BB203" s="181"/>
      <c r="BC203" s="181"/>
      <c r="BD203" s="181"/>
      <c r="BE203" s="181"/>
      <c r="BF203" s="181"/>
      <c r="BG203" s="181"/>
      <c r="BI203" s="241"/>
      <c r="BJ203" s="241"/>
      <c r="BL203" s="181"/>
    </row>
    <row r="204" spans="1:64">
      <c r="A204" s="181"/>
      <c r="F204" s="181"/>
      <c r="G204" s="180"/>
      <c r="H204" s="180"/>
      <c r="I204" s="180"/>
      <c r="J204" s="181"/>
      <c r="K204" s="181"/>
      <c r="L204" s="202"/>
      <c r="M204" s="203"/>
      <c r="N204" s="203"/>
      <c r="O204" s="203"/>
      <c r="P204" s="203"/>
      <c r="Q204" s="203"/>
      <c r="R204" s="203"/>
      <c r="AP204" s="181"/>
      <c r="AQ204" s="181"/>
      <c r="AR204" s="181"/>
      <c r="AS204" s="181"/>
      <c r="AT204" s="181"/>
      <c r="AU204" s="181"/>
      <c r="AV204" s="181"/>
      <c r="AW204" s="181"/>
      <c r="AX204" s="181"/>
      <c r="AY204" s="181"/>
      <c r="AZ204" s="181"/>
      <c r="BA204" s="181"/>
      <c r="BB204" s="181"/>
      <c r="BC204" s="181"/>
      <c r="BD204" s="181"/>
      <c r="BE204" s="181"/>
      <c r="BF204" s="181"/>
      <c r="BG204" s="181"/>
      <c r="BI204" s="241"/>
      <c r="BJ204" s="241"/>
      <c r="BL204" s="181"/>
    </row>
    <row r="205" spans="1:64">
      <c r="A205" s="181"/>
      <c r="F205" s="181"/>
      <c r="G205" s="180"/>
      <c r="H205" s="180"/>
      <c r="I205" s="180"/>
      <c r="J205" s="181"/>
      <c r="K205" s="181"/>
      <c r="L205" s="202"/>
      <c r="M205" s="203"/>
      <c r="N205" s="203"/>
      <c r="O205" s="203"/>
      <c r="P205" s="203"/>
      <c r="Q205" s="203"/>
      <c r="R205" s="203"/>
      <c r="AP205" s="181"/>
      <c r="AQ205" s="181"/>
      <c r="AR205" s="181"/>
      <c r="AS205" s="181"/>
      <c r="AT205" s="181"/>
      <c r="AU205" s="181"/>
      <c r="AV205" s="181"/>
      <c r="AW205" s="181"/>
      <c r="AX205" s="181"/>
      <c r="AY205" s="181"/>
      <c r="AZ205" s="181"/>
      <c r="BA205" s="181"/>
      <c r="BB205" s="181"/>
      <c r="BC205" s="181"/>
      <c r="BD205" s="181"/>
      <c r="BE205" s="181"/>
      <c r="BF205" s="181"/>
      <c r="BG205" s="181"/>
      <c r="BI205" s="241"/>
      <c r="BJ205" s="241"/>
      <c r="BL205" s="181"/>
    </row>
    <row r="206" spans="1:64">
      <c r="A206" s="181"/>
      <c r="F206" s="181"/>
      <c r="G206" s="180"/>
      <c r="H206" s="180"/>
      <c r="I206" s="180"/>
      <c r="J206" s="181"/>
      <c r="K206" s="181"/>
      <c r="L206" s="202"/>
      <c r="M206" s="203"/>
      <c r="N206" s="203"/>
      <c r="O206" s="203"/>
      <c r="P206" s="203"/>
      <c r="Q206" s="203"/>
      <c r="R206" s="203"/>
      <c r="AP206" s="181"/>
      <c r="AQ206" s="181"/>
      <c r="AR206" s="181"/>
      <c r="AS206" s="181"/>
      <c r="AT206" s="181"/>
      <c r="AU206" s="181"/>
      <c r="AV206" s="181"/>
      <c r="AW206" s="181"/>
      <c r="AX206" s="181"/>
      <c r="AY206" s="181"/>
      <c r="AZ206" s="181"/>
      <c r="BA206" s="181"/>
      <c r="BB206" s="181"/>
      <c r="BC206" s="181"/>
      <c r="BD206" s="181"/>
      <c r="BE206" s="181"/>
      <c r="BF206" s="181"/>
      <c r="BG206" s="181"/>
      <c r="BI206" s="241"/>
      <c r="BJ206" s="241"/>
      <c r="BL206" s="181"/>
    </row>
    <row r="207" spans="1:64">
      <c r="A207" s="181"/>
      <c r="F207" s="181"/>
      <c r="G207" s="180"/>
      <c r="H207" s="180"/>
      <c r="I207" s="180"/>
      <c r="J207" s="181"/>
      <c r="K207" s="181"/>
      <c r="L207" s="202"/>
      <c r="M207" s="203"/>
      <c r="N207" s="203"/>
      <c r="O207" s="203"/>
      <c r="P207" s="203"/>
      <c r="Q207" s="203"/>
      <c r="R207" s="203"/>
      <c r="AP207" s="181"/>
      <c r="AQ207" s="181"/>
      <c r="AR207" s="181"/>
      <c r="AS207" s="181"/>
      <c r="AT207" s="181"/>
      <c r="AU207" s="181"/>
      <c r="AV207" s="181"/>
      <c r="AW207" s="181"/>
      <c r="AX207" s="181"/>
      <c r="AY207" s="181"/>
      <c r="AZ207" s="181"/>
      <c r="BA207" s="181"/>
      <c r="BB207" s="181"/>
      <c r="BC207" s="181"/>
      <c r="BD207" s="181"/>
      <c r="BE207" s="181"/>
      <c r="BF207" s="181"/>
      <c r="BG207" s="181"/>
      <c r="BI207" s="241"/>
      <c r="BJ207" s="241"/>
      <c r="BL207" s="181"/>
    </row>
    <row r="208" spans="1:64">
      <c r="A208" s="181"/>
      <c r="F208" s="181"/>
      <c r="G208" s="180"/>
      <c r="H208" s="180"/>
      <c r="I208" s="180"/>
      <c r="J208" s="181"/>
      <c r="K208" s="181"/>
      <c r="L208" s="202"/>
      <c r="M208" s="203"/>
      <c r="N208" s="203"/>
      <c r="O208" s="203"/>
      <c r="P208" s="203"/>
      <c r="Q208" s="203"/>
      <c r="R208" s="203"/>
      <c r="AP208" s="181"/>
      <c r="AQ208" s="181"/>
      <c r="AR208" s="181"/>
      <c r="AS208" s="181"/>
      <c r="AT208" s="181"/>
      <c r="AU208" s="181"/>
      <c r="AV208" s="181"/>
      <c r="AW208" s="181"/>
      <c r="AX208" s="181"/>
      <c r="AY208" s="181"/>
      <c r="AZ208" s="181"/>
      <c r="BA208" s="181"/>
      <c r="BB208" s="181"/>
      <c r="BC208" s="181"/>
      <c r="BD208" s="181"/>
      <c r="BE208" s="181"/>
      <c r="BF208" s="181"/>
      <c r="BG208" s="181"/>
      <c r="BI208" s="241"/>
      <c r="BJ208" s="241"/>
      <c r="BL208" s="181"/>
    </row>
    <row r="209" spans="1:64">
      <c r="A209" s="181"/>
      <c r="F209" s="181"/>
      <c r="G209" s="180"/>
      <c r="H209" s="180"/>
      <c r="I209" s="180"/>
      <c r="J209" s="181"/>
      <c r="K209" s="181"/>
      <c r="L209" s="202"/>
      <c r="M209" s="203"/>
      <c r="N209" s="203"/>
      <c r="O209" s="203"/>
      <c r="P209" s="203"/>
      <c r="Q209" s="203"/>
      <c r="R209" s="203"/>
      <c r="AP209" s="181"/>
      <c r="AQ209" s="181"/>
      <c r="AR209" s="181"/>
      <c r="AS209" s="181"/>
      <c r="AT209" s="181"/>
      <c r="AU209" s="181"/>
      <c r="AV209" s="181"/>
      <c r="AW209" s="181"/>
      <c r="AX209" s="181"/>
      <c r="AY209" s="181"/>
      <c r="AZ209" s="181"/>
      <c r="BA209" s="181"/>
      <c r="BB209" s="181"/>
      <c r="BC209" s="181"/>
      <c r="BD209" s="181"/>
      <c r="BE209" s="181"/>
      <c r="BF209" s="181"/>
      <c r="BG209" s="181"/>
      <c r="BI209" s="241"/>
      <c r="BJ209" s="241"/>
      <c r="BL209" s="181"/>
    </row>
    <row r="210" spans="1:64">
      <c r="A210" s="181"/>
      <c r="F210" s="181"/>
      <c r="G210" s="180"/>
      <c r="H210" s="180"/>
      <c r="I210" s="180"/>
      <c r="J210" s="181"/>
      <c r="K210" s="181"/>
      <c r="L210" s="202"/>
      <c r="M210" s="203"/>
      <c r="N210" s="203"/>
      <c r="O210" s="203"/>
      <c r="P210" s="203"/>
      <c r="Q210" s="203"/>
      <c r="R210" s="203"/>
      <c r="AP210" s="181"/>
      <c r="AQ210" s="181"/>
      <c r="AR210" s="181"/>
      <c r="AS210" s="181"/>
      <c r="AT210" s="181"/>
      <c r="AU210" s="181"/>
      <c r="AV210" s="181"/>
      <c r="AW210" s="181"/>
      <c r="AX210" s="181"/>
      <c r="AY210" s="181"/>
      <c r="AZ210" s="181"/>
      <c r="BA210" s="181"/>
      <c r="BB210" s="181"/>
      <c r="BC210" s="181"/>
      <c r="BD210" s="181"/>
      <c r="BE210" s="181"/>
      <c r="BF210" s="181"/>
      <c r="BG210" s="181"/>
      <c r="BI210" s="241"/>
      <c r="BJ210" s="241"/>
      <c r="BL210" s="181"/>
    </row>
    <row r="211" spans="1:64">
      <c r="A211" s="181"/>
      <c r="F211" s="181"/>
      <c r="G211" s="180"/>
      <c r="H211" s="180"/>
      <c r="I211" s="180"/>
      <c r="J211" s="181"/>
      <c r="K211" s="181"/>
      <c r="L211" s="202"/>
      <c r="M211" s="203"/>
      <c r="N211" s="203"/>
      <c r="O211" s="203"/>
      <c r="P211" s="203"/>
      <c r="Q211" s="203"/>
      <c r="R211" s="203"/>
      <c r="AP211" s="181"/>
      <c r="AQ211" s="181"/>
      <c r="AR211" s="181"/>
      <c r="AS211" s="181"/>
      <c r="AT211" s="181"/>
      <c r="AU211" s="181"/>
      <c r="AV211" s="181"/>
      <c r="AW211" s="181"/>
      <c r="AX211" s="181"/>
      <c r="AY211" s="181"/>
      <c r="AZ211" s="181"/>
      <c r="BA211" s="181"/>
      <c r="BB211" s="181"/>
      <c r="BC211" s="181"/>
      <c r="BD211" s="181"/>
      <c r="BE211" s="181"/>
      <c r="BF211" s="181"/>
      <c r="BG211" s="181"/>
      <c r="BI211" s="241"/>
      <c r="BJ211" s="241"/>
      <c r="BL211" s="181"/>
    </row>
    <row r="212" spans="1:64">
      <c r="A212" s="181"/>
      <c r="F212" s="181"/>
      <c r="G212" s="180"/>
      <c r="H212" s="180"/>
      <c r="I212" s="180"/>
      <c r="J212" s="181"/>
      <c r="K212" s="181"/>
      <c r="L212" s="202"/>
      <c r="M212" s="203"/>
      <c r="N212" s="203"/>
      <c r="O212" s="203"/>
      <c r="P212" s="203"/>
      <c r="Q212" s="203"/>
      <c r="R212" s="203"/>
      <c r="AP212" s="181"/>
      <c r="AQ212" s="181"/>
      <c r="AR212" s="181"/>
      <c r="AS212" s="181"/>
      <c r="AT212" s="181"/>
      <c r="AU212" s="181"/>
      <c r="AV212" s="181"/>
      <c r="AW212" s="181"/>
      <c r="AX212" s="181"/>
      <c r="AY212" s="181"/>
      <c r="AZ212" s="181"/>
      <c r="BA212" s="181"/>
      <c r="BB212" s="181"/>
      <c r="BC212" s="181"/>
      <c r="BD212" s="181"/>
      <c r="BE212" s="181"/>
      <c r="BF212" s="181"/>
      <c r="BG212" s="181"/>
      <c r="BI212" s="241"/>
      <c r="BJ212" s="241"/>
      <c r="BL212" s="181"/>
    </row>
    <row r="213" spans="1:64">
      <c r="A213" s="181"/>
      <c r="F213" s="181"/>
      <c r="G213" s="180"/>
      <c r="H213" s="180"/>
      <c r="I213" s="180"/>
      <c r="J213" s="181"/>
      <c r="K213" s="181"/>
      <c r="L213" s="202"/>
      <c r="M213" s="203"/>
      <c r="N213" s="203"/>
      <c r="O213" s="203"/>
      <c r="P213" s="203"/>
      <c r="Q213" s="203"/>
      <c r="R213" s="203"/>
      <c r="AP213" s="181"/>
      <c r="AQ213" s="181"/>
      <c r="AR213" s="181"/>
      <c r="AS213" s="181"/>
      <c r="AT213" s="181"/>
      <c r="AU213" s="181"/>
      <c r="AV213" s="181"/>
      <c r="AW213" s="181"/>
      <c r="AX213" s="181"/>
      <c r="AY213" s="181"/>
      <c r="AZ213" s="181"/>
      <c r="BA213" s="181"/>
      <c r="BB213" s="181"/>
      <c r="BC213" s="181"/>
      <c r="BD213" s="181"/>
      <c r="BE213" s="181"/>
      <c r="BF213" s="181"/>
      <c r="BG213" s="181"/>
      <c r="BI213" s="241"/>
      <c r="BJ213" s="241"/>
      <c r="BL213" s="181"/>
    </row>
    <row r="214" spans="1:64">
      <c r="A214" s="181"/>
      <c r="F214" s="181"/>
      <c r="G214" s="180"/>
      <c r="H214" s="180"/>
      <c r="I214" s="180"/>
      <c r="J214" s="181"/>
      <c r="K214" s="181"/>
      <c r="L214" s="202"/>
      <c r="M214" s="203"/>
      <c r="N214" s="203"/>
      <c r="O214" s="203"/>
      <c r="P214" s="203"/>
      <c r="Q214" s="203"/>
      <c r="R214" s="203"/>
      <c r="AP214" s="181"/>
      <c r="AQ214" s="181"/>
      <c r="AR214" s="181"/>
      <c r="AS214" s="181"/>
      <c r="AT214" s="181"/>
      <c r="AU214" s="181"/>
      <c r="AV214" s="181"/>
      <c r="AW214" s="181"/>
      <c r="AX214" s="181"/>
      <c r="AY214" s="181"/>
      <c r="AZ214" s="181"/>
      <c r="BA214" s="181"/>
      <c r="BB214" s="181"/>
      <c r="BC214" s="181"/>
      <c r="BD214" s="181"/>
      <c r="BE214" s="181"/>
      <c r="BF214" s="181"/>
      <c r="BG214" s="181"/>
      <c r="BI214" s="241"/>
      <c r="BJ214" s="241"/>
      <c r="BL214" s="181"/>
    </row>
    <row r="215" spans="1:64">
      <c r="A215" s="181"/>
      <c r="F215" s="181"/>
      <c r="G215" s="180"/>
      <c r="H215" s="180"/>
      <c r="I215" s="180"/>
      <c r="J215" s="181"/>
      <c r="K215" s="181"/>
      <c r="L215" s="202"/>
      <c r="M215" s="203"/>
      <c r="N215" s="203"/>
      <c r="O215" s="203"/>
      <c r="P215" s="203"/>
      <c r="Q215" s="203"/>
      <c r="R215" s="203"/>
      <c r="AP215" s="181"/>
      <c r="AQ215" s="181"/>
      <c r="AR215" s="181"/>
      <c r="AS215" s="181"/>
      <c r="AT215" s="181"/>
      <c r="AU215" s="181"/>
      <c r="AV215" s="181"/>
      <c r="AW215" s="181"/>
      <c r="AX215" s="181"/>
      <c r="AY215" s="181"/>
      <c r="AZ215" s="181"/>
      <c r="BA215" s="181"/>
      <c r="BB215" s="181"/>
      <c r="BC215" s="181"/>
      <c r="BD215" s="181"/>
      <c r="BE215" s="181"/>
      <c r="BF215" s="181"/>
      <c r="BG215" s="181"/>
      <c r="BI215" s="241"/>
      <c r="BJ215" s="241"/>
      <c r="BL215" s="181"/>
    </row>
    <row r="216" spans="1:64">
      <c r="A216" s="181"/>
      <c r="F216" s="181"/>
      <c r="G216" s="180"/>
      <c r="H216" s="180"/>
      <c r="I216" s="180"/>
      <c r="J216" s="181"/>
      <c r="K216" s="181"/>
      <c r="L216" s="202"/>
      <c r="M216" s="203"/>
      <c r="N216" s="203"/>
      <c r="O216" s="203"/>
      <c r="P216" s="203"/>
      <c r="Q216" s="203"/>
      <c r="R216" s="203"/>
      <c r="AP216" s="181"/>
      <c r="AQ216" s="181"/>
      <c r="AR216" s="181"/>
      <c r="AS216" s="181"/>
      <c r="AT216" s="181"/>
      <c r="AU216" s="181"/>
      <c r="AV216" s="181"/>
      <c r="AW216" s="181"/>
      <c r="AX216" s="181"/>
      <c r="AY216" s="181"/>
      <c r="AZ216" s="181"/>
      <c r="BA216" s="181"/>
      <c r="BB216" s="181"/>
      <c r="BC216" s="181"/>
      <c r="BD216" s="181"/>
      <c r="BE216" s="181"/>
      <c r="BF216" s="181"/>
      <c r="BG216" s="181"/>
      <c r="BI216" s="241"/>
      <c r="BJ216" s="241"/>
      <c r="BL216" s="181"/>
    </row>
    <row r="217" spans="1:64">
      <c r="A217" s="181"/>
      <c r="F217" s="181"/>
      <c r="G217" s="180"/>
      <c r="H217" s="180"/>
      <c r="I217" s="180"/>
      <c r="J217" s="181"/>
      <c r="K217" s="181"/>
      <c r="L217" s="202"/>
      <c r="M217" s="203"/>
      <c r="N217" s="203"/>
      <c r="O217" s="203"/>
      <c r="P217" s="203"/>
      <c r="Q217" s="203"/>
      <c r="R217" s="203"/>
      <c r="AP217" s="181"/>
      <c r="AQ217" s="181"/>
      <c r="AR217" s="181"/>
      <c r="AS217" s="181"/>
      <c r="AT217" s="181"/>
      <c r="AU217" s="181"/>
      <c r="AV217" s="181"/>
      <c r="AW217" s="181"/>
      <c r="AX217" s="181"/>
      <c r="AY217" s="181"/>
      <c r="AZ217" s="181"/>
      <c r="BA217" s="181"/>
      <c r="BB217" s="181"/>
      <c r="BC217" s="181"/>
      <c r="BD217" s="181"/>
      <c r="BE217" s="181"/>
      <c r="BF217" s="181"/>
      <c r="BG217" s="181"/>
      <c r="BI217" s="241"/>
      <c r="BJ217" s="241"/>
      <c r="BL217" s="181"/>
    </row>
    <row r="218" spans="1:64">
      <c r="A218" s="181"/>
      <c r="F218" s="181"/>
      <c r="G218" s="180"/>
      <c r="H218" s="180"/>
      <c r="I218" s="180"/>
      <c r="J218" s="181"/>
      <c r="K218" s="181"/>
      <c r="L218" s="202"/>
      <c r="M218" s="203"/>
      <c r="N218" s="203"/>
      <c r="O218" s="203"/>
      <c r="P218" s="203"/>
      <c r="Q218" s="203"/>
      <c r="R218" s="203"/>
      <c r="AP218" s="181"/>
      <c r="AQ218" s="181"/>
      <c r="AR218" s="181"/>
      <c r="AS218" s="181"/>
      <c r="AT218" s="181"/>
      <c r="AU218" s="181"/>
      <c r="AV218" s="181"/>
      <c r="AW218" s="181"/>
      <c r="AX218" s="181"/>
      <c r="AY218" s="181"/>
      <c r="AZ218" s="181"/>
      <c r="BA218" s="181"/>
      <c r="BB218" s="181"/>
      <c r="BC218" s="181"/>
      <c r="BD218" s="181"/>
      <c r="BE218" s="181"/>
      <c r="BF218" s="181"/>
      <c r="BG218" s="181"/>
      <c r="BI218" s="241"/>
      <c r="BJ218" s="241"/>
      <c r="BL218" s="181"/>
    </row>
    <row r="219" spans="1:64">
      <c r="A219" s="181"/>
      <c r="F219" s="181"/>
      <c r="G219" s="180"/>
      <c r="H219" s="180"/>
      <c r="I219" s="180"/>
      <c r="J219" s="181"/>
      <c r="K219" s="181"/>
      <c r="L219" s="202"/>
      <c r="M219" s="203"/>
      <c r="N219" s="203"/>
      <c r="O219" s="203"/>
      <c r="P219" s="203"/>
      <c r="Q219" s="203"/>
      <c r="R219" s="203"/>
      <c r="AP219" s="181"/>
      <c r="AQ219" s="181"/>
      <c r="AR219" s="181"/>
      <c r="AS219" s="181"/>
      <c r="AT219" s="181"/>
      <c r="AU219" s="181"/>
      <c r="AV219" s="181"/>
      <c r="AW219" s="181"/>
      <c r="AX219" s="181"/>
      <c r="AY219" s="181"/>
      <c r="AZ219" s="181"/>
      <c r="BA219" s="181"/>
      <c r="BB219" s="181"/>
      <c r="BC219" s="181"/>
      <c r="BD219" s="181"/>
      <c r="BE219" s="181"/>
      <c r="BF219" s="181"/>
      <c r="BG219" s="181"/>
      <c r="BI219" s="241"/>
      <c r="BJ219" s="241"/>
      <c r="BL219" s="181"/>
    </row>
    <row r="220" spans="1:64">
      <c r="A220" s="181"/>
      <c r="F220" s="181"/>
      <c r="G220" s="180"/>
      <c r="H220" s="180"/>
      <c r="I220" s="180"/>
      <c r="J220" s="181"/>
      <c r="K220" s="181"/>
      <c r="L220" s="202"/>
      <c r="M220" s="203"/>
      <c r="N220" s="203"/>
      <c r="O220" s="203"/>
      <c r="P220" s="203"/>
      <c r="Q220" s="203"/>
      <c r="R220" s="203"/>
      <c r="AP220" s="181"/>
      <c r="AQ220" s="181"/>
      <c r="AR220" s="181"/>
      <c r="AS220" s="181"/>
      <c r="AT220" s="181"/>
      <c r="AU220" s="181"/>
      <c r="AV220" s="181"/>
      <c r="AW220" s="181"/>
      <c r="AX220" s="181"/>
      <c r="AY220" s="181"/>
      <c r="AZ220" s="181"/>
      <c r="BA220" s="181"/>
      <c r="BB220" s="181"/>
      <c r="BC220" s="181"/>
      <c r="BD220" s="181"/>
      <c r="BE220" s="181"/>
      <c r="BF220" s="181"/>
      <c r="BG220" s="181"/>
      <c r="BI220" s="241"/>
      <c r="BJ220" s="241"/>
      <c r="BL220" s="181"/>
    </row>
    <row r="221" spans="1:64">
      <c r="A221" s="181"/>
      <c r="F221" s="181"/>
      <c r="G221" s="180"/>
      <c r="H221" s="180"/>
      <c r="I221" s="180"/>
      <c r="J221" s="181"/>
      <c r="K221" s="181"/>
      <c r="L221" s="202"/>
      <c r="M221" s="203"/>
      <c r="N221" s="203"/>
      <c r="O221" s="203"/>
      <c r="P221" s="203"/>
      <c r="Q221" s="203"/>
      <c r="R221" s="203"/>
      <c r="AP221" s="181"/>
      <c r="AQ221" s="181"/>
      <c r="AR221" s="181"/>
      <c r="AS221" s="181"/>
      <c r="AT221" s="181"/>
      <c r="AU221" s="181"/>
      <c r="AV221" s="181"/>
      <c r="AW221" s="181"/>
      <c r="AX221" s="181"/>
      <c r="AY221" s="181"/>
      <c r="AZ221" s="181"/>
      <c r="BA221" s="181"/>
      <c r="BB221" s="181"/>
      <c r="BC221" s="181"/>
      <c r="BD221" s="181"/>
      <c r="BE221" s="181"/>
      <c r="BF221" s="181"/>
      <c r="BG221" s="181"/>
      <c r="BI221" s="241"/>
      <c r="BJ221" s="241"/>
      <c r="BL221" s="181"/>
    </row>
    <row r="222" spans="1:64">
      <c r="A222" s="181"/>
      <c r="F222" s="181"/>
      <c r="G222" s="180"/>
      <c r="H222" s="180"/>
      <c r="I222" s="180"/>
      <c r="J222" s="181"/>
      <c r="K222" s="181"/>
      <c r="L222" s="202"/>
      <c r="M222" s="203"/>
      <c r="N222" s="203"/>
      <c r="O222" s="203"/>
      <c r="P222" s="203"/>
      <c r="Q222" s="203"/>
      <c r="R222" s="203"/>
      <c r="AP222" s="181"/>
      <c r="AQ222" s="181"/>
      <c r="AR222" s="181"/>
      <c r="AS222" s="181"/>
      <c r="AT222" s="181"/>
      <c r="AU222" s="181"/>
      <c r="AV222" s="181"/>
      <c r="AW222" s="181"/>
      <c r="AX222" s="181"/>
      <c r="AY222" s="181"/>
      <c r="AZ222" s="181"/>
      <c r="BA222" s="181"/>
      <c r="BB222" s="181"/>
      <c r="BC222" s="181"/>
      <c r="BD222" s="181"/>
      <c r="BE222" s="181"/>
      <c r="BF222" s="181"/>
      <c r="BG222" s="181"/>
      <c r="BI222" s="241"/>
      <c r="BJ222" s="241"/>
      <c r="BL222" s="181"/>
    </row>
    <row r="223" spans="1:64">
      <c r="A223" s="181"/>
      <c r="F223" s="181"/>
      <c r="G223" s="180"/>
      <c r="H223" s="180"/>
      <c r="I223" s="180"/>
      <c r="J223" s="181"/>
      <c r="K223" s="181"/>
      <c r="L223" s="202"/>
      <c r="M223" s="203"/>
      <c r="N223" s="203"/>
      <c r="O223" s="203"/>
      <c r="P223" s="203"/>
      <c r="Q223" s="203"/>
      <c r="R223" s="203"/>
      <c r="AP223" s="181"/>
      <c r="AQ223" s="181"/>
      <c r="AR223" s="181"/>
      <c r="AS223" s="181"/>
      <c r="AT223" s="181"/>
      <c r="AU223" s="181"/>
      <c r="AV223" s="181"/>
      <c r="AW223" s="181"/>
      <c r="AX223" s="181"/>
      <c r="AY223" s="181"/>
      <c r="AZ223" s="181"/>
      <c r="BA223" s="181"/>
      <c r="BB223" s="181"/>
      <c r="BC223" s="181"/>
      <c r="BD223" s="181"/>
      <c r="BE223" s="181"/>
      <c r="BF223" s="181"/>
      <c r="BG223" s="181"/>
      <c r="BI223" s="241"/>
      <c r="BJ223" s="241"/>
      <c r="BL223" s="181"/>
    </row>
    <row r="224" spans="1:64">
      <c r="A224" s="181"/>
      <c r="F224" s="181"/>
      <c r="G224" s="180"/>
      <c r="H224" s="180"/>
      <c r="I224" s="180"/>
      <c r="J224" s="181"/>
      <c r="K224" s="181"/>
      <c r="L224" s="202"/>
      <c r="M224" s="203"/>
      <c r="N224" s="203"/>
      <c r="O224" s="203"/>
      <c r="P224" s="203"/>
      <c r="Q224" s="203"/>
      <c r="R224" s="203"/>
      <c r="AP224" s="181"/>
      <c r="AQ224" s="181"/>
      <c r="AR224" s="181"/>
      <c r="AS224" s="181"/>
      <c r="AT224" s="181"/>
      <c r="AU224" s="181"/>
      <c r="AV224" s="181"/>
      <c r="AW224" s="181"/>
      <c r="AX224" s="181"/>
      <c r="AY224" s="181"/>
      <c r="AZ224" s="181"/>
      <c r="BA224" s="181"/>
      <c r="BB224" s="181"/>
      <c r="BC224" s="181"/>
      <c r="BD224" s="181"/>
      <c r="BE224" s="181"/>
      <c r="BF224" s="181"/>
      <c r="BG224" s="181"/>
      <c r="BI224" s="241"/>
      <c r="BJ224" s="241"/>
      <c r="BL224" s="181"/>
    </row>
    <row r="225" spans="1:64">
      <c r="A225" s="181"/>
      <c r="F225" s="181"/>
      <c r="G225" s="180"/>
      <c r="H225" s="180"/>
      <c r="I225" s="180"/>
      <c r="J225" s="181"/>
      <c r="K225" s="181"/>
      <c r="L225" s="202"/>
      <c r="M225" s="203"/>
      <c r="N225" s="203"/>
      <c r="O225" s="203"/>
      <c r="P225" s="203"/>
      <c r="Q225" s="203"/>
      <c r="R225" s="203"/>
      <c r="AP225" s="181"/>
      <c r="AQ225" s="181"/>
      <c r="AR225" s="181"/>
      <c r="AS225" s="181"/>
      <c r="AT225" s="181"/>
      <c r="AU225" s="181"/>
      <c r="AV225" s="181"/>
      <c r="AW225" s="181"/>
      <c r="AX225" s="181"/>
      <c r="AY225" s="181"/>
      <c r="AZ225" s="181"/>
      <c r="BA225" s="181"/>
      <c r="BB225" s="181"/>
      <c r="BC225" s="181"/>
      <c r="BD225" s="181"/>
      <c r="BE225" s="181"/>
      <c r="BF225" s="181"/>
      <c r="BG225" s="181"/>
      <c r="BI225" s="241"/>
      <c r="BJ225" s="241"/>
      <c r="BL225" s="181"/>
    </row>
    <row r="226" spans="1:64">
      <c r="A226" s="181"/>
      <c r="F226" s="181"/>
      <c r="G226" s="180"/>
      <c r="H226" s="180"/>
      <c r="I226" s="180"/>
      <c r="J226" s="181"/>
      <c r="K226" s="181"/>
      <c r="L226" s="202"/>
      <c r="M226" s="203"/>
      <c r="N226" s="203"/>
      <c r="O226" s="203"/>
      <c r="P226" s="203"/>
      <c r="Q226" s="203"/>
      <c r="R226" s="203"/>
      <c r="AP226" s="181"/>
      <c r="AQ226" s="181"/>
      <c r="AR226" s="181"/>
      <c r="AS226" s="181"/>
      <c r="AT226" s="181"/>
      <c r="AU226" s="181"/>
      <c r="AV226" s="181"/>
      <c r="AW226" s="181"/>
      <c r="AX226" s="181"/>
      <c r="AY226" s="181"/>
      <c r="AZ226" s="181"/>
      <c r="BA226" s="181"/>
      <c r="BB226" s="181"/>
      <c r="BC226" s="181"/>
      <c r="BD226" s="181"/>
      <c r="BE226" s="181"/>
      <c r="BF226" s="181"/>
      <c r="BG226" s="181"/>
      <c r="BI226" s="241"/>
      <c r="BJ226" s="241"/>
      <c r="BL226" s="181"/>
    </row>
    <row r="227" spans="1:64">
      <c r="A227" s="181"/>
      <c r="F227" s="181"/>
      <c r="G227" s="180"/>
      <c r="H227" s="180"/>
      <c r="I227" s="180"/>
      <c r="J227" s="181"/>
      <c r="K227" s="181"/>
      <c r="L227" s="202"/>
      <c r="M227" s="203"/>
      <c r="N227" s="203"/>
      <c r="O227" s="203"/>
      <c r="P227" s="203"/>
      <c r="Q227" s="203"/>
      <c r="R227" s="203"/>
      <c r="AP227" s="181"/>
      <c r="AQ227" s="181"/>
      <c r="AR227" s="181"/>
      <c r="AS227" s="181"/>
      <c r="AT227" s="181"/>
      <c r="AU227" s="181"/>
      <c r="AV227" s="181"/>
      <c r="AW227" s="181"/>
      <c r="AX227" s="181"/>
      <c r="AY227" s="181"/>
      <c r="AZ227" s="181"/>
      <c r="BA227" s="181"/>
      <c r="BB227" s="181"/>
      <c r="BC227" s="181"/>
      <c r="BD227" s="181"/>
      <c r="BE227" s="181"/>
      <c r="BF227" s="181"/>
      <c r="BG227" s="181"/>
      <c r="BI227" s="241"/>
      <c r="BJ227" s="241"/>
      <c r="BL227" s="181"/>
    </row>
    <row r="228" spans="1:64">
      <c r="A228" s="181"/>
      <c r="F228" s="181"/>
      <c r="G228" s="180"/>
      <c r="H228" s="180"/>
      <c r="I228" s="180"/>
      <c r="J228" s="181"/>
      <c r="K228" s="181"/>
      <c r="L228" s="202"/>
      <c r="M228" s="203"/>
      <c r="N228" s="203"/>
      <c r="O228" s="203"/>
      <c r="P228" s="203"/>
      <c r="Q228" s="203"/>
      <c r="R228" s="203"/>
      <c r="AP228" s="181"/>
      <c r="AQ228" s="181"/>
      <c r="AR228" s="181"/>
      <c r="AS228" s="181"/>
      <c r="AT228" s="181"/>
      <c r="AU228" s="181"/>
      <c r="AV228" s="181"/>
      <c r="AW228" s="181"/>
      <c r="AX228" s="181"/>
      <c r="AY228" s="181"/>
      <c r="AZ228" s="181"/>
      <c r="BA228" s="181"/>
      <c r="BB228" s="181"/>
      <c r="BC228" s="181"/>
      <c r="BD228" s="181"/>
      <c r="BE228" s="181"/>
      <c r="BF228" s="181"/>
      <c r="BG228" s="181"/>
      <c r="BI228" s="241"/>
      <c r="BJ228" s="241"/>
      <c r="BL228" s="181"/>
    </row>
    <row r="229" spans="1:64">
      <c r="A229" s="181"/>
      <c r="F229" s="181"/>
      <c r="G229" s="180"/>
      <c r="H229" s="180"/>
      <c r="I229" s="180"/>
      <c r="J229" s="181"/>
      <c r="K229" s="181"/>
      <c r="L229" s="202"/>
      <c r="M229" s="203"/>
      <c r="N229" s="203"/>
      <c r="O229" s="203"/>
      <c r="P229" s="203"/>
      <c r="Q229" s="203"/>
      <c r="R229" s="203"/>
      <c r="AP229" s="181"/>
      <c r="AQ229" s="181"/>
      <c r="AR229" s="181"/>
      <c r="AS229" s="181"/>
      <c r="AT229" s="181"/>
      <c r="AU229" s="181"/>
      <c r="AV229" s="181"/>
      <c r="AW229" s="181"/>
      <c r="AX229" s="181"/>
      <c r="AY229" s="181"/>
      <c r="AZ229" s="181"/>
      <c r="BA229" s="181"/>
      <c r="BB229" s="181"/>
      <c r="BC229" s="181"/>
      <c r="BD229" s="181"/>
      <c r="BE229" s="181"/>
      <c r="BF229" s="181"/>
      <c r="BG229" s="181"/>
      <c r="BI229" s="241"/>
      <c r="BJ229" s="241"/>
      <c r="BL229" s="181"/>
    </row>
    <row r="230" spans="1:64">
      <c r="A230" s="181"/>
      <c r="F230" s="181"/>
      <c r="G230" s="180"/>
      <c r="H230" s="180"/>
      <c r="I230" s="180"/>
      <c r="J230" s="181"/>
      <c r="K230" s="181"/>
      <c r="L230" s="202"/>
      <c r="M230" s="203"/>
      <c r="N230" s="203"/>
      <c r="O230" s="203"/>
      <c r="P230" s="203"/>
      <c r="Q230" s="203"/>
      <c r="R230" s="203"/>
      <c r="AP230" s="181"/>
      <c r="AQ230" s="181"/>
      <c r="AR230" s="181"/>
      <c r="AS230" s="181"/>
      <c r="AT230" s="181"/>
      <c r="AU230" s="181"/>
      <c r="AV230" s="181"/>
      <c r="AW230" s="181"/>
      <c r="AX230" s="181"/>
      <c r="AY230" s="181"/>
      <c r="AZ230" s="181"/>
      <c r="BA230" s="181"/>
      <c r="BB230" s="181"/>
      <c r="BC230" s="181"/>
      <c r="BD230" s="181"/>
      <c r="BE230" s="181"/>
      <c r="BF230" s="181"/>
      <c r="BG230" s="181"/>
      <c r="BI230" s="241"/>
      <c r="BJ230" s="241"/>
      <c r="BL230" s="181"/>
    </row>
    <row r="231" spans="1:64">
      <c r="A231" s="181"/>
      <c r="F231" s="181"/>
      <c r="G231" s="180"/>
      <c r="H231" s="180"/>
      <c r="I231" s="180"/>
      <c r="J231" s="181"/>
      <c r="K231" s="181"/>
      <c r="L231" s="202"/>
      <c r="M231" s="203"/>
      <c r="N231" s="203"/>
      <c r="O231" s="203"/>
      <c r="P231" s="203"/>
      <c r="Q231" s="203"/>
      <c r="R231" s="203"/>
      <c r="AP231" s="181"/>
      <c r="AQ231" s="181"/>
      <c r="AR231" s="181"/>
      <c r="AS231" s="181"/>
      <c r="AT231" s="181"/>
      <c r="AU231" s="181"/>
      <c r="AV231" s="181"/>
      <c r="AW231" s="181"/>
      <c r="AX231" s="181"/>
      <c r="AY231" s="181"/>
      <c r="AZ231" s="181"/>
      <c r="BA231" s="181"/>
      <c r="BB231" s="181"/>
      <c r="BC231" s="181"/>
      <c r="BD231" s="181"/>
      <c r="BE231" s="181"/>
      <c r="BF231" s="181"/>
      <c r="BG231" s="181"/>
      <c r="BI231" s="241"/>
      <c r="BJ231" s="241"/>
      <c r="BL231" s="181"/>
    </row>
    <row r="232" spans="1:64">
      <c r="A232" s="181"/>
      <c r="F232" s="181"/>
      <c r="G232" s="180"/>
      <c r="H232" s="180"/>
      <c r="I232" s="180"/>
      <c r="J232" s="181"/>
      <c r="K232" s="181"/>
      <c r="L232" s="202"/>
      <c r="M232" s="203"/>
      <c r="N232" s="203"/>
      <c r="O232" s="203"/>
      <c r="P232" s="203"/>
      <c r="Q232" s="203"/>
      <c r="R232" s="203"/>
      <c r="AP232" s="181"/>
      <c r="AQ232" s="181"/>
      <c r="AR232" s="181"/>
      <c r="AS232" s="181"/>
      <c r="AT232" s="181"/>
      <c r="AU232" s="181"/>
      <c r="AV232" s="181"/>
      <c r="AW232" s="181"/>
      <c r="AX232" s="181"/>
      <c r="AY232" s="181"/>
      <c r="AZ232" s="181"/>
      <c r="BA232" s="181"/>
      <c r="BB232" s="181"/>
      <c r="BC232" s="181"/>
      <c r="BD232" s="181"/>
      <c r="BE232" s="181"/>
      <c r="BF232" s="181"/>
      <c r="BG232" s="181"/>
      <c r="BI232" s="241"/>
      <c r="BJ232" s="241"/>
      <c r="BL232" s="181"/>
    </row>
    <row r="233" spans="1:64">
      <c r="A233" s="181"/>
      <c r="F233" s="181"/>
      <c r="G233" s="180"/>
      <c r="H233" s="180"/>
      <c r="I233" s="180"/>
      <c r="J233" s="181"/>
      <c r="K233" s="181"/>
      <c r="L233" s="202"/>
      <c r="M233" s="203"/>
      <c r="N233" s="203"/>
      <c r="O233" s="203"/>
      <c r="P233" s="203"/>
      <c r="Q233" s="203"/>
      <c r="R233" s="203"/>
      <c r="AP233" s="181"/>
      <c r="AQ233" s="181"/>
      <c r="AR233" s="181"/>
      <c r="AS233" s="181"/>
      <c r="AT233" s="181"/>
      <c r="AU233" s="181"/>
      <c r="AV233" s="181"/>
      <c r="AW233" s="181"/>
      <c r="AX233" s="181"/>
      <c r="AY233" s="181"/>
      <c r="AZ233" s="181"/>
      <c r="BA233" s="181"/>
      <c r="BB233" s="181"/>
      <c r="BC233" s="181"/>
      <c r="BD233" s="181"/>
      <c r="BE233" s="181"/>
      <c r="BF233" s="181"/>
      <c r="BG233" s="181"/>
      <c r="BI233" s="241"/>
      <c r="BJ233" s="241"/>
      <c r="BL233" s="181"/>
    </row>
    <row r="234" spans="1:64">
      <c r="A234" s="181"/>
      <c r="F234" s="181"/>
      <c r="G234" s="180"/>
      <c r="H234" s="180"/>
      <c r="I234" s="180"/>
      <c r="J234" s="181"/>
      <c r="K234" s="181"/>
      <c r="L234" s="202"/>
      <c r="M234" s="203"/>
      <c r="N234" s="203"/>
      <c r="O234" s="203"/>
      <c r="P234" s="203"/>
      <c r="Q234" s="203"/>
      <c r="R234" s="203"/>
      <c r="AP234" s="181"/>
      <c r="AQ234" s="181"/>
      <c r="AR234" s="181"/>
      <c r="AS234" s="181"/>
      <c r="AT234" s="181"/>
      <c r="AU234" s="181"/>
      <c r="AV234" s="181"/>
      <c r="AW234" s="181"/>
      <c r="AX234" s="181"/>
      <c r="AY234" s="181"/>
      <c r="AZ234" s="181"/>
      <c r="BA234" s="181"/>
      <c r="BB234" s="181"/>
      <c r="BC234" s="181"/>
      <c r="BD234" s="181"/>
      <c r="BE234" s="181"/>
      <c r="BF234" s="181"/>
      <c r="BG234" s="181"/>
      <c r="BI234" s="241"/>
      <c r="BJ234" s="241"/>
      <c r="BL234" s="181"/>
    </row>
    <row r="235" spans="1:64">
      <c r="A235" s="181"/>
      <c r="F235" s="181"/>
      <c r="G235" s="180"/>
      <c r="H235" s="180"/>
      <c r="I235" s="180"/>
      <c r="J235" s="181"/>
      <c r="K235" s="181"/>
      <c r="L235" s="202"/>
      <c r="M235" s="203"/>
      <c r="N235" s="203"/>
      <c r="O235" s="203"/>
      <c r="P235" s="203"/>
      <c r="Q235" s="203"/>
      <c r="R235" s="203"/>
      <c r="AP235" s="181"/>
      <c r="AQ235" s="181"/>
      <c r="AR235" s="181"/>
      <c r="AS235" s="181"/>
      <c r="AT235" s="181"/>
      <c r="AU235" s="181"/>
      <c r="AV235" s="181"/>
      <c r="AW235" s="181"/>
      <c r="AX235" s="181"/>
      <c r="AY235" s="181"/>
      <c r="AZ235" s="181"/>
      <c r="BA235" s="181"/>
      <c r="BB235" s="181"/>
      <c r="BC235" s="181"/>
      <c r="BD235" s="181"/>
      <c r="BE235" s="181"/>
      <c r="BF235" s="181"/>
      <c r="BG235" s="181"/>
      <c r="BI235" s="241"/>
      <c r="BJ235" s="241"/>
      <c r="BL235" s="181"/>
    </row>
    <row r="236" spans="1:64">
      <c r="A236" s="181"/>
      <c r="F236" s="181"/>
      <c r="G236" s="180"/>
      <c r="H236" s="180"/>
      <c r="I236" s="180"/>
      <c r="J236" s="181"/>
      <c r="K236" s="181"/>
      <c r="L236" s="202"/>
      <c r="M236" s="203"/>
      <c r="N236" s="203"/>
      <c r="O236" s="203"/>
      <c r="P236" s="203"/>
      <c r="Q236" s="203"/>
      <c r="R236" s="203"/>
      <c r="AP236" s="181"/>
      <c r="AQ236" s="181"/>
      <c r="AR236" s="181"/>
      <c r="AS236" s="181"/>
      <c r="AT236" s="181"/>
      <c r="AU236" s="181"/>
      <c r="AV236" s="181"/>
      <c r="AW236" s="181"/>
      <c r="AX236" s="181"/>
      <c r="AY236" s="181"/>
      <c r="AZ236" s="181"/>
      <c r="BA236" s="181"/>
      <c r="BB236" s="181"/>
      <c r="BC236" s="181"/>
      <c r="BD236" s="181"/>
      <c r="BE236" s="181"/>
      <c r="BF236" s="181"/>
      <c r="BG236" s="181"/>
      <c r="BI236" s="241"/>
      <c r="BJ236" s="241"/>
      <c r="BL236" s="181"/>
    </row>
    <row r="237" spans="1:64">
      <c r="A237" s="181"/>
      <c r="F237" s="181"/>
      <c r="G237" s="180"/>
      <c r="H237" s="180"/>
      <c r="I237" s="180"/>
      <c r="J237" s="181"/>
      <c r="K237" s="181"/>
      <c r="L237" s="202"/>
      <c r="M237" s="203"/>
      <c r="N237" s="203"/>
      <c r="O237" s="203"/>
      <c r="P237" s="203"/>
      <c r="Q237" s="203"/>
      <c r="R237" s="203"/>
      <c r="AP237" s="181"/>
      <c r="AQ237" s="181"/>
      <c r="AR237" s="181"/>
      <c r="AS237" s="181"/>
      <c r="AT237" s="181"/>
      <c r="AU237" s="181"/>
      <c r="AV237" s="181"/>
      <c r="AW237" s="181"/>
      <c r="AX237" s="181"/>
      <c r="AY237" s="181"/>
      <c r="AZ237" s="181"/>
      <c r="BA237" s="181"/>
      <c r="BB237" s="181"/>
      <c r="BC237" s="181"/>
      <c r="BD237" s="181"/>
      <c r="BE237" s="181"/>
      <c r="BF237" s="181"/>
      <c r="BG237" s="181"/>
      <c r="BI237" s="241"/>
      <c r="BJ237" s="241"/>
      <c r="BL237" s="181"/>
    </row>
    <row r="238" spans="1:64">
      <c r="A238" s="181"/>
      <c r="F238" s="181"/>
      <c r="G238" s="180"/>
      <c r="H238" s="180"/>
      <c r="I238" s="180"/>
      <c r="J238" s="181"/>
      <c r="K238" s="181"/>
      <c r="L238" s="202"/>
      <c r="M238" s="203"/>
      <c r="N238" s="203"/>
      <c r="O238" s="203"/>
      <c r="P238" s="203"/>
      <c r="Q238" s="203"/>
      <c r="R238" s="203"/>
      <c r="AP238" s="181"/>
      <c r="AQ238" s="181"/>
      <c r="AR238" s="181"/>
      <c r="AS238" s="181"/>
      <c r="AT238" s="181"/>
      <c r="AU238" s="181"/>
      <c r="AV238" s="181"/>
      <c r="AW238" s="181"/>
      <c r="AX238" s="181"/>
      <c r="AY238" s="181"/>
      <c r="AZ238" s="181"/>
      <c r="BA238" s="181"/>
      <c r="BB238" s="181"/>
      <c r="BC238" s="181"/>
      <c r="BD238" s="181"/>
      <c r="BE238" s="181"/>
      <c r="BF238" s="181"/>
      <c r="BG238" s="181"/>
      <c r="BI238" s="241"/>
      <c r="BJ238" s="241"/>
      <c r="BL238" s="181"/>
    </row>
    <row r="239" spans="1:64">
      <c r="A239" s="181"/>
      <c r="F239" s="181"/>
      <c r="G239" s="180"/>
      <c r="H239" s="180"/>
      <c r="I239" s="180"/>
      <c r="J239" s="181"/>
      <c r="K239" s="181"/>
      <c r="L239" s="202"/>
      <c r="M239" s="203"/>
      <c r="N239" s="203"/>
      <c r="O239" s="203"/>
      <c r="P239" s="203"/>
      <c r="Q239" s="203"/>
      <c r="R239" s="203"/>
      <c r="AP239" s="181"/>
      <c r="AQ239" s="181"/>
      <c r="AR239" s="181"/>
      <c r="AS239" s="181"/>
      <c r="AT239" s="181"/>
      <c r="AU239" s="181"/>
      <c r="AV239" s="181"/>
      <c r="AW239" s="181"/>
      <c r="AX239" s="181"/>
      <c r="AY239" s="181"/>
      <c r="AZ239" s="181"/>
      <c r="BA239" s="181"/>
      <c r="BB239" s="181"/>
      <c r="BC239" s="181"/>
      <c r="BD239" s="181"/>
      <c r="BE239" s="181"/>
      <c r="BF239" s="181"/>
      <c r="BG239" s="181"/>
      <c r="BI239" s="241"/>
      <c r="BJ239" s="241"/>
      <c r="BL239" s="181"/>
    </row>
    <row r="240" spans="1:64">
      <c r="A240" s="181"/>
      <c r="F240" s="181"/>
      <c r="G240" s="180"/>
      <c r="H240" s="180"/>
      <c r="I240" s="180"/>
      <c r="J240" s="181"/>
      <c r="K240" s="181"/>
      <c r="L240" s="202"/>
      <c r="M240" s="203"/>
      <c r="N240" s="203"/>
      <c r="O240" s="203"/>
      <c r="P240" s="203"/>
      <c r="Q240" s="203"/>
      <c r="R240" s="203"/>
      <c r="AP240" s="181"/>
      <c r="AQ240" s="181"/>
      <c r="AR240" s="181"/>
      <c r="AS240" s="181"/>
      <c r="AT240" s="181"/>
      <c r="AU240" s="181"/>
      <c r="AV240" s="181"/>
      <c r="AW240" s="181"/>
      <c r="AX240" s="181"/>
      <c r="AY240" s="181"/>
      <c r="AZ240" s="181"/>
      <c r="BA240" s="181"/>
      <c r="BB240" s="181"/>
      <c r="BC240" s="181"/>
      <c r="BD240" s="181"/>
      <c r="BE240" s="181"/>
      <c r="BF240" s="181"/>
      <c r="BG240" s="181"/>
      <c r="BI240" s="241"/>
      <c r="BJ240" s="241"/>
      <c r="BL240" s="181"/>
    </row>
    <row r="241" spans="1:64">
      <c r="A241" s="181"/>
      <c r="F241" s="181"/>
      <c r="G241" s="180"/>
      <c r="H241" s="180"/>
      <c r="I241" s="180"/>
      <c r="J241" s="181"/>
      <c r="K241" s="181"/>
      <c r="L241" s="202"/>
      <c r="M241" s="203"/>
      <c r="N241" s="203"/>
      <c r="O241" s="203"/>
      <c r="P241" s="203"/>
      <c r="Q241" s="203"/>
      <c r="R241" s="203"/>
      <c r="AP241" s="181"/>
      <c r="AQ241" s="181"/>
      <c r="AR241" s="181"/>
      <c r="AS241" s="181"/>
      <c r="AT241" s="181"/>
      <c r="AU241" s="181"/>
      <c r="AV241" s="181"/>
      <c r="AW241" s="181"/>
      <c r="AX241" s="181"/>
      <c r="AY241" s="181"/>
      <c r="AZ241" s="181"/>
      <c r="BA241" s="181"/>
      <c r="BB241" s="181"/>
      <c r="BC241" s="181"/>
      <c r="BD241" s="181"/>
      <c r="BE241" s="181"/>
      <c r="BF241" s="181"/>
      <c r="BG241" s="181"/>
      <c r="BI241" s="241"/>
      <c r="BJ241" s="241"/>
      <c r="BL241" s="181"/>
    </row>
    <row r="242" spans="1:64">
      <c r="A242" s="181"/>
      <c r="F242" s="181"/>
      <c r="G242" s="180"/>
      <c r="H242" s="180"/>
      <c r="I242" s="180"/>
      <c r="J242" s="181"/>
      <c r="K242" s="181"/>
      <c r="L242" s="202"/>
      <c r="M242" s="203"/>
      <c r="N242" s="203"/>
      <c r="O242" s="203"/>
      <c r="P242" s="203"/>
      <c r="Q242" s="203"/>
      <c r="R242" s="203"/>
      <c r="AP242" s="181"/>
      <c r="AQ242" s="181"/>
      <c r="AR242" s="181"/>
      <c r="AS242" s="181"/>
      <c r="AT242" s="181"/>
      <c r="AU242" s="181"/>
      <c r="AV242" s="181"/>
      <c r="AW242" s="181"/>
      <c r="AX242" s="181"/>
      <c r="AY242" s="181"/>
      <c r="AZ242" s="181"/>
      <c r="BA242" s="181"/>
      <c r="BB242" s="181"/>
      <c r="BC242" s="181"/>
      <c r="BD242" s="181"/>
      <c r="BE242" s="181"/>
      <c r="BF242" s="181"/>
      <c r="BG242" s="181"/>
      <c r="BI242" s="241"/>
      <c r="BJ242" s="241"/>
      <c r="BL242" s="181"/>
    </row>
    <row r="243" spans="1:64">
      <c r="A243" s="181"/>
      <c r="F243" s="181"/>
      <c r="G243" s="180"/>
      <c r="H243" s="180"/>
      <c r="I243" s="180"/>
      <c r="J243" s="181"/>
      <c r="K243" s="181"/>
      <c r="L243" s="202"/>
      <c r="M243" s="203"/>
      <c r="N243" s="203"/>
      <c r="O243" s="203"/>
      <c r="P243" s="203"/>
      <c r="Q243" s="203"/>
      <c r="R243" s="203"/>
      <c r="AP243" s="181"/>
      <c r="AQ243" s="181"/>
      <c r="AR243" s="181"/>
      <c r="AS243" s="181"/>
      <c r="AT243" s="181"/>
      <c r="AU243" s="181"/>
      <c r="AV243" s="181"/>
      <c r="AW243" s="181"/>
      <c r="AX243" s="181"/>
      <c r="AY243" s="181"/>
      <c r="AZ243" s="181"/>
      <c r="BA243" s="181"/>
      <c r="BB243" s="181"/>
      <c r="BC243" s="181"/>
      <c r="BD243" s="181"/>
      <c r="BE243" s="181"/>
      <c r="BF243" s="181"/>
      <c r="BG243" s="181"/>
      <c r="BI243" s="241"/>
      <c r="BJ243" s="241"/>
      <c r="BL243" s="181"/>
    </row>
    <row r="244" spans="1:64">
      <c r="A244" s="181"/>
      <c r="F244" s="181"/>
      <c r="G244" s="180"/>
      <c r="H244" s="180"/>
      <c r="I244" s="180"/>
      <c r="J244" s="181"/>
      <c r="K244" s="181"/>
      <c r="L244" s="202"/>
      <c r="M244" s="203"/>
      <c r="N244" s="203"/>
      <c r="O244" s="203"/>
      <c r="P244" s="203"/>
      <c r="Q244" s="203"/>
      <c r="R244" s="203"/>
      <c r="AP244" s="181"/>
      <c r="AQ244" s="181"/>
      <c r="AR244" s="181"/>
      <c r="AS244" s="181"/>
      <c r="AT244" s="181"/>
      <c r="AU244" s="181"/>
      <c r="AV244" s="181"/>
      <c r="AW244" s="181"/>
      <c r="AX244" s="181"/>
      <c r="AY244" s="181"/>
      <c r="AZ244" s="181"/>
      <c r="BA244" s="181"/>
      <c r="BB244" s="181"/>
      <c r="BC244" s="181"/>
      <c r="BD244" s="181"/>
      <c r="BE244" s="181"/>
      <c r="BF244" s="181"/>
      <c r="BG244" s="181"/>
      <c r="BI244" s="241"/>
      <c r="BJ244" s="241"/>
      <c r="BL244" s="181"/>
    </row>
    <row r="245" spans="1:64">
      <c r="A245" s="181"/>
      <c r="F245" s="181"/>
      <c r="G245" s="180"/>
      <c r="H245" s="180"/>
      <c r="I245" s="180"/>
      <c r="J245" s="181"/>
      <c r="K245" s="181"/>
      <c r="L245" s="202"/>
      <c r="M245" s="203"/>
      <c r="N245" s="203"/>
      <c r="O245" s="203"/>
      <c r="P245" s="203"/>
      <c r="Q245" s="203"/>
      <c r="R245" s="203"/>
      <c r="AP245" s="181"/>
      <c r="AQ245" s="181"/>
      <c r="AR245" s="181"/>
      <c r="AS245" s="181"/>
      <c r="AT245" s="181"/>
      <c r="AU245" s="181"/>
      <c r="AV245" s="181"/>
      <c r="AW245" s="181"/>
      <c r="AX245" s="181"/>
      <c r="AY245" s="181"/>
      <c r="AZ245" s="181"/>
      <c r="BA245" s="181"/>
      <c r="BB245" s="181"/>
      <c r="BC245" s="181"/>
      <c r="BD245" s="181"/>
      <c r="BE245" s="181"/>
      <c r="BF245" s="181"/>
      <c r="BG245" s="181"/>
      <c r="BI245" s="241"/>
      <c r="BJ245" s="241"/>
      <c r="BL245" s="181"/>
    </row>
    <row r="246" spans="1:64">
      <c r="A246" s="181"/>
      <c r="F246" s="181"/>
      <c r="G246" s="180"/>
      <c r="H246" s="180"/>
      <c r="I246" s="180"/>
      <c r="J246" s="181"/>
      <c r="K246" s="181"/>
      <c r="L246" s="202"/>
      <c r="M246" s="203"/>
      <c r="N246" s="203"/>
      <c r="O246" s="203"/>
      <c r="P246" s="203"/>
      <c r="Q246" s="203"/>
      <c r="R246" s="203"/>
      <c r="AP246" s="181"/>
      <c r="AQ246" s="181"/>
      <c r="AR246" s="181"/>
      <c r="AS246" s="181"/>
      <c r="AT246" s="181"/>
      <c r="AU246" s="181"/>
      <c r="AV246" s="181"/>
      <c r="AW246" s="181"/>
      <c r="AX246" s="181"/>
      <c r="AY246" s="181"/>
      <c r="AZ246" s="181"/>
      <c r="BA246" s="181"/>
      <c r="BB246" s="181"/>
      <c r="BC246" s="181"/>
      <c r="BD246" s="181"/>
      <c r="BE246" s="181"/>
      <c r="BF246" s="181"/>
      <c r="BG246" s="181"/>
      <c r="BI246" s="241"/>
      <c r="BJ246" s="241"/>
      <c r="BL246" s="181"/>
    </row>
    <row r="247" spans="1:64">
      <c r="A247" s="181"/>
      <c r="F247" s="181"/>
      <c r="G247" s="180"/>
      <c r="H247" s="180"/>
      <c r="I247" s="180"/>
      <c r="J247" s="181"/>
      <c r="K247" s="181"/>
      <c r="L247" s="202"/>
      <c r="M247" s="203"/>
      <c r="N247" s="203"/>
      <c r="O247" s="203"/>
      <c r="P247" s="203"/>
      <c r="Q247" s="203"/>
      <c r="R247" s="203"/>
      <c r="AP247" s="181"/>
      <c r="AQ247" s="181"/>
      <c r="AR247" s="181"/>
      <c r="AS247" s="181"/>
      <c r="AT247" s="181"/>
      <c r="AU247" s="181"/>
      <c r="AV247" s="181"/>
      <c r="AW247" s="181"/>
      <c r="AX247" s="181"/>
      <c r="AY247" s="181"/>
      <c r="AZ247" s="181"/>
      <c r="BA247" s="181"/>
      <c r="BB247" s="181"/>
      <c r="BC247" s="181"/>
      <c r="BD247" s="181"/>
      <c r="BE247" s="181"/>
      <c r="BF247" s="181"/>
      <c r="BG247" s="181"/>
      <c r="BI247" s="241"/>
      <c r="BJ247" s="241"/>
      <c r="BL247" s="181"/>
    </row>
    <row r="248" spans="1:64">
      <c r="A248" s="181"/>
      <c r="F248" s="181"/>
      <c r="G248" s="180"/>
      <c r="H248" s="180"/>
      <c r="I248" s="180"/>
      <c r="J248" s="181"/>
      <c r="K248" s="181"/>
      <c r="L248" s="202"/>
      <c r="M248" s="203"/>
      <c r="N248" s="203"/>
      <c r="O248" s="203"/>
      <c r="P248" s="203"/>
      <c r="Q248" s="203"/>
      <c r="R248" s="203"/>
      <c r="AP248" s="181"/>
      <c r="AQ248" s="181"/>
      <c r="AR248" s="181"/>
      <c r="AS248" s="181"/>
      <c r="AT248" s="181"/>
      <c r="AU248" s="181"/>
      <c r="AV248" s="181"/>
      <c r="AW248" s="181"/>
      <c r="AX248" s="181"/>
      <c r="AY248" s="181"/>
      <c r="AZ248" s="181"/>
      <c r="BA248" s="181"/>
      <c r="BB248" s="181"/>
      <c r="BC248" s="181"/>
      <c r="BD248" s="181"/>
      <c r="BE248" s="181"/>
      <c r="BF248" s="181"/>
      <c r="BG248" s="181"/>
      <c r="BI248" s="241"/>
      <c r="BJ248" s="241"/>
      <c r="BL248" s="181"/>
    </row>
    <row r="249" spans="1:64">
      <c r="A249" s="181"/>
      <c r="F249" s="181"/>
      <c r="G249" s="180"/>
      <c r="H249" s="180"/>
      <c r="I249" s="180"/>
      <c r="J249" s="181"/>
      <c r="K249" s="181"/>
      <c r="L249" s="202"/>
      <c r="M249" s="203"/>
      <c r="N249" s="203"/>
      <c r="O249" s="203"/>
      <c r="P249" s="203"/>
      <c r="Q249" s="203"/>
      <c r="R249" s="203"/>
      <c r="AP249" s="181"/>
      <c r="AQ249" s="181"/>
      <c r="AR249" s="181"/>
      <c r="AS249" s="181"/>
      <c r="AT249" s="181"/>
      <c r="AU249" s="181"/>
      <c r="AV249" s="181"/>
      <c r="AW249" s="181"/>
      <c r="AX249" s="181"/>
      <c r="AY249" s="181"/>
      <c r="AZ249" s="181"/>
      <c r="BA249" s="181"/>
      <c r="BB249" s="181"/>
      <c r="BC249" s="181"/>
      <c r="BD249" s="181"/>
      <c r="BE249" s="181"/>
      <c r="BF249" s="181"/>
      <c r="BG249" s="181"/>
      <c r="BI249" s="241"/>
      <c r="BJ249" s="241"/>
      <c r="BL249" s="181"/>
    </row>
    <row r="250" spans="1:64">
      <c r="A250" s="181"/>
      <c r="F250" s="181"/>
      <c r="G250" s="180"/>
      <c r="H250" s="180"/>
      <c r="I250" s="180"/>
      <c r="J250" s="181"/>
      <c r="K250" s="181"/>
      <c r="L250" s="202"/>
      <c r="M250" s="203"/>
      <c r="N250" s="203"/>
      <c r="O250" s="203"/>
      <c r="P250" s="203"/>
      <c r="Q250" s="203"/>
      <c r="R250" s="203"/>
      <c r="AP250" s="181"/>
      <c r="AQ250" s="181"/>
      <c r="AR250" s="181"/>
      <c r="AS250" s="181"/>
      <c r="AT250" s="181"/>
      <c r="AU250" s="181"/>
      <c r="AV250" s="181"/>
      <c r="AW250" s="181"/>
      <c r="AX250" s="181"/>
      <c r="AY250" s="181"/>
      <c r="AZ250" s="181"/>
      <c r="BA250" s="181"/>
      <c r="BB250" s="181"/>
      <c r="BC250" s="181"/>
      <c r="BD250" s="181"/>
      <c r="BE250" s="181"/>
      <c r="BF250" s="181"/>
      <c r="BG250" s="181"/>
      <c r="BI250" s="241"/>
      <c r="BJ250" s="241"/>
      <c r="BL250" s="181"/>
    </row>
    <row r="251" spans="1:64">
      <c r="A251" s="181"/>
      <c r="F251" s="181"/>
      <c r="G251" s="180"/>
      <c r="H251" s="180"/>
      <c r="I251" s="180"/>
      <c r="J251" s="181"/>
      <c r="K251" s="181"/>
      <c r="L251" s="202"/>
      <c r="M251" s="203"/>
      <c r="N251" s="203"/>
      <c r="O251" s="203"/>
      <c r="P251" s="203"/>
      <c r="Q251" s="203"/>
      <c r="R251" s="203"/>
      <c r="AP251" s="181"/>
      <c r="AQ251" s="181"/>
      <c r="AR251" s="181"/>
      <c r="AS251" s="181"/>
      <c r="AT251" s="181"/>
      <c r="AU251" s="181"/>
      <c r="AV251" s="181"/>
      <c r="AW251" s="181"/>
      <c r="AX251" s="181"/>
      <c r="AY251" s="181"/>
      <c r="AZ251" s="181"/>
      <c r="BA251" s="181"/>
      <c r="BB251" s="181"/>
      <c r="BC251" s="181"/>
      <c r="BD251" s="181"/>
      <c r="BE251" s="181"/>
      <c r="BF251" s="181"/>
      <c r="BG251" s="181"/>
      <c r="BI251" s="241"/>
      <c r="BJ251" s="241"/>
      <c r="BL251" s="181"/>
    </row>
    <row r="252" spans="1:64">
      <c r="A252" s="181"/>
      <c r="F252" s="181"/>
      <c r="G252" s="180"/>
      <c r="H252" s="180"/>
      <c r="I252" s="180"/>
      <c r="J252" s="181"/>
      <c r="K252" s="181"/>
      <c r="L252" s="202"/>
      <c r="M252" s="203"/>
      <c r="N252" s="203"/>
      <c r="O252" s="203"/>
      <c r="P252" s="203"/>
      <c r="Q252" s="203"/>
      <c r="R252" s="203"/>
      <c r="AP252" s="181"/>
      <c r="AQ252" s="181"/>
      <c r="AR252" s="181"/>
      <c r="AS252" s="181"/>
      <c r="AT252" s="181"/>
      <c r="AU252" s="181"/>
      <c r="AV252" s="181"/>
      <c r="AW252" s="181"/>
      <c r="AX252" s="181"/>
      <c r="AY252" s="181"/>
      <c r="AZ252" s="181"/>
      <c r="BA252" s="181"/>
      <c r="BB252" s="181"/>
      <c r="BC252" s="181"/>
      <c r="BD252" s="181"/>
      <c r="BE252" s="181"/>
      <c r="BF252" s="181"/>
      <c r="BG252" s="181"/>
      <c r="BI252" s="241"/>
      <c r="BJ252" s="241"/>
      <c r="BL252" s="181"/>
    </row>
    <row r="253" spans="1:64">
      <c r="A253" s="181"/>
      <c r="F253" s="181"/>
      <c r="G253" s="180"/>
      <c r="H253" s="180"/>
      <c r="I253" s="180"/>
      <c r="J253" s="181"/>
      <c r="K253" s="181"/>
      <c r="L253" s="202"/>
      <c r="M253" s="203"/>
      <c r="N253" s="203"/>
      <c r="O253" s="203"/>
      <c r="P253" s="203"/>
      <c r="Q253" s="203"/>
      <c r="R253" s="203"/>
      <c r="AP253" s="181"/>
      <c r="AQ253" s="181"/>
      <c r="AR253" s="181"/>
      <c r="AS253" s="181"/>
      <c r="AT253" s="181"/>
      <c r="AU253" s="181"/>
      <c r="AV253" s="181"/>
      <c r="AW253" s="181"/>
      <c r="AX253" s="181"/>
      <c r="AY253" s="181"/>
      <c r="AZ253" s="181"/>
      <c r="BA253" s="181"/>
      <c r="BB253" s="181"/>
      <c r="BC253" s="181"/>
      <c r="BD253" s="181"/>
      <c r="BE253" s="181"/>
      <c r="BF253" s="181"/>
      <c r="BG253" s="181"/>
      <c r="BI253" s="241"/>
      <c r="BJ253" s="241"/>
      <c r="BL253" s="181"/>
    </row>
    <row r="254" spans="1:64">
      <c r="A254" s="181"/>
      <c r="F254" s="181"/>
      <c r="G254" s="180"/>
      <c r="H254" s="180"/>
      <c r="I254" s="180"/>
      <c r="J254" s="181"/>
      <c r="K254" s="181"/>
      <c r="L254" s="202"/>
      <c r="M254" s="203"/>
      <c r="N254" s="203"/>
      <c r="O254" s="203"/>
      <c r="P254" s="203"/>
      <c r="Q254" s="203"/>
      <c r="R254" s="203"/>
      <c r="AP254" s="181"/>
      <c r="AQ254" s="181"/>
      <c r="AR254" s="181"/>
      <c r="AS254" s="181"/>
      <c r="AT254" s="181"/>
      <c r="AU254" s="181"/>
      <c r="AV254" s="181"/>
      <c r="AW254" s="181"/>
      <c r="AX254" s="181"/>
      <c r="AY254" s="181"/>
      <c r="AZ254" s="181"/>
      <c r="BA254" s="181"/>
      <c r="BB254" s="181"/>
      <c r="BC254" s="181"/>
      <c r="BD254" s="181"/>
      <c r="BE254" s="181"/>
      <c r="BF254" s="181"/>
      <c r="BG254" s="181"/>
      <c r="BI254" s="241"/>
      <c r="BJ254" s="241"/>
      <c r="BL254" s="181"/>
    </row>
    <row r="255" spans="1:64">
      <c r="A255" s="181"/>
      <c r="F255" s="181"/>
      <c r="G255" s="180"/>
      <c r="H255" s="180"/>
      <c r="I255" s="180"/>
      <c r="J255" s="181"/>
      <c r="K255" s="181"/>
      <c r="L255" s="202"/>
      <c r="M255" s="203"/>
      <c r="N255" s="203"/>
      <c r="O255" s="203"/>
      <c r="P255" s="203"/>
      <c r="Q255" s="203"/>
      <c r="R255" s="203"/>
      <c r="AP255" s="181"/>
      <c r="AQ255" s="181"/>
      <c r="AR255" s="181"/>
      <c r="AS255" s="181"/>
      <c r="AT255" s="181"/>
      <c r="AU255" s="181"/>
      <c r="AV255" s="181"/>
      <c r="AW255" s="181"/>
      <c r="AX255" s="181"/>
      <c r="AY255" s="181"/>
      <c r="AZ255" s="181"/>
      <c r="BA255" s="181"/>
      <c r="BB255" s="181"/>
      <c r="BC255" s="181"/>
      <c r="BD255" s="181"/>
      <c r="BE255" s="181"/>
      <c r="BF255" s="181"/>
      <c r="BG255" s="181"/>
      <c r="BI255" s="241"/>
      <c r="BJ255" s="241"/>
      <c r="BL255" s="181"/>
    </row>
    <row r="256" spans="1:64">
      <c r="A256" s="181"/>
      <c r="F256" s="181"/>
      <c r="G256" s="180"/>
      <c r="H256" s="180"/>
      <c r="I256" s="180"/>
      <c r="J256" s="181"/>
      <c r="K256" s="181"/>
      <c r="L256" s="202"/>
      <c r="M256" s="203"/>
      <c r="N256" s="203"/>
      <c r="O256" s="203"/>
      <c r="P256" s="203"/>
      <c r="Q256" s="203"/>
      <c r="R256" s="203"/>
      <c r="AP256" s="181"/>
      <c r="AQ256" s="181"/>
      <c r="AR256" s="181"/>
      <c r="AS256" s="181"/>
      <c r="AT256" s="181"/>
      <c r="AU256" s="181"/>
      <c r="AV256" s="181"/>
      <c r="AW256" s="181"/>
      <c r="AX256" s="181"/>
      <c r="AY256" s="181"/>
      <c r="AZ256" s="181"/>
      <c r="BA256" s="181"/>
      <c r="BB256" s="181"/>
      <c r="BC256" s="181"/>
      <c r="BD256" s="181"/>
      <c r="BE256" s="181"/>
      <c r="BF256" s="181"/>
      <c r="BG256" s="181"/>
      <c r="BI256" s="241"/>
      <c r="BJ256" s="241"/>
      <c r="BL256" s="181"/>
    </row>
    <row r="257" spans="1:64">
      <c r="A257" s="181"/>
      <c r="F257" s="181"/>
      <c r="G257" s="180"/>
      <c r="H257" s="180"/>
      <c r="I257" s="180"/>
      <c r="J257" s="181"/>
      <c r="K257" s="181"/>
      <c r="L257" s="202"/>
      <c r="M257" s="203"/>
      <c r="N257" s="203"/>
      <c r="O257" s="203"/>
      <c r="P257" s="203"/>
      <c r="Q257" s="203"/>
      <c r="R257" s="203"/>
      <c r="AP257" s="181"/>
      <c r="AQ257" s="181"/>
      <c r="AR257" s="181"/>
      <c r="AS257" s="181"/>
      <c r="AT257" s="181"/>
      <c r="AU257" s="181"/>
      <c r="AV257" s="181"/>
      <c r="AW257" s="181"/>
      <c r="AX257" s="181"/>
      <c r="AY257" s="181"/>
      <c r="AZ257" s="181"/>
      <c r="BA257" s="181"/>
      <c r="BB257" s="181"/>
      <c r="BC257" s="181"/>
      <c r="BD257" s="181"/>
      <c r="BE257" s="181"/>
      <c r="BF257" s="181"/>
      <c r="BG257" s="181"/>
      <c r="BI257" s="241"/>
      <c r="BJ257" s="241"/>
      <c r="BL257" s="181"/>
    </row>
    <row r="258" spans="1:64">
      <c r="A258" s="181"/>
      <c r="F258" s="181"/>
      <c r="G258" s="180"/>
      <c r="H258" s="180"/>
      <c r="I258" s="180"/>
      <c r="J258" s="181"/>
      <c r="K258" s="181"/>
      <c r="L258" s="202"/>
      <c r="M258" s="203"/>
      <c r="N258" s="203"/>
      <c r="O258" s="203"/>
      <c r="P258" s="203"/>
      <c r="Q258" s="203"/>
      <c r="R258" s="203"/>
      <c r="AP258" s="181"/>
      <c r="AQ258" s="181"/>
      <c r="AR258" s="181"/>
      <c r="AS258" s="181"/>
      <c r="AT258" s="181"/>
      <c r="AU258" s="181"/>
      <c r="AV258" s="181"/>
      <c r="AW258" s="181"/>
      <c r="AX258" s="181"/>
      <c r="AY258" s="181"/>
      <c r="AZ258" s="181"/>
      <c r="BA258" s="181"/>
      <c r="BB258" s="181"/>
      <c r="BC258" s="181"/>
      <c r="BD258" s="181"/>
      <c r="BE258" s="181"/>
      <c r="BF258" s="181"/>
      <c r="BG258" s="181"/>
      <c r="BI258" s="241"/>
      <c r="BJ258" s="241"/>
      <c r="BL258" s="181"/>
    </row>
    <row r="259" spans="1:64">
      <c r="A259" s="181"/>
      <c r="F259" s="181"/>
      <c r="G259" s="180"/>
      <c r="H259" s="180"/>
      <c r="I259" s="180"/>
      <c r="J259" s="181"/>
      <c r="K259" s="181"/>
      <c r="L259" s="202"/>
      <c r="M259" s="203"/>
      <c r="N259" s="203"/>
      <c r="O259" s="203"/>
      <c r="P259" s="203"/>
      <c r="Q259" s="203"/>
      <c r="R259" s="203"/>
      <c r="AP259" s="181"/>
      <c r="AQ259" s="181"/>
      <c r="AR259" s="181"/>
      <c r="AS259" s="181"/>
      <c r="AT259" s="181"/>
      <c r="AU259" s="181"/>
      <c r="AV259" s="181"/>
      <c r="AW259" s="181"/>
      <c r="AX259" s="181"/>
      <c r="AY259" s="181"/>
      <c r="AZ259" s="181"/>
      <c r="BA259" s="181"/>
      <c r="BB259" s="181"/>
      <c r="BC259" s="181"/>
      <c r="BD259" s="181"/>
      <c r="BE259" s="181"/>
      <c r="BF259" s="181"/>
      <c r="BG259" s="181"/>
      <c r="BI259" s="241"/>
      <c r="BJ259" s="241"/>
      <c r="BL259" s="181"/>
    </row>
    <row r="260" spans="1:64">
      <c r="A260" s="181"/>
      <c r="F260" s="181"/>
      <c r="G260" s="180"/>
      <c r="H260" s="180"/>
      <c r="I260" s="180"/>
      <c r="J260" s="181"/>
      <c r="K260" s="181"/>
      <c r="L260" s="202"/>
      <c r="M260" s="203"/>
      <c r="N260" s="203"/>
      <c r="O260" s="203"/>
      <c r="P260" s="203"/>
      <c r="Q260" s="203"/>
      <c r="R260" s="203"/>
      <c r="AP260" s="181"/>
      <c r="AQ260" s="181"/>
      <c r="AR260" s="181"/>
      <c r="AS260" s="181"/>
      <c r="AT260" s="181"/>
      <c r="AU260" s="181"/>
      <c r="AV260" s="181"/>
      <c r="AW260" s="181"/>
      <c r="AX260" s="181"/>
      <c r="AY260" s="181"/>
      <c r="AZ260" s="181"/>
      <c r="BA260" s="181"/>
      <c r="BB260" s="181"/>
      <c r="BC260" s="181"/>
      <c r="BD260" s="181"/>
      <c r="BE260" s="181"/>
      <c r="BF260" s="181"/>
      <c r="BG260" s="181"/>
      <c r="BI260" s="241"/>
      <c r="BJ260" s="241"/>
      <c r="BL260" s="181"/>
    </row>
    <row r="261" spans="1:64">
      <c r="A261" s="181"/>
      <c r="F261" s="181"/>
      <c r="G261" s="180"/>
      <c r="H261" s="180"/>
      <c r="I261" s="180"/>
      <c r="J261" s="181"/>
      <c r="K261" s="181"/>
      <c r="L261" s="202"/>
      <c r="M261" s="203"/>
      <c r="N261" s="203"/>
      <c r="O261" s="203"/>
      <c r="P261" s="203"/>
      <c r="Q261" s="203"/>
      <c r="R261" s="203"/>
      <c r="AP261" s="181"/>
      <c r="AQ261" s="181"/>
      <c r="AR261" s="181"/>
      <c r="AS261" s="181"/>
      <c r="AT261" s="181"/>
      <c r="AU261" s="181"/>
      <c r="AV261" s="181"/>
      <c r="AW261" s="181"/>
      <c r="AX261" s="181"/>
      <c r="AY261" s="181"/>
      <c r="AZ261" s="181"/>
      <c r="BA261" s="181"/>
      <c r="BB261" s="181"/>
      <c r="BC261" s="181"/>
      <c r="BD261" s="181"/>
      <c r="BE261" s="181"/>
      <c r="BF261" s="181"/>
      <c r="BG261" s="181"/>
      <c r="BI261" s="241"/>
      <c r="BJ261" s="241"/>
      <c r="BL261" s="181"/>
    </row>
    <row r="262" spans="1:64">
      <c r="A262" s="181"/>
      <c r="F262" s="181"/>
      <c r="G262" s="180"/>
      <c r="H262" s="180"/>
      <c r="I262" s="180"/>
      <c r="J262" s="181"/>
      <c r="K262" s="181"/>
      <c r="L262" s="202"/>
      <c r="M262" s="203"/>
      <c r="N262" s="203"/>
      <c r="O262" s="203"/>
      <c r="P262" s="203"/>
      <c r="Q262" s="203"/>
      <c r="R262" s="203"/>
      <c r="AP262" s="181"/>
      <c r="AQ262" s="181"/>
      <c r="AR262" s="181"/>
      <c r="AS262" s="181"/>
      <c r="AT262" s="181"/>
      <c r="AU262" s="181"/>
      <c r="AV262" s="181"/>
      <c r="AW262" s="181"/>
      <c r="AX262" s="181"/>
      <c r="AY262" s="181"/>
      <c r="AZ262" s="181"/>
      <c r="BA262" s="181"/>
      <c r="BB262" s="181"/>
      <c r="BC262" s="181"/>
      <c r="BD262" s="181"/>
      <c r="BE262" s="181"/>
      <c r="BF262" s="181"/>
      <c r="BG262" s="181"/>
      <c r="BI262" s="241"/>
      <c r="BJ262" s="241"/>
      <c r="BL262" s="181"/>
    </row>
    <row r="263" spans="1:64">
      <c r="A263" s="181"/>
      <c r="F263" s="181"/>
      <c r="G263" s="180"/>
      <c r="H263" s="180"/>
      <c r="I263" s="180"/>
      <c r="J263" s="181"/>
      <c r="K263" s="181"/>
      <c r="L263" s="202"/>
      <c r="M263" s="203"/>
      <c r="N263" s="203"/>
      <c r="O263" s="203"/>
      <c r="P263" s="203"/>
      <c r="Q263" s="203"/>
      <c r="R263" s="203"/>
      <c r="AP263" s="181"/>
      <c r="AQ263" s="181"/>
      <c r="AR263" s="181"/>
      <c r="AS263" s="181"/>
      <c r="AT263" s="181"/>
      <c r="AU263" s="181"/>
      <c r="AV263" s="181"/>
      <c r="AW263" s="181"/>
      <c r="AX263" s="181"/>
      <c r="AY263" s="181"/>
      <c r="AZ263" s="181"/>
      <c r="BA263" s="181"/>
      <c r="BB263" s="181"/>
      <c r="BC263" s="181"/>
      <c r="BD263" s="181"/>
      <c r="BE263" s="181"/>
      <c r="BF263" s="181"/>
      <c r="BG263" s="181"/>
      <c r="BI263" s="241"/>
      <c r="BJ263" s="241"/>
      <c r="BL263" s="181"/>
    </row>
    <row r="264" spans="1:64">
      <c r="A264" s="181"/>
      <c r="F264" s="181"/>
      <c r="G264" s="180"/>
      <c r="H264" s="180"/>
      <c r="I264" s="180"/>
      <c r="J264" s="181"/>
      <c r="K264" s="181"/>
      <c r="L264" s="202"/>
      <c r="M264" s="203"/>
      <c r="N264" s="203"/>
      <c r="O264" s="203"/>
      <c r="P264" s="203"/>
      <c r="Q264" s="203"/>
      <c r="R264" s="203"/>
      <c r="AP264" s="181"/>
      <c r="AQ264" s="181"/>
      <c r="AR264" s="181"/>
      <c r="AS264" s="181"/>
      <c r="AT264" s="181"/>
      <c r="AU264" s="181"/>
      <c r="AV264" s="181"/>
      <c r="AW264" s="181"/>
      <c r="AX264" s="181"/>
      <c r="AY264" s="181"/>
      <c r="AZ264" s="181"/>
      <c r="BA264" s="181"/>
      <c r="BB264" s="181"/>
      <c r="BC264" s="181"/>
      <c r="BD264" s="181"/>
      <c r="BE264" s="181"/>
      <c r="BF264" s="181"/>
      <c r="BG264" s="181"/>
      <c r="BI264" s="241"/>
      <c r="BJ264" s="241"/>
      <c r="BL264" s="181"/>
    </row>
    <row r="265" spans="1:64">
      <c r="A265" s="181"/>
      <c r="F265" s="181"/>
      <c r="G265" s="180"/>
      <c r="H265" s="180"/>
      <c r="I265" s="180"/>
      <c r="J265" s="181"/>
      <c r="K265" s="181"/>
      <c r="L265" s="202"/>
      <c r="M265" s="203"/>
      <c r="N265" s="203"/>
      <c r="O265" s="203"/>
      <c r="P265" s="203"/>
      <c r="Q265" s="203"/>
      <c r="R265" s="203"/>
      <c r="AP265" s="181"/>
      <c r="AQ265" s="181"/>
      <c r="AR265" s="181"/>
      <c r="AS265" s="181"/>
      <c r="AT265" s="181"/>
      <c r="AU265" s="181"/>
      <c r="AV265" s="181"/>
      <c r="AW265" s="181"/>
      <c r="AX265" s="181"/>
      <c r="AY265" s="181"/>
      <c r="AZ265" s="181"/>
      <c r="BA265" s="181"/>
      <c r="BB265" s="181"/>
      <c r="BC265" s="181"/>
      <c r="BD265" s="181"/>
      <c r="BE265" s="181"/>
      <c r="BF265" s="181"/>
      <c r="BG265" s="181"/>
      <c r="BI265" s="241"/>
      <c r="BJ265" s="241"/>
      <c r="BL265" s="181"/>
    </row>
    <row r="266" spans="1:64">
      <c r="A266" s="181"/>
      <c r="F266" s="181"/>
      <c r="G266" s="180"/>
      <c r="H266" s="180"/>
      <c r="I266" s="180"/>
      <c r="J266" s="181"/>
      <c r="K266" s="181"/>
      <c r="L266" s="202"/>
      <c r="M266" s="203"/>
      <c r="N266" s="203"/>
      <c r="O266" s="203"/>
      <c r="P266" s="203"/>
      <c r="Q266" s="203"/>
      <c r="R266" s="203"/>
      <c r="AP266" s="181"/>
      <c r="AQ266" s="181"/>
      <c r="AR266" s="181"/>
      <c r="AS266" s="181"/>
      <c r="AT266" s="181"/>
      <c r="AU266" s="181"/>
      <c r="AV266" s="181"/>
      <c r="AW266" s="181"/>
      <c r="AX266" s="181"/>
      <c r="AY266" s="181"/>
      <c r="AZ266" s="181"/>
      <c r="BA266" s="181"/>
      <c r="BB266" s="181"/>
      <c r="BC266" s="181"/>
      <c r="BD266" s="181"/>
      <c r="BE266" s="181"/>
      <c r="BF266" s="181"/>
      <c r="BG266" s="181"/>
      <c r="BI266" s="241"/>
      <c r="BJ266" s="241"/>
      <c r="BL266" s="181"/>
    </row>
    <row r="267" spans="1:64">
      <c r="A267" s="181"/>
      <c r="F267" s="181"/>
      <c r="G267" s="180"/>
      <c r="H267" s="180"/>
      <c r="I267" s="180"/>
      <c r="J267" s="181"/>
      <c r="K267" s="181"/>
      <c r="L267" s="202"/>
      <c r="M267" s="203"/>
      <c r="N267" s="203"/>
      <c r="O267" s="203"/>
      <c r="P267" s="203"/>
      <c r="Q267" s="203"/>
      <c r="R267" s="203"/>
      <c r="AP267" s="181"/>
      <c r="AQ267" s="181"/>
      <c r="AR267" s="181"/>
      <c r="AS267" s="181"/>
      <c r="AT267" s="181"/>
      <c r="AU267" s="181"/>
      <c r="AV267" s="181"/>
      <c r="AW267" s="181"/>
      <c r="AX267" s="181"/>
      <c r="AY267" s="181"/>
      <c r="AZ267" s="181"/>
      <c r="BA267" s="181"/>
      <c r="BB267" s="181"/>
      <c r="BC267" s="181"/>
      <c r="BD267" s="181"/>
      <c r="BE267" s="181"/>
      <c r="BF267" s="181"/>
      <c r="BG267" s="181"/>
      <c r="BI267" s="241"/>
      <c r="BJ267" s="241"/>
      <c r="BL267" s="181"/>
    </row>
    <row r="268" spans="1:64">
      <c r="A268" s="181"/>
      <c r="F268" s="181"/>
      <c r="G268" s="180"/>
      <c r="H268" s="180"/>
      <c r="I268" s="180"/>
      <c r="J268" s="181"/>
      <c r="K268" s="181"/>
      <c r="L268" s="202"/>
      <c r="M268" s="203"/>
      <c r="N268" s="203"/>
      <c r="O268" s="203"/>
      <c r="P268" s="203"/>
      <c r="Q268" s="203"/>
      <c r="R268" s="203"/>
      <c r="AP268" s="181"/>
      <c r="AQ268" s="181"/>
      <c r="AR268" s="181"/>
      <c r="AS268" s="181"/>
      <c r="AT268" s="181"/>
      <c r="AU268" s="181"/>
      <c r="AV268" s="181"/>
      <c r="AW268" s="181"/>
      <c r="AX268" s="181"/>
      <c r="AY268" s="181"/>
      <c r="AZ268" s="181"/>
      <c r="BA268" s="181"/>
      <c r="BB268" s="181"/>
      <c r="BC268" s="181"/>
      <c r="BD268" s="181"/>
      <c r="BE268" s="181"/>
      <c r="BF268" s="181"/>
      <c r="BG268" s="181"/>
      <c r="BI268" s="241"/>
      <c r="BJ268" s="241"/>
      <c r="BL268" s="181"/>
    </row>
  </sheetData>
  <sheetProtection deleteColumns="0" deleteRows="0" autoFilter="0" pivotTables="0"/>
  <protectedRanges>
    <protectedRange sqref="BL1:BL1048576" name="区域7" securityDescriptor=""/>
    <protectedRange sqref="AW1:BD1048576" name="区域5" securityDescriptor=""/>
    <protectedRange sqref="AJ1:AK1048576" name="区域3" securityDescriptor=""/>
    <protectedRange sqref="B1:J1048576" name="区域1" securityDescriptor=""/>
    <protectedRange sqref="R2 M1:Q1048576 T1:AH1048576 R1:S1 R3:S1048576" name="区域2" securityDescriptor=""/>
    <protectedRange sqref="AM1:AP1048576" name="区域4" securityDescriptor=""/>
    <protectedRange sqref="BH1:BI1048576" name="区域6" securityDescriptor=""/>
    <protectedRange sqref="A28:XFD28 BN1:BO1048576" name="区域8" securityDescriptor=""/>
    <protectedRange sqref="AZ7:BD8" name="区域5_1" securityDescriptor=""/>
  </protectedRanges>
  <mergeCells count="59">
    <mergeCell ref="A1:K1"/>
    <mergeCell ref="U5:W5"/>
    <mergeCell ref="X5:Z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P5:P6"/>
    <mergeCell ref="Q5:Q6"/>
    <mergeCell ref="R5:R6"/>
    <mergeCell ref="S5:S6"/>
    <mergeCell ref="T5:T6"/>
    <mergeCell ref="AA5:AA6"/>
    <mergeCell ref="AB5:AB6"/>
    <mergeCell ref="AC5:AC6"/>
    <mergeCell ref="AD5:AD6"/>
    <mergeCell ref="AE5:AE6"/>
    <mergeCell ref="AF5:AF6"/>
    <mergeCell ref="AG5:AG6"/>
    <mergeCell ref="AH5:AH6"/>
    <mergeCell ref="AI5:AI6"/>
    <mergeCell ref="AJ5:AJ6"/>
    <mergeCell ref="AK5:AK6"/>
    <mergeCell ref="AL5:AL6"/>
    <mergeCell ref="AM5:AM6"/>
    <mergeCell ref="AY5:AY6"/>
    <mergeCell ref="AZ5:AZ6"/>
    <mergeCell ref="AN5:AN6"/>
    <mergeCell ref="AO5:AO6"/>
    <mergeCell ref="AP5:AP6"/>
    <mergeCell ref="AS5:AS6"/>
    <mergeCell ref="AT5:AT6"/>
    <mergeCell ref="BK5:BK6"/>
    <mergeCell ref="R2:AJ4"/>
    <mergeCell ref="AK2:AO4"/>
    <mergeCell ref="BF5:BF6"/>
    <mergeCell ref="BG5:BG6"/>
    <mergeCell ref="BH5:BH6"/>
    <mergeCell ref="BI5:BI6"/>
    <mergeCell ref="BJ5:BJ6"/>
    <mergeCell ref="BA5:BA6"/>
    <mergeCell ref="BB5:BB6"/>
    <mergeCell ref="BC5:BC6"/>
    <mergeCell ref="BD5:BD6"/>
    <mergeCell ref="BE5:BE6"/>
    <mergeCell ref="AU5:AU6"/>
    <mergeCell ref="AV5:AV6"/>
    <mergeCell ref="AW5:AW6"/>
  </mergeCells>
  <phoneticPr fontId="77" type="noConversion"/>
  <dataValidations count="7">
    <dataValidation type="list" allowBlank="1" showInputMessage="1" showErrorMessage="1" sqref="I7:I26">
      <formula1>$BW$36:$BW$40</formula1>
    </dataValidation>
    <dataValidation type="list" allowBlank="1" showInputMessage="1" showErrorMessage="1" sqref="C7">
      <formula1>$BQ$36:$BQ$60</formula1>
    </dataValidation>
    <dataValidation type="list" allowBlank="1" showInputMessage="1" showErrorMessage="1" sqref="B1:B1048576">
      <formula1>$CA$47:$CA$58</formula1>
    </dataValidation>
    <dataValidation type="list" allowBlank="1" showInputMessage="1" showErrorMessage="1" sqref="G7:G26">
      <formula1>$BU$36:$BU$53</formula1>
    </dataValidation>
    <dataValidation type="list" allowBlank="1" showInputMessage="1" showErrorMessage="1" sqref="H7:H26">
      <formula1>$BV$36:$BV$37</formula1>
    </dataValidation>
    <dataValidation type="list" allowBlank="1" showInputMessage="1" showErrorMessage="1" sqref="M7:M26">
      <formula1>$BP$49:$BP$52</formula1>
    </dataValidation>
    <dataValidation type="list" allowBlank="1" showInputMessage="1" showErrorMessage="1" sqref="N7:N26">
      <formula1>$BY$35:$BY$65</formula1>
    </dataValidation>
  </dataValidations>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FA88"/>
  <sheetViews>
    <sheetView workbookViewId="0">
      <pane xSplit="5" ySplit="1" topLeftCell="F2" activePane="bottomRight" state="frozen"/>
      <selection pane="topRight"/>
      <selection pane="bottomLeft"/>
      <selection pane="bottomRight" activeCell="M22" sqref="M22"/>
    </sheetView>
  </sheetViews>
  <sheetFormatPr defaultRowHeight="15" customHeight="1"/>
  <cols>
    <col min="1" max="1" width="4.75" style="125" customWidth="1"/>
    <col min="2" max="2" width="9" style="124"/>
    <col min="3" max="3" width="11" style="126" customWidth="1"/>
    <col min="4" max="4" width="9" style="124"/>
    <col min="5" max="5" width="9.75" style="124" customWidth="1"/>
    <col min="6" max="6" width="7.25" style="124" customWidth="1"/>
    <col min="7" max="7" width="7.5" style="124" customWidth="1"/>
    <col min="8" max="8" width="11.125" style="124" customWidth="1"/>
    <col min="9" max="9" width="7.125" style="127" customWidth="1"/>
    <col min="10" max="10" width="5.125" style="124" customWidth="1"/>
    <col min="11" max="11" width="12.375" style="124" customWidth="1"/>
    <col min="12" max="12" width="5" style="124" customWidth="1"/>
    <col min="13" max="13" width="11.125" style="124" customWidth="1"/>
    <col min="14" max="14" width="13.25" style="124" customWidth="1"/>
    <col min="15" max="15" width="19.125" style="124" customWidth="1"/>
    <col min="16" max="16" width="14.875" style="124" customWidth="1"/>
    <col min="17" max="17" width="29.5" style="128" customWidth="1"/>
    <col min="18" max="18" width="18.25" style="124" customWidth="1"/>
    <col min="19" max="19" width="13.125" style="124" customWidth="1"/>
    <col min="20" max="20" width="16" style="124" customWidth="1"/>
    <col min="21" max="21" width="13.5" style="124" customWidth="1"/>
    <col min="22" max="22" width="12.125" style="124" customWidth="1"/>
    <col min="23" max="23" width="10.875" style="124" customWidth="1"/>
    <col min="24" max="24" width="19.125" style="124" customWidth="1"/>
    <col min="25" max="25" width="11.875" style="124" customWidth="1"/>
    <col min="26" max="26" width="11.375" style="124" customWidth="1"/>
    <col min="27" max="27" width="17.625" style="124" customWidth="1"/>
    <col min="28" max="28" width="11.25" style="124" customWidth="1"/>
    <col min="29" max="29" width="11.125" style="125" customWidth="1"/>
    <col min="30" max="30" width="11.75" style="125" customWidth="1"/>
    <col min="31" max="31" width="12.375" style="125" customWidth="1"/>
    <col min="32" max="32" width="19.875" style="125" customWidth="1"/>
    <col min="33" max="33" width="21.75" style="125" customWidth="1"/>
    <col min="34" max="34" width="9" style="124"/>
    <col min="35" max="35" width="14.625" style="124" customWidth="1"/>
    <col min="36" max="36" width="11.25" style="125" customWidth="1"/>
    <col min="37" max="37" width="14.125" style="124" customWidth="1"/>
    <col min="38" max="38" width="9" style="124"/>
    <col min="39" max="39" width="10.5" style="125" customWidth="1"/>
    <col min="40" max="40" width="18.375" style="125" customWidth="1"/>
    <col min="41" max="41" width="11.625" style="127" customWidth="1"/>
    <col min="42" max="42" width="9.75" style="124" customWidth="1"/>
    <col min="43" max="43" width="22.375" style="124" customWidth="1"/>
    <col min="44" max="45" width="21.875" style="124" customWidth="1"/>
    <col min="46" max="46" width="9" style="124"/>
    <col min="47" max="53" width="9" style="124" hidden="1" customWidth="1"/>
    <col min="54" max="16384" width="9" style="125"/>
  </cols>
  <sheetData>
    <row r="1" spans="1:157" s="121" customFormat="1" ht="27" customHeight="1">
      <c r="A1" s="129" t="s">
        <v>35</v>
      </c>
      <c r="B1" s="130" t="s">
        <v>37</v>
      </c>
      <c r="C1" s="130" t="s">
        <v>219</v>
      </c>
      <c r="D1" s="130" t="s">
        <v>44</v>
      </c>
      <c r="E1" s="130" t="s">
        <v>38</v>
      </c>
      <c r="F1" s="130" t="s">
        <v>39</v>
      </c>
      <c r="G1" s="130" t="s">
        <v>42</v>
      </c>
      <c r="H1" s="130" t="s">
        <v>220</v>
      </c>
      <c r="I1" s="138" t="s">
        <v>221</v>
      </c>
      <c r="J1" s="130" t="s">
        <v>222</v>
      </c>
      <c r="K1" s="139" t="s">
        <v>223</v>
      </c>
      <c r="L1" s="130" t="s">
        <v>224</v>
      </c>
      <c r="M1" s="140" t="s">
        <v>225</v>
      </c>
      <c r="N1" s="130" t="s">
        <v>226</v>
      </c>
      <c r="O1" s="141" t="s">
        <v>227</v>
      </c>
      <c r="P1" s="130" t="s">
        <v>228</v>
      </c>
      <c r="Q1" s="143" t="s">
        <v>229</v>
      </c>
      <c r="R1" s="138" t="s">
        <v>230</v>
      </c>
      <c r="S1" s="144" t="s">
        <v>231</v>
      </c>
      <c r="T1" s="144" t="s">
        <v>232</v>
      </c>
      <c r="U1" s="144" t="s">
        <v>233</v>
      </c>
      <c r="V1" s="145" t="s">
        <v>234</v>
      </c>
      <c r="W1" s="145" t="s">
        <v>235</v>
      </c>
      <c r="X1" s="145" t="s">
        <v>236</v>
      </c>
      <c r="Y1" s="145" t="s">
        <v>237</v>
      </c>
      <c r="Z1" s="147" t="s">
        <v>238</v>
      </c>
      <c r="AA1" s="130" t="s">
        <v>239</v>
      </c>
      <c r="AB1" s="140" t="s">
        <v>240</v>
      </c>
      <c r="AC1" s="148" t="s">
        <v>241</v>
      </c>
      <c r="AD1" s="149" t="s">
        <v>242</v>
      </c>
      <c r="AE1" s="139" t="s">
        <v>243</v>
      </c>
      <c r="AF1" s="139" t="s">
        <v>244</v>
      </c>
      <c r="AG1" s="149" t="s">
        <v>245</v>
      </c>
      <c r="AH1" s="139" t="s">
        <v>246</v>
      </c>
      <c r="AI1" s="139" t="s">
        <v>247</v>
      </c>
      <c r="AJ1" s="151" t="s">
        <v>248</v>
      </c>
      <c r="AK1" s="152" t="s">
        <v>249</v>
      </c>
      <c r="AL1" s="140" t="s">
        <v>250</v>
      </c>
      <c r="AM1" s="140" t="s">
        <v>251</v>
      </c>
      <c r="AN1" s="153" t="s">
        <v>252</v>
      </c>
      <c r="AO1" s="156" t="s">
        <v>90</v>
      </c>
      <c r="AP1" s="130" t="s">
        <v>253</v>
      </c>
      <c r="AQ1" s="130" t="s">
        <v>254</v>
      </c>
      <c r="AR1" s="130" t="s">
        <v>255</v>
      </c>
      <c r="AS1" s="130" t="s">
        <v>256</v>
      </c>
      <c r="AT1" s="124"/>
      <c r="AU1" s="124"/>
      <c r="AV1" s="124"/>
      <c r="AW1" s="124"/>
      <c r="AX1" s="124"/>
      <c r="AY1" s="124"/>
      <c r="AZ1" s="124"/>
      <c r="BA1" s="124"/>
      <c r="BB1" s="124"/>
      <c r="BC1" s="124"/>
      <c r="BD1" s="124"/>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row>
    <row r="2" spans="1:157" s="122" customFormat="1" ht="18" customHeight="1">
      <c r="A2" s="131"/>
      <c r="B2" s="132" t="s">
        <v>205</v>
      </c>
      <c r="C2" s="364" t="s">
        <v>257</v>
      </c>
      <c r="D2" s="358" t="s">
        <v>103</v>
      </c>
      <c r="E2" s="362" t="s">
        <v>34</v>
      </c>
      <c r="F2" s="362"/>
      <c r="G2" s="362" t="s">
        <v>101</v>
      </c>
      <c r="H2" s="349" t="s">
        <v>102</v>
      </c>
      <c r="I2" s="363" t="s">
        <v>1576</v>
      </c>
      <c r="J2" s="356" t="s">
        <v>1577</v>
      </c>
      <c r="K2" s="355" t="s">
        <v>1578</v>
      </c>
      <c r="L2" s="365" t="s">
        <v>259</v>
      </c>
      <c r="M2" s="365" t="s">
        <v>260</v>
      </c>
      <c r="N2" s="362" t="s">
        <v>261</v>
      </c>
      <c r="O2" s="367" t="s">
        <v>262</v>
      </c>
      <c r="P2" s="366">
        <v>18124224001</v>
      </c>
      <c r="Q2" s="362" t="s">
        <v>263</v>
      </c>
      <c r="R2" s="362" t="s">
        <v>264</v>
      </c>
      <c r="S2" s="362" t="s">
        <v>265</v>
      </c>
      <c r="T2" s="362" t="s">
        <v>266</v>
      </c>
      <c r="U2" s="362" t="s">
        <v>267</v>
      </c>
      <c r="V2" s="361">
        <v>37438</v>
      </c>
      <c r="W2" s="362" t="s">
        <v>265</v>
      </c>
      <c r="X2" s="362" t="s">
        <v>266</v>
      </c>
      <c r="Y2" s="362" t="s">
        <v>267</v>
      </c>
      <c r="Z2" s="361">
        <v>37438</v>
      </c>
      <c r="AA2" s="357" t="s">
        <v>268</v>
      </c>
      <c r="AB2" s="362" t="s">
        <v>269</v>
      </c>
      <c r="AC2" s="361">
        <v>41355</v>
      </c>
      <c r="AD2" s="350">
        <v>4</v>
      </c>
      <c r="AE2" s="361">
        <v>42451</v>
      </c>
      <c r="AF2" s="361">
        <v>43545</v>
      </c>
      <c r="AG2" s="368" t="s">
        <v>270</v>
      </c>
      <c r="AH2" s="367" t="s">
        <v>271</v>
      </c>
      <c r="AI2" s="367" t="s">
        <v>272</v>
      </c>
      <c r="AJ2" s="362">
        <v>13650806152</v>
      </c>
      <c r="AK2" s="352"/>
      <c r="AL2" s="352"/>
      <c r="AM2" s="352"/>
      <c r="AN2" s="352"/>
      <c r="AO2" s="351"/>
      <c r="AP2" s="359" t="s">
        <v>273</v>
      </c>
      <c r="AQ2" s="369" t="s">
        <v>274</v>
      </c>
      <c r="AR2" s="369"/>
      <c r="AS2" s="364" t="s">
        <v>1579</v>
      </c>
      <c r="AT2" s="364" t="s">
        <v>336</v>
      </c>
      <c r="AU2" s="364">
        <v>87.5</v>
      </c>
      <c r="AV2" s="364" t="s">
        <v>1580</v>
      </c>
      <c r="AW2" s="370" t="s">
        <v>289</v>
      </c>
      <c r="AX2" s="360" t="s">
        <v>1572</v>
      </c>
      <c r="AY2" s="360" t="s">
        <v>270</v>
      </c>
      <c r="AZ2" s="353" t="s">
        <v>1581</v>
      </c>
      <c r="BA2" s="354">
        <v>4</v>
      </c>
      <c r="BB2" s="348" t="s">
        <v>1582</v>
      </c>
      <c r="BC2" s="159"/>
      <c r="BD2" s="159"/>
    </row>
    <row r="3" spans="1:157" s="123" customFormat="1" ht="18" customHeight="1">
      <c r="A3" s="133"/>
      <c r="B3" s="134" t="s">
        <v>205</v>
      </c>
      <c r="C3" s="387" t="s">
        <v>1587</v>
      </c>
      <c r="D3" s="381" t="s">
        <v>108</v>
      </c>
      <c r="E3" s="385" t="s">
        <v>34</v>
      </c>
      <c r="F3" s="385"/>
      <c r="G3" s="385" t="s">
        <v>101</v>
      </c>
      <c r="H3" s="372" t="s">
        <v>105</v>
      </c>
      <c r="I3" s="386" t="s">
        <v>104</v>
      </c>
      <c r="J3" s="379" t="s">
        <v>1577</v>
      </c>
      <c r="K3" s="378" t="s">
        <v>1588</v>
      </c>
      <c r="L3" s="388" t="s">
        <v>278</v>
      </c>
      <c r="M3" s="388" t="s">
        <v>279</v>
      </c>
      <c r="N3" s="385" t="s">
        <v>1589</v>
      </c>
      <c r="O3" s="390" t="s">
        <v>1574</v>
      </c>
      <c r="P3" s="389">
        <v>13760798353</v>
      </c>
      <c r="Q3" s="385" t="s">
        <v>1590</v>
      </c>
      <c r="R3" s="385" t="s">
        <v>1591</v>
      </c>
      <c r="S3" s="385" t="s">
        <v>283</v>
      </c>
      <c r="T3" s="385" t="s">
        <v>1592</v>
      </c>
      <c r="U3" s="385" t="s">
        <v>1593</v>
      </c>
      <c r="V3" s="384">
        <v>40354</v>
      </c>
      <c r="W3" s="385" t="s">
        <v>283</v>
      </c>
      <c r="X3" s="385" t="s">
        <v>1592</v>
      </c>
      <c r="Y3" s="385" t="s">
        <v>1593</v>
      </c>
      <c r="Z3" s="384">
        <v>40354</v>
      </c>
      <c r="AA3" s="380" t="s">
        <v>1594</v>
      </c>
      <c r="AB3" s="385" t="s">
        <v>269</v>
      </c>
      <c r="AC3" s="384">
        <v>42825</v>
      </c>
      <c r="AD3" s="373">
        <v>0</v>
      </c>
      <c r="AE3" s="384">
        <v>42825</v>
      </c>
      <c r="AF3" s="384">
        <v>43920</v>
      </c>
      <c r="AG3" s="391" t="s">
        <v>270</v>
      </c>
      <c r="AH3" s="390" t="s">
        <v>269</v>
      </c>
      <c r="AI3" s="385" t="s">
        <v>269</v>
      </c>
      <c r="AJ3" s="385" t="s">
        <v>269</v>
      </c>
      <c r="AK3" s="375"/>
      <c r="AL3" s="375"/>
      <c r="AM3" s="375"/>
      <c r="AN3" s="375"/>
      <c r="AO3" s="374"/>
      <c r="AP3" s="382" t="s">
        <v>1575</v>
      </c>
      <c r="AQ3" s="392" t="s">
        <v>1595</v>
      </c>
      <c r="AR3" s="392" t="s">
        <v>1596</v>
      </c>
      <c r="AS3" s="387" t="s">
        <v>1597</v>
      </c>
      <c r="AT3" s="387"/>
      <c r="AU3" s="387"/>
      <c r="AV3" s="387"/>
      <c r="AW3" s="393" t="s">
        <v>289</v>
      </c>
      <c r="AX3" s="383" t="s">
        <v>1572</v>
      </c>
      <c r="AY3" s="383" t="s">
        <v>270</v>
      </c>
      <c r="AZ3" s="376" t="s">
        <v>290</v>
      </c>
      <c r="BA3" s="377">
        <v>4</v>
      </c>
      <c r="BB3" s="371" t="s">
        <v>1598</v>
      </c>
      <c r="BC3" s="158"/>
      <c r="BD3" s="158"/>
    </row>
    <row r="4" spans="1:157" s="123" customFormat="1" ht="18" customHeight="1">
      <c r="A4" s="133"/>
      <c r="B4" s="134" t="s">
        <v>205</v>
      </c>
      <c r="C4" s="364" t="s">
        <v>275</v>
      </c>
      <c r="D4" s="358" t="s">
        <v>106</v>
      </c>
      <c r="E4" s="362" t="s">
        <v>34</v>
      </c>
      <c r="F4" s="362"/>
      <c r="G4" s="362" t="s">
        <v>101</v>
      </c>
      <c r="H4" s="349" t="s">
        <v>105</v>
      </c>
      <c r="I4" s="363" t="s">
        <v>104</v>
      </c>
      <c r="J4" s="356" t="s">
        <v>276</v>
      </c>
      <c r="K4" s="355" t="s">
        <v>277</v>
      </c>
      <c r="L4" s="365" t="s">
        <v>278</v>
      </c>
      <c r="M4" s="365" t="s">
        <v>279</v>
      </c>
      <c r="N4" s="362" t="s">
        <v>261</v>
      </c>
      <c r="O4" s="367" t="s">
        <v>280</v>
      </c>
      <c r="P4" s="366">
        <v>13631499741</v>
      </c>
      <c r="Q4" s="362" t="s">
        <v>281</v>
      </c>
      <c r="R4" s="362" t="s">
        <v>282</v>
      </c>
      <c r="S4" s="362" t="s">
        <v>283</v>
      </c>
      <c r="T4" s="362" t="s">
        <v>284</v>
      </c>
      <c r="U4" s="362" t="s">
        <v>285</v>
      </c>
      <c r="V4" s="361">
        <v>42552</v>
      </c>
      <c r="W4" s="362" t="s">
        <v>283</v>
      </c>
      <c r="X4" s="362" t="s">
        <v>284</v>
      </c>
      <c r="Y4" s="362" t="s">
        <v>285</v>
      </c>
      <c r="Z4" s="361">
        <v>42552</v>
      </c>
      <c r="AA4" s="362" t="s">
        <v>286</v>
      </c>
      <c r="AB4" s="362" t="s">
        <v>269</v>
      </c>
      <c r="AC4" s="361">
        <v>42791</v>
      </c>
      <c r="AD4" s="350">
        <v>0</v>
      </c>
      <c r="AE4" s="361">
        <v>42791</v>
      </c>
      <c r="AF4" s="361">
        <v>43885</v>
      </c>
      <c r="AG4" s="368" t="s">
        <v>270</v>
      </c>
      <c r="AH4" s="367" t="s">
        <v>287</v>
      </c>
      <c r="AI4" s="367" t="s">
        <v>288</v>
      </c>
      <c r="AJ4" s="362">
        <v>13519847519</v>
      </c>
      <c r="AK4" s="352"/>
      <c r="AL4" s="352"/>
      <c r="AM4" s="352"/>
      <c r="AN4" s="352"/>
      <c r="AO4" s="351"/>
      <c r="AP4" s="359" t="s">
        <v>1573</v>
      </c>
      <c r="AQ4" s="369" t="s">
        <v>1583</v>
      </c>
      <c r="AR4" s="369" t="s">
        <v>1584</v>
      </c>
      <c r="AS4" s="364" t="s">
        <v>1585</v>
      </c>
      <c r="AT4" s="364"/>
      <c r="AU4" s="364"/>
      <c r="AV4" s="364"/>
      <c r="AW4" s="370" t="s">
        <v>289</v>
      </c>
      <c r="AX4" s="360" t="s">
        <v>1572</v>
      </c>
      <c r="AY4" s="360" t="s">
        <v>270</v>
      </c>
      <c r="AZ4" s="353" t="s">
        <v>290</v>
      </c>
      <c r="BA4" s="354">
        <v>5</v>
      </c>
      <c r="BB4" s="348" t="s">
        <v>1586</v>
      </c>
      <c r="BC4" s="158"/>
      <c r="BD4" s="158"/>
    </row>
    <row r="5" spans="1:157" s="123" customFormat="1" ht="18" customHeight="1">
      <c r="A5" s="133"/>
      <c r="B5" s="134"/>
      <c r="C5" s="136"/>
      <c r="D5" s="135"/>
      <c r="E5" s="135"/>
      <c r="F5" s="135"/>
      <c r="G5" s="135"/>
      <c r="H5" s="137"/>
      <c r="I5" s="135"/>
      <c r="J5" s="135"/>
      <c r="K5" s="133"/>
      <c r="L5" s="135"/>
      <c r="M5" s="135"/>
      <c r="N5" s="135"/>
      <c r="O5" s="136"/>
      <c r="P5" s="142"/>
      <c r="Q5" s="135"/>
      <c r="R5" s="135"/>
      <c r="S5" s="135"/>
      <c r="T5" s="135"/>
      <c r="U5" s="135"/>
      <c r="V5" s="146"/>
      <c r="W5" s="135"/>
      <c r="X5" s="135"/>
      <c r="Y5" s="135"/>
      <c r="Z5" s="146"/>
      <c r="AA5" s="142"/>
      <c r="AB5" s="135"/>
      <c r="AC5" s="150"/>
      <c r="AD5" s="146"/>
      <c r="AE5" s="142"/>
      <c r="AF5" s="142"/>
      <c r="AG5" s="135"/>
      <c r="AH5" s="135"/>
      <c r="AI5" s="135"/>
      <c r="AJ5" s="142"/>
      <c r="AK5" s="133"/>
      <c r="AL5" s="133"/>
      <c r="AM5" s="155"/>
      <c r="AN5" s="154"/>
      <c r="AO5" s="133"/>
      <c r="AP5" s="146"/>
      <c r="AQ5" s="136"/>
      <c r="AR5" s="136"/>
      <c r="AS5" s="157"/>
      <c r="AT5" s="158"/>
      <c r="AU5" s="124"/>
      <c r="AV5" s="124"/>
      <c r="AW5" s="124"/>
      <c r="AX5" s="124"/>
      <c r="AY5" s="124"/>
      <c r="AZ5" s="124"/>
      <c r="BA5" s="124"/>
      <c r="BB5" s="158"/>
      <c r="BC5" s="158"/>
      <c r="BD5" s="158"/>
    </row>
    <row r="6" spans="1:157" s="123" customFormat="1" ht="18" customHeight="1">
      <c r="A6" s="133"/>
      <c r="B6" s="134"/>
      <c r="C6" s="136"/>
      <c r="D6" s="135"/>
      <c r="E6" s="135"/>
      <c r="F6" s="135"/>
      <c r="G6" s="135"/>
      <c r="H6" s="137"/>
      <c r="I6" s="135"/>
      <c r="J6" s="135"/>
      <c r="K6" s="133"/>
      <c r="L6" s="135"/>
      <c r="M6" s="135"/>
      <c r="N6" s="135"/>
      <c r="O6" s="136"/>
      <c r="P6" s="142"/>
      <c r="Q6" s="135"/>
      <c r="R6" s="135"/>
      <c r="S6" s="135"/>
      <c r="T6" s="135"/>
      <c r="U6" s="135"/>
      <c r="V6" s="146"/>
      <c r="W6" s="135"/>
      <c r="X6" s="135"/>
      <c r="Y6" s="135"/>
      <c r="Z6" s="146"/>
      <c r="AA6" s="142"/>
      <c r="AB6" s="135"/>
      <c r="AC6" s="150"/>
      <c r="AD6" s="146"/>
      <c r="AE6" s="142"/>
      <c r="AF6" s="142"/>
      <c r="AG6" s="135"/>
      <c r="AH6" s="135"/>
      <c r="AI6" s="135"/>
      <c r="AJ6" s="142"/>
      <c r="AK6" s="133"/>
      <c r="AL6" s="133"/>
      <c r="AM6" s="155"/>
      <c r="AN6" s="154"/>
      <c r="AO6" s="133"/>
      <c r="AP6" s="146"/>
      <c r="AQ6" s="136"/>
      <c r="AR6" s="136"/>
      <c r="AS6" s="157"/>
      <c r="AT6" s="158"/>
      <c r="AU6" s="124"/>
      <c r="AV6" s="124"/>
      <c r="AW6" s="124"/>
      <c r="AX6" s="124"/>
      <c r="AY6" s="124"/>
      <c r="AZ6" s="124"/>
      <c r="BA6" s="124"/>
      <c r="BB6" s="158"/>
      <c r="BC6" s="158"/>
      <c r="BD6" s="158"/>
    </row>
    <row r="7" spans="1:157" s="123" customFormat="1" ht="18" customHeight="1">
      <c r="A7" s="133"/>
      <c r="B7" s="134"/>
      <c r="C7" s="136"/>
      <c r="D7" s="135"/>
      <c r="E7" s="135"/>
      <c r="F7" s="135"/>
      <c r="G7" s="135"/>
      <c r="H7" s="137"/>
      <c r="I7" s="135"/>
      <c r="J7" s="135"/>
      <c r="K7" s="133"/>
      <c r="L7" s="135"/>
      <c r="M7" s="135"/>
      <c r="N7" s="135"/>
      <c r="O7" s="136"/>
      <c r="P7" s="142"/>
      <c r="Q7" s="135"/>
      <c r="R7" s="135"/>
      <c r="S7" s="135"/>
      <c r="T7" s="135"/>
      <c r="U7" s="135"/>
      <c r="V7" s="146"/>
      <c r="W7" s="135"/>
      <c r="X7" s="135"/>
      <c r="Y7" s="135"/>
      <c r="Z7" s="146"/>
      <c r="AA7" s="142"/>
      <c r="AB7" s="135"/>
      <c r="AC7" s="150"/>
      <c r="AD7" s="146"/>
      <c r="AE7" s="142"/>
      <c r="AF7" s="142"/>
      <c r="AG7" s="135"/>
      <c r="AH7" s="135"/>
      <c r="AI7" s="135"/>
      <c r="AJ7" s="142"/>
      <c r="AK7" s="133"/>
      <c r="AL7" s="133"/>
      <c r="AM7" s="155"/>
      <c r="AN7" s="154"/>
      <c r="AO7" s="133"/>
      <c r="AP7" s="146"/>
      <c r="AQ7" s="136"/>
      <c r="AR7" s="136"/>
      <c r="AS7" s="157"/>
      <c r="AT7" s="158"/>
      <c r="AU7" s="124"/>
      <c r="AV7" s="124"/>
      <c r="AW7" s="124"/>
      <c r="AX7" s="124"/>
      <c r="AY7" s="124"/>
      <c r="AZ7" s="124"/>
      <c r="BA7" s="124"/>
      <c r="BB7" s="158"/>
      <c r="BC7" s="158"/>
      <c r="BD7" s="158"/>
    </row>
    <row r="8" spans="1:157" s="123" customFormat="1" ht="18" customHeight="1">
      <c r="A8" s="133"/>
      <c r="B8" s="134"/>
      <c r="C8" s="136"/>
      <c r="D8" s="135"/>
      <c r="E8" s="135"/>
      <c r="F8" s="135"/>
      <c r="G8" s="135"/>
      <c r="H8" s="137"/>
      <c r="I8" s="135"/>
      <c r="J8" s="135"/>
      <c r="K8" s="133"/>
      <c r="L8" s="135"/>
      <c r="M8" s="135"/>
      <c r="N8" s="135"/>
      <c r="O8" s="136"/>
      <c r="P8" s="142"/>
      <c r="Q8" s="135"/>
      <c r="R8" s="135"/>
      <c r="S8" s="135"/>
      <c r="T8" s="135"/>
      <c r="U8" s="135"/>
      <c r="V8" s="146"/>
      <c r="W8" s="135"/>
      <c r="X8" s="135"/>
      <c r="Y8" s="135"/>
      <c r="Z8" s="146"/>
      <c r="AA8" s="142"/>
      <c r="AB8" s="135"/>
      <c r="AC8" s="150"/>
      <c r="AD8" s="146"/>
      <c r="AE8" s="142"/>
      <c r="AF8" s="142"/>
      <c r="AG8" s="135"/>
      <c r="AH8" s="135"/>
      <c r="AI8" s="135"/>
      <c r="AJ8" s="142"/>
      <c r="AK8" s="133"/>
      <c r="AL8" s="133"/>
      <c r="AM8" s="155"/>
      <c r="AN8" s="154"/>
      <c r="AO8" s="133"/>
      <c r="AP8" s="146"/>
      <c r="AQ8" s="136"/>
      <c r="AR8" s="136"/>
      <c r="AS8" s="157"/>
      <c r="AT8" s="158"/>
      <c r="AU8" s="124"/>
      <c r="AV8" s="124"/>
      <c r="AW8" s="124"/>
      <c r="AX8" s="124"/>
      <c r="AY8" s="124"/>
      <c r="AZ8" s="124"/>
      <c r="BA8" s="124"/>
      <c r="BB8" s="158"/>
      <c r="BC8" s="158"/>
      <c r="BD8" s="158"/>
    </row>
    <row r="9" spans="1:157" s="123" customFormat="1" ht="18" customHeight="1">
      <c r="A9" s="133"/>
      <c r="B9" s="134"/>
      <c r="C9" s="136"/>
      <c r="D9" s="135"/>
      <c r="E9" s="135"/>
      <c r="F9" s="135"/>
      <c r="G9" s="135"/>
      <c r="H9" s="137"/>
      <c r="I9" s="135"/>
      <c r="J9" s="135"/>
      <c r="K9" s="133"/>
      <c r="L9" s="135"/>
      <c r="M9" s="135"/>
      <c r="N9" s="135"/>
      <c r="O9" s="136"/>
      <c r="P9" s="142"/>
      <c r="Q9" s="135"/>
      <c r="R9" s="135"/>
      <c r="S9" s="135"/>
      <c r="T9" s="135"/>
      <c r="U9" s="135"/>
      <c r="V9" s="146"/>
      <c r="W9" s="135"/>
      <c r="X9" s="135"/>
      <c r="Y9" s="135"/>
      <c r="Z9" s="146"/>
      <c r="AA9" s="142"/>
      <c r="AB9" s="135"/>
      <c r="AC9" s="150"/>
      <c r="AD9" s="146"/>
      <c r="AE9" s="142"/>
      <c r="AF9" s="142"/>
      <c r="AG9" s="135"/>
      <c r="AH9" s="135"/>
      <c r="AI9" s="135"/>
      <c r="AJ9" s="142"/>
      <c r="AK9" s="133"/>
      <c r="AL9" s="133"/>
      <c r="AM9" s="155"/>
      <c r="AN9" s="154"/>
      <c r="AO9" s="133"/>
      <c r="AP9" s="146"/>
      <c r="AQ9" s="136"/>
      <c r="AR9" s="136"/>
      <c r="AS9" s="157"/>
      <c r="AT9" s="158"/>
      <c r="AU9" s="124"/>
      <c r="AV9" s="124"/>
      <c r="AW9" s="124"/>
      <c r="AX9" s="124"/>
      <c r="AY9" s="124"/>
      <c r="AZ9" s="124"/>
      <c r="BA9" s="124"/>
      <c r="BB9" s="158"/>
      <c r="BC9" s="158"/>
      <c r="BD9" s="158"/>
    </row>
    <row r="10" spans="1:157" s="123" customFormat="1" ht="18" customHeight="1">
      <c r="A10" s="133"/>
      <c r="B10" s="134"/>
      <c r="C10" s="136"/>
      <c r="D10" s="135"/>
      <c r="E10" s="135"/>
      <c r="F10" s="135"/>
      <c r="G10" s="135"/>
      <c r="H10" s="137"/>
      <c r="I10" s="135"/>
      <c r="J10" s="135"/>
      <c r="K10" s="133"/>
      <c r="L10" s="135"/>
      <c r="M10" s="135"/>
      <c r="N10" s="135"/>
      <c r="O10" s="136"/>
      <c r="P10" s="142"/>
      <c r="Q10" s="135"/>
      <c r="R10" s="135"/>
      <c r="S10" s="135"/>
      <c r="T10" s="135"/>
      <c r="U10" s="135"/>
      <c r="V10" s="146"/>
      <c r="W10" s="135"/>
      <c r="X10" s="135"/>
      <c r="Y10" s="135"/>
      <c r="Z10" s="146"/>
      <c r="AA10" s="142"/>
      <c r="AB10" s="135"/>
      <c r="AC10" s="150"/>
      <c r="AD10" s="146"/>
      <c r="AE10" s="142"/>
      <c r="AF10" s="142"/>
      <c r="AG10" s="135"/>
      <c r="AH10" s="135"/>
      <c r="AI10" s="135"/>
      <c r="AJ10" s="142"/>
      <c r="AK10" s="133"/>
      <c r="AL10" s="133"/>
      <c r="AM10" s="155"/>
      <c r="AN10" s="154"/>
      <c r="AO10" s="133"/>
      <c r="AP10" s="146"/>
      <c r="AQ10" s="136"/>
      <c r="AR10" s="136"/>
      <c r="AS10" s="157"/>
      <c r="AT10" s="158"/>
      <c r="AU10" s="124"/>
      <c r="AV10" s="124"/>
      <c r="AW10" s="124"/>
      <c r="AX10" s="124"/>
      <c r="AY10" s="124"/>
      <c r="AZ10" s="124"/>
      <c r="BA10" s="124"/>
      <c r="BB10" s="158"/>
      <c r="BC10" s="158"/>
      <c r="BD10" s="158"/>
    </row>
    <row r="11" spans="1:157" s="123" customFormat="1" ht="18" customHeight="1">
      <c r="A11" s="133"/>
      <c r="B11" s="134"/>
      <c r="C11" s="136"/>
      <c r="D11" s="135"/>
      <c r="E11" s="135"/>
      <c r="F11" s="135"/>
      <c r="G11" s="135"/>
      <c r="H11" s="137"/>
      <c r="I11" s="135"/>
      <c r="J11" s="135"/>
      <c r="K11" s="133"/>
      <c r="L11" s="135"/>
      <c r="M11" s="135"/>
      <c r="N11" s="135"/>
      <c r="O11" s="136"/>
      <c r="P11" s="142"/>
      <c r="Q11" s="135"/>
      <c r="R11" s="135"/>
      <c r="S11" s="135"/>
      <c r="T11" s="135"/>
      <c r="U11" s="135"/>
      <c r="V11" s="146"/>
      <c r="W11" s="135"/>
      <c r="X11" s="135"/>
      <c r="Y11" s="135"/>
      <c r="Z11" s="146"/>
      <c r="AA11" s="142"/>
      <c r="AB11" s="135"/>
      <c r="AC11" s="150"/>
      <c r="AD11" s="146"/>
      <c r="AE11" s="142"/>
      <c r="AF11" s="142"/>
      <c r="AG11" s="135"/>
      <c r="AH11" s="135"/>
      <c r="AI11" s="135"/>
      <c r="AJ11" s="142"/>
      <c r="AK11" s="133"/>
      <c r="AL11" s="133"/>
      <c r="AM11" s="155"/>
      <c r="AN11" s="154"/>
      <c r="AO11" s="133"/>
      <c r="AP11" s="146"/>
      <c r="AQ11" s="136"/>
      <c r="AR11" s="136"/>
      <c r="AS11" s="157"/>
      <c r="AT11" s="158"/>
      <c r="AU11" s="124"/>
      <c r="AV11" s="124"/>
      <c r="AW11" s="124"/>
      <c r="AX11" s="124"/>
      <c r="AY11" s="124"/>
      <c r="AZ11" s="124"/>
      <c r="BA11" s="124"/>
      <c r="BB11" s="158"/>
      <c r="BC11" s="158"/>
      <c r="BD11" s="158"/>
    </row>
    <row r="12" spans="1:157" s="123" customFormat="1" ht="18" customHeight="1">
      <c r="A12" s="133"/>
      <c r="B12" s="134"/>
      <c r="C12" s="136"/>
      <c r="D12" s="135"/>
      <c r="E12" s="135"/>
      <c r="F12" s="135"/>
      <c r="G12" s="135"/>
      <c r="H12" s="137"/>
      <c r="I12" s="135"/>
      <c r="J12" s="135"/>
      <c r="K12" s="133"/>
      <c r="L12" s="135"/>
      <c r="M12" s="135"/>
      <c r="N12" s="135"/>
      <c r="O12" s="136"/>
      <c r="P12" s="142"/>
      <c r="Q12" s="135"/>
      <c r="R12" s="135"/>
      <c r="S12" s="135"/>
      <c r="T12" s="135"/>
      <c r="U12" s="135"/>
      <c r="V12" s="146"/>
      <c r="W12" s="135"/>
      <c r="X12" s="135"/>
      <c r="Y12" s="135"/>
      <c r="Z12" s="146"/>
      <c r="AA12" s="142"/>
      <c r="AB12" s="135"/>
      <c r="AC12" s="150"/>
      <c r="AD12" s="146"/>
      <c r="AE12" s="142"/>
      <c r="AF12" s="142"/>
      <c r="AG12" s="135"/>
      <c r="AH12" s="135"/>
      <c r="AI12" s="135"/>
      <c r="AJ12" s="142"/>
      <c r="AK12" s="133"/>
      <c r="AL12" s="133"/>
      <c r="AM12" s="155"/>
      <c r="AN12" s="154"/>
      <c r="AO12" s="133"/>
      <c r="AP12" s="146"/>
      <c r="AQ12" s="136"/>
      <c r="AR12" s="136"/>
      <c r="AS12" s="157"/>
      <c r="AT12" s="158"/>
      <c r="AU12" s="124"/>
      <c r="AV12" s="124"/>
      <c r="AW12" s="124"/>
      <c r="AX12" s="124"/>
      <c r="AY12" s="124"/>
      <c r="AZ12" s="124"/>
      <c r="BA12" s="124"/>
      <c r="BB12" s="158"/>
      <c r="BC12" s="158"/>
      <c r="BD12" s="158"/>
    </row>
    <row r="13" spans="1:157" s="123" customFormat="1" ht="18" customHeight="1">
      <c r="A13" s="133"/>
      <c r="B13" s="134"/>
      <c r="C13" s="136"/>
      <c r="D13" s="135"/>
      <c r="E13" s="135"/>
      <c r="F13" s="135"/>
      <c r="G13" s="135"/>
      <c r="H13" s="137"/>
      <c r="I13" s="135"/>
      <c r="J13" s="135"/>
      <c r="K13" s="133"/>
      <c r="L13" s="135" t="s">
        <v>291</v>
      </c>
      <c r="M13" s="135"/>
      <c r="N13" s="135"/>
      <c r="O13" s="136" t="s">
        <v>292</v>
      </c>
      <c r="P13" s="142"/>
      <c r="Q13" s="135"/>
      <c r="R13" s="135" t="s">
        <v>293</v>
      </c>
      <c r="S13" s="135"/>
      <c r="T13" s="135"/>
      <c r="U13" s="135"/>
      <c r="V13" s="146"/>
      <c r="W13" s="135"/>
      <c r="X13" s="135"/>
      <c r="Y13" s="135"/>
      <c r="Z13" s="146"/>
      <c r="AA13" s="142"/>
      <c r="AB13" s="135" t="s">
        <v>294</v>
      </c>
      <c r="AC13" s="150"/>
      <c r="AD13" s="146"/>
      <c r="AE13" s="142"/>
      <c r="AF13" s="142"/>
      <c r="AG13" s="135"/>
      <c r="AH13" s="135"/>
      <c r="AI13" s="135"/>
      <c r="AJ13" s="142"/>
      <c r="AK13" s="133"/>
      <c r="AL13" s="133"/>
      <c r="AM13" s="155"/>
      <c r="AN13" s="154"/>
      <c r="AO13" s="133"/>
      <c r="AP13" s="146"/>
      <c r="AQ13" s="136"/>
      <c r="AR13" s="136"/>
      <c r="AS13" s="157"/>
      <c r="AT13" s="158"/>
      <c r="AU13" s="124"/>
      <c r="AV13" s="124"/>
      <c r="AW13" s="124"/>
      <c r="AX13" s="124"/>
      <c r="AY13" s="124"/>
      <c r="AZ13" s="124"/>
      <c r="BA13" s="124"/>
      <c r="BB13" s="158"/>
      <c r="BC13" s="158"/>
      <c r="BD13" s="158"/>
    </row>
    <row r="14" spans="1:157" s="123" customFormat="1" ht="18" customHeight="1">
      <c r="A14" s="133"/>
      <c r="B14" s="134"/>
      <c r="C14" s="136"/>
      <c r="D14" s="135"/>
      <c r="E14" s="135"/>
      <c r="F14" s="135"/>
      <c r="G14" s="135"/>
      <c r="H14" s="137"/>
      <c r="I14" s="135"/>
      <c r="J14" s="135"/>
      <c r="K14" s="133"/>
      <c r="L14" s="135"/>
      <c r="M14" s="135"/>
      <c r="N14" s="135"/>
      <c r="O14" s="136"/>
      <c r="P14" s="142"/>
      <c r="Q14" s="135"/>
      <c r="R14" s="135"/>
      <c r="S14" s="135"/>
      <c r="T14" s="135"/>
      <c r="U14" s="135"/>
      <c r="V14" s="146"/>
      <c r="W14" s="135"/>
      <c r="X14" s="135"/>
      <c r="Y14" s="135"/>
      <c r="Z14" s="146"/>
      <c r="AA14" s="142"/>
      <c r="AB14" s="135"/>
      <c r="AC14" s="150"/>
      <c r="AD14" s="146"/>
      <c r="AE14" s="142"/>
      <c r="AF14" s="142"/>
      <c r="AG14" s="135"/>
      <c r="AH14" s="135"/>
      <c r="AI14" s="135"/>
      <c r="AJ14" s="142"/>
      <c r="AK14" s="133"/>
      <c r="AL14" s="133"/>
      <c r="AM14" s="155"/>
      <c r="AN14" s="154"/>
      <c r="AO14" s="133"/>
      <c r="AP14" s="146"/>
      <c r="AQ14" s="136"/>
      <c r="AR14" s="136"/>
      <c r="AS14" s="157"/>
      <c r="AT14" s="158"/>
      <c r="AU14" s="124"/>
      <c r="AV14" s="124"/>
      <c r="AW14" s="124"/>
      <c r="AX14" s="124"/>
      <c r="AY14" s="124"/>
      <c r="AZ14" s="124"/>
      <c r="BA14" s="124"/>
      <c r="BB14" s="158"/>
      <c r="BC14" s="158"/>
      <c r="BD14" s="158"/>
    </row>
    <row r="15" spans="1:157" s="123" customFormat="1" ht="18" customHeight="1">
      <c r="A15" s="133"/>
      <c r="B15" s="134"/>
      <c r="C15" s="136"/>
      <c r="D15" s="135"/>
      <c r="E15" s="135"/>
      <c r="F15" s="135"/>
      <c r="G15" s="135"/>
      <c r="H15" s="137"/>
      <c r="I15" s="135"/>
      <c r="J15" s="135"/>
      <c r="K15" s="133"/>
      <c r="L15" s="135"/>
      <c r="M15" s="135"/>
      <c r="N15" s="135"/>
      <c r="O15" s="136"/>
      <c r="P15" s="142"/>
      <c r="Q15" s="135"/>
      <c r="R15" s="135"/>
      <c r="S15" s="135"/>
      <c r="T15" s="135"/>
      <c r="U15" s="135"/>
      <c r="V15" s="146"/>
      <c r="W15" s="135"/>
      <c r="X15" s="135"/>
      <c r="Y15" s="135"/>
      <c r="Z15" s="146"/>
      <c r="AA15" s="142"/>
      <c r="AB15" s="135"/>
      <c r="AC15" s="150"/>
      <c r="AD15" s="146"/>
      <c r="AE15" s="142"/>
      <c r="AF15" s="142"/>
      <c r="AG15" s="135"/>
      <c r="AH15" s="135"/>
      <c r="AI15" s="135"/>
      <c r="AJ15" s="142"/>
      <c r="AK15" s="133"/>
      <c r="AL15" s="133"/>
      <c r="AM15" s="155"/>
      <c r="AN15" s="154"/>
      <c r="AO15" s="133"/>
      <c r="AP15" s="146"/>
      <c r="AQ15" s="136"/>
      <c r="AR15" s="136"/>
      <c r="AS15" s="157"/>
      <c r="AT15" s="158"/>
      <c r="AU15" s="124"/>
      <c r="AV15" s="124"/>
      <c r="AW15" s="124"/>
      <c r="AX15" s="124"/>
      <c r="AY15" s="124"/>
      <c r="AZ15" s="124"/>
      <c r="BA15" s="124"/>
      <c r="BB15" s="158"/>
      <c r="BC15" s="158"/>
      <c r="BD15" s="158"/>
    </row>
    <row r="16" spans="1:157" s="124" customFormat="1" ht="15" customHeight="1">
      <c r="A16" s="125"/>
      <c r="C16" s="126"/>
      <c r="I16" s="127"/>
      <c r="Q16" s="128"/>
      <c r="AC16" s="125"/>
      <c r="AD16" s="125"/>
      <c r="AE16" s="125"/>
      <c r="AF16" s="125"/>
      <c r="AG16" s="125"/>
      <c r="AJ16" s="125"/>
      <c r="AM16" s="125"/>
      <c r="AN16" s="125"/>
      <c r="AO16" s="127"/>
      <c r="AT16" s="123"/>
      <c r="BB16" s="123"/>
      <c r="BC16" s="123"/>
      <c r="BD16" s="123"/>
    </row>
    <row r="26" spans="1:53" s="124" customFormat="1" ht="15" customHeight="1">
      <c r="A26" s="125"/>
      <c r="C26" s="126"/>
      <c r="I26" s="127"/>
      <c r="Q26" s="128"/>
      <c r="AC26" s="125"/>
      <c r="AD26" s="125"/>
      <c r="AE26" s="125"/>
      <c r="AF26" s="125"/>
      <c r="AG26" s="125"/>
      <c r="AJ26" s="125"/>
      <c r="AM26" s="125"/>
      <c r="AN26" s="125"/>
      <c r="AO26" s="127"/>
      <c r="AU26" s="158"/>
      <c r="AV26" s="158"/>
      <c r="AW26" s="158"/>
      <c r="AX26" s="158"/>
      <c r="AY26" s="158"/>
      <c r="AZ26" s="158"/>
      <c r="BA26" s="158"/>
    </row>
    <row r="27" spans="1:53" s="124" customFormat="1" ht="15" customHeight="1">
      <c r="A27" s="125"/>
      <c r="C27" s="126"/>
      <c r="I27" s="127"/>
      <c r="Q27" s="128"/>
      <c r="AC27" s="125"/>
      <c r="AD27" s="125"/>
      <c r="AE27" s="125"/>
      <c r="AF27" s="125"/>
      <c r="AG27" s="125"/>
      <c r="AJ27" s="125"/>
      <c r="AM27" s="125"/>
      <c r="AN27" s="125"/>
      <c r="AO27" s="127"/>
      <c r="AU27" s="158"/>
      <c r="AV27" s="158"/>
      <c r="AW27" s="158"/>
      <c r="AX27" s="158"/>
      <c r="AY27" s="158"/>
      <c r="AZ27" s="158"/>
      <c r="BA27" s="158"/>
    </row>
    <row r="28" spans="1:53" s="124" customFormat="1" ht="15" customHeight="1">
      <c r="A28" s="125"/>
      <c r="C28" s="126"/>
      <c r="I28" s="127"/>
      <c r="Q28" s="128"/>
      <c r="AC28" s="125"/>
      <c r="AD28" s="125"/>
      <c r="AE28" s="125"/>
      <c r="AF28" s="125"/>
      <c r="AG28" s="125"/>
      <c r="AJ28" s="125"/>
      <c r="AM28" s="125"/>
      <c r="AN28" s="125"/>
      <c r="AO28" s="127"/>
      <c r="AU28" s="158"/>
      <c r="AV28" s="158"/>
      <c r="AW28" s="158"/>
      <c r="AX28" s="158"/>
      <c r="AY28" s="158"/>
      <c r="AZ28" s="158"/>
      <c r="BA28" s="158"/>
    </row>
    <row r="29" spans="1:53" s="124" customFormat="1" ht="15" customHeight="1">
      <c r="A29" s="125"/>
      <c r="C29" s="126"/>
      <c r="I29" s="127"/>
      <c r="Q29" s="128"/>
      <c r="AC29" s="125"/>
      <c r="AD29" s="125"/>
      <c r="AE29" s="125"/>
      <c r="AF29" s="125"/>
      <c r="AG29" s="125"/>
      <c r="AJ29" s="125"/>
      <c r="AM29" s="125"/>
      <c r="AN29" s="125"/>
      <c r="AO29" s="127"/>
      <c r="AU29" s="158"/>
      <c r="AV29" s="158"/>
      <c r="AW29" s="158"/>
      <c r="AX29" s="158"/>
      <c r="AY29" s="158"/>
      <c r="AZ29" s="158"/>
      <c r="BA29" s="158"/>
    </row>
    <row r="30" spans="1:53" s="124" customFormat="1" ht="15" customHeight="1">
      <c r="A30" s="125"/>
      <c r="C30" s="126"/>
      <c r="I30" s="127"/>
      <c r="Q30" s="128"/>
      <c r="AC30" s="125"/>
      <c r="AD30" s="125"/>
      <c r="AE30" s="125"/>
      <c r="AF30" s="125"/>
      <c r="AG30" s="125"/>
      <c r="AJ30" s="125"/>
      <c r="AM30" s="125"/>
      <c r="AN30" s="125"/>
      <c r="AO30" s="127"/>
      <c r="AU30" s="158"/>
      <c r="AV30" s="158"/>
      <c r="AW30" s="158"/>
      <c r="AX30" s="158"/>
      <c r="AY30" s="158"/>
      <c r="AZ30" s="158"/>
      <c r="BA30" s="158"/>
    </row>
    <row r="31" spans="1:53" s="124" customFormat="1" ht="15" customHeight="1">
      <c r="A31" s="125"/>
      <c r="C31" s="126"/>
      <c r="I31" s="127"/>
      <c r="Q31" s="128"/>
      <c r="AC31" s="125"/>
      <c r="AD31" s="125"/>
      <c r="AE31" s="125"/>
      <c r="AF31" s="125"/>
      <c r="AG31" s="125"/>
      <c r="AJ31" s="125"/>
      <c r="AM31" s="125"/>
      <c r="AN31" s="125"/>
      <c r="AO31" s="127"/>
      <c r="AU31" s="158"/>
      <c r="AV31" s="158"/>
      <c r="AW31" s="158"/>
      <c r="AX31" s="158"/>
      <c r="AY31" s="158"/>
      <c r="AZ31" s="158"/>
      <c r="BA31" s="158"/>
    </row>
    <row r="32" spans="1:53" s="124" customFormat="1" ht="15" customHeight="1">
      <c r="A32" s="125"/>
      <c r="C32" s="126"/>
      <c r="I32" s="127"/>
      <c r="Q32" s="128"/>
      <c r="AC32" s="125"/>
      <c r="AD32" s="125"/>
      <c r="AE32" s="125"/>
      <c r="AF32" s="125"/>
      <c r="AG32" s="125"/>
      <c r="AJ32" s="125"/>
      <c r="AM32" s="125"/>
      <c r="AN32" s="125"/>
      <c r="AO32" s="127"/>
      <c r="AU32" s="158"/>
      <c r="AV32" s="158"/>
      <c r="AW32" s="158"/>
      <c r="AX32" s="158"/>
      <c r="AY32" s="158"/>
      <c r="AZ32" s="158"/>
      <c r="BA32" s="158"/>
    </row>
    <row r="33" spans="1:53" s="124" customFormat="1" ht="15" customHeight="1">
      <c r="A33" s="125"/>
      <c r="C33" s="126"/>
      <c r="I33" s="127"/>
      <c r="Q33" s="128"/>
      <c r="AC33" s="125"/>
      <c r="AD33" s="125"/>
      <c r="AE33" s="125"/>
      <c r="AF33" s="125"/>
      <c r="AG33" s="125"/>
      <c r="AJ33" s="125"/>
      <c r="AM33" s="125"/>
      <c r="AN33" s="125"/>
      <c r="AO33" s="127"/>
      <c r="AU33" s="158"/>
      <c r="AV33" s="158"/>
      <c r="AW33" s="158"/>
      <c r="AX33" s="158"/>
      <c r="AY33" s="158"/>
      <c r="AZ33" s="158"/>
      <c r="BA33" s="158"/>
    </row>
    <row r="34" spans="1:53" s="124" customFormat="1" ht="15" customHeight="1">
      <c r="A34" s="125"/>
      <c r="C34" s="126"/>
      <c r="I34" s="127"/>
      <c r="Q34" s="128"/>
      <c r="AC34" s="125"/>
      <c r="AD34" s="125"/>
      <c r="AE34" s="125"/>
      <c r="AF34" s="125"/>
      <c r="AG34" s="125"/>
      <c r="AJ34" s="125"/>
      <c r="AM34" s="125"/>
      <c r="AN34" s="125"/>
      <c r="AO34" s="127"/>
      <c r="AU34" s="158"/>
      <c r="AV34" s="158"/>
      <c r="AW34" s="158"/>
      <c r="AX34" s="158"/>
      <c r="AY34" s="158"/>
      <c r="AZ34" s="158"/>
      <c r="BA34" s="158"/>
    </row>
    <row r="35" spans="1:53" s="124" customFormat="1" ht="15" customHeight="1">
      <c r="A35" s="125"/>
      <c r="C35" s="126"/>
      <c r="I35" s="127"/>
      <c r="Q35" s="128"/>
      <c r="AC35" s="125"/>
      <c r="AD35" s="125"/>
      <c r="AE35" s="125"/>
      <c r="AF35" s="125"/>
      <c r="AG35" s="125"/>
      <c r="AJ35" s="125"/>
      <c r="AM35" s="125"/>
      <c r="AN35" s="125"/>
      <c r="AO35" s="127"/>
      <c r="AU35" s="158"/>
      <c r="AV35" s="158"/>
      <c r="AW35" s="158"/>
      <c r="AX35" s="158"/>
      <c r="AY35" s="158"/>
      <c r="AZ35" s="158"/>
      <c r="BA35" s="158"/>
    </row>
    <row r="36" spans="1:53" s="124" customFormat="1" ht="15" customHeight="1">
      <c r="A36" s="125"/>
      <c r="C36" s="126"/>
      <c r="I36" s="127"/>
      <c r="Q36" s="128"/>
      <c r="AC36" s="125"/>
      <c r="AD36" s="125"/>
      <c r="AE36" s="125"/>
      <c r="AF36" s="125"/>
      <c r="AG36" s="125"/>
      <c r="AJ36" s="125"/>
      <c r="AM36" s="125"/>
      <c r="AN36" s="125"/>
      <c r="AO36" s="127"/>
      <c r="AU36" s="158"/>
      <c r="AV36" s="158"/>
      <c r="AW36" s="158"/>
      <c r="AX36" s="158"/>
      <c r="AY36" s="158"/>
      <c r="AZ36" s="158"/>
      <c r="BA36" s="158"/>
    </row>
    <row r="37" spans="1:53" s="124" customFormat="1" ht="15" customHeight="1">
      <c r="A37" s="125"/>
      <c r="C37" s="126"/>
      <c r="I37" s="127"/>
      <c r="Q37" s="128"/>
      <c r="AC37" s="125"/>
      <c r="AD37" s="125"/>
      <c r="AE37" s="125"/>
      <c r="AF37" s="125"/>
      <c r="AG37" s="125"/>
      <c r="AJ37" s="125"/>
      <c r="AM37" s="125"/>
      <c r="AN37" s="125"/>
      <c r="AO37" s="127"/>
      <c r="AU37" s="158"/>
      <c r="AV37" s="158"/>
      <c r="AW37" s="158"/>
      <c r="AX37" s="158"/>
      <c r="AY37" s="158"/>
      <c r="AZ37" s="158"/>
      <c r="BA37" s="158"/>
    </row>
    <row r="38" spans="1:53" s="124" customFormat="1" ht="15" customHeight="1">
      <c r="A38" s="125"/>
      <c r="C38" s="126"/>
      <c r="I38" s="127"/>
      <c r="Q38" s="128"/>
      <c r="AC38" s="125"/>
      <c r="AD38" s="125"/>
      <c r="AE38" s="125"/>
      <c r="AF38" s="125"/>
      <c r="AG38" s="125"/>
      <c r="AJ38" s="125"/>
      <c r="AM38" s="125"/>
      <c r="AN38" s="125"/>
      <c r="AO38" s="127"/>
      <c r="AU38" s="158"/>
      <c r="AV38" s="158"/>
      <c r="AW38" s="158"/>
      <c r="AX38" s="158"/>
      <c r="AY38" s="158"/>
      <c r="AZ38" s="158"/>
      <c r="BA38" s="158"/>
    </row>
    <row r="39" spans="1:53" s="124" customFormat="1" ht="15" customHeight="1">
      <c r="A39" s="125"/>
      <c r="C39" s="126"/>
      <c r="I39" s="127"/>
      <c r="Q39" s="128"/>
      <c r="AC39" s="125"/>
      <c r="AD39" s="125"/>
      <c r="AE39" s="125"/>
      <c r="AF39" s="125"/>
      <c r="AG39" s="125"/>
      <c r="AJ39" s="125"/>
      <c r="AM39" s="125"/>
      <c r="AN39" s="125"/>
      <c r="AO39" s="127"/>
      <c r="AU39" s="158"/>
      <c r="AV39" s="158"/>
      <c r="AW39" s="158"/>
      <c r="AX39" s="158"/>
      <c r="AY39" s="158"/>
      <c r="AZ39" s="158"/>
      <c r="BA39" s="158"/>
    </row>
    <row r="40" spans="1:53" s="124" customFormat="1" ht="15" customHeight="1">
      <c r="A40" s="125"/>
      <c r="C40" s="126"/>
      <c r="I40" s="127"/>
      <c r="Q40" s="128"/>
      <c r="AC40" s="125"/>
      <c r="AD40" s="125"/>
      <c r="AE40" s="125"/>
      <c r="AF40" s="125"/>
      <c r="AG40" s="125"/>
      <c r="AJ40" s="125"/>
      <c r="AM40" s="125"/>
      <c r="AN40" s="125"/>
      <c r="AO40" s="127"/>
      <c r="AU40" s="158"/>
      <c r="AV40" s="158"/>
      <c r="AW40" s="158"/>
      <c r="AX40" s="158"/>
      <c r="AY40" s="158"/>
      <c r="AZ40" s="158"/>
      <c r="BA40" s="158"/>
    </row>
    <row r="41" spans="1:53" s="124" customFormat="1" ht="15" customHeight="1">
      <c r="A41" s="125"/>
      <c r="C41" s="126"/>
      <c r="I41" s="127"/>
      <c r="Q41" s="128"/>
      <c r="AC41" s="125"/>
      <c r="AD41" s="125"/>
      <c r="AE41" s="125"/>
      <c r="AF41" s="125"/>
      <c r="AG41" s="125"/>
      <c r="AJ41" s="125"/>
      <c r="AM41" s="125"/>
      <c r="AN41" s="125"/>
      <c r="AO41" s="127"/>
      <c r="AU41" s="158"/>
      <c r="AV41" s="158"/>
      <c r="AW41" s="158"/>
      <c r="AX41" s="158"/>
      <c r="AY41" s="158"/>
      <c r="AZ41" s="158"/>
      <c r="BA41" s="158"/>
    </row>
    <row r="42" spans="1:53" s="124" customFormat="1" ht="15" customHeight="1">
      <c r="A42" s="125"/>
      <c r="C42" s="126"/>
      <c r="I42" s="127"/>
      <c r="Q42" s="128"/>
      <c r="AC42" s="125"/>
      <c r="AD42" s="125"/>
      <c r="AE42" s="125"/>
      <c r="AF42" s="125"/>
      <c r="AG42" s="125"/>
      <c r="AJ42" s="125"/>
      <c r="AM42" s="125"/>
      <c r="AN42" s="125"/>
      <c r="AO42" s="127"/>
      <c r="AU42" s="158"/>
      <c r="AV42" s="158"/>
      <c r="AW42" s="158"/>
      <c r="AX42" s="158"/>
      <c r="AY42" s="158"/>
      <c r="AZ42" s="158"/>
      <c r="BA42" s="158"/>
    </row>
    <row r="43" spans="1:53" s="124" customFormat="1" ht="15" customHeight="1">
      <c r="A43" s="125"/>
      <c r="C43" s="126"/>
      <c r="I43" s="127"/>
      <c r="Q43" s="128"/>
      <c r="AC43" s="125"/>
      <c r="AD43" s="125"/>
      <c r="AE43" s="125"/>
      <c r="AF43" s="125"/>
      <c r="AG43" s="125"/>
      <c r="AJ43" s="125"/>
      <c r="AM43" s="125"/>
      <c r="AN43" s="125"/>
      <c r="AO43" s="127"/>
      <c r="AU43" s="158"/>
      <c r="AV43" s="158"/>
      <c r="AW43" s="158"/>
      <c r="AX43" s="158"/>
      <c r="AY43" s="158"/>
      <c r="AZ43" s="158"/>
      <c r="BA43" s="158"/>
    </row>
    <row r="44" spans="1:53" s="124" customFormat="1" ht="15" customHeight="1">
      <c r="A44" s="125"/>
      <c r="C44" s="126"/>
      <c r="I44" s="127"/>
      <c r="Q44" s="128"/>
      <c r="AC44" s="125"/>
      <c r="AD44" s="125"/>
      <c r="AE44" s="125"/>
      <c r="AF44" s="125"/>
      <c r="AG44" s="125"/>
      <c r="AJ44" s="125"/>
      <c r="AM44" s="125"/>
      <c r="AN44" s="125"/>
      <c r="AO44" s="127"/>
      <c r="AU44" s="158"/>
      <c r="AV44" s="158"/>
      <c r="AW44" s="158"/>
      <c r="AX44" s="158"/>
      <c r="AY44" s="158"/>
      <c r="AZ44" s="158"/>
      <c r="BA44" s="158"/>
    </row>
    <row r="45" spans="1:53" s="124" customFormat="1" ht="15" customHeight="1">
      <c r="A45" s="125"/>
      <c r="C45" s="126"/>
      <c r="I45" s="127"/>
      <c r="Q45" s="128"/>
      <c r="AC45" s="125"/>
      <c r="AD45" s="125"/>
      <c r="AE45" s="125"/>
      <c r="AF45" s="125"/>
      <c r="AG45" s="125"/>
      <c r="AJ45" s="125"/>
      <c r="AM45" s="125"/>
      <c r="AN45" s="125"/>
      <c r="AO45" s="127"/>
      <c r="AU45" s="158"/>
      <c r="AV45" s="158"/>
      <c r="AW45" s="158"/>
      <c r="AX45" s="158"/>
      <c r="AY45" s="158"/>
      <c r="AZ45" s="158"/>
      <c r="BA45" s="158"/>
    </row>
    <row r="46" spans="1:53" s="124" customFormat="1" ht="15" customHeight="1">
      <c r="A46" s="125"/>
      <c r="C46" s="126"/>
      <c r="I46" s="127"/>
      <c r="Q46" s="128"/>
      <c r="AC46" s="125"/>
      <c r="AD46" s="125"/>
      <c r="AE46" s="125"/>
      <c r="AF46" s="125"/>
      <c r="AG46" s="125"/>
      <c r="AJ46" s="125"/>
      <c r="AM46" s="125"/>
      <c r="AN46" s="125"/>
      <c r="AO46" s="127"/>
      <c r="AU46" s="158"/>
      <c r="AV46" s="158"/>
      <c r="AW46" s="158"/>
      <c r="AX46" s="158"/>
      <c r="AY46" s="158"/>
      <c r="AZ46" s="158"/>
      <c r="BA46" s="158"/>
    </row>
    <row r="47" spans="1:53" s="124" customFormat="1" ht="15" customHeight="1">
      <c r="A47" s="125"/>
      <c r="C47" s="126"/>
      <c r="I47" s="127"/>
      <c r="Q47" s="128"/>
      <c r="AC47" s="125"/>
      <c r="AD47" s="125"/>
      <c r="AE47" s="125"/>
      <c r="AF47" s="125"/>
      <c r="AG47" s="125"/>
      <c r="AJ47" s="125"/>
      <c r="AM47" s="125"/>
      <c r="AN47" s="125"/>
      <c r="AO47" s="127"/>
      <c r="AU47" s="158"/>
      <c r="AV47" s="158"/>
      <c r="AW47" s="158"/>
      <c r="AX47" s="158"/>
      <c r="AY47" s="158"/>
      <c r="AZ47" s="158"/>
      <c r="BA47" s="158"/>
    </row>
    <row r="48" spans="1:53" s="124" customFormat="1" ht="15" customHeight="1">
      <c r="A48" s="125"/>
      <c r="C48" s="126"/>
      <c r="I48" s="127"/>
      <c r="Q48" s="128"/>
      <c r="AC48" s="125"/>
      <c r="AD48" s="125"/>
      <c r="AE48" s="125"/>
      <c r="AF48" s="125"/>
      <c r="AG48" s="125"/>
      <c r="AJ48" s="125"/>
      <c r="AM48" s="125"/>
      <c r="AN48" s="125"/>
      <c r="AO48" s="127"/>
      <c r="AU48" s="158"/>
      <c r="AV48" s="158"/>
      <c r="AW48" s="158"/>
      <c r="AX48" s="158"/>
      <c r="AY48" s="158"/>
      <c r="AZ48" s="158"/>
      <c r="BA48" s="158"/>
    </row>
    <row r="49" spans="1:53" s="124" customFormat="1" ht="15" customHeight="1">
      <c r="A49" s="125"/>
      <c r="C49" s="126"/>
      <c r="I49" s="127"/>
      <c r="Q49" s="128"/>
      <c r="AC49" s="125"/>
      <c r="AD49" s="125"/>
      <c r="AE49" s="125"/>
      <c r="AF49" s="125"/>
      <c r="AG49" s="125"/>
      <c r="AJ49" s="125"/>
      <c r="AM49" s="125"/>
      <c r="AN49" s="125"/>
      <c r="AO49" s="127"/>
      <c r="AU49" s="158"/>
      <c r="AV49" s="158"/>
      <c r="AW49" s="158"/>
      <c r="AX49" s="158"/>
      <c r="AY49" s="158"/>
      <c r="AZ49" s="158"/>
      <c r="BA49" s="158"/>
    </row>
    <row r="50" spans="1:53" s="124" customFormat="1" ht="15" customHeight="1">
      <c r="A50" s="125"/>
      <c r="C50" s="126"/>
      <c r="I50" s="127"/>
      <c r="Q50" s="128"/>
      <c r="AC50" s="125"/>
      <c r="AD50" s="125"/>
      <c r="AE50" s="125"/>
      <c r="AF50" s="125"/>
      <c r="AG50" s="125"/>
      <c r="AJ50" s="125"/>
      <c r="AM50" s="125"/>
      <c r="AN50" s="125"/>
      <c r="AO50" s="127"/>
      <c r="AU50" s="158"/>
      <c r="AV50" s="158"/>
      <c r="AW50" s="158"/>
      <c r="AX50" s="158"/>
      <c r="AY50" s="158"/>
      <c r="AZ50" s="158"/>
      <c r="BA50" s="158"/>
    </row>
    <row r="51" spans="1:53" s="124" customFormat="1" ht="15" customHeight="1">
      <c r="A51" s="125"/>
      <c r="C51" s="126"/>
      <c r="I51" s="127"/>
      <c r="Q51" s="128"/>
      <c r="AC51" s="125"/>
      <c r="AD51" s="125"/>
      <c r="AE51" s="125"/>
      <c r="AF51" s="125"/>
      <c r="AG51" s="125"/>
      <c r="AJ51" s="125"/>
      <c r="AM51" s="125"/>
      <c r="AN51" s="125"/>
      <c r="AO51" s="127"/>
      <c r="AU51" s="158"/>
      <c r="AV51" s="158"/>
      <c r="AW51" s="158"/>
      <c r="AX51" s="158"/>
      <c r="AY51" s="158"/>
      <c r="AZ51" s="158"/>
      <c r="BA51" s="158"/>
    </row>
    <row r="52" spans="1:53" s="124" customFormat="1" ht="15" customHeight="1">
      <c r="A52" s="125"/>
      <c r="C52" s="126"/>
      <c r="I52" s="127"/>
      <c r="Q52" s="128"/>
      <c r="AC52" s="125"/>
      <c r="AD52" s="125"/>
      <c r="AE52" s="125"/>
      <c r="AF52" s="125"/>
      <c r="AG52" s="125"/>
      <c r="AJ52" s="125"/>
      <c r="AM52" s="125"/>
      <c r="AN52" s="125"/>
      <c r="AO52" s="127"/>
      <c r="AU52" s="158"/>
      <c r="AV52" s="158"/>
      <c r="AW52" s="158"/>
      <c r="AX52" s="158"/>
      <c r="AY52" s="158"/>
      <c r="AZ52" s="158"/>
      <c r="BA52" s="158"/>
    </row>
    <row r="53" spans="1:53" s="124" customFormat="1" ht="15" customHeight="1">
      <c r="A53" s="125"/>
      <c r="C53" s="126"/>
      <c r="I53" s="127"/>
      <c r="Q53" s="128"/>
      <c r="AC53" s="125"/>
      <c r="AD53" s="125"/>
      <c r="AE53" s="125"/>
      <c r="AF53" s="125"/>
      <c r="AG53" s="125"/>
      <c r="AJ53" s="125"/>
      <c r="AM53" s="125"/>
      <c r="AN53" s="125"/>
      <c r="AO53" s="127"/>
      <c r="AU53" s="158"/>
      <c r="AV53" s="158"/>
      <c r="AW53" s="158"/>
      <c r="AX53" s="158"/>
      <c r="AY53" s="158"/>
      <c r="AZ53" s="158"/>
      <c r="BA53" s="158"/>
    </row>
    <row r="54" spans="1:53" s="124" customFormat="1" ht="15" customHeight="1">
      <c r="A54" s="125"/>
      <c r="C54" s="126"/>
      <c r="I54" s="127"/>
      <c r="Q54" s="128"/>
      <c r="AC54" s="125"/>
      <c r="AD54" s="125"/>
      <c r="AE54" s="125"/>
      <c r="AF54" s="125"/>
      <c r="AG54" s="125"/>
      <c r="AJ54" s="125"/>
      <c r="AM54" s="125"/>
      <c r="AN54" s="125"/>
      <c r="AO54" s="127"/>
      <c r="AU54" s="158"/>
      <c r="AV54" s="158"/>
      <c r="AW54" s="158"/>
      <c r="AX54" s="158"/>
      <c r="AY54" s="158"/>
      <c r="AZ54" s="158"/>
      <c r="BA54" s="158"/>
    </row>
    <row r="55" spans="1:53" s="124" customFormat="1" ht="15" customHeight="1">
      <c r="A55" s="125"/>
      <c r="C55" s="126"/>
      <c r="I55" s="127"/>
      <c r="Q55" s="128"/>
      <c r="AC55" s="125"/>
      <c r="AD55" s="125"/>
      <c r="AE55" s="125"/>
      <c r="AF55" s="125"/>
      <c r="AG55" s="125"/>
      <c r="AJ55" s="125"/>
      <c r="AM55" s="125"/>
      <c r="AN55" s="125"/>
      <c r="AO55" s="127"/>
      <c r="AU55" s="158"/>
      <c r="AV55" s="158"/>
      <c r="AW55" s="158"/>
      <c r="AX55" s="158"/>
      <c r="AY55" s="158"/>
      <c r="AZ55" s="158"/>
      <c r="BA55" s="158"/>
    </row>
    <row r="56" spans="1:53" s="124" customFormat="1" ht="15" customHeight="1">
      <c r="A56" s="125"/>
      <c r="C56" s="126"/>
      <c r="I56" s="127"/>
      <c r="Q56" s="128"/>
      <c r="AC56" s="125"/>
      <c r="AD56" s="125"/>
      <c r="AE56" s="125"/>
      <c r="AF56" s="125"/>
      <c r="AG56" s="125"/>
      <c r="AJ56" s="125"/>
      <c r="AM56" s="125"/>
      <c r="AN56" s="125"/>
      <c r="AO56" s="127"/>
      <c r="AU56" s="158"/>
      <c r="AV56" s="158"/>
      <c r="AW56" s="158"/>
      <c r="AX56" s="158"/>
      <c r="AY56" s="158"/>
      <c r="AZ56" s="158"/>
      <c r="BA56" s="158"/>
    </row>
    <row r="57" spans="1:53" s="124" customFormat="1" ht="15" customHeight="1">
      <c r="A57" s="125"/>
      <c r="C57" s="126"/>
      <c r="I57" s="127"/>
      <c r="Q57" s="128"/>
      <c r="AC57" s="125"/>
      <c r="AD57" s="125"/>
      <c r="AE57" s="125"/>
      <c r="AF57" s="125"/>
      <c r="AG57" s="125"/>
      <c r="AJ57" s="125"/>
      <c r="AM57" s="125"/>
      <c r="AN57" s="125"/>
      <c r="AO57" s="127"/>
      <c r="AU57" s="158"/>
      <c r="AV57" s="158"/>
      <c r="AW57" s="158"/>
      <c r="AX57" s="158"/>
      <c r="AY57" s="158"/>
      <c r="AZ57" s="158"/>
      <c r="BA57" s="158"/>
    </row>
    <row r="58" spans="1:53" s="124" customFormat="1" ht="15" customHeight="1">
      <c r="A58" s="125"/>
      <c r="C58" s="126"/>
      <c r="I58" s="127"/>
      <c r="Q58" s="128"/>
      <c r="AC58" s="125"/>
      <c r="AD58" s="125"/>
      <c r="AE58" s="125"/>
      <c r="AF58" s="125"/>
      <c r="AG58" s="125"/>
      <c r="AJ58" s="125"/>
      <c r="AM58" s="125"/>
      <c r="AN58" s="125"/>
      <c r="AO58" s="127"/>
      <c r="AU58" s="158"/>
      <c r="AV58" s="158"/>
      <c r="AW58" s="158"/>
      <c r="AX58" s="158"/>
      <c r="AY58" s="158"/>
      <c r="AZ58" s="158"/>
      <c r="BA58" s="158"/>
    </row>
    <row r="59" spans="1:53" s="124" customFormat="1" ht="15" customHeight="1">
      <c r="A59" s="125"/>
      <c r="C59" s="126"/>
      <c r="I59" s="127"/>
      <c r="Q59" s="128"/>
      <c r="AC59" s="125"/>
      <c r="AD59" s="125"/>
      <c r="AE59" s="125"/>
      <c r="AF59" s="125"/>
      <c r="AG59" s="125"/>
      <c r="AJ59" s="125"/>
      <c r="AM59" s="125"/>
      <c r="AN59" s="125"/>
      <c r="AO59" s="127"/>
      <c r="AU59" s="158"/>
      <c r="AV59" s="158"/>
      <c r="AW59" s="158"/>
      <c r="AX59" s="158"/>
      <c r="AY59" s="158"/>
      <c r="AZ59" s="158"/>
      <c r="BA59" s="158"/>
    </row>
    <row r="60" spans="1:53" s="124" customFormat="1" ht="15" customHeight="1">
      <c r="A60" s="125"/>
      <c r="C60" s="126"/>
      <c r="I60" s="127"/>
      <c r="Q60" s="128"/>
      <c r="AC60" s="125"/>
      <c r="AD60" s="125"/>
      <c r="AE60" s="125"/>
      <c r="AF60" s="125"/>
      <c r="AG60" s="125"/>
      <c r="AJ60" s="125"/>
      <c r="AM60" s="125"/>
      <c r="AN60" s="125"/>
      <c r="AO60" s="127"/>
      <c r="AU60" s="158"/>
      <c r="AV60" s="158"/>
      <c r="AW60" s="158"/>
      <c r="AX60" s="158"/>
      <c r="AY60" s="158"/>
      <c r="AZ60" s="158"/>
      <c r="BA60" s="158"/>
    </row>
    <row r="61" spans="1:53" s="124" customFormat="1" ht="15" customHeight="1">
      <c r="A61" s="125"/>
      <c r="C61" s="126"/>
      <c r="I61" s="127"/>
      <c r="Q61" s="128"/>
      <c r="AC61" s="125"/>
      <c r="AD61" s="125"/>
      <c r="AE61" s="125"/>
      <c r="AF61" s="125"/>
      <c r="AG61" s="125"/>
      <c r="AJ61" s="125"/>
      <c r="AM61" s="125"/>
      <c r="AN61" s="125"/>
      <c r="AO61" s="127"/>
      <c r="AU61" s="123"/>
      <c r="AV61" s="123"/>
      <c r="AW61" s="123"/>
      <c r="AX61" s="123"/>
      <c r="AY61" s="123"/>
      <c r="AZ61" s="123"/>
      <c r="BA61" s="123"/>
    </row>
    <row r="62" spans="1:53" s="124" customFormat="1" ht="15" customHeight="1">
      <c r="A62" s="125"/>
      <c r="C62" s="126"/>
      <c r="I62" s="127"/>
      <c r="Q62" s="128"/>
      <c r="AC62" s="125"/>
      <c r="AD62" s="125"/>
      <c r="AE62" s="125"/>
      <c r="AF62" s="125"/>
      <c r="AG62" s="125"/>
      <c r="AJ62" s="125"/>
      <c r="AM62" s="125"/>
      <c r="AN62" s="125"/>
      <c r="AO62" s="127"/>
      <c r="AU62" s="123" t="s">
        <v>37</v>
      </c>
      <c r="AV62" s="123" t="s">
        <v>38</v>
      </c>
      <c r="AW62" s="123" t="s">
        <v>39</v>
      </c>
      <c r="AX62" s="123" t="s">
        <v>40</v>
      </c>
      <c r="AY62" s="123" t="s">
        <v>41</v>
      </c>
      <c r="AZ62" s="123" t="s">
        <v>42</v>
      </c>
      <c r="BA62" s="123" t="s">
        <v>43</v>
      </c>
    </row>
    <row r="63" spans="1:53" s="124" customFormat="1" ht="15" customHeight="1">
      <c r="A63" s="125"/>
      <c r="C63" s="126"/>
      <c r="I63" s="127"/>
      <c r="Q63" s="128"/>
      <c r="AC63" s="125"/>
      <c r="AD63" s="125"/>
      <c r="AE63" s="125"/>
      <c r="AF63" s="125"/>
      <c r="AG63" s="125"/>
      <c r="AJ63" s="125"/>
      <c r="AM63" s="125"/>
      <c r="AN63" s="125"/>
      <c r="AO63" s="127"/>
      <c r="AU63" s="123" t="s">
        <v>203</v>
      </c>
      <c r="AV63" s="123" t="s">
        <v>110</v>
      </c>
      <c r="AW63" s="123" t="s">
        <v>141</v>
      </c>
      <c r="AX63" s="123">
        <v>0</v>
      </c>
      <c r="AY63" s="123" t="s">
        <v>115</v>
      </c>
      <c r="AZ63" s="123" t="s">
        <v>101</v>
      </c>
      <c r="BA63" s="123" t="s">
        <v>102</v>
      </c>
    </row>
    <row r="64" spans="1:53" s="124" customFormat="1" ht="15" customHeight="1">
      <c r="A64" s="125"/>
      <c r="C64" s="126"/>
      <c r="I64" s="127"/>
      <c r="Q64" s="128"/>
      <c r="AC64" s="125"/>
      <c r="AD64" s="125"/>
      <c r="AE64" s="125"/>
      <c r="AF64" s="125"/>
      <c r="AG64" s="125"/>
      <c r="AJ64" s="125"/>
      <c r="AM64" s="125"/>
      <c r="AN64" s="125"/>
      <c r="AO64" s="127"/>
      <c r="AU64" s="123" t="s">
        <v>204</v>
      </c>
      <c r="AV64" s="123" t="s">
        <v>34</v>
      </c>
      <c r="AW64" s="123" t="s">
        <v>145</v>
      </c>
      <c r="AX64" s="123">
        <v>0.5</v>
      </c>
      <c r="AY64" s="123" t="s">
        <v>118</v>
      </c>
      <c r="AZ64" s="123" t="s">
        <v>125</v>
      </c>
      <c r="BA64" s="123" t="s">
        <v>105</v>
      </c>
    </row>
    <row r="65" spans="1:53" s="124" customFormat="1" ht="15" customHeight="1">
      <c r="A65" s="125"/>
      <c r="C65" s="126"/>
      <c r="I65" s="127"/>
      <c r="Q65" s="128"/>
      <c r="AC65" s="125"/>
      <c r="AD65" s="125"/>
      <c r="AE65" s="125"/>
      <c r="AF65" s="125"/>
      <c r="AG65" s="125"/>
      <c r="AJ65" s="125"/>
      <c r="AM65" s="125"/>
      <c r="AN65" s="125"/>
      <c r="AO65" s="127"/>
      <c r="AU65" s="123" t="s">
        <v>205</v>
      </c>
      <c r="AV65" s="123" t="s">
        <v>151</v>
      </c>
      <c r="AW65" s="123" t="s">
        <v>152</v>
      </c>
      <c r="AX65" s="123">
        <v>1</v>
      </c>
      <c r="AY65" s="123" t="s">
        <v>111</v>
      </c>
      <c r="AZ65" s="123"/>
      <c r="BA65" s="123" t="s">
        <v>153</v>
      </c>
    </row>
    <row r="66" spans="1:53" s="124" customFormat="1" ht="15" customHeight="1">
      <c r="A66" s="125"/>
      <c r="C66" s="126"/>
      <c r="I66" s="127"/>
      <c r="Q66" s="128"/>
      <c r="AC66" s="125"/>
      <c r="AD66" s="125"/>
      <c r="AE66" s="125"/>
      <c r="AF66" s="125"/>
      <c r="AG66" s="125"/>
      <c r="AJ66" s="125"/>
      <c r="AM66" s="125"/>
      <c r="AN66" s="125"/>
      <c r="AO66" s="127"/>
      <c r="AU66" s="123" t="s">
        <v>206</v>
      </c>
      <c r="AV66" s="123"/>
      <c r="AW66" s="123"/>
      <c r="AX66" s="123">
        <v>1.5</v>
      </c>
      <c r="AY66" s="123" t="s">
        <v>157</v>
      </c>
      <c r="AZ66" s="123"/>
      <c r="BA66" s="123" t="s">
        <v>158</v>
      </c>
    </row>
    <row r="67" spans="1:53" s="124" customFormat="1" ht="15" customHeight="1">
      <c r="A67" s="125"/>
      <c r="C67" s="126"/>
      <c r="I67" s="127"/>
      <c r="Q67" s="128"/>
      <c r="AC67" s="125"/>
      <c r="AD67" s="125"/>
      <c r="AE67" s="125"/>
      <c r="AF67" s="125"/>
      <c r="AG67" s="125"/>
      <c r="AJ67" s="125"/>
      <c r="AM67" s="125"/>
      <c r="AN67" s="125"/>
      <c r="AO67" s="127"/>
      <c r="AU67" s="123" t="s">
        <v>207</v>
      </c>
      <c r="AV67" s="123"/>
      <c r="AW67" s="123"/>
      <c r="AX67" s="123"/>
      <c r="AY67" s="123" t="s">
        <v>160</v>
      </c>
      <c r="AZ67" s="123"/>
      <c r="BA67" s="123" t="s">
        <v>161</v>
      </c>
    </row>
    <row r="68" spans="1:53" s="124" customFormat="1" ht="15" customHeight="1">
      <c r="A68" s="125"/>
      <c r="C68" s="126"/>
      <c r="I68" s="127"/>
      <c r="Q68" s="128"/>
      <c r="AC68" s="125"/>
      <c r="AD68" s="125"/>
      <c r="AE68" s="125"/>
      <c r="AF68" s="125"/>
      <c r="AG68" s="125"/>
      <c r="AJ68" s="125"/>
      <c r="AM68" s="125"/>
      <c r="AN68" s="125"/>
      <c r="AO68" s="127"/>
      <c r="AU68" s="123" t="s">
        <v>208</v>
      </c>
      <c r="AV68" s="123"/>
      <c r="AW68" s="123"/>
      <c r="AX68" s="123"/>
      <c r="AY68" s="123" t="s">
        <v>164</v>
      </c>
      <c r="AZ68" s="123"/>
      <c r="BA68" s="123"/>
    </row>
    <row r="69" spans="1:53" s="124" customFormat="1" ht="15" customHeight="1">
      <c r="A69" s="125"/>
      <c r="C69" s="126"/>
      <c r="I69" s="127"/>
      <c r="Q69" s="128"/>
      <c r="AC69" s="125"/>
      <c r="AD69" s="125"/>
      <c r="AE69" s="125"/>
      <c r="AF69" s="125"/>
      <c r="AG69" s="125"/>
      <c r="AJ69" s="125"/>
      <c r="AM69" s="125"/>
      <c r="AN69" s="125"/>
      <c r="AO69" s="127"/>
      <c r="AU69" s="123" t="s">
        <v>209</v>
      </c>
      <c r="AV69" s="123"/>
      <c r="AW69" s="123"/>
      <c r="AX69" s="123"/>
      <c r="AY69" s="123" t="s">
        <v>167</v>
      </c>
      <c r="AZ69" s="123"/>
      <c r="BA69" s="123"/>
    </row>
    <row r="70" spans="1:53" s="124" customFormat="1" ht="15" customHeight="1">
      <c r="A70" s="125"/>
      <c r="C70" s="126"/>
      <c r="I70" s="127"/>
      <c r="Q70" s="128"/>
      <c r="AC70" s="125"/>
      <c r="AD70" s="125"/>
      <c r="AE70" s="125"/>
      <c r="AF70" s="125"/>
      <c r="AG70" s="125"/>
      <c r="AJ70" s="125"/>
      <c r="AM70" s="125"/>
      <c r="AN70" s="125"/>
      <c r="AO70" s="127"/>
      <c r="AU70" s="123" t="s">
        <v>210</v>
      </c>
      <c r="AV70" s="123"/>
      <c r="AW70" s="123"/>
      <c r="AX70" s="123"/>
      <c r="AY70" s="123" t="s">
        <v>100</v>
      </c>
      <c r="AZ70" s="123"/>
      <c r="BA70" s="123"/>
    </row>
    <row r="71" spans="1:53" s="124" customFormat="1" ht="15" customHeight="1">
      <c r="A71" s="125"/>
      <c r="C71" s="126"/>
      <c r="I71" s="127"/>
      <c r="Q71" s="128"/>
      <c r="AC71" s="125"/>
      <c r="AD71" s="125"/>
      <c r="AE71" s="125"/>
      <c r="AF71" s="125"/>
      <c r="AG71" s="125"/>
      <c r="AJ71" s="125"/>
      <c r="AM71" s="125"/>
      <c r="AN71" s="125"/>
      <c r="AO71" s="127"/>
      <c r="AU71" s="123" t="s">
        <v>211</v>
      </c>
      <c r="AV71" s="123"/>
      <c r="AW71" s="123"/>
      <c r="AX71" s="123"/>
      <c r="AY71" s="123" t="s">
        <v>107</v>
      </c>
      <c r="AZ71" s="123"/>
      <c r="BA71" s="123"/>
    </row>
    <row r="72" spans="1:53" s="124" customFormat="1" ht="15" customHeight="1">
      <c r="A72" s="125"/>
      <c r="C72" s="126"/>
      <c r="I72" s="127"/>
      <c r="Q72" s="128"/>
      <c r="AC72" s="125"/>
      <c r="AD72" s="125"/>
      <c r="AE72" s="125"/>
      <c r="AF72" s="125"/>
      <c r="AG72" s="125"/>
      <c r="AJ72" s="125"/>
      <c r="AM72" s="125"/>
      <c r="AN72" s="125"/>
      <c r="AO72" s="127"/>
      <c r="AU72" s="123" t="s">
        <v>212</v>
      </c>
      <c r="AV72" s="123"/>
      <c r="AW72" s="123"/>
      <c r="AX72" s="123"/>
      <c r="AY72" s="123" t="s">
        <v>104</v>
      </c>
      <c r="AZ72" s="123"/>
      <c r="BA72" s="123"/>
    </row>
    <row r="73" spans="1:53" s="124" customFormat="1" ht="15" customHeight="1">
      <c r="A73" s="125"/>
      <c r="C73" s="126"/>
      <c r="I73" s="127"/>
      <c r="Q73" s="128"/>
      <c r="AC73" s="125"/>
      <c r="AD73" s="125"/>
      <c r="AE73" s="125"/>
      <c r="AF73" s="125"/>
      <c r="AG73" s="125"/>
      <c r="AJ73" s="125"/>
      <c r="AM73" s="125"/>
      <c r="AN73" s="125"/>
      <c r="AO73" s="127"/>
      <c r="AU73" s="123" t="s">
        <v>213</v>
      </c>
      <c r="AV73" s="123"/>
      <c r="AW73" s="123"/>
      <c r="AX73" s="123"/>
      <c r="AY73" s="123" t="s">
        <v>148</v>
      </c>
      <c r="AZ73" s="123"/>
      <c r="BA73" s="123"/>
    </row>
    <row r="74" spans="1:53" s="124" customFormat="1" ht="15" customHeight="1">
      <c r="A74" s="125"/>
      <c r="C74" s="126"/>
      <c r="I74" s="127"/>
      <c r="Q74" s="128"/>
      <c r="AC74" s="125"/>
      <c r="AD74" s="125"/>
      <c r="AE74" s="125"/>
      <c r="AF74" s="125"/>
      <c r="AG74" s="125"/>
      <c r="AJ74" s="125"/>
      <c r="AM74" s="125"/>
      <c r="AN74" s="125"/>
      <c r="AO74" s="127"/>
      <c r="AU74" s="123" t="s">
        <v>214</v>
      </c>
      <c r="AV74" s="123"/>
      <c r="AW74" s="123"/>
      <c r="AX74" s="123"/>
      <c r="AY74" s="123" t="s">
        <v>175</v>
      </c>
      <c r="AZ74" s="123"/>
      <c r="BA74" s="123"/>
    </row>
    <row r="75" spans="1:53" s="124" customFormat="1" ht="15" customHeight="1">
      <c r="A75" s="125"/>
      <c r="C75" s="126"/>
      <c r="I75" s="127"/>
      <c r="Q75" s="128"/>
      <c r="AC75" s="125"/>
      <c r="AD75" s="125"/>
      <c r="AE75" s="125"/>
      <c r="AF75" s="125"/>
      <c r="AG75" s="125"/>
      <c r="AJ75" s="125"/>
      <c r="AM75" s="125"/>
      <c r="AN75" s="125"/>
      <c r="AO75" s="127"/>
      <c r="AU75" s="123" t="s">
        <v>215</v>
      </c>
      <c r="AV75" s="123"/>
      <c r="AW75" s="123"/>
      <c r="AX75" s="123"/>
      <c r="AY75" s="123" t="s">
        <v>177</v>
      </c>
      <c r="AZ75" s="123"/>
      <c r="BA75" s="123"/>
    </row>
    <row r="76" spans="1:53" s="124" customFormat="1" ht="15" customHeight="1">
      <c r="A76" s="125"/>
      <c r="C76" s="126"/>
      <c r="I76" s="127"/>
      <c r="Q76" s="128"/>
      <c r="AC76" s="125"/>
      <c r="AD76" s="125"/>
      <c r="AE76" s="125"/>
      <c r="AF76" s="125"/>
      <c r="AG76" s="125"/>
      <c r="AJ76" s="125"/>
      <c r="AM76" s="125"/>
      <c r="AN76" s="125"/>
      <c r="AO76" s="127"/>
      <c r="AU76" s="123" t="s">
        <v>295</v>
      </c>
      <c r="AV76" s="123"/>
      <c r="AW76" s="123"/>
      <c r="AX76" s="123"/>
      <c r="AY76" s="123" t="s">
        <v>177</v>
      </c>
      <c r="AZ76" s="123"/>
      <c r="BA76" s="123"/>
    </row>
    <row r="77" spans="1:53" s="124" customFormat="1" ht="15" customHeight="1">
      <c r="A77" s="125"/>
      <c r="C77" s="126"/>
      <c r="I77" s="127"/>
      <c r="Q77" s="128"/>
      <c r="AC77" s="125"/>
      <c r="AD77" s="125"/>
      <c r="AE77" s="125"/>
      <c r="AF77" s="125"/>
      <c r="AG77" s="125"/>
      <c r="AJ77" s="125"/>
      <c r="AM77" s="125"/>
      <c r="AN77" s="125"/>
      <c r="AO77" s="127"/>
      <c r="AU77" s="123" t="s">
        <v>296</v>
      </c>
      <c r="AV77" s="123"/>
      <c r="AW77" s="123"/>
      <c r="AX77" s="123"/>
      <c r="AY77" s="123" t="s">
        <v>177</v>
      </c>
      <c r="AZ77" s="123"/>
      <c r="BA77" s="123"/>
    </row>
    <row r="78" spans="1:53" s="124" customFormat="1" ht="15" customHeight="1">
      <c r="A78" s="125"/>
      <c r="C78" s="126"/>
      <c r="I78" s="127"/>
      <c r="Q78" s="128"/>
      <c r="AC78" s="125"/>
      <c r="AD78" s="125"/>
      <c r="AE78" s="125"/>
      <c r="AF78" s="125"/>
      <c r="AG78" s="125"/>
      <c r="AJ78" s="125"/>
      <c r="AM78" s="125"/>
      <c r="AN78" s="125"/>
      <c r="AO78" s="127"/>
      <c r="AU78" s="123" t="s">
        <v>297</v>
      </c>
      <c r="AV78" s="123"/>
      <c r="AW78" s="123"/>
      <c r="AX78" s="123"/>
      <c r="AY78" s="123" t="s">
        <v>179</v>
      </c>
      <c r="AZ78" s="123"/>
      <c r="BA78" s="123"/>
    </row>
    <row r="79" spans="1:53" s="124" customFormat="1" ht="15" customHeight="1">
      <c r="A79" s="125"/>
      <c r="C79" s="126"/>
      <c r="I79" s="127"/>
      <c r="Q79" s="128"/>
      <c r="AC79" s="125"/>
      <c r="AD79" s="125"/>
      <c r="AE79" s="125"/>
      <c r="AF79" s="125"/>
      <c r="AG79" s="125"/>
      <c r="AJ79" s="125"/>
      <c r="AM79" s="125"/>
      <c r="AN79" s="125"/>
      <c r="AO79" s="127"/>
      <c r="AU79" s="123" t="s">
        <v>298</v>
      </c>
      <c r="AV79" s="123"/>
      <c r="AW79" s="123"/>
      <c r="AX79" s="123"/>
      <c r="AY79" s="123" t="s">
        <v>181</v>
      </c>
      <c r="AZ79" s="123"/>
      <c r="BA79" s="123"/>
    </row>
    <row r="80" spans="1:53" s="124" customFormat="1" ht="15" customHeight="1">
      <c r="A80" s="125"/>
      <c r="C80" s="126"/>
      <c r="I80" s="127"/>
      <c r="Q80" s="128"/>
      <c r="AC80" s="125"/>
      <c r="AD80" s="125"/>
      <c r="AE80" s="125"/>
      <c r="AF80" s="125"/>
      <c r="AG80" s="125"/>
      <c r="AJ80" s="125"/>
      <c r="AM80" s="125"/>
      <c r="AN80" s="125"/>
      <c r="AO80" s="127"/>
      <c r="AU80" s="123" t="s">
        <v>299</v>
      </c>
      <c r="AV80" s="123"/>
      <c r="AW80" s="123"/>
      <c r="AX80" s="123"/>
      <c r="AY80" s="123" t="s">
        <v>183</v>
      </c>
      <c r="AZ80" s="123"/>
      <c r="BA80" s="123"/>
    </row>
    <row r="81" spans="1:53" s="124" customFormat="1" ht="15" customHeight="1">
      <c r="A81" s="125"/>
      <c r="C81" s="126"/>
      <c r="I81" s="127"/>
      <c r="Q81" s="128"/>
      <c r="AC81" s="125"/>
      <c r="AD81" s="125"/>
      <c r="AE81" s="125"/>
      <c r="AF81" s="125"/>
      <c r="AG81" s="125"/>
      <c r="AJ81" s="125"/>
      <c r="AM81" s="125"/>
      <c r="AN81" s="125"/>
      <c r="AO81" s="127"/>
      <c r="AU81" s="123" t="s">
        <v>300</v>
      </c>
      <c r="AV81" s="123"/>
      <c r="AW81" s="123"/>
      <c r="AX81" s="123"/>
      <c r="AY81" s="123" t="s">
        <v>177</v>
      </c>
      <c r="AZ81" s="123"/>
      <c r="BA81" s="123"/>
    </row>
    <row r="82" spans="1:53" s="124" customFormat="1" ht="15" customHeight="1">
      <c r="A82" s="125"/>
      <c r="C82" s="126"/>
      <c r="I82" s="127"/>
      <c r="Q82" s="128"/>
      <c r="AC82" s="125"/>
      <c r="AD82" s="125"/>
      <c r="AE82" s="125"/>
      <c r="AF82" s="125"/>
      <c r="AG82" s="125"/>
      <c r="AJ82" s="125"/>
      <c r="AM82" s="125"/>
      <c r="AN82" s="125"/>
      <c r="AO82" s="127"/>
      <c r="AU82" s="123" t="s">
        <v>301</v>
      </c>
      <c r="AV82" s="123"/>
      <c r="AW82" s="123"/>
      <c r="AX82" s="123"/>
      <c r="AY82" s="123" t="s">
        <v>179</v>
      </c>
      <c r="AZ82" s="123"/>
      <c r="BA82" s="123"/>
    </row>
    <row r="83" spans="1:53" s="124" customFormat="1" ht="15" customHeight="1">
      <c r="A83" s="125"/>
      <c r="C83" s="126"/>
      <c r="I83" s="127"/>
      <c r="Q83" s="128"/>
      <c r="AC83" s="125"/>
      <c r="AD83" s="125"/>
      <c r="AE83" s="125"/>
      <c r="AF83" s="125"/>
      <c r="AG83" s="125"/>
      <c r="AJ83" s="125"/>
      <c r="AM83" s="125"/>
      <c r="AN83" s="125"/>
      <c r="AO83" s="127"/>
      <c r="AU83" s="123"/>
      <c r="AV83" s="123"/>
      <c r="AW83" s="123"/>
      <c r="AX83" s="123"/>
      <c r="AY83" s="123" t="s">
        <v>181</v>
      </c>
      <c r="AZ83" s="123"/>
      <c r="BA83" s="123"/>
    </row>
    <row r="84" spans="1:53" s="124" customFormat="1" ht="15" customHeight="1">
      <c r="A84" s="125"/>
      <c r="C84" s="126"/>
      <c r="I84" s="127"/>
      <c r="Q84" s="128"/>
      <c r="AC84" s="125"/>
      <c r="AD84" s="125"/>
      <c r="AE84" s="125"/>
      <c r="AF84" s="125"/>
      <c r="AG84" s="125"/>
      <c r="AJ84" s="125"/>
      <c r="AM84" s="125"/>
      <c r="AN84" s="125"/>
      <c r="AO84" s="127"/>
      <c r="AU84" s="123"/>
      <c r="AV84" s="123"/>
      <c r="AW84" s="123"/>
      <c r="AX84" s="123"/>
      <c r="AY84" s="123" t="s">
        <v>183</v>
      </c>
      <c r="AZ84" s="123"/>
      <c r="BA84" s="123"/>
    </row>
    <row r="85" spans="1:53" s="124" customFormat="1" ht="15" customHeight="1">
      <c r="A85" s="125"/>
      <c r="C85" s="126"/>
      <c r="I85" s="127"/>
      <c r="Q85" s="128"/>
      <c r="AC85" s="125"/>
      <c r="AD85" s="125"/>
      <c r="AE85" s="125"/>
      <c r="AF85" s="125"/>
      <c r="AG85" s="125"/>
      <c r="AJ85" s="125"/>
      <c r="AM85" s="125"/>
      <c r="AN85" s="125"/>
      <c r="AO85" s="127"/>
      <c r="AU85" s="123"/>
      <c r="AV85" s="123"/>
      <c r="AW85" s="123"/>
      <c r="AX85" s="123"/>
      <c r="AY85" s="123" t="s">
        <v>185</v>
      </c>
      <c r="AZ85" s="123"/>
      <c r="BA85" s="123"/>
    </row>
    <row r="86" spans="1:53" s="124" customFormat="1" ht="15" customHeight="1">
      <c r="A86" s="125"/>
      <c r="C86" s="126"/>
      <c r="I86" s="127"/>
      <c r="Q86" s="128"/>
      <c r="AC86" s="125"/>
      <c r="AD86" s="125"/>
      <c r="AE86" s="125"/>
      <c r="AF86" s="125"/>
      <c r="AG86" s="125"/>
      <c r="AJ86" s="125"/>
      <c r="AM86" s="125"/>
      <c r="AN86" s="125"/>
      <c r="AO86" s="127"/>
      <c r="AU86" s="123"/>
      <c r="AV86" s="123"/>
      <c r="AW86" s="123"/>
      <c r="AX86" s="123"/>
      <c r="AY86" s="123" t="s">
        <v>187</v>
      </c>
      <c r="AZ86" s="123"/>
      <c r="BA86" s="123"/>
    </row>
    <row r="87" spans="1:53" s="124" customFormat="1" ht="15" customHeight="1">
      <c r="A87" s="125"/>
      <c r="C87" s="126"/>
      <c r="I87" s="127"/>
      <c r="Q87" s="128"/>
      <c r="AC87" s="125"/>
      <c r="AD87" s="125"/>
      <c r="AE87" s="125"/>
      <c r="AF87" s="125"/>
      <c r="AG87" s="125"/>
      <c r="AJ87" s="125"/>
      <c r="AM87" s="125"/>
      <c r="AN87" s="125"/>
      <c r="AO87" s="127"/>
      <c r="AU87" s="123"/>
      <c r="AV87" s="123"/>
      <c r="AW87" s="123"/>
      <c r="AX87" s="123"/>
      <c r="AY87" s="123"/>
      <c r="AZ87" s="123"/>
      <c r="BA87" s="123"/>
    </row>
    <row r="88" spans="1:53" s="124" customFormat="1" ht="15" customHeight="1">
      <c r="A88" s="125"/>
      <c r="C88" s="126"/>
      <c r="I88" s="127"/>
      <c r="Q88" s="128"/>
      <c r="AC88" s="125"/>
      <c r="AD88" s="125"/>
      <c r="AE88" s="125"/>
      <c r="AF88" s="125"/>
      <c r="AG88" s="125"/>
      <c r="AJ88" s="125"/>
      <c r="AM88" s="125"/>
      <c r="AN88" s="125"/>
      <c r="AO88" s="127"/>
      <c r="AU88" s="123"/>
      <c r="AV88" s="123"/>
      <c r="AW88" s="123"/>
      <c r="AX88" s="123"/>
      <c r="AY88" s="123"/>
      <c r="AZ88" s="123"/>
      <c r="BA88" s="123"/>
    </row>
  </sheetData>
  <protectedRanges>
    <protectedRange sqref="AQ3" name="区域4_1" securityDescriptor=""/>
    <protectedRange sqref="AQ3" name="区域4_1_1" securityDescriptor=""/>
    <protectedRange sqref="BE2:BK2" name="区域5" securityDescriptor=""/>
    <protectedRange sqref="AS2:AY2" name="区域4_2" securityDescriptor=""/>
    <protectedRange sqref="C2:I2" name="区域1_2" securityDescriptor=""/>
    <protectedRange sqref="AQ2:AW2" name="区域4_3" securityDescriptor=""/>
    <protectedRange sqref="AE2:AO2" name="区域3_1_1" securityDescriptor=""/>
    <protectedRange sqref="C2:I2" name="区域1" securityDescriptor=""/>
    <protectedRange sqref="L2:AC2 AC3" name="区域2" securityDescriptor=""/>
    <protectedRange sqref="AQ2:AW2" name="区域4_4" securityDescriptor=""/>
    <protectedRange sqref="G3:H3 E3" name="区域1_3" securityDescriptor=""/>
    <protectedRange sqref="G3:H3 E3" name="区域1_4" securityDescriptor=""/>
  </protectedRanges>
  <phoneticPr fontId="77" type="noConversion"/>
  <conditionalFormatting sqref="P2:AB2">
    <cfRule type="cellIs" priority="161" stopIfTrue="1" operator="between">
      <formula>1</formula>
      <formula>24</formula>
    </cfRule>
    <cfRule type="cellIs" priority="177" stopIfTrue="1" operator="between">
      <formula>1</formula>
      <formula>24</formula>
    </cfRule>
    <cfRule type="cellIs" priority="223" stopIfTrue="1" operator="between">
      <formula>1</formula>
      <formula>24</formula>
    </cfRule>
  </conditionalFormatting>
  <conditionalFormatting sqref="W2">
    <cfRule type="cellIs" priority="150" stopIfTrue="1" operator="between">
      <formula>1</formula>
      <formula>24</formula>
    </cfRule>
    <cfRule type="cellIs" priority="166" stopIfTrue="1" operator="between">
      <formula>1</formula>
      <formula>24</formula>
    </cfRule>
    <cfRule type="cellIs" priority="197" stopIfTrue="1" operator="between">
      <formula>1</formula>
      <formula>24</formula>
    </cfRule>
    <cfRule type="cellIs" priority="201" stopIfTrue="1" operator="between">
      <formula>1</formula>
      <formula>24</formula>
    </cfRule>
    <cfRule type="cellIs" priority="203" stopIfTrue="1" operator="between">
      <formula>1</formula>
      <formula>24</formula>
    </cfRule>
    <cfRule type="cellIs" priority="206" stopIfTrue="1" operator="between">
      <formula>1</formula>
      <formula>24</formula>
    </cfRule>
    <cfRule type="cellIs" priority="211" stopIfTrue="1" operator="between">
      <formula>1</formula>
      <formula>24</formula>
    </cfRule>
    <cfRule type="cellIs" priority="231" stopIfTrue="1" operator="between">
      <formula>1</formula>
      <formula>24</formula>
    </cfRule>
    <cfRule type="cellIs" priority="245" stopIfTrue="1" operator="between">
      <formula>1</formula>
      <formula>24</formula>
    </cfRule>
  </conditionalFormatting>
  <conditionalFormatting sqref="Z2">
    <cfRule type="cellIs" priority="140" stopIfTrue="1" operator="between">
      <formula>1</formula>
      <formula>24</formula>
    </cfRule>
    <cfRule type="cellIs" priority="141" stopIfTrue="1" operator="between">
      <formula>1</formula>
      <formula>24</formula>
    </cfRule>
    <cfRule type="cellIs" priority="142" stopIfTrue="1" operator="between">
      <formula>1</formula>
      <formula>24</formula>
    </cfRule>
    <cfRule type="cellIs" priority="143" stopIfTrue="1" operator="between">
      <formula>1</formula>
      <formula>24</formula>
    </cfRule>
    <cfRule type="cellIs" priority="144" stopIfTrue="1" operator="between">
      <formula>1</formula>
      <formula>24</formula>
    </cfRule>
    <cfRule type="cellIs" priority="149" stopIfTrue="1" operator="between">
      <formula>1</formula>
      <formula>24</formula>
    </cfRule>
    <cfRule type="cellIs" priority="154" stopIfTrue="1" operator="between">
      <formula>1</formula>
      <formula>24</formula>
    </cfRule>
    <cfRule type="cellIs" priority="162" stopIfTrue="1" operator="between">
      <formula>1</formula>
      <formula>24</formula>
    </cfRule>
    <cfRule type="cellIs" priority="165" stopIfTrue="1" operator="between">
      <formula>1</formula>
      <formula>24</formula>
    </cfRule>
    <cfRule type="cellIs" priority="170" stopIfTrue="1" operator="between">
      <formula>1</formula>
      <formula>24</formula>
    </cfRule>
    <cfRule type="cellIs" priority="190" stopIfTrue="1" operator="between">
      <formula>1</formula>
      <formula>24</formula>
    </cfRule>
    <cfRule type="cellIs" priority="191" stopIfTrue="1" operator="between">
      <formula>1</formula>
      <formula>24</formula>
    </cfRule>
    <cfRule type="cellIs" priority="192" stopIfTrue="1" operator="between">
      <formula>1</formula>
      <formula>24</formula>
    </cfRule>
    <cfRule type="cellIs" priority="194" stopIfTrue="1" operator="between">
      <formula>1</formula>
      <formula>24</formula>
    </cfRule>
    <cfRule type="cellIs" priority="207" stopIfTrue="1" operator="between">
      <formula>1</formula>
      <formula>24</formula>
    </cfRule>
    <cfRule type="cellIs" priority="210" stopIfTrue="1" operator="between">
      <formula>1</formula>
      <formula>24</formula>
    </cfRule>
    <cfRule type="cellIs" priority="215" stopIfTrue="1" operator="between">
      <formula>1</formula>
      <formula>24</formula>
    </cfRule>
    <cfRule type="cellIs" priority="224" stopIfTrue="1" operator="between">
      <formula>1</formula>
      <formula>24</formula>
    </cfRule>
    <cfRule type="cellIs" priority="232" stopIfTrue="1" operator="between">
      <formula>1</formula>
      <formula>24</formula>
    </cfRule>
    <cfRule type="cellIs" priority="235" stopIfTrue="1" operator="between">
      <formula>1</formula>
      <formula>24</formula>
    </cfRule>
    <cfRule type="cellIs" priority="241" stopIfTrue="1" operator="between">
      <formula>1</formula>
      <formula>24</formula>
    </cfRule>
    <cfRule type="cellIs" priority="244" stopIfTrue="1" operator="between">
      <formula>1</formula>
      <formula>24</formula>
    </cfRule>
    <cfRule type="cellIs" priority="250" stopIfTrue="1" operator="between">
      <formula>1</formula>
      <formula>24</formula>
    </cfRule>
  </conditionalFormatting>
  <conditionalFormatting sqref="AE2:AF2">
    <cfRule type="cellIs" priority="129" stopIfTrue="1" operator="between">
      <formula>1</formula>
      <formula>24</formula>
    </cfRule>
    <cfRule type="cellIs" priority="130" stopIfTrue="1" operator="between">
      <formula>1</formula>
      <formula>24</formula>
    </cfRule>
    <cfRule type="cellIs" priority="131" stopIfTrue="1" operator="between">
      <formula>1</formula>
      <formula>24</formula>
    </cfRule>
    <cfRule type="cellIs" priority="132" stopIfTrue="1" operator="between">
      <formula>1</formula>
      <formula>24</formula>
    </cfRule>
    <cfRule type="cellIs" priority="133" stopIfTrue="1" operator="between">
      <formula>1</formula>
      <formula>24</formula>
    </cfRule>
    <cfRule type="cellIs" priority="134" stopIfTrue="1" operator="between">
      <formula>1</formula>
      <formula>24</formula>
    </cfRule>
    <cfRule type="cellIs" priority="135" stopIfTrue="1" operator="between">
      <formula>1</formula>
      <formula>24</formula>
    </cfRule>
    <cfRule type="cellIs" priority="138" stopIfTrue="1" operator="between">
      <formula>1</formula>
      <formula>24</formula>
    </cfRule>
    <cfRule type="cellIs" priority="139" stopIfTrue="1" operator="between">
      <formula>1</formula>
      <formula>24</formula>
    </cfRule>
    <cfRule type="cellIs" priority="181" stopIfTrue="1" operator="between">
      <formula>1</formula>
      <formula>24</formula>
    </cfRule>
    <cfRule type="cellIs" priority="182" stopIfTrue="1" operator="between">
      <formula>1</formula>
      <formula>24</formula>
    </cfRule>
    <cfRule type="cellIs" priority="243" stopIfTrue="1" operator="between">
      <formula>1</formula>
      <formula>24</formula>
    </cfRule>
    <cfRule type="cellIs" priority="246" stopIfTrue="1" operator="between">
      <formula>1</formula>
      <formula>24</formula>
    </cfRule>
  </conditionalFormatting>
  <conditionalFormatting sqref="AE2">
    <cfRule type="cellIs" priority="137" stopIfTrue="1" operator="between">
      <formula>1</formula>
      <formula>24</formula>
    </cfRule>
    <cfRule type="cellIs" priority="184" stopIfTrue="1" operator="between">
      <formula>1</formula>
      <formula>24</formula>
    </cfRule>
    <cfRule type="cellIs" priority="186" stopIfTrue="1" operator="between">
      <formula>1</formula>
      <formula>24</formula>
    </cfRule>
    <cfRule type="cellIs" priority="188" stopIfTrue="1" operator="between">
      <formula>1</formula>
      <formula>24</formula>
    </cfRule>
    <cfRule type="cellIs" priority="189" stopIfTrue="1" operator="between">
      <formula>1</formula>
      <formula>24</formula>
    </cfRule>
    <cfRule type="cellIs" priority="227" stopIfTrue="1" operator="between">
      <formula>1</formula>
      <formula>24</formula>
    </cfRule>
    <cfRule type="cellIs" priority="229" stopIfTrue="1" operator="between">
      <formula>1</formula>
      <formula>24</formula>
    </cfRule>
    <cfRule type="cellIs" priority="230" stopIfTrue="1" operator="between">
      <formula>1</formula>
      <formula>24</formula>
    </cfRule>
    <cfRule type="cellIs" priority="238" stopIfTrue="1" operator="between">
      <formula>1</formula>
      <formula>24</formula>
    </cfRule>
    <cfRule type="cellIs" priority="239" stopIfTrue="1" operator="between">
      <formula>1</formula>
      <formula>24</formula>
    </cfRule>
  </conditionalFormatting>
  <conditionalFormatting sqref="AF2">
    <cfRule type="cellIs" priority="136" stopIfTrue="1" operator="between">
      <formula>1</formula>
      <formula>24</formula>
    </cfRule>
    <cfRule type="cellIs" priority="183" stopIfTrue="1" operator="between">
      <formula>1</formula>
      <formula>24</formula>
    </cfRule>
    <cfRule type="cellIs" priority="185" stopIfTrue="1" operator="between">
      <formula>1</formula>
      <formula>24</formula>
    </cfRule>
    <cfRule type="cellIs" priority="187" stopIfTrue="1" operator="between">
      <formula>1</formula>
      <formula>24</formula>
    </cfRule>
    <cfRule type="cellIs" priority="226" stopIfTrue="1" operator="between">
      <formula>1</formula>
      <formula>24</formula>
    </cfRule>
    <cfRule type="cellIs" priority="228" stopIfTrue="1" operator="between">
      <formula>1</formula>
      <formula>24</formula>
    </cfRule>
    <cfRule type="cellIs" priority="237" stopIfTrue="1" operator="between">
      <formula>1</formula>
      <formula>24</formula>
    </cfRule>
  </conditionalFormatting>
  <conditionalFormatting sqref="E2:F2 I3:J3 N4:R15 T4:V15 X4:AJ15 D3:F3 B2:B15 K2:K15 AO2:AO15 P2:AB2 I2:I3 AE2:AF2 E2:E3 L3:AT3 A3:A12 D4:I15 D4:AM4">
    <cfRule type="cellIs" priority="180" stopIfTrue="1" operator="between">
      <formula>1</formula>
      <formula>24</formula>
    </cfRule>
  </conditionalFormatting>
  <conditionalFormatting sqref="I2 W2:X2">
    <cfRule type="cellIs" priority="178" stopIfTrue="1" operator="between">
      <formula>1</formula>
      <formula>24</formula>
    </cfRule>
    <cfRule type="cellIs" priority="179" stopIfTrue="1" operator="between">
      <formula>1</formula>
      <formula>24</formula>
    </cfRule>
  </conditionalFormatting>
  <conditionalFormatting sqref="P2:R2 T2:U2 W2:Y2 AA2:AB2 AC2:AC3">
    <cfRule type="cellIs" priority="160" stopIfTrue="1" operator="between">
      <formula>1</formula>
      <formula>24</formula>
    </cfRule>
    <cfRule type="cellIs" priority="176" stopIfTrue="1" operator="between">
      <formula>1</formula>
      <formula>24</formula>
    </cfRule>
    <cfRule type="cellIs" priority="222" stopIfTrue="1" operator="between">
      <formula>1</formula>
      <formula>24</formula>
    </cfRule>
    <cfRule type="cellIs" priority="256" stopIfTrue="1" operator="between">
      <formula>1</formula>
      <formula>24</formula>
    </cfRule>
  </conditionalFormatting>
  <conditionalFormatting sqref="S2 V2">
    <cfRule type="cellIs" priority="145" stopIfTrue="1" operator="between">
      <formula>1</formula>
      <formula>24</formula>
    </cfRule>
    <cfRule type="cellIs" priority="146" stopIfTrue="1" operator="between">
      <formula>1</formula>
      <formula>24</formula>
    </cfRule>
    <cfRule type="cellIs" priority="147" stopIfTrue="1" operator="between">
      <formula>1</formula>
      <formula>24</formula>
    </cfRule>
    <cfRule type="cellIs" priority="148" stopIfTrue="1" operator="between">
      <formula>1</formula>
      <formula>24</formula>
    </cfRule>
    <cfRule type="cellIs" priority="164" stopIfTrue="1" operator="between">
      <formula>1</formula>
      <formula>24</formula>
    </cfRule>
    <cfRule type="cellIs" priority="196" stopIfTrue="1" operator="between">
      <formula>1</formula>
      <formula>24</formula>
    </cfRule>
    <cfRule type="cellIs" priority="200" stopIfTrue="1" operator="between">
      <formula>1</formula>
      <formula>24</formula>
    </cfRule>
    <cfRule type="cellIs" priority="205" stopIfTrue="1" operator="between">
      <formula>1</formula>
      <formula>24</formula>
    </cfRule>
    <cfRule type="cellIs" priority="219" stopIfTrue="1" operator="between">
      <formula>1</formula>
      <formula>24</formula>
    </cfRule>
    <cfRule type="cellIs" priority="236" stopIfTrue="1" operator="between">
      <formula>1</formula>
      <formula>24</formula>
    </cfRule>
    <cfRule type="cellIs" priority="242" stopIfTrue="1" operator="between">
      <formula>1</formula>
      <formula>24</formula>
    </cfRule>
  </conditionalFormatting>
  <conditionalFormatting sqref="A14 C4:C15">
    <cfRule type="cellIs" priority="267" stopIfTrue="1" operator="between">
      <formula>1</formula>
      <formula>24</formula>
    </cfRule>
  </conditionalFormatting>
  <dataValidations count="15">
    <dataValidation type="list" allowBlank="1" showInputMessage="1" showErrorMessage="1" sqref="F2">
      <formula1>二级部门</formula1>
    </dataValidation>
    <dataValidation type="list" allowBlank="1" showInputMessage="1" showErrorMessage="1" sqref="I2">
      <formula1>人事资料!职位</formula1>
    </dataValidation>
    <dataValidation type="list" allowBlank="1" showInputMessage="1" showErrorMessage="1" sqref="AV2">
      <formula1>"S,M,L,XL"</formula1>
    </dataValidation>
    <dataValidation type="list" allowBlank="1" showInputMessage="1" showErrorMessage="1" sqref="F4:F11">
      <formula1>$AW$63:$AW$65</formula1>
    </dataValidation>
    <dataValidation type="list" allowBlank="1" showInputMessage="1" showErrorMessage="1" sqref="J3 J65469:J65498 J65500:J65534">
      <formula1>"女,男"</formula1>
    </dataValidation>
    <dataValidation type="list" allowBlank="1" showInputMessage="1" showErrorMessage="1" sqref="E4:E11">
      <formula1>$AV$63:$AV$65</formula1>
    </dataValidation>
    <dataValidation type="list" allowBlank="1" showInputMessage="1" showErrorMessage="1" sqref="L3 L65470:L65534">
      <formula1>"已,未"</formula1>
    </dataValidation>
    <dataValidation type="list" allowBlank="1" showInputMessage="1" showErrorMessage="1" sqref="E2:E3">
      <formula1>人事资料!部门</formula1>
    </dataValidation>
    <dataValidation type="list" allowBlank="1" showInputMessage="1" showErrorMessage="1" sqref="B2:B11">
      <formula1>$AU$63:$AU$81</formula1>
    </dataValidation>
    <dataValidation type="list" allowBlank="1" showInputMessage="1" showErrorMessage="1" sqref="G2:G3">
      <formula1>岗位类型</formula1>
    </dataValidation>
    <dataValidation type="list" allowBlank="1" showInputMessage="1" showErrorMessage="1" sqref="G4:G11">
      <formula1>$AZ$63:$AZ$64</formula1>
    </dataValidation>
    <dataValidation type="list" allowBlank="1" showInputMessage="1" showErrorMessage="1" sqref="M2:M3 M65470:M65534">
      <formula1>"是,否"</formula1>
    </dataValidation>
    <dataValidation type="list" allowBlank="1" showInputMessage="1" showErrorMessage="1" sqref="H4:H11">
      <formula1>$BA$63:$BA$67</formula1>
    </dataValidation>
    <dataValidation type="list" allowBlank="1" showInputMessage="1" showErrorMessage="1" sqref="I4:I11">
      <formula1>$AY$63:$AY$86</formula1>
    </dataValidation>
    <dataValidation type="list" allowBlank="1" showInputMessage="1" showErrorMessage="1" sqref="N2:N3 N65470:N65534">
      <formula1>"本地非农业户口,本地农业户口,外地非农业户口,外地农业户口"</formula1>
    </dataValidation>
  </dataValidations>
  <pageMargins left="0.69791666666666696" right="0.697916666666666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dimension ref="A1:IV242"/>
  <sheetViews>
    <sheetView workbookViewId="0">
      <pane xSplit="6" ySplit="5" topLeftCell="G6" activePane="bottomRight" state="frozen"/>
      <selection pane="topRight"/>
      <selection pane="bottomLeft"/>
      <selection pane="bottomRight" activeCell="H6" sqref="H6"/>
    </sheetView>
  </sheetViews>
  <sheetFormatPr defaultColWidth="9" defaultRowHeight="14.25"/>
  <cols>
    <col min="1" max="1" width="4.375" style="99" customWidth="1"/>
    <col min="2" max="2" width="7.375" style="99" customWidth="1"/>
    <col min="3" max="3" width="12.375" style="99" customWidth="1"/>
    <col min="4" max="4" width="7" style="99" customWidth="1"/>
    <col min="5" max="14" width="6.375" style="99" customWidth="1"/>
    <col min="15" max="15" width="7.25" style="99" customWidth="1"/>
    <col min="16" max="16" width="6.875" style="99" customWidth="1"/>
    <col min="17" max="17" width="28.625" style="99" customWidth="1"/>
    <col min="18" max="255" width="6.875" style="99" customWidth="1"/>
    <col min="256" max="256" width="9" style="99"/>
    <col min="257" max="16384" width="9" style="100"/>
  </cols>
  <sheetData>
    <row r="1" spans="1:17" ht="21.75" customHeight="1">
      <c r="A1" s="483"/>
      <c r="B1" s="483"/>
      <c r="C1" s="483"/>
      <c r="D1" s="483"/>
      <c r="E1" s="483"/>
      <c r="F1" s="483"/>
      <c r="G1" s="483"/>
      <c r="H1" s="483"/>
      <c r="I1" s="483"/>
      <c r="J1" s="483"/>
      <c r="K1" s="483"/>
      <c r="L1" s="483"/>
      <c r="M1" s="483"/>
      <c r="N1" s="483"/>
      <c r="O1" s="483"/>
      <c r="P1" s="483"/>
      <c r="Q1" s="483"/>
    </row>
    <row r="2" spans="1:17">
      <c r="A2" s="483"/>
      <c r="B2" s="483"/>
      <c r="C2" s="483"/>
      <c r="D2" s="483"/>
      <c r="E2" s="101"/>
      <c r="F2" s="101"/>
      <c r="G2" s="101"/>
      <c r="H2" s="101"/>
      <c r="I2" s="113"/>
      <c r="J2" s="101"/>
      <c r="K2" s="113"/>
      <c r="L2" s="114"/>
      <c r="M2" s="114"/>
      <c r="N2" s="114"/>
      <c r="O2" s="113"/>
      <c r="P2" s="114"/>
      <c r="Q2" s="101"/>
    </row>
    <row r="3" spans="1:17" ht="33" customHeight="1">
      <c r="A3" s="102" t="s">
        <v>35</v>
      </c>
      <c r="B3" s="102" t="s">
        <v>44</v>
      </c>
      <c r="C3" s="102" t="s">
        <v>38</v>
      </c>
      <c r="D3" s="102" t="s">
        <v>302</v>
      </c>
      <c r="E3" s="102" t="s">
        <v>47</v>
      </c>
      <c r="F3" s="102" t="s">
        <v>48</v>
      </c>
      <c r="G3" s="102" t="s">
        <v>303</v>
      </c>
      <c r="H3" s="102" t="s">
        <v>304</v>
      </c>
      <c r="I3" s="102" t="s">
        <v>305</v>
      </c>
      <c r="J3" s="102" t="s">
        <v>306</v>
      </c>
      <c r="K3" s="102" t="s">
        <v>307</v>
      </c>
      <c r="L3" s="102" t="s">
        <v>158</v>
      </c>
      <c r="M3" s="102" t="s">
        <v>308</v>
      </c>
      <c r="N3" s="102" t="s">
        <v>309</v>
      </c>
      <c r="O3" s="115" t="s">
        <v>310</v>
      </c>
      <c r="P3" s="116" t="s">
        <v>311</v>
      </c>
      <c r="Q3" s="116" t="s">
        <v>90</v>
      </c>
    </row>
    <row r="4" spans="1:17">
      <c r="A4" s="103"/>
      <c r="B4" s="104" t="s">
        <v>103</v>
      </c>
      <c r="C4" s="105" t="s">
        <v>34</v>
      </c>
      <c r="D4" s="106">
        <v>0</v>
      </c>
      <c r="E4" s="107">
        <v>31</v>
      </c>
      <c r="F4" s="107">
        <v>31</v>
      </c>
      <c r="G4" s="108"/>
      <c r="H4" s="109"/>
      <c r="I4" s="111"/>
      <c r="J4" s="111"/>
      <c r="K4" s="111"/>
      <c r="L4" s="111"/>
      <c r="M4" s="111"/>
      <c r="N4" s="111"/>
      <c r="O4" s="106"/>
      <c r="P4" s="117"/>
      <c r="Q4" s="105"/>
    </row>
    <row r="5" spans="1:17">
      <c r="A5" s="103"/>
      <c r="B5" s="110" t="s">
        <v>1556</v>
      </c>
      <c r="C5" s="105" t="s">
        <v>1557</v>
      </c>
      <c r="D5" s="106">
        <v>0</v>
      </c>
      <c r="E5" s="107">
        <v>31</v>
      </c>
      <c r="F5" s="107">
        <v>31</v>
      </c>
      <c r="G5" s="108"/>
      <c r="H5" s="111"/>
      <c r="I5" s="111"/>
      <c r="J5" s="111"/>
      <c r="K5" s="111"/>
      <c r="L5" s="111"/>
      <c r="M5" s="111"/>
      <c r="N5" s="111"/>
      <c r="O5" s="111"/>
      <c r="P5" s="118"/>
      <c r="Q5" s="105"/>
    </row>
    <row r="6" spans="1:17">
      <c r="A6" s="103"/>
      <c r="B6" s="30" t="s">
        <v>1558</v>
      </c>
      <c r="C6" s="112"/>
      <c r="D6" s="111">
        <v>0</v>
      </c>
      <c r="E6" s="107">
        <v>31</v>
      </c>
      <c r="F6" s="107">
        <v>31</v>
      </c>
      <c r="G6" s="108"/>
      <c r="H6" s="111"/>
      <c r="I6" s="111"/>
      <c r="J6" s="111"/>
      <c r="K6" s="111"/>
      <c r="L6" s="111"/>
      <c r="M6" s="111"/>
      <c r="N6" s="111"/>
      <c r="O6" s="111"/>
      <c r="P6" s="118"/>
      <c r="Q6" s="105"/>
    </row>
    <row r="7" spans="1:17">
      <c r="A7" s="103"/>
      <c r="B7" s="30"/>
      <c r="C7" s="112"/>
      <c r="D7" s="111"/>
      <c r="E7" s="107"/>
      <c r="F7" s="107"/>
      <c r="G7" s="108"/>
      <c r="H7" s="111"/>
      <c r="I7" s="111"/>
      <c r="J7" s="111"/>
      <c r="K7" s="111"/>
      <c r="L7" s="111"/>
      <c r="M7" s="111"/>
      <c r="N7" s="111"/>
      <c r="O7" s="111"/>
      <c r="P7" s="118"/>
      <c r="Q7" s="105"/>
    </row>
    <row r="8" spans="1:17">
      <c r="A8" s="103"/>
      <c r="B8" s="110"/>
      <c r="C8" s="112"/>
      <c r="D8" s="111"/>
      <c r="E8" s="107"/>
      <c r="F8" s="107"/>
      <c r="G8" s="108"/>
      <c r="H8" s="111"/>
      <c r="I8" s="111"/>
      <c r="J8" s="111"/>
      <c r="K8" s="111"/>
      <c r="L8" s="111"/>
      <c r="M8" s="111"/>
      <c r="N8" s="111"/>
      <c r="O8" s="111"/>
      <c r="P8" s="118"/>
      <c r="Q8" s="105"/>
    </row>
    <row r="9" spans="1:17">
      <c r="A9" s="103"/>
      <c r="B9" s="110"/>
      <c r="C9" s="112"/>
      <c r="D9" s="111"/>
      <c r="E9" s="107"/>
      <c r="F9" s="107"/>
      <c r="G9" s="108"/>
      <c r="H9" s="106"/>
      <c r="I9" s="111"/>
      <c r="J9" s="111"/>
      <c r="K9" s="111"/>
      <c r="L9" s="111"/>
      <c r="M9" s="111"/>
      <c r="N9" s="111"/>
      <c r="O9" s="111"/>
      <c r="P9" s="119"/>
      <c r="Q9" s="105"/>
    </row>
    <row r="10" spans="1:17">
      <c r="A10" s="103"/>
      <c r="B10" s="30"/>
      <c r="C10" s="112"/>
      <c r="D10" s="111"/>
      <c r="E10" s="107"/>
      <c r="F10" s="107"/>
      <c r="G10" s="108"/>
      <c r="H10" s="106"/>
      <c r="I10" s="111"/>
      <c r="J10" s="111"/>
      <c r="K10" s="111"/>
      <c r="L10" s="111"/>
      <c r="M10" s="111"/>
      <c r="N10" s="111"/>
      <c r="O10" s="111"/>
      <c r="P10" s="120"/>
      <c r="Q10" s="105"/>
    </row>
    <row r="11" spans="1:17">
      <c r="A11" s="103"/>
      <c r="B11" s="110"/>
      <c r="C11" s="112"/>
      <c r="D11" s="111"/>
      <c r="E11" s="107"/>
      <c r="F11" s="107"/>
      <c r="G11" s="108"/>
      <c r="H11" s="106"/>
      <c r="I11" s="111"/>
      <c r="J11" s="111"/>
      <c r="K11" s="111"/>
      <c r="L11" s="111"/>
      <c r="M11" s="111"/>
      <c r="N11" s="111"/>
      <c r="O11" s="111"/>
      <c r="P11" s="120"/>
      <c r="Q11" s="105"/>
    </row>
    <row r="12" spans="1:17">
      <c r="A12" s="103"/>
      <c r="B12" s="110"/>
      <c r="C12" s="112"/>
      <c r="D12" s="111"/>
      <c r="E12" s="107"/>
      <c r="F12" s="107"/>
      <c r="G12" s="108"/>
      <c r="H12" s="106"/>
      <c r="I12" s="111"/>
      <c r="J12" s="111"/>
      <c r="K12" s="111"/>
      <c r="L12" s="111"/>
      <c r="M12" s="111"/>
      <c r="N12" s="111"/>
      <c r="O12" s="111"/>
      <c r="P12" s="120"/>
      <c r="Q12" s="105"/>
    </row>
    <row r="13" spans="1:17">
      <c r="A13" s="103"/>
      <c r="B13" s="110"/>
      <c r="C13" s="112"/>
      <c r="D13" s="111"/>
      <c r="E13" s="107"/>
      <c r="F13" s="107"/>
      <c r="G13" s="108"/>
      <c r="H13" s="106"/>
      <c r="I13" s="111"/>
      <c r="J13" s="111"/>
      <c r="K13" s="111"/>
      <c r="L13" s="111"/>
      <c r="M13" s="111"/>
      <c r="N13" s="111"/>
      <c r="O13" s="111"/>
      <c r="P13" s="120"/>
      <c r="Q13" s="105"/>
    </row>
    <row r="14" spans="1:17">
      <c r="A14" s="103"/>
      <c r="B14" s="110"/>
      <c r="C14" s="112"/>
      <c r="D14" s="111"/>
      <c r="E14" s="107"/>
      <c r="F14" s="107"/>
      <c r="G14" s="108"/>
      <c r="H14" s="111"/>
      <c r="I14" s="111"/>
      <c r="J14" s="111"/>
      <c r="K14" s="111"/>
      <c r="L14" s="111"/>
      <c r="M14" s="111"/>
      <c r="N14" s="111"/>
      <c r="O14" s="111"/>
      <c r="P14" s="118"/>
      <c r="Q14" s="105"/>
    </row>
    <row r="15" spans="1:17">
      <c r="A15" s="103"/>
      <c r="B15" s="105"/>
      <c r="C15" s="105"/>
      <c r="D15" s="111"/>
      <c r="E15" s="108"/>
      <c r="F15" s="108"/>
      <c r="G15" s="108"/>
      <c r="H15" s="111"/>
      <c r="I15" s="111"/>
      <c r="J15" s="111"/>
      <c r="K15" s="111"/>
      <c r="L15" s="111"/>
      <c r="M15" s="111"/>
      <c r="N15" s="111"/>
      <c r="O15" s="111"/>
      <c r="P15" s="118"/>
      <c r="Q15" s="105"/>
    </row>
    <row r="16" spans="1:17">
      <c r="A16" s="103"/>
      <c r="B16" s="110"/>
      <c r="C16" s="112"/>
      <c r="D16" s="111"/>
      <c r="E16" s="107"/>
      <c r="F16" s="107"/>
      <c r="G16" s="108"/>
      <c r="H16" s="106"/>
      <c r="I16" s="111"/>
      <c r="J16" s="111"/>
      <c r="K16" s="111"/>
      <c r="L16" s="111"/>
      <c r="M16" s="111"/>
      <c r="N16" s="111"/>
      <c r="O16" s="111"/>
      <c r="P16" s="120"/>
      <c r="Q16" s="105"/>
    </row>
    <row r="17" spans="1:17">
      <c r="A17" s="103"/>
      <c r="B17" s="110"/>
      <c r="C17" s="112"/>
      <c r="D17" s="111"/>
      <c r="E17" s="107"/>
      <c r="F17" s="107"/>
      <c r="G17" s="108"/>
      <c r="H17" s="106"/>
      <c r="I17" s="111"/>
      <c r="J17" s="111"/>
      <c r="K17" s="111"/>
      <c r="L17" s="111"/>
      <c r="M17" s="111"/>
      <c r="N17" s="111"/>
      <c r="O17" s="111"/>
      <c r="P17" s="120"/>
      <c r="Q17" s="105"/>
    </row>
    <row r="18" spans="1:17">
      <c r="A18" s="103"/>
      <c r="B18" s="110"/>
      <c r="C18" s="112"/>
      <c r="D18" s="111"/>
      <c r="E18" s="107"/>
      <c r="F18" s="107"/>
      <c r="G18" s="108"/>
      <c r="H18" s="106"/>
      <c r="I18" s="111"/>
      <c r="J18" s="111"/>
      <c r="K18" s="111"/>
      <c r="L18" s="111"/>
      <c r="M18" s="111"/>
      <c r="N18" s="111"/>
      <c r="O18" s="111"/>
      <c r="P18" s="120"/>
      <c r="Q18" s="105"/>
    </row>
    <row r="19" spans="1:17">
      <c r="A19" s="103"/>
      <c r="B19" s="110"/>
      <c r="C19" s="112"/>
      <c r="D19" s="111"/>
      <c r="E19" s="107"/>
      <c r="F19" s="107"/>
      <c r="G19" s="108"/>
      <c r="H19" s="106"/>
      <c r="I19" s="111"/>
      <c r="J19" s="111"/>
      <c r="K19" s="111"/>
      <c r="L19" s="111"/>
      <c r="M19" s="111"/>
      <c r="N19" s="111"/>
      <c r="O19" s="111"/>
      <c r="P19" s="120"/>
      <c r="Q19" s="105"/>
    </row>
    <row r="20" spans="1:17">
      <c r="A20" s="103"/>
      <c r="B20" s="110"/>
      <c r="C20" s="112"/>
      <c r="D20" s="111"/>
      <c r="E20" s="107"/>
      <c r="F20" s="107"/>
      <c r="G20" s="108"/>
      <c r="H20" s="106"/>
      <c r="I20" s="111"/>
      <c r="J20" s="111"/>
      <c r="K20" s="111"/>
      <c r="L20" s="111"/>
      <c r="M20" s="111"/>
      <c r="N20" s="111"/>
      <c r="O20" s="111"/>
      <c r="P20" s="120"/>
      <c r="Q20" s="105"/>
    </row>
    <row r="21" spans="1:17">
      <c r="A21" s="103"/>
      <c r="B21" s="110"/>
      <c r="C21" s="112"/>
      <c r="D21" s="111"/>
      <c r="E21" s="107"/>
      <c r="F21" s="107"/>
      <c r="G21" s="108"/>
      <c r="H21" s="106"/>
      <c r="I21" s="111"/>
      <c r="J21" s="111"/>
      <c r="K21" s="111"/>
      <c r="L21" s="111"/>
      <c r="M21" s="111"/>
      <c r="N21" s="111"/>
      <c r="O21" s="111"/>
      <c r="P21" s="120"/>
      <c r="Q21" s="105"/>
    </row>
    <row r="22" spans="1:17">
      <c r="A22" s="103"/>
      <c r="B22" s="110"/>
      <c r="C22" s="112"/>
      <c r="D22" s="111"/>
      <c r="E22" s="107"/>
      <c r="F22" s="107"/>
      <c r="G22" s="108"/>
      <c r="H22" s="106"/>
      <c r="I22" s="111"/>
      <c r="J22" s="111"/>
      <c r="K22" s="111"/>
      <c r="L22" s="111"/>
      <c r="M22" s="111"/>
      <c r="N22" s="111"/>
      <c r="O22" s="111"/>
      <c r="P22" s="120"/>
      <c r="Q22" s="105"/>
    </row>
    <row r="23" spans="1:17">
      <c r="A23" s="103"/>
      <c r="B23" s="110"/>
      <c r="C23" s="112"/>
      <c r="D23" s="111"/>
      <c r="E23" s="107"/>
      <c r="F23" s="107"/>
      <c r="G23" s="108"/>
      <c r="H23" s="106"/>
      <c r="I23" s="111"/>
      <c r="J23" s="111"/>
      <c r="K23" s="111"/>
      <c r="L23" s="111"/>
      <c r="M23" s="111"/>
      <c r="N23" s="111"/>
      <c r="O23" s="111"/>
      <c r="P23" s="120"/>
      <c r="Q23" s="105"/>
    </row>
    <row r="24" spans="1:17">
      <c r="A24" s="103"/>
      <c r="B24" s="110"/>
      <c r="C24" s="112"/>
      <c r="D24" s="111"/>
      <c r="E24" s="107"/>
      <c r="F24" s="107"/>
      <c r="G24" s="108"/>
      <c r="H24" s="106"/>
      <c r="I24" s="111"/>
      <c r="J24" s="111"/>
      <c r="K24" s="111"/>
      <c r="L24" s="111"/>
      <c r="M24" s="111"/>
      <c r="N24" s="111"/>
      <c r="O24" s="111"/>
      <c r="P24" s="120"/>
      <c r="Q24" s="105"/>
    </row>
    <row r="25" spans="1:17">
      <c r="A25" s="103"/>
      <c r="B25" s="110"/>
      <c r="C25" s="112"/>
      <c r="D25" s="111"/>
      <c r="E25" s="107"/>
      <c r="F25" s="107"/>
      <c r="G25" s="108"/>
      <c r="H25" s="106"/>
      <c r="I25" s="111"/>
      <c r="J25" s="111"/>
      <c r="K25" s="111"/>
      <c r="L25" s="111"/>
      <c r="M25" s="111"/>
      <c r="N25" s="111"/>
      <c r="O25" s="111"/>
      <c r="P25" s="120"/>
      <c r="Q25" s="105"/>
    </row>
    <row r="26" spans="1:17">
      <c r="A26" s="103"/>
      <c r="B26" s="110"/>
      <c r="C26" s="112"/>
      <c r="D26" s="111"/>
      <c r="E26" s="107"/>
      <c r="F26" s="107"/>
      <c r="G26" s="108"/>
      <c r="H26" s="106"/>
      <c r="I26" s="111"/>
      <c r="J26" s="111"/>
      <c r="K26" s="111"/>
      <c r="L26" s="111"/>
      <c r="M26" s="111"/>
      <c r="N26" s="111"/>
      <c r="O26" s="111"/>
      <c r="P26" s="120"/>
      <c r="Q26" s="105"/>
    </row>
    <row r="27" spans="1:17">
      <c r="A27" s="103"/>
      <c r="B27" s="110"/>
      <c r="C27" s="112"/>
      <c r="D27" s="111"/>
      <c r="E27" s="107"/>
      <c r="F27" s="107"/>
      <c r="G27" s="108"/>
      <c r="H27" s="106"/>
      <c r="I27" s="111"/>
      <c r="J27" s="111"/>
      <c r="K27" s="111"/>
      <c r="L27" s="111"/>
      <c r="M27" s="111"/>
      <c r="N27" s="111"/>
      <c r="O27" s="111"/>
      <c r="P27" s="120"/>
      <c r="Q27" s="105"/>
    </row>
    <row r="28" spans="1:17">
      <c r="A28" s="103"/>
      <c r="B28" s="110"/>
      <c r="C28" s="112"/>
      <c r="D28" s="111"/>
      <c r="E28" s="107"/>
      <c r="F28" s="107"/>
      <c r="G28" s="108"/>
      <c r="H28" s="106"/>
      <c r="I28" s="111"/>
      <c r="J28" s="111"/>
      <c r="K28" s="111"/>
      <c r="L28" s="111"/>
      <c r="M28" s="111"/>
      <c r="N28" s="111"/>
      <c r="O28" s="111"/>
      <c r="P28" s="120"/>
      <c r="Q28" s="105"/>
    </row>
    <row r="29" spans="1:17">
      <c r="A29" s="103"/>
      <c r="B29" s="110"/>
      <c r="C29" s="112"/>
      <c r="D29" s="111"/>
      <c r="E29" s="107"/>
      <c r="F29" s="107"/>
      <c r="G29" s="108"/>
      <c r="H29" s="106"/>
      <c r="I29" s="111"/>
      <c r="J29" s="111"/>
      <c r="K29" s="111"/>
      <c r="L29" s="111"/>
      <c r="M29" s="111"/>
      <c r="N29" s="111"/>
      <c r="O29" s="111"/>
      <c r="P29" s="120"/>
      <c r="Q29" s="105"/>
    </row>
    <row r="30" spans="1:17">
      <c r="A30" s="103"/>
      <c r="B30" s="110"/>
      <c r="C30" s="112"/>
      <c r="D30" s="111"/>
      <c r="E30" s="107"/>
      <c r="F30" s="107"/>
      <c r="G30" s="108"/>
      <c r="H30" s="106"/>
      <c r="I30" s="111"/>
      <c r="J30" s="111"/>
      <c r="K30" s="111"/>
      <c r="L30" s="111"/>
      <c r="M30" s="111"/>
      <c r="N30" s="111"/>
      <c r="O30" s="111"/>
      <c r="P30" s="120"/>
      <c r="Q30" s="105"/>
    </row>
    <row r="31" spans="1:17">
      <c r="A31" s="103"/>
      <c r="B31" s="110"/>
      <c r="C31" s="112"/>
      <c r="D31" s="111"/>
      <c r="E31" s="107"/>
      <c r="F31" s="107"/>
      <c r="G31" s="108"/>
      <c r="H31" s="106"/>
      <c r="I31" s="111"/>
      <c r="J31" s="111"/>
      <c r="K31" s="111"/>
      <c r="L31" s="111"/>
      <c r="M31" s="111"/>
      <c r="N31" s="111"/>
      <c r="O31" s="111"/>
      <c r="P31" s="120"/>
      <c r="Q31" s="105"/>
    </row>
    <row r="32" spans="1:17">
      <c r="A32" s="103"/>
      <c r="B32" s="110"/>
      <c r="C32" s="112"/>
      <c r="D32" s="111"/>
      <c r="E32" s="107"/>
      <c r="F32" s="107"/>
      <c r="G32" s="108"/>
      <c r="H32" s="106"/>
      <c r="I32" s="111"/>
      <c r="J32" s="111"/>
      <c r="K32" s="111"/>
      <c r="L32" s="111"/>
      <c r="M32" s="111"/>
      <c r="N32" s="111"/>
      <c r="O32" s="111"/>
      <c r="P32" s="120"/>
      <c r="Q32" s="105"/>
    </row>
    <row r="33" spans="1:17">
      <c r="A33" s="103"/>
      <c r="B33" s="110"/>
      <c r="C33" s="112"/>
      <c r="D33" s="111"/>
      <c r="E33" s="107"/>
      <c r="F33" s="107"/>
      <c r="G33" s="108"/>
      <c r="H33" s="106"/>
      <c r="I33" s="111"/>
      <c r="J33" s="111"/>
      <c r="K33" s="111"/>
      <c r="L33" s="111"/>
      <c r="M33" s="111"/>
      <c r="N33" s="111"/>
      <c r="O33" s="111"/>
      <c r="P33" s="120"/>
      <c r="Q33" s="105"/>
    </row>
    <row r="34" spans="1:17">
      <c r="A34" s="103"/>
      <c r="B34" s="110"/>
      <c r="C34" s="112"/>
      <c r="D34" s="111"/>
      <c r="E34" s="107"/>
      <c r="F34" s="107"/>
      <c r="G34" s="108"/>
      <c r="H34" s="106"/>
      <c r="I34" s="111"/>
      <c r="J34" s="111"/>
      <c r="K34" s="111"/>
      <c r="L34" s="111"/>
      <c r="M34" s="111"/>
      <c r="N34" s="111"/>
      <c r="O34" s="111"/>
      <c r="P34" s="120"/>
      <c r="Q34" s="105"/>
    </row>
    <row r="35" spans="1:17">
      <c r="A35" s="103"/>
      <c r="B35" s="110"/>
      <c r="C35" s="112"/>
      <c r="D35" s="111"/>
      <c r="E35" s="107"/>
      <c r="F35" s="107"/>
      <c r="G35" s="108"/>
      <c r="H35" s="106"/>
      <c r="I35" s="111"/>
      <c r="J35" s="111"/>
      <c r="K35" s="111"/>
      <c r="L35" s="111"/>
      <c r="M35" s="111"/>
      <c r="N35" s="111"/>
      <c r="O35" s="111"/>
      <c r="P35" s="120"/>
      <c r="Q35" s="105"/>
    </row>
    <row r="36" spans="1:17">
      <c r="A36" s="103"/>
      <c r="B36" s="110"/>
      <c r="C36" s="112"/>
      <c r="D36" s="111"/>
      <c r="E36" s="107"/>
      <c r="F36" s="107"/>
      <c r="G36" s="108"/>
      <c r="H36" s="106"/>
      <c r="I36" s="111"/>
      <c r="J36" s="111"/>
      <c r="K36" s="111"/>
      <c r="L36" s="111"/>
      <c r="M36" s="111"/>
      <c r="N36" s="111"/>
      <c r="O36" s="111"/>
      <c r="P36" s="120"/>
      <c r="Q36" s="105"/>
    </row>
    <row r="37" spans="1:17">
      <c r="A37" s="103"/>
      <c r="B37" s="110"/>
      <c r="C37" s="112"/>
      <c r="D37" s="111"/>
      <c r="E37" s="107"/>
      <c r="F37" s="107"/>
      <c r="G37" s="108"/>
      <c r="H37" s="106"/>
      <c r="I37" s="111"/>
      <c r="J37" s="111"/>
      <c r="K37" s="111"/>
      <c r="L37" s="111"/>
      <c r="M37" s="111"/>
      <c r="N37" s="111"/>
      <c r="O37" s="111"/>
      <c r="P37" s="120"/>
      <c r="Q37" s="105"/>
    </row>
    <row r="38" spans="1:17">
      <c r="A38" s="103"/>
      <c r="B38" s="110"/>
      <c r="C38" s="112"/>
      <c r="D38" s="111"/>
      <c r="E38" s="107"/>
      <c r="F38" s="107"/>
      <c r="G38" s="108"/>
      <c r="H38" s="106"/>
      <c r="I38" s="111"/>
      <c r="J38" s="111"/>
      <c r="K38" s="111"/>
      <c r="L38" s="111"/>
      <c r="M38" s="111"/>
      <c r="N38" s="111"/>
      <c r="O38" s="111"/>
      <c r="P38" s="120"/>
      <c r="Q38" s="105"/>
    </row>
    <row r="39" spans="1:17">
      <c r="A39" s="103"/>
      <c r="B39" s="110"/>
      <c r="C39" s="112"/>
      <c r="D39" s="111"/>
      <c r="E39" s="107"/>
      <c r="F39" s="107"/>
      <c r="G39" s="108"/>
      <c r="H39" s="106"/>
      <c r="I39" s="111"/>
      <c r="J39" s="111"/>
      <c r="K39" s="111"/>
      <c r="L39" s="111"/>
      <c r="M39" s="111"/>
      <c r="N39" s="111"/>
      <c r="O39" s="111"/>
      <c r="P39" s="120"/>
      <c r="Q39" s="105"/>
    </row>
    <row r="40" spans="1:17">
      <c r="A40" s="103"/>
      <c r="B40" s="110"/>
      <c r="C40" s="112"/>
      <c r="D40" s="111"/>
      <c r="E40" s="107"/>
      <c r="F40" s="107"/>
      <c r="G40" s="108"/>
      <c r="H40" s="106"/>
      <c r="I40" s="111"/>
      <c r="J40" s="111"/>
      <c r="K40" s="111"/>
      <c r="L40" s="111"/>
      <c r="M40" s="111"/>
      <c r="N40" s="111"/>
      <c r="O40" s="111"/>
      <c r="P40" s="120"/>
      <c r="Q40" s="105"/>
    </row>
    <row r="41" spans="1:17">
      <c r="A41" s="103"/>
      <c r="B41" s="110"/>
      <c r="C41" s="112"/>
      <c r="D41" s="111"/>
      <c r="E41" s="107"/>
      <c r="F41" s="107"/>
      <c r="G41" s="108"/>
      <c r="H41" s="106"/>
      <c r="I41" s="111"/>
      <c r="J41" s="111"/>
      <c r="K41" s="111"/>
      <c r="L41" s="111"/>
      <c r="M41" s="111"/>
      <c r="N41" s="111"/>
      <c r="O41" s="111"/>
      <c r="P41" s="120"/>
      <c r="Q41" s="105"/>
    </row>
    <row r="42" spans="1:17">
      <c r="A42" s="103"/>
      <c r="B42" s="110"/>
      <c r="C42" s="112"/>
      <c r="D42" s="111"/>
      <c r="E42" s="107"/>
      <c r="F42" s="107"/>
      <c r="G42" s="108"/>
      <c r="H42" s="106"/>
      <c r="I42" s="111"/>
      <c r="J42" s="111"/>
      <c r="K42" s="111"/>
      <c r="L42" s="111"/>
      <c r="M42" s="111"/>
      <c r="N42" s="111"/>
      <c r="O42" s="111"/>
      <c r="P42" s="120"/>
      <c r="Q42" s="105"/>
    </row>
    <row r="43" spans="1:17">
      <c r="A43" s="103"/>
      <c r="B43" s="110"/>
      <c r="C43" s="112"/>
      <c r="D43" s="111"/>
      <c r="E43" s="107"/>
      <c r="F43" s="107"/>
      <c r="G43" s="108"/>
      <c r="H43" s="106"/>
      <c r="I43" s="111"/>
      <c r="J43" s="111"/>
      <c r="K43" s="111"/>
      <c r="L43" s="111"/>
      <c r="M43" s="111"/>
      <c r="N43" s="111"/>
      <c r="O43" s="111"/>
      <c r="P43" s="120"/>
      <c r="Q43" s="105"/>
    </row>
    <row r="44" spans="1:17">
      <c r="A44" s="103"/>
      <c r="B44" s="110"/>
      <c r="C44" s="112"/>
      <c r="D44" s="111"/>
      <c r="E44" s="107"/>
      <c r="F44" s="107"/>
      <c r="G44" s="108"/>
      <c r="H44" s="106"/>
      <c r="I44" s="111"/>
      <c r="J44" s="111"/>
      <c r="K44" s="111"/>
      <c r="L44" s="111"/>
      <c r="M44" s="111"/>
      <c r="N44" s="111"/>
      <c r="O44" s="111"/>
      <c r="P44" s="120"/>
      <c r="Q44" s="105"/>
    </row>
    <row r="45" spans="1:17">
      <c r="A45" s="103"/>
      <c r="B45" s="110"/>
      <c r="C45" s="112"/>
      <c r="D45" s="111"/>
      <c r="E45" s="107"/>
      <c r="F45" s="107"/>
      <c r="G45" s="108"/>
      <c r="H45" s="106"/>
      <c r="I45" s="111"/>
      <c r="J45" s="111"/>
      <c r="K45" s="111"/>
      <c r="L45" s="111"/>
      <c r="M45" s="111"/>
      <c r="N45" s="111"/>
      <c r="O45" s="111"/>
      <c r="P45" s="120"/>
      <c r="Q45" s="105"/>
    </row>
    <row r="46" spans="1:17">
      <c r="A46" s="103"/>
      <c r="B46" s="110"/>
      <c r="C46" s="112"/>
      <c r="D46" s="111"/>
      <c r="E46" s="107"/>
      <c r="F46" s="107"/>
      <c r="G46" s="108"/>
      <c r="H46" s="106"/>
      <c r="I46" s="111"/>
      <c r="J46" s="111"/>
      <c r="K46" s="111"/>
      <c r="L46" s="111"/>
      <c r="M46" s="111"/>
      <c r="N46" s="111"/>
      <c r="O46" s="111"/>
      <c r="P46" s="120"/>
      <c r="Q46" s="105"/>
    </row>
    <row r="47" spans="1:17">
      <c r="A47" s="103"/>
      <c r="B47" s="110"/>
      <c r="C47" s="112"/>
      <c r="D47" s="111"/>
      <c r="E47" s="107"/>
      <c r="F47" s="107"/>
      <c r="G47" s="108"/>
      <c r="H47" s="106"/>
      <c r="I47" s="111"/>
      <c r="J47" s="111"/>
      <c r="K47" s="111"/>
      <c r="L47" s="111"/>
      <c r="M47" s="111"/>
      <c r="N47" s="111"/>
      <c r="O47" s="111"/>
      <c r="P47" s="120"/>
      <c r="Q47" s="105"/>
    </row>
    <row r="48" spans="1:17">
      <c r="A48" s="103"/>
      <c r="B48" s="110"/>
      <c r="C48" s="112"/>
      <c r="D48" s="111"/>
      <c r="E48" s="107"/>
      <c r="F48" s="107"/>
      <c r="G48" s="108"/>
      <c r="H48" s="106"/>
      <c r="I48" s="111"/>
      <c r="J48" s="111"/>
      <c r="K48" s="111"/>
      <c r="L48" s="111"/>
      <c r="M48" s="111"/>
      <c r="N48" s="111"/>
      <c r="O48" s="111"/>
      <c r="P48" s="120"/>
      <c r="Q48" s="105"/>
    </row>
    <row r="49" spans="1:17">
      <c r="A49" s="103"/>
      <c r="B49" s="110"/>
      <c r="C49" s="112"/>
      <c r="D49" s="111"/>
      <c r="E49" s="107"/>
      <c r="F49" s="107"/>
      <c r="G49" s="108"/>
      <c r="H49" s="106"/>
      <c r="I49" s="111"/>
      <c r="J49" s="111"/>
      <c r="K49" s="111"/>
      <c r="L49" s="111"/>
      <c r="M49" s="111"/>
      <c r="N49" s="111"/>
      <c r="O49" s="111"/>
      <c r="P49" s="120"/>
      <c r="Q49" s="105"/>
    </row>
    <row r="50" spans="1:17">
      <c r="A50" s="103"/>
      <c r="B50" s="110"/>
      <c r="C50" s="112"/>
      <c r="D50" s="111"/>
      <c r="E50" s="107"/>
      <c r="F50" s="107"/>
      <c r="G50" s="108"/>
      <c r="H50" s="106"/>
      <c r="I50" s="111"/>
      <c r="J50" s="111"/>
      <c r="K50" s="111"/>
      <c r="L50" s="111"/>
      <c r="M50" s="111"/>
      <c r="N50" s="111"/>
      <c r="O50" s="111"/>
      <c r="P50" s="120"/>
      <c r="Q50" s="105"/>
    </row>
    <row r="51" spans="1:17">
      <c r="A51" s="103"/>
      <c r="B51" s="110"/>
      <c r="C51" s="112"/>
      <c r="D51" s="111"/>
      <c r="E51" s="107"/>
      <c r="F51" s="107"/>
      <c r="G51" s="108"/>
      <c r="H51" s="106"/>
      <c r="I51" s="111"/>
      <c r="J51" s="111"/>
      <c r="K51" s="111"/>
      <c r="L51" s="111"/>
      <c r="M51" s="111"/>
      <c r="N51" s="111"/>
      <c r="O51" s="111"/>
      <c r="P51" s="120"/>
      <c r="Q51" s="105"/>
    </row>
    <row r="52" spans="1:17">
      <c r="A52" s="103"/>
      <c r="B52" s="110"/>
      <c r="C52" s="112"/>
      <c r="D52" s="111"/>
      <c r="E52" s="107"/>
      <c r="F52" s="107"/>
      <c r="G52" s="108"/>
      <c r="H52" s="106"/>
      <c r="I52" s="111"/>
      <c r="J52" s="111"/>
      <c r="K52" s="111"/>
      <c r="L52" s="111"/>
      <c r="M52" s="111"/>
      <c r="N52" s="111"/>
      <c r="O52" s="111"/>
      <c r="P52" s="120"/>
      <c r="Q52" s="105"/>
    </row>
    <row r="53" spans="1:17">
      <c r="A53" s="103"/>
      <c r="B53" s="110"/>
      <c r="C53" s="112"/>
      <c r="D53" s="111"/>
      <c r="E53" s="107"/>
      <c r="F53" s="107"/>
      <c r="G53" s="108"/>
      <c r="H53" s="106"/>
      <c r="I53" s="111"/>
      <c r="J53" s="111"/>
      <c r="K53" s="111"/>
      <c r="L53" s="111"/>
      <c r="M53" s="111"/>
      <c r="N53" s="111"/>
      <c r="O53" s="111"/>
      <c r="P53" s="120"/>
      <c r="Q53" s="105"/>
    </row>
    <row r="54" spans="1:17">
      <c r="A54" s="103"/>
      <c r="B54" s="110"/>
      <c r="C54" s="112"/>
      <c r="D54" s="111"/>
      <c r="E54" s="107"/>
      <c r="F54" s="107"/>
      <c r="G54" s="108"/>
      <c r="H54" s="106"/>
      <c r="I54" s="111"/>
      <c r="J54" s="111"/>
      <c r="K54" s="111"/>
      <c r="L54" s="111"/>
      <c r="M54" s="111"/>
      <c r="N54" s="111"/>
      <c r="O54" s="111"/>
      <c r="P54" s="120"/>
      <c r="Q54" s="105"/>
    </row>
    <row r="55" spans="1:17">
      <c r="A55" s="103"/>
      <c r="B55" s="110"/>
      <c r="C55" s="112"/>
      <c r="D55" s="111"/>
      <c r="E55" s="107"/>
      <c r="F55" s="107"/>
      <c r="G55" s="108"/>
      <c r="H55" s="106"/>
      <c r="I55" s="111"/>
      <c r="J55" s="111"/>
      <c r="K55" s="111"/>
      <c r="L55" s="111"/>
      <c r="M55" s="111"/>
      <c r="N55" s="111"/>
      <c r="O55" s="111"/>
      <c r="P55" s="120"/>
      <c r="Q55" s="105"/>
    </row>
    <row r="56" spans="1:17">
      <c r="A56" s="103"/>
      <c r="B56" s="110"/>
      <c r="C56" s="112"/>
      <c r="D56" s="111"/>
      <c r="E56" s="107"/>
      <c r="F56" s="107"/>
      <c r="G56" s="108"/>
      <c r="H56" s="106"/>
      <c r="I56" s="111"/>
      <c r="J56" s="111"/>
      <c r="K56" s="111"/>
      <c r="L56" s="111"/>
      <c r="M56" s="111"/>
      <c r="N56" s="111"/>
      <c r="O56" s="111"/>
      <c r="P56" s="120"/>
      <c r="Q56" s="105"/>
    </row>
    <row r="57" spans="1:17">
      <c r="A57" s="103"/>
      <c r="B57" s="110"/>
      <c r="C57" s="112"/>
      <c r="D57" s="111"/>
      <c r="E57" s="107"/>
      <c r="F57" s="107"/>
      <c r="G57" s="108"/>
      <c r="H57" s="106"/>
      <c r="I57" s="111"/>
      <c r="J57" s="111"/>
      <c r="K57" s="111"/>
      <c r="L57" s="111"/>
      <c r="M57" s="111"/>
      <c r="N57" s="111"/>
      <c r="O57" s="111"/>
      <c r="P57" s="120"/>
      <c r="Q57" s="105"/>
    </row>
    <row r="58" spans="1:17">
      <c r="A58" s="103"/>
      <c r="B58" s="110"/>
      <c r="C58" s="112"/>
      <c r="D58" s="111"/>
      <c r="E58" s="107"/>
      <c r="F58" s="107"/>
      <c r="G58" s="108"/>
      <c r="H58" s="106"/>
      <c r="I58" s="111"/>
      <c r="J58" s="111"/>
      <c r="K58" s="111"/>
      <c r="L58" s="111"/>
      <c r="M58" s="111"/>
      <c r="N58" s="111"/>
      <c r="O58" s="111"/>
      <c r="P58" s="120"/>
      <c r="Q58" s="105"/>
    </row>
    <row r="59" spans="1:17">
      <c r="A59" s="103"/>
      <c r="B59" s="110"/>
      <c r="C59" s="112"/>
      <c r="D59" s="111"/>
      <c r="E59" s="107"/>
      <c r="F59" s="107"/>
      <c r="G59" s="108"/>
      <c r="H59" s="106"/>
      <c r="I59" s="111"/>
      <c r="J59" s="111"/>
      <c r="K59" s="111"/>
      <c r="L59" s="111"/>
      <c r="M59" s="111"/>
      <c r="N59" s="111"/>
      <c r="O59" s="111"/>
      <c r="P59" s="120"/>
      <c r="Q59" s="105"/>
    </row>
    <row r="60" spans="1:17">
      <c r="A60" s="103"/>
      <c r="B60" s="110"/>
      <c r="C60" s="112"/>
      <c r="D60" s="111"/>
      <c r="E60" s="107"/>
      <c r="F60" s="107"/>
      <c r="G60" s="108"/>
      <c r="H60" s="106"/>
      <c r="I60" s="111"/>
      <c r="J60" s="111"/>
      <c r="K60" s="111"/>
      <c r="L60" s="111"/>
      <c r="M60" s="111"/>
      <c r="N60" s="111"/>
      <c r="O60" s="111"/>
      <c r="P60" s="120"/>
      <c r="Q60" s="105"/>
    </row>
    <row r="61" spans="1:17">
      <c r="A61" s="103"/>
      <c r="B61" s="110"/>
      <c r="C61" s="112"/>
      <c r="D61" s="111"/>
      <c r="E61" s="107"/>
      <c r="F61" s="107"/>
      <c r="G61" s="108"/>
      <c r="H61" s="106"/>
      <c r="I61" s="111"/>
      <c r="J61" s="111"/>
      <c r="K61" s="111"/>
      <c r="L61" s="111"/>
      <c r="M61" s="111"/>
      <c r="N61" s="111"/>
      <c r="O61" s="111"/>
      <c r="P61" s="120"/>
      <c r="Q61" s="105"/>
    </row>
    <row r="62" spans="1:17">
      <c r="A62" s="103"/>
      <c r="B62" s="110"/>
      <c r="C62" s="112"/>
      <c r="D62" s="111"/>
      <c r="E62" s="107"/>
      <c r="F62" s="107"/>
      <c r="G62" s="108"/>
      <c r="H62" s="106"/>
      <c r="I62" s="111"/>
      <c r="J62" s="111"/>
      <c r="K62" s="111"/>
      <c r="L62" s="111"/>
      <c r="M62" s="111"/>
      <c r="N62" s="111"/>
      <c r="O62" s="111"/>
      <c r="P62" s="120"/>
      <c r="Q62" s="105"/>
    </row>
    <row r="63" spans="1:17">
      <c r="A63" s="103"/>
      <c r="B63" s="110"/>
      <c r="C63" s="112"/>
      <c r="D63" s="111"/>
      <c r="E63" s="107"/>
      <c r="F63" s="107"/>
      <c r="G63" s="108"/>
      <c r="H63" s="106"/>
      <c r="I63" s="111"/>
      <c r="J63" s="111"/>
      <c r="K63" s="111"/>
      <c r="L63" s="111"/>
      <c r="M63" s="111"/>
      <c r="N63" s="111"/>
      <c r="O63" s="111"/>
      <c r="P63" s="120"/>
      <c r="Q63" s="105"/>
    </row>
    <row r="64" spans="1:17">
      <c r="A64" s="103"/>
      <c r="B64" s="110"/>
      <c r="C64" s="112"/>
      <c r="D64" s="111"/>
      <c r="E64" s="107"/>
      <c r="F64" s="107"/>
      <c r="G64" s="108"/>
      <c r="H64" s="106"/>
      <c r="I64" s="111"/>
      <c r="J64" s="111"/>
      <c r="K64" s="111"/>
      <c r="L64" s="111"/>
      <c r="M64" s="111"/>
      <c r="N64" s="111"/>
      <c r="O64" s="111"/>
      <c r="P64" s="120"/>
      <c r="Q64" s="105"/>
    </row>
    <row r="65" spans="1:17">
      <c r="A65" s="103"/>
      <c r="B65" s="110"/>
      <c r="C65" s="112"/>
      <c r="D65" s="111"/>
      <c r="E65" s="107"/>
      <c r="F65" s="107"/>
      <c r="G65" s="108"/>
      <c r="H65" s="106"/>
      <c r="I65" s="111"/>
      <c r="J65" s="111"/>
      <c r="K65" s="111"/>
      <c r="L65" s="111"/>
      <c r="M65" s="111"/>
      <c r="N65" s="111"/>
      <c r="O65" s="111"/>
      <c r="P65" s="120"/>
      <c r="Q65" s="105"/>
    </row>
    <row r="66" spans="1:17">
      <c r="A66" s="103"/>
      <c r="B66" s="110"/>
      <c r="C66" s="112"/>
      <c r="D66" s="111"/>
      <c r="E66" s="107"/>
      <c r="F66" s="107"/>
      <c r="G66" s="108"/>
      <c r="H66" s="106"/>
      <c r="I66" s="111"/>
      <c r="J66" s="111"/>
      <c r="K66" s="111"/>
      <c r="L66" s="111"/>
      <c r="M66" s="111"/>
      <c r="N66" s="111"/>
      <c r="O66" s="111"/>
      <c r="P66" s="120"/>
      <c r="Q66" s="105"/>
    </row>
    <row r="67" spans="1:17">
      <c r="A67" s="103"/>
      <c r="B67" s="110"/>
      <c r="C67" s="112"/>
      <c r="D67" s="111"/>
      <c r="E67" s="107"/>
      <c r="F67" s="107"/>
      <c r="G67" s="108"/>
      <c r="H67" s="106"/>
      <c r="I67" s="111"/>
      <c r="J67" s="111"/>
      <c r="K67" s="111"/>
      <c r="L67" s="111"/>
      <c r="M67" s="111"/>
      <c r="N67" s="111"/>
      <c r="O67" s="111"/>
      <c r="P67" s="120"/>
      <c r="Q67" s="105"/>
    </row>
    <row r="68" spans="1:17">
      <c r="A68" s="103"/>
      <c r="B68" s="110"/>
      <c r="C68" s="112"/>
      <c r="D68" s="111"/>
      <c r="E68" s="107"/>
      <c r="F68" s="107"/>
      <c r="G68" s="108"/>
      <c r="H68" s="106"/>
      <c r="I68" s="111"/>
      <c r="J68" s="111"/>
      <c r="K68" s="111"/>
      <c r="L68" s="111"/>
      <c r="M68" s="111"/>
      <c r="N68" s="111"/>
      <c r="O68" s="111"/>
      <c r="P68" s="120"/>
      <c r="Q68" s="105"/>
    </row>
    <row r="69" spans="1:17">
      <c r="A69" s="103"/>
      <c r="B69" s="110"/>
      <c r="C69" s="112"/>
      <c r="D69" s="111"/>
      <c r="E69" s="107"/>
      <c r="F69" s="107"/>
      <c r="G69" s="108"/>
      <c r="H69" s="106"/>
      <c r="I69" s="111"/>
      <c r="J69" s="111"/>
      <c r="K69" s="111"/>
      <c r="L69" s="111"/>
      <c r="M69" s="111"/>
      <c r="N69" s="111"/>
      <c r="O69" s="111"/>
      <c r="P69" s="120"/>
      <c r="Q69" s="105"/>
    </row>
    <row r="70" spans="1:17">
      <c r="A70" s="103"/>
      <c r="B70" s="110"/>
      <c r="C70" s="112"/>
      <c r="D70" s="111"/>
      <c r="E70" s="107"/>
      <c r="F70" s="107"/>
      <c r="G70" s="108"/>
      <c r="H70" s="106"/>
      <c r="I70" s="111"/>
      <c r="J70" s="111"/>
      <c r="K70" s="111"/>
      <c r="L70" s="111"/>
      <c r="M70" s="111"/>
      <c r="N70" s="111"/>
      <c r="O70" s="111"/>
      <c r="P70" s="120"/>
      <c r="Q70" s="105"/>
    </row>
    <row r="71" spans="1:17">
      <c r="A71" s="103"/>
      <c r="B71" s="110"/>
      <c r="C71" s="112"/>
      <c r="D71" s="111"/>
      <c r="E71" s="107"/>
      <c r="F71" s="107"/>
      <c r="G71" s="108"/>
      <c r="H71" s="106"/>
      <c r="I71" s="111"/>
      <c r="J71" s="111"/>
      <c r="K71" s="111"/>
      <c r="L71" s="111"/>
      <c r="M71" s="111"/>
      <c r="N71" s="111"/>
      <c r="O71" s="111"/>
      <c r="P71" s="120"/>
      <c r="Q71" s="105"/>
    </row>
    <row r="72" spans="1:17">
      <c r="A72" s="103"/>
      <c r="B72" s="110"/>
      <c r="C72" s="112"/>
      <c r="D72" s="111"/>
      <c r="E72" s="107"/>
      <c r="F72" s="107"/>
      <c r="G72" s="108"/>
      <c r="H72" s="106"/>
      <c r="I72" s="111"/>
      <c r="J72" s="111"/>
      <c r="K72" s="111"/>
      <c r="L72" s="111"/>
      <c r="M72" s="111"/>
      <c r="N72" s="111"/>
      <c r="O72" s="111"/>
      <c r="P72" s="120"/>
      <c r="Q72" s="105"/>
    </row>
    <row r="73" spans="1:17">
      <c r="A73" s="103"/>
      <c r="B73" s="110"/>
      <c r="C73" s="112"/>
      <c r="D73" s="111"/>
      <c r="E73" s="107"/>
      <c r="F73" s="107"/>
      <c r="G73" s="108"/>
      <c r="H73" s="106"/>
      <c r="I73" s="111"/>
      <c r="J73" s="111"/>
      <c r="K73" s="111"/>
      <c r="L73" s="111"/>
      <c r="M73" s="111"/>
      <c r="N73" s="111"/>
      <c r="O73" s="111"/>
      <c r="P73" s="120"/>
      <c r="Q73" s="105"/>
    </row>
    <row r="74" spans="1:17">
      <c r="A74" s="103"/>
      <c r="B74" s="110"/>
      <c r="C74" s="112"/>
      <c r="D74" s="111"/>
      <c r="E74" s="107"/>
      <c r="F74" s="107"/>
      <c r="G74" s="108"/>
      <c r="H74" s="106"/>
      <c r="I74" s="111"/>
      <c r="J74" s="111"/>
      <c r="K74" s="111"/>
      <c r="L74" s="111"/>
      <c r="M74" s="111"/>
      <c r="N74" s="111"/>
      <c r="O74" s="111"/>
      <c r="P74" s="120"/>
      <c r="Q74" s="105"/>
    </row>
    <row r="75" spans="1:17">
      <c r="A75" s="103"/>
      <c r="B75" s="110"/>
      <c r="C75" s="112"/>
      <c r="D75" s="111"/>
      <c r="E75" s="107"/>
      <c r="F75" s="107"/>
      <c r="G75" s="108"/>
      <c r="H75" s="106"/>
      <c r="I75" s="111"/>
      <c r="J75" s="111"/>
      <c r="K75" s="111"/>
      <c r="L75" s="111"/>
      <c r="M75" s="111"/>
      <c r="N75" s="111"/>
      <c r="O75" s="111"/>
      <c r="P75" s="120"/>
      <c r="Q75" s="105"/>
    </row>
    <row r="76" spans="1:17">
      <c r="A76" s="103"/>
      <c r="B76" s="110"/>
      <c r="C76" s="112"/>
      <c r="D76" s="111"/>
      <c r="E76" s="107"/>
      <c r="F76" s="107"/>
      <c r="G76" s="108"/>
      <c r="H76" s="106"/>
      <c r="I76" s="111"/>
      <c r="J76" s="111"/>
      <c r="K76" s="111"/>
      <c r="L76" s="111"/>
      <c r="M76" s="111"/>
      <c r="N76" s="111"/>
      <c r="O76" s="111"/>
      <c r="P76" s="120"/>
      <c r="Q76" s="105"/>
    </row>
    <row r="77" spans="1:17">
      <c r="A77" s="103"/>
      <c r="B77" s="110"/>
      <c r="C77" s="112"/>
      <c r="D77" s="111"/>
      <c r="E77" s="107"/>
      <c r="F77" s="107"/>
      <c r="G77" s="108"/>
      <c r="H77" s="106"/>
      <c r="I77" s="111"/>
      <c r="J77" s="111"/>
      <c r="K77" s="111"/>
      <c r="L77" s="111"/>
      <c r="M77" s="111"/>
      <c r="N77" s="111"/>
      <c r="O77" s="111"/>
      <c r="P77" s="120"/>
      <c r="Q77" s="105"/>
    </row>
    <row r="78" spans="1:17">
      <c r="A78" s="103"/>
      <c r="B78" s="110"/>
      <c r="C78" s="112"/>
      <c r="D78" s="111"/>
      <c r="E78" s="107"/>
      <c r="F78" s="107"/>
      <c r="G78" s="108"/>
      <c r="H78" s="106"/>
      <c r="I78" s="111"/>
      <c r="J78" s="111"/>
      <c r="K78" s="111"/>
      <c r="L78" s="111"/>
      <c r="M78" s="111"/>
      <c r="N78" s="111"/>
      <c r="O78" s="111"/>
      <c r="P78" s="120"/>
      <c r="Q78" s="105"/>
    </row>
    <row r="79" spans="1:17">
      <c r="A79" s="103"/>
      <c r="B79" s="110"/>
      <c r="C79" s="112"/>
      <c r="D79" s="111"/>
      <c r="E79" s="107"/>
      <c r="F79" s="107"/>
      <c r="G79" s="108"/>
      <c r="H79" s="106"/>
      <c r="I79" s="111"/>
      <c r="J79" s="111"/>
      <c r="K79" s="111"/>
      <c r="L79" s="111"/>
      <c r="M79" s="111"/>
      <c r="N79" s="111"/>
      <c r="O79" s="111"/>
      <c r="P79" s="120"/>
      <c r="Q79" s="105"/>
    </row>
    <row r="80" spans="1:17">
      <c r="A80" s="103"/>
      <c r="B80" s="110"/>
      <c r="C80" s="112"/>
      <c r="D80" s="111"/>
      <c r="E80" s="107"/>
      <c r="F80" s="107"/>
      <c r="G80" s="108"/>
      <c r="H80" s="106"/>
      <c r="I80" s="111"/>
      <c r="J80" s="111"/>
      <c r="K80" s="111"/>
      <c r="L80" s="111"/>
      <c r="M80" s="111"/>
      <c r="N80" s="111"/>
      <c r="O80" s="111"/>
      <c r="P80" s="120"/>
      <c r="Q80" s="105"/>
    </row>
    <row r="81" spans="1:17">
      <c r="A81" s="103"/>
      <c r="B81" s="110"/>
      <c r="C81" s="112"/>
      <c r="D81" s="111"/>
      <c r="E81" s="107"/>
      <c r="F81" s="107"/>
      <c r="G81" s="108"/>
      <c r="H81" s="106"/>
      <c r="I81" s="111"/>
      <c r="J81" s="111"/>
      <c r="K81" s="111"/>
      <c r="L81" s="111"/>
      <c r="M81" s="111"/>
      <c r="N81" s="111"/>
      <c r="O81" s="111"/>
      <c r="P81" s="120"/>
      <c r="Q81" s="105"/>
    </row>
    <row r="82" spans="1:17">
      <c r="A82" s="103"/>
      <c r="B82" s="110"/>
      <c r="C82" s="112"/>
      <c r="D82" s="111"/>
      <c r="E82" s="107"/>
      <c r="F82" s="107"/>
      <c r="G82" s="108"/>
      <c r="H82" s="106"/>
      <c r="I82" s="111"/>
      <c r="J82" s="111"/>
      <c r="K82" s="111"/>
      <c r="L82" s="111"/>
      <c r="M82" s="111"/>
      <c r="N82" s="111"/>
      <c r="O82" s="111"/>
      <c r="P82" s="120"/>
      <c r="Q82" s="105"/>
    </row>
    <row r="83" spans="1:17">
      <c r="A83" s="103"/>
      <c r="B83" s="110"/>
      <c r="C83" s="112"/>
      <c r="D83" s="111"/>
      <c r="E83" s="107"/>
      <c r="F83" s="107"/>
      <c r="G83" s="108"/>
      <c r="H83" s="106"/>
      <c r="I83" s="111"/>
      <c r="J83" s="111"/>
      <c r="K83" s="111"/>
      <c r="L83" s="111"/>
      <c r="M83" s="111"/>
      <c r="N83" s="111"/>
      <c r="O83" s="111"/>
      <c r="P83" s="120"/>
      <c r="Q83" s="105"/>
    </row>
    <row r="84" spans="1:17">
      <c r="A84" s="103"/>
      <c r="B84" s="110"/>
      <c r="C84" s="112"/>
      <c r="D84" s="111"/>
      <c r="E84" s="107"/>
      <c r="F84" s="107"/>
      <c r="G84" s="108"/>
      <c r="H84" s="106"/>
      <c r="I84" s="111"/>
      <c r="J84" s="111"/>
      <c r="K84" s="111"/>
      <c r="L84" s="111"/>
      <c r="M84" s="111"/>
      <c r="N84" s="111"/>
      <c r="O84" s="111"/>
      <c r="P84" s="120"/>
      <c r="Q84" s="105"/>
    </row>
    <row r="85" spans="1:17">
      <c r="A85" s="103"/>
      <c r="B85" s="110"/>
      <c r="C85" s="112"/>
      <c r="D85" s="111"/>
      <c r="E85" s="107"/>
      <c r="F85" s="107"/>
      <c r="G85" s="108"/>
      <c r="H85" s="106"/>
      <c r="I85" s="111"/>
      <c r="J85" s="111"/>
      <c r="K85" s="111"/>
      <c r="L85" s="111"/>
      <c r="M85" s="111"/>
      <c r="N85" s="111"/>
      <c r="O85" s="111"/>
      <c r="P85" s="120"/>
      <c r="Q85" s="105"/>
    </row>
    <row r="86" spans="1:17">
      <c r="A86" s="103"/>
      <c r="B86" s="110"/>
      <c r="C86" s="112"/>
      <c r="D86" s="111"/>
      <c r="E86" s="107"/>
      <c r="F86" s="107"/>
      <c r="G86" s="108"/>
      <c r="H86" s="106"/>
      <c r="I86" s="111"/>
      <c r="J86" s="111"/>
      <c r="K86" s="111"/>
      <c r="L86" s="111"/>
      <c r="M86" s="111"/>
      <c r="N86" s="111"/>
      <c r="O86" s="111"/>
      <c r="P86" s="120"/>
      <c r="Q86" s="105"/>
    </row>
    <row r="87" spans="1:17">
      <c r="A87" s="103"/>
      <c r="B87" s="110"/>
      <c r="C87" s="112"/>
      <c r="D87" s="111"/>
      <c r="E87" s="107"/>
      <c r="F87" s="107"/>
      <c r="G87" s="108"/>
      <c r="H87" s="106"/>
      <c r="I87" s="111"/>
      <c r="J87" s="111"/>
      <c r="K87" s="111"/>
      <c r="L87" s="111"/>
      <c r="M87" s="111"/>
      <c r="N87" s="111"/>
      <c r="O87" s="111"/>
      <c r="P87" s="120"/>
      <c r="Q87" s="105"/>
    </row>
    <row r="88" spans="1:17">
      <c r="A88" s="103"/>
      <c r="B88" s="110"/>
      <c r="C88" s="112"/>
      <c r="D88" s="111"/>
      <c r="E88" s="107"/>
      <c r="F88" s="107"/>
      <c r="G88" s="108"/>
      <c r="H88" s="106"/>
      <c r="I88" s="111"/>
      <c r="J88" s="111"/>
      <c r="K88" s="111"/>
      <c r="L88" s="111"/>
      <c r="M88" s="111"/>
      <c r="N88" s="111"/>
      <c r="O88" s="111"/>
      <c r="P88" s="120"/>
      <c r="Q88" s="105"/>
    </row>
    <row r="89" spans="1:17">
      <c r="A89" s="103"/>
      <c r="B89" s="110"/>
      <c r="C89" s="112"/>
      <c r="D89" s="111"/>
      <c r="E89" s="107"/>
      <c r="F89" s="107"/>
      <c r="G89" s="108"/>
      <c r="H89" s="106"/>
      <c r="I89" s="111"/>
      <c r="J89" s="111"/>
      <c r="K89" s="111"/>
      <c r="L89" s="111"/>
      <c r="M89" s="111"/>
      <c r="N89" s="111"/>
      <c r="O89" s="111"/>
      <c r="P89" s="120"/>
      <c r="Q89" s="105"/>
    </row>
    <row r="90" spans="1:17">
      <c r="A90" s="103"/>
      <c r="B90" s="110"/>
      <c r="C90" s="112"/>
      <c r="D90" s="111"/>
      <c r="E90" s="107"/>
      <c r="F90" s="107"/>
      <c r="G90" s="108"/>
      <c r="H90" s="106"/>
      <c r="I90" s="111"/>
      <c r="J90" s="111"/>
      <c r="K90" s="111"/>
      <c r="L90" s="111"/>
      <c r="M90" s="111"/>
      <c r="N90" s="111"/>
      <c r="O90" s="111"/>
      <c r="P90" s="120"/>
      <c r="Q90" s="105"/>
    </row>
    <row r="91" spans="1:17">
      <c r="A91" s="103"/>
      <c r="B91" s="110"/>
      <c r="C91" s="112"/>
      <c r="D91" s="111"/>
      <c r="E91" s="107"/>
      <c r="F91" s="107"/>
      <c r="G91" s="108"/>
      <c r="H91" s="106"/>
      <c r="I91" s="111"/>
      <c r="J91" s="111"/>
      <c r="K91" s="111"/>
      <c r="L91" s="111"/>
      <c r="M91" s="111"/>
      <c r="N91" s="111"/>
      <c r="O91" s="111"/>
      <c r="P91" s="120"/>
      <c r="Q91" s="105"/>
    </row>
    <row r="92" spans="1:17">
      <c r="A92" s="103"/>
      <c r="B92" s="110"/>
      <c r="C92" s="112"/>
      <c r="D92" s="111"/>
      <c r="E92" s="107"/>
      <c r="F92" s="107"/>
      <c r="G92" s="108"/>
      <c r="H92" s="106"/>
      <c r="I92" s="111"/>
      <c r="J92" s="111"/>
      <c r="K92" s="111"/>
      <c r="L92" s="111"/>
      <c r="M92" s="111"/>
      <c r="N92" s="111"/>
      <c r="O92" s="111"/>
      <c r="P92" s="120"/>
      <c r="Q92" s="105"/>
    </row>
    <row r="93" spans="1:17">
      <c r="A93" s="103"/>
      <c r="B93" s="110"/>
      <c r="C93" s="112"/>
      <c r="D93" s="111"/>
      <c r="E93" s="107"/>
      <c r="F93" s="107"/>
      <c r="G93" s="108"/>
      <c r="H93" s="106"/>
      <c r="I93" s="111"/>
      <c r="J93" s="111"/>
      <c r="K93" s="111"/>
      <c r="L93" s="111"/>
      <c r="M93" s="111"/>
      <c r="N93" s="111"/>
      <c r="O93" s="111"/>
      <c r="P93" s="120"/>
      <c r="Q93" s="105"/>
    </row>
    <row r="94" spans="1:17">
      <c r="A94" s="103"/>
      <c r="B94" s="110"/>
      <c r="C94" s="112"/>
      <c r="D94" s="111"/>
      <c r="E94" s="107"/>
      <c r="F94" s="107"/>
      <c r="G94" s="108"/>
      <c r="H94" s="106"/>
      <c r="I94" s="111"/>
      <c r="J94" s="111"/>
      <c r="K94" s="111"/>
      <c r="L94" s="111"/>
      <c r="M94" s="111"/>
      <c r="N94" s="111"/>
      <c r="O94" s="111"/>
      <c r="P94" s="120"/>
      <c r="Q94" s="105"/>
    </row>
    <row r="95" spans="1:17">
      <c r="A95" s="103"/>
      <c r="B95" s="110"/>
      <c r="C95" s="112"/>
      <c r="D95" s="111"/>
      <c r="E95" s="107"/>
      <c r="F95" s="107"/>
      <c r="G95" s="108"/>
      <c r="H95" s="106"/>
      <c r="I95" s="111"/>
      <c r="J95" s="111"/>
      <c r="K95" s="111"/>
      <c r="L95" s="111"/>
      <c r="M95" s="111"/>
      <c r="N95" s="111"/>
      <c r="O95" s="111"/>
      <c r="P95" s="120"/>
      <c r="Q95" s="105"/>
    </row>
    <row r="96" spans="1:17">
      <c r="A96" s="103"/>
      <c r="B96" s="110"/>
      <c r="C96" s="112"/>
      <c r="D96" s="111"/>
      <c r="E96" s="107"/>
      <c r="F96" s="107"/>
      <c r="G96" s="108"/>
      <c r="H96" s="106"/>
      <c r="I96" s="111"/>
      <c r="J96" s="111"/>
      <c r="K96" s="111"/>
      <c r="L96" s="111"/>
      <c r="M96" s="111"/>
      <c r="N96" s="111"/>
      <c r="O96" s="111"/>
      <c r="P96" s="120"/>
      <c r="Q96" s="105"/>
    </row>
    <row r="97" spans="1:17">
      <c r="A97" s="103"/>
      <c r="B97" s="110"/>
      <c r="C97" s="112"/>
      <c r="D97" s="111"/>
      <c r="E97" s="107"/>
      <c r="F97" s="107"/>
      <c r="G97" s="108"/>
      <c r="H97" s="106"/>
      <c r="I97" s="111"/>
      <c r="J97" s="111"/>
      <c r="K97" s="111"/>
      <c r="L97" s="111"/>
      <c r="M97" s="111"/>
      <c r="N97" s="111"/>
      <c r="O97" s="111"/>
      <c r="P97" s="120"/>
      <c r="Q97" s="105"/>
    </row>
    <row r="98" spans="1:17">
      <c r="A98" s="103"/>
      <c r="B98" s="110"/>
      <c r="C98" s="112"/>
      <c r="D98" s="111"/>
      <c r="E98" s="107"/>
      <c r="F98" s="107"/>
      <c r="G98" s="108"/>
      <c r="H98" s="106"/>
      <c r="I98" s="111"/>
      <c r="J98" s="111"/>
      <c r="K98" s="111"/>
      <c r="L98" s="111"/>
      <c r="M98" s="111"/>
      <c r="N98" s="111"/>
      <c r="O98" s="111"/>
      <c r="P98" s="120"/>
      <c r="Q98" s="105"/>
    </row>
    <row r="99" spans="1:17">
      <c r="A99" s="103"/>
      <c r="B99" s="110"/>
      <c r="C99" s="112"/>
      <c r="D99" s="111"/>
      <c r="E99" s="107"/>
      <c r="F99" s="107"/>
      <c r="G99" s="108"/>
      <c r="H99" s="106"/>
      <c r="I99" s="111"/>
      <c r="J99" s="111"/>
      <c r="K99" s="111"/>
      <c r="L99" s="111"/>
      <c r="M99" s="111"/>
      <c r="N99" s="111"/>
      <c r="O99" s="111"/>
      <c r="P99" s="120"/>
      <c r="Q99" s="105"/>
    </row>
    <row r="100" spans="1:17">
      <c r="A100" s="103"/>
      <c r="B100" s="110"/>
      <c r="C100" s="112"/>
      <c r="D100" s="111"/>
      <c r="E100" s="107"/>
      <c r="F100" s="107"/>
      <c r="G100" s="108"/>
      <c r="H100" s="106"/>
      <c r="I100" s="111"/>
      <c r="J100" s="111"/>
      <c r="K100" s="111"/>
      <c r="L100" s="111"/>
      <c r="M100" s="111"/>
      <c r="N100" s="111"/>
      <c r="O100" s="111"/>
      <c r="P100" s="120"/>
      <c r="Q100" s="105"/>
    </row>
    <row r="101" spans="1:17">
      <c r="A101" s="103"/>
      <c r="B101" s="110"/>
      <c r="C101" s="112"/>
      <c r="D101" s="111"/>
      <c r="E101" s="107"/>
      <c r="F101" s="107"/>
      <c r="G101" s="108"/>
      <c r="H101" s="106"/>
      <c r="I101" s="111"/>
      <c r="J101" s="111"/>
      <c r="K101" s="111"/>
      <c r="L101" s="111"/>
      <c r="M101" s="111"/>
      <c r="N101" s="111"/>
      <c r="O101" s="111"/>
      <c r="P101" s="120"/>
      <c r="Q101" s="105"/>
    </row>
    <row r="102" spans="1:17">
      <c r="A102" s="103"/>
      <c r="B102" s="110"/>
      <c r="C102" s="112"/>
      <c r="D102" s="111"/>
      <c r="E102" s="107"/>
      <c r="F102" s="107"/>
      <c r="G102" s="108"/>
      <c r="H102" s="106"/>
      <c r="I102" s="111"/>
      <c r="J102" s="111"/>
      <c r="K102" s="111"/>
      <c r="L102" s="111"/>
      <c r="M102" s="111"/>
      <c r="N102" s="111"/>
      <c r="O102" s="111"/>
      <c r="P102" s="120"/>
      <c r="Q102" s="105"/>
    </row>
    <row r="103" spans="1:17">
      <c r="A103" s="103"/>
      <c r="B103" s="110"/>
      <c r="C103" s="112"/>
      <c r="D103" s="111"/>
      <c r="E103" s="107"/>
      <c r="F103" s="107"/>
      <c r="G103" s="108"/>
      <c r="H103" s="106"/>
      <c r="I103" s="111"/>
      <c r="J103" s="111"/>
      <c r="K103" s="111"/>
      <c r="L103" s="111"/>
      <c r="M103" s="111"/>
      <c r="N103" s="111"/>
      <c r="O103" s="111"/>
      <c r="P103" s="120"/>
      <c r="Q103" s="105"/>
    </row>
    <row r="104" spans="1:17">
      <c r="A104" s="103"/>
      <c r="B104" s="110"/>
      <c r="C104" s="112"/>
      <c r="D104" s="111"/>
      <c r="E104" s="107"/>
      <c r="F104" s="107"/>
      <c r="G104" s="108"/>
      <c r="H104" s="106"/>
      <c r="I104" s="111"/>
      <c r="J104" s="111"/>
      <c r="K104" s="111"/>
      <c r="L104" s="111"/>
      <c r="M104" s="111"/>
      <c r="N104" s="111"/>
      <c r="O104" s="111"/>
      <c r="P104" s="120"/>
      <c r="Q104" s="105"/>
    </row>
    <row r="105" spans="1:17">
      <c r="A105" s="103"/>
      <c r="B105" s="110"/>
      <c r="C105" s="112"/>
      <c r="D105" s="111"/>
      <c r="E105" s="107"/>
      <c r="F105" s="107"/>
      <c r="G105" s="108"/>
      <c r="H105" s="106"/>
      <c r="I105" s="111"/>
      <c r="J105" s="111"/>
      <c r="K105" s="111"/>
      <c r="L105" s="111"/>
      <c r="M105" s="111"/>
      <c r="N105" s="111"/>
      <c r="O105" s="111"/>
      <c r="P105" s="120"/>
      <c r="Q105" s="105"/>
    </row>
    <row r="106" spans="1:17">
      <c r="A106" s="103"/>
      <c r="B106" s="110"/>
      <c r="C106" s="112"/>
      <c r="D106" s="111"/>
      <c r="E106" s="107"/>
      <c r="F106" s="107"/>
      <c r="G106" s="108"/>
      <c r="H106" s="106"/>
      <c r="I106" s="111"/>
      <c r="J106" s="111"/>
      <c r="K106" s="111"/>
      <c r="L106" s="111"/>
      <c r="M106" s="111"/>
      <c r="N106" s="111"/>
      <c r="O106" s="111"/>
      <c r="P106" s="120"/>
      <c r="Q106" s="105"/>
    </row>
    <row r="107" spans="1:17">
      <c r="A107" s="103"/>
      <c r="B107" s="110"/>
      <c r="C107" s="112"/>
      <c r="D107" s="111"/>
      <c r="E107" s="107"/>
      <c r="F107" s="107"/>
      <c r="G107" s="108"/>
      <c r="H107" s="106"/>
      <c r="I107" s="111"/>
      <c r="J107" s="111"/>
      <c r="K107" s="111"/>
      <c r="L107" s="111"/>
      <c r="M107" s="111"/>
      <c r="N107" s="111"/>
      <c r="O107" s="111"/>
      <c r="P107" s="120"/>
      <c r="Q107" s="105"/>
    </row>
    <row r="108" spans="1:17">
      <c r="A108" s="103"/>
      <c r="B108" s="110"/>
      <c r="C108" s="112"/>
      <c r="D108" s="111"/>
      <c r="E108" s="107"/>
      <c r="F108" s="107"/>
      <c r="G108" s="108"/>
      <c r="H108" s="106"/>
      <c r="I108" s="111"/>
      <c r="J108" s="111"/>
      <c r="K108" s="111"/>
      <c r="L108" s="111"/>
      <c r="M108" s="111"/>
      <c r="N108" s="111"/>
      <c r="O108" s="111"/>
      <c r="P108" s="120"/>
      <c r="Q108" s="105"/>
    </row>
    <row r="109" spans="1:17">
      <c r="A109" s="103"/>
      <c r="B109" s="110"/>
      <c r="C109" s="112"/>
      <c r="D109" s="111"/>
      <c r="E109" s="107"/>
      <c r="F109" s="107"/>
      <c r="G109" s="108"/>
      <c r="H109" s="106"/>
      <c r="I109" s="111"/>
      <c r="J109" s="111"/>
      <c r="K109" s="111"/>
      <c r="L109" s="111"/>
      <c r="M109" s="111"/>
      <c r="N109" s="111"/>
      <c r="O109" s="111"/>
      <c r="P109" s="120"/>
      <c r="Q109" s="105"/>
    </row>
    <row r="110" spans="1:17">
      <c r="A110" s="103"/>
      <c r="B110" s="110"/>
      <c r="C110" s="112"/>
      <c r="D110" s="111"/>
      <c r="E110" s="107"/>
      <c r="F110" s="107"/>
      <c r="G110" s="108"/>
      <c r="H110" s="106"/>
      <c r="I110" s="111"/>
      <c r="J110" s="111"/>
      <c r="K110" s="111"/>
      <c r="L110" s="111"/>
      <c r="M110" s="111"/>
      <c r="N110" s="111"/>
      <c r="O110" s="111"/>
      <c r="P110" s="120"/>
      <c r="Q110" s="105"/>
    </row>
    <row r="111" spans="1:17">
      <c r="A111" s="103"/>
      <c r="B111" s="110"/>
      <c r="C111" s="112"/>
      <c r="D111" s="111"/>
      <c r="E111" s="107"/>
      <c r="F111" s="107"/>
      <c r="G111" s="108"/>
      <c r="H111" s="106"/>
      <c r="I111" s="111"/>
      <c r="J111" s="111"/>
      <c r="K111" s="111"/>
      <c r="L111" s="111"/>
      <c r="M111" s="111"/>
      <c r="N111" s="111"/>
      <c r="O111" s="111"/>
      <c r="P111" s="120"/>
      <c r="Q111" s="105"/>
    </row>
    <row r="112" spans="1:17">
      <c r="A112" s="103"/>
      <c r="B112" s="110"/>
      <c r="C112" s="112"/>
      <c r="D112" s="111"/>
      <c r="E112" s="107"/>
      <c r="F112" s="107"/>
      <c r="G112" s="108"/>
      <c r="H112" s="106"/>
      <c r="I112" s="111"/>
      <c r="J112" s="111"/>
      <c r="K112" s="111"/>
      <c r="L112" s="111"/>
      <c r="M112" s="111"/>
      <c r="N112" s="111"/>
      <c r="O112" s="111"/>
      <c r="P112" s="120"/>
      <c r="Q112" s="105"/>
    </row>
    <row r="113" spans="1:17">
      <c r="A113" s="103"/>
      <c r="B113" s="110"/>
      <c r="C113" s="112"/>
      <c r="D113" s="111"/>
      <c r="E113" s="107"/>
      <c r="F113" s="107"/>
      <c r="G113" s="108"/>
      <c r="H113" s="106"/>
      <c r="I113" s="111"/>
      <c r="J113" s="111"/>
      <c r="K113" s="111"/>
      <c r="L113" s="111"/>
      <c r="M113" s="111"/>
      <c r="N113" s="111"/>
      <c r="O113" s="111"/>
      <c r="P113" s="120"/>
      <c r="Q113" s="105"/>
    </row>
    <row r="114" spans="1:17">
      <c r="A114" s="103"/>
      <c r="B114" s="110"/>
      <c r="C114" s="112"/>
      <c r="D114" s="111"/>
      <c r="E114" s="107"/>
      <c r="F114" s="107"/>
      <c r="G114" s="108"/>
      <c r="H114" s="106"/>
      <c r="I114" s="111"/>
      <c r="J114" s="111"/>
      <c r="K114" s="111"/>
      <c r="L114" s="111"/>
      <c r="M114" s="111"/>
      <c r="N114" s="111"/>
      <c r="O114" s="111"/>
      <c r="P114" s="120"/>
      <c r="Q114" s="105"/>
    </row>
    <row r="115" spans="1:17">
      <c r="A115" s="103"/>
      <c r="B115" s="110"/>
      <c r="C115" s="112"/>
      <c r="D115" s="111"/>
      <c r="E115" s="107"/>
      <c r="F115" s="107"/>
      <c r="G115" s="108"/>
      <c r="H115" s="106"/>
      <c r="I115" s="111"/>
      <c r="J115" s="111"/>
      <c r="K115" s="111"/>
      <c r="L115" s="111"/>
      <c r="M115" s="111"/>
      <c r="N115" s="111"/>
      <c r="O115" s="111"/>
      <c r="P115" s="120"/>
      <c r="Q115" s="105"/>
    </row>
    <row r="116" spans="1:17">
      <c r="A116" s="103"/>
      <c r="B116" s="110"/>
      <c r="C116" s="112"/>
      <c r="D116" s="111"/>
      <c r="E116" s="107"/>
      <c r="F116" s="107"/>
      <c r="G116" s="108"/>
      <c r="H116" s="106"/>
      <c r="I116" s="111"/>
      <c r="J116" s="111"/>
      <c r="K116" s="111"/>
      <c r="L116" s="111"/>
      <c r="M116" s="111"/>
      <c r="N116" s="111"/>
      <c r="O116" s="111"/>
      <c r="P116" s="120"/>
      <c r="Q116" s="105"/>
    </row>
    <row r="117" spans="1:17">
      <c r="A117" s="103"/>
      <c r="B117" s="110"/>
      <c r="C117" s="112"/>
      <c r="D117" s="111"/>
      <c r="E117" s="107"/>
      <c r="F117" s="107"/>
      <c r="G117" s="108"/>
      <c r="H117" s="106"/>
      <c r="I117" s="111"/>
      <c r="J117" s="111"/>
      <c r="K117" s="111"/>
      <c r="L117" s="111"/>
      <c r="M117" s="111"/>
      <c r="N117" s="111"/>
      <c r="O117" s="111"/>
      <c r="P117" s="120"/>
      <c r="Q117" s="105"/>
    </row>
    <row r="118" spans="1:17">
      <c r="A118" s="103"/>
      <c r="B118" s="110"/>
      <c r="C118" s="112"/>
      <c r="D118" s="111"/>
      <c r="E118" s="107"/>
      <c r="F118" s="107"/>
      <c r="G118" s="108"/>
      <c r="H118" s="106"/>
      <c r="I118" s="111"/>
      <c r="J118" s="111"/>
      <c r="K118" s="111"/>
      <c r="L118" s="111"/>
      <c r="M118" s="111"/>
      <c r="N118" s="111"/>
      <c r="O118" s="111"/>
      <c r="P118" s="120"/>
      <c r="Q118" s="105"/>
    </row>
    <row r="119" spans="1:17">
      <c r="A119" s="103"/>
      <c r="B119" s="110"/>
      <c r="C119" s="112"/>
      <c r="D119" s="111"/>
      <c r="E119" s="107"/>
      <c r="F119" s="107"/>
      <c r="G119" s="108"/>
      <c r="H119" s="106"/>
      <c r="I119" s="111"/>
      <c r="J119" s="111"/>
      <c r="K119" s="111"/>
      <c r="L119" s="111"/>
      <c r="M119" s="111"/>
      <c r="N119" s="111"/>
      <c r="O119" s="111"/>
      <c r="P119" s="120"/>
      <c r="Q119" s="105"/>
    </row>
    <row r="120" spans="1:17">
      <c r="A120" s="103"/>
      <c r="B120" s="110"/>
      <c r="C120" s="112"/>
      <c r="D120" s="111"/>
      <c r="E120" s="107"/>
      <c r="F120" s="107"/>
      <c r="G120" s="108"/>
      <c r="H120" s="106"/>
      <c r="I120" s="111"/>
      <c r="J120" s="111"/>
      <c r="K120" s="111"/>
      <c r="L120" s="111"/>
      <c r="M120" s="111"/>
      <c r="N120" s="111"/>
      <c r="O120" s="111"/>
      <c r="P120" s="120"/>
      <c r="Q120" s="105"/>
    </row>
    <row r="121" spans="1:17">
      <c r="A121" s="103"/>
      <c r="B121" s="110"/>
      <c r="C121" s="112"/>
      <c r="D121" s="111"/>
      <c r="E121" s="107"/>
      <c r="F121" s="107"/>
      <c r="G121" s="108"/>
      <c r="H121" s="106"/>
      <c r="I121" s="111"/>
      <c r="J121" s="111"/>
      <c r="K121" s="111"/>
      <c r="L121" s="111"/>
      <c r="M121" s="111"/>
      <c r="N121" s="111"/>
      <c r="O121" s="111"/>
      <c r="P121" s="120"/>
      <c r="Q121" s="105"/>
    </row>
    <row r="122" spans="1:17">
      <c r="A122" s="103"/>
      <c r="B122" s="110"/>
      <c r="C122" s="112"/>
      <c r="D122" s="111"/>
      <c r="E122" s="107"/>
      <c r="F122" s="107"/>
      <c r="G122" s="108"/>
      <c r="H122" s="106"/>
      <c r="I122" s="111"/>
      <c r="J122" s="111"/>
      <c r="K122" s="111"/>
      <c r="L122" s="111"/>
      <c r="M122" s="111"/>
      <c r="N122" s="111"/>
      <c r="O122" s="111"/>
      <c r="P122" s="120"/>
      <c r="Q122" s="105"/>
    </row>
    <row r="123" spans="1:17">
      <c r="A123" s="103"/>
      <c r="B123" s="110"/>
      <c r="C123" s="112"/>
      <c r="D123" s="111"/>
      <c r="E123" s="107"/>
      <c r="F123" s="107"/>
      <c r="G123" s="108"/>
      <c r="H123" s="106"/>
      <c r="I123" s="111"/>
      <c r="J123" s="111"/>
      <c r="K123" s="111"/>
      <c r="L123" s="111"/>
      <c r="M123" s="111"/>
      <c r="N123" s="111"/>
      <c r="O123" s="111"/>
      <c r="P123" s="120"/>
      <c r="Q123" s="105"/>
    </row>
    <row r="124" spans="1:17">
      <c r="A124" s="103"/>
      <c r="B124" s="110"/>
      <c r="C124" s="112"/>
      <c r="D124" s="111"/>
      <c r="E124" s="107"/>
      <c r="F124" s="107"/>
      <c r="G124" s="108"/>
      <c r="H124" s="106"/>
      <c r="I124" s="111"/>
      <c r="J124" s="111"/>
      <c r="K124" s="111"/>
      <c r="L124" s="111"/>
      <c r="M124" s="111"/>
      <c r="N124" s="111"/>
      <c r="O124" s="111"/>
      <c r="P124" s="120"/>
      <c r="Q124" s="105"/>
    </row>
    <row r="125" spans="1:17">
      <c r="A125" s="103"/>
      <c r="B125" s="110"/>
      <c r="C125" s="112"/>
      <c r="D125" s="111"/>
      <c r="E125" s="107"/>
      <c r="F125" s="107"/>
      <c r="G125" s="108"/>
      <c r="H125" s="106"/>
      <c r="I125" s="111"/>
      <c r="J125" s="111"/>
      <c r="K125" s="111"/>
      <c r="L125" s="111"/>
      <c r="M125" s="111"/>
      <c r="N125" s="111"/>
      <c r="O125" s="111"/>
      <c r="P125" s="120"/>
      <c r="Q125" s="105"/>
    </row>
    <row r="126" spans="1:17">
      <c r="A126" s="103"/>
      <c r="B126" s="110"/>
      <c r="C126" s="112"/>
      <c r="D126" s="111"/>
      <c r="E126" s="107"/>
      <c r="F126" s="107"/>
      <c r="G126" s="108"/>
      <c r="H126" s="106"/>
      <c r="I126" s="111"/>
      <c r="J126" s="111"/>
      <c r="K126" s="111"/>
      <c r="L126" s="111"/>
      <c r="M126" s="111"/>
      <c r="N126" s="111"/>
      <c r="O126" s="111"/>
      <c r="P126" s="120"/>
      <c r="Q126" s="105"/>
    </row>
    <row r="127" spans="1:17">
      <c r="A127" s="103"/>
      <c r="B127" s="110"/>
      <c r="C127" s="112"/>
      <c r="D127" s="111"/>
      <c r="E127" s="107"/>
      <c r="F127" s="107"/>
      <c r="G127" s="108"/>
      <c r="H127" s="106"/>
      <c r="I127" s="111"/>
      <c r="J127" s="111"/>
      <c r="K127" s="111"/>
      <c r="L127" s="111"/>
      <c r="M127" s="111"/>
      <c r="N127" s="111"/>
      <c r="O127" s="111"/>
      <c r="P127" s="120"/>
      <c r="Q127" s="105"/>
    </row>
    <row r="128" spans="1:17">
      <c r="A128" s="103"/>
      <c r="B128" s="110"/>
      <c r="C128" s="112"/>
      <c r="D128" s="111"/>
      <c r="E128" s="107"/>
      <c r="F128" s="107"/>
      <c r="G128" s="108"/>
      <c r="H128" s="106"/>
      <c r="I128" s="111"/>
      <c r="J128" s="111"/>
      <c r="K128" s="111"/>
      <c r="L128" s="111"/>
      <c r="M128" s="111"/>
      <c r="N128" s="111"/>
      <c r="O128" s="111"/>
      <c r="P128" s="120"/>
      <c r="Q128" s="105"/>
    </row>
    <row r="129" spans="1:17">
      <c r="A129" s="103"/>
      <c r="B129" s="110"/>
      <c r="C129" s="112"/>
      <c r="D129" s="111"/>
      <c r="E129" s="107"/>
      <c r="F129" s="107"/>
      <c r="G129" s="108"/>
      <c r="H129" s="106"/>
      <c r="I129" s="111"/>
      <c r="J129" s="111"/>
      <c r="K129" s="111"/>
      <c r="L129" s="111"/>
      <c r="M129" s="111"/>
      <c r="N129" s="111"/>
      <c r="O129" s="111"/>
      <c r="P129" s="120"/>
      <c r="Q129" s="105"/>
    </row>
    <row r="130" spans="1:17">
      <c r="A130" s="103"/>
      <c r="B130" s="110"/>
      <c r="C130" s="112"/>
      <c r="D130" s="111"/>
      <c r="E130" s="107"/>
      <c r="F130" s="107"/>
      <c r="G130" s="108"/>
      <c r="H130" s="106"/>
      <c r="I130" s="111"/>
      <c r="J130" s="111"/>
      <c r="K130" s="111"/>
      <c r="L130" s="111"/>
      <c r="M130" s="111"/>
      <c r="N130" s="111"/>
      <c r="O130" s="111"/>
      <c r="P130" s="120"/>
      <c r="Q130" s="105"/>
    </row>
    <row r="131" spans="1:17">
      <c r="A131" s="103"/>
      <c r="B131" s="110"/>
      <c r="C131" s="112"/>
      <c r="D131" s="111"/>
      <c r="E131" s="107"/>
      <c r="F131" s="107"/>
      <c r="G131" s="108"/>
      <c r="H131" s="106"/>
      <c r="I131" s="111"/>
      <c r="J131" s="111"/>
      <c r="K131" s="111"/>
      <c r="L131" s="111"/>
      <c r="M131" s="111"/>
      <c r="N131" s="111"/>
      <c r="O131" s="111"/>
      <c r="P131" s="120"/>
      <c r="Q131" s="105"/>
    </row>
    <row r="132" spans="1:17">
      <c r="A132" s="103"/>
      <c r="B132" s="110"/>
      <c r="C132" s="112"/>
      <c r="D132" s="111"/>
      <c r="E132" s="107"/>
      <c r="F132" s="107"/>
      <c r="G132" s="108"/>
      <c r="H132" s="106"/>
      <c r="I132" s="111"/>
      <c r="J132" s="111"/>
      <c r="K132" s="111"/>
      <c r="L132" s="111"/>
      <c r="M132" s="111"/>
      <c r="N132" s="111"/>
      <c r="O132" s="111"/>
      <c r="P132" s="120"/>
      <c r="Q132" s="105"/>
    </row>
    <row r="133" spans="1:17">
      <c r="A133" s="103"/>
      <c r="B133" s="110"/>
      <c r="C133" s="112"/>
      <c r="D133" s="111"/>
      <c r="E133" s="107"/>
      <c r="F133" s="107"/>
      <c r="G133" s="108"/>
      <c r="H133" s="106"/>
      <c r="I133" s="111"/>
      <c r="J133" s="111"/>
      <c r="K133" s="111"/>
      <c r="L133" s="111"/>
      <c r="M133" s="111"/>
      <c r="N133" s="111"/>
      <c r="O133" s="111"/>
      <c r="P133" s="120"/>
      <c r="Q133" s="105"/>
    </row>
    <row r="134" spans="1:17">
      <c r="A134" s="103"/>
      <c r="B134" s="110"/>
      <c r="C134" s="112"/>
      <c r="D134" s="111"/>
      <c r="E134" s="107"/>
      <c r="F134" s="107"/>
      <c r="G134" s="108"/>
      <c r="H134" s="106"/>
      <c r="I134" s="111"/>
      <c r="J134" s="111"/>
      <c r="K134" s="111"/>
      <c r="L134" s="111"/>
      <c r="M134" s="111"/>
      <c r="N134" s="111"/>
      <c r="O134" s="111"/>
      <c r="P134" s="120"/>
      <c r="Q134" s="105"/>
    </row>
    <row r="135" spans="1:17">
      <c r="A135" s="103"/>
      <c r="B135" s="110"/>
      <c r="C135" s="112"/>
      <c r="D135" s="111"/>
      <c r="E135" s="107"/>
      <c r="F135" s="107"/>
      <c r="G135" s="108"/>
      <c r="H135" s="106"/>
      <c r="I135" s="111"/>
      <c r="J135" s="111"/>
      <c r="K135" s="111"/>
      <c r="L135" s="111"/>
      <c r="M135" s="111"/>
      <c r="N135" s="111"/>
      <c r="O135" s="111"/>
      <c r="P135" s="120"/>
      <c r="Q135" s="105"/>
    </row>
    <row r="136" spans="1:17">
      <c r="A136" s="103"/>
      <c r="B136" s="110"/>
      <c r="C136" s="112"/>
      <c r="D136" s="111"/>
      <c r="E136" s="107"/>
      <c r="F136" s="107"/>
      <c r="G136" s="108"/>
      <c r="H136" s="106"/>
      <c r="I136" s="111"/>
      <c r="J136" s="111"/>
      <c r="K136" s="111"/>
      <c r="L136" s="111"/>
      <c r="M136" s="111"/>
      <c r="N136" s="111"/>
      <c r="O136" s="111"/>
      <c r="P136" s="120"/>
      <c r="Q136" s="105"/>
    </row>
    <row r="137" spans="1:17">
      <c r="A137" s="103"/>
      <c r="B137" s="110"/>
      <c r="C137" s="112"/>
      <c r="D137" s="111"/>
      <c r="E137" s="107"/>
      <c r="F137" s="107"/>
      <c r="G137" s="108"/>
      <c r="H137" s="106"/>
      <c r="I137" s="111"/>
      <c r="J137" s="111"/>
      <c r="K137" s="111"/>
      <c r="L137" s="111"/>
      <c r="M137" s="111"/>
      <c r="N137" s="111"/>
      <c r="O137" s="111"/>
      <c r="P137" s="120"/>
      <c r="Q137" s="105"/>
    </row>
    <row r="138" spans="1:17">
      <c r="A138" s="103"/>
      <c r="B138" s="110"/>
      <c r="C138" s="112"/>
      <c r="D138" s="111"/>
      <c r="E138" s="107"/>
      <c r="F138" s="107"/>
      <c r="G138" s="108"/>
      <c r="H138" s="106"/>
      <c r="I138" s="111"/>
      <c r="J138" s="111"/>
      <c r="K138" s="111"/>
      <c r="L138" s="111"/>
      <c r="M138" s="111"/>
      <c r="N138" s="111"/>
      <c r="O138" s="111"/>
      <c r="P138" s="120"/>
      <c r="Q138" s="105"/>
    </row>
    <row r="139" spans="1:17">
      <c r="A139" s="103"/>
      <c r="B139" s="110"/>
      <c r="C139" s="112"/>
      <c r="D139" s="111"/>
      <c r="E139" s="107"/>
      <c r="F139" s="107"/>
      <c r="G139" s="108"/>
      <c r="H139" s="106"/>
      <c r="I139" s="111"/>
      <c r="J139" s="111"/>
      <c r="K139" s="111"/>
      <c r="L139" s="111"/>
      <c r="M139" s="111"/>
      <c r="N139" s="111"/>
      <c r="O139" s="111"/>
      <c r="P139" s="120"/>
      <c r="Q139" s="105"/>
    </row>
    <row r="140" spans="1:17">
      <c r="A140" s="103"/>
      <c r="B140" s="110"/>
      <c r="C140" s="112"/>
      <c r="D140" s="111"/>
      <c r="E140" s="107"/>
      <c r="F140" s="107"/>
      <c r="G140" s="108"/>
      <c r="H140" s="106"/>
      <c r="I140" s="111"/>
      <c r="J140" s="111"/>
      <c r="K140" s="111"/>
      <c r="L140" s="111"/>
      <c r="M140" s="111"/>
      <c r="N140" s="111"/>
      <c r="O140" s="111"/>
      <c r="P140" s="120"/>
      <c r="Q140" s="105"/>
    </row>
    <row r="141" spans="1:17">
      <c r="A141" s="103"/>
      <c r="B141" s="110"/>
      <c r="C141" s="112"/>
      <c r="D141" s="111"/>
      <c r="E141" s="107"/>
      <c r="F141" s="107"/>
      <c r="G141" s="108"/>
      <c r="H141" s="106"/>
      <c r="I141" s="111"/>
      <c r="J141" s="111"/>
      <c r="K141" s="111"/>
      <c r="L141" s="111"/>
      <c r="M141" s="111"/>
      <c r="N141" s="111"/>
      <c r="O141" s="111"/>
      <c r="P141" s="120"/>
      <c r="Q141" s="105"/>
    </row>
    <row r="142" spans="1:17">
      <c r="A142" s="103"/>
      <c r="B142" s="110"/>
      <c r="C142" s="112"/>
      <c r="D142" s="111"/>
      <c r="E142" s="107"/>
      <c r="F142" s="107"/>
      <c r="G142" s="108"/>
      <c r="H142" s="106"/>
      <c r="I142" s="111"/>
      <c r="J142" s="111"/>
      <c r="K142" s="111"/>
      <c r="L142" s="111"/>
      <c r="M142" s="111"/>
      <c r="N142" s="111"/>
      <c r="O142" s="111"/>
      <c r="P142" s="120"/>
      <c r="Q142" s="105"/>
    </row>
    <row r="143" spans="1:17">
      <c r="A143" s="103"/>
      <c r="B143" s="110"/>
      <c r="C143" s="112"/>
      <c r="D143" s="111"/>
      <c r="E143" s="107"/>
      <c r="F143" s="107"/>
      <c r="G143" s="108"/>
      <c r="H143" s="106"/>
      <c r="I143" s="111"/>
      <c r="J143" s="111"/>
      <c r="K143" s="111"/>
      <c r="L143" s="111"/>
      <c r="M143" s="111"/>
      <c r="N143" s="111"/>
      <c r="O143" s="111"/>
      <c r="P143" s="120"/>
      <c r="Q143" s="105"/>
    </row>
    <row r="144" spans="1:17">
      <c r="A144" s="103"/>
      <c r="B144" s="110"/>
      <c r="C144" s="112"/>
      <c r="D144" s="111"/>
      <c r="E144" s="107"/>
      <c r="F144" s="107"/>
      <c r="G144" s="108"/>
      <c r="H144" s="106"/>
      <c r="I144" s="111"/>
      <c r="J144" s="111"/>
      <c r="K144" s="111"/>
      <c r="L144" s="111"/>
      <c r="M144" s="111"/>
      <c r="N144" s="111"/>
      <c r="O144" s="111"/>
      <c r="P144" s="120"/>
      <c r="Q144" s="105"/>
    </row>
    <row r="145" spans="1:17">
      <c r="A145" s="103"/>
      <c r="B145" s="110"/>
      <c r="C145" s="112"/>
      <c r="D145" s="111"/>
      <c r="E145" s="107"/>
      <c r="F145" s="107"/>
      <c r="G145" s="108"/>
      <c r="H145" s="106"/>
      <c r="I145" s="111"/>
      <c r="J145" s="111"/>
      <c r="K145" s="111"/>
      <c r="L145" s="111"/>
      <c r="M145" s="111"/>
      <c r="N145" s="111"/>
      <c r="O145" s="111"/>
      <c r="P145" s="120"/>
      <c r="Q145" s="105"/>
    </row>
    <row r="146" spans="1:17">
      <c r="A146" s="103"/>
      <c r="B146" s="110"/>
      <c r="C146" s="112"/>
      <c r="D146" s="111"/>
      <c r="E146" s="107"/>
      <c r="F146" s="107"/>
      <c r="G146" s="108"/>
      <c r="H146" s="106"/>
      <c r="I146" s="111"/>
      <c r="J146" s="111"/>
      <c r="K146" s="111"/>
      <c r="L146" s="111"/>
      <c r="M146" s="111"/>
      <c r="N146" s="111"/>
      <c r="O146" s="111"/>
      <c r="P146" s="120"/>
      <c r="Q146" s="105"/>
    </row>
    <row r="147" spans="1:17">
      <c r="A147" s="103"/>
      <c r="B147" s="110"/>
      <c r="C147" s="112"/>
      <c r="D147" s="111"/>
      <c r="E147" s="107"/>
      <c r="F147" s="107"/>
      <c r="G147" s="108"/>
      <c r="H147" s="106"/>
      <c r="I147" s="111"/>
      <c r="J147" s="111"/>
      <c r="K147" s="111"/>
      <c r="L147" s="111"/>
      <c r="M147" s="111"/>
      <c r="N147" s="111"/>
      <c r="O147" s="111"/>
      <c r="P147" s="120"/>
      <c r="Q147" s="105"/>
    </row>
    <row r="148" spans="1:17">
      <c r="A148" s="103"/>
      <c r="B148" s="110"/>
      <c r="C148" s="112"/>
      <c r="D148" s="111"/>
      <c r="E148" s="107"/>
      <c r="F148" s="107"/>
      <c r="G148" s="108"/>
      <c r="H148" s="106"/>
      <c r="I148" s="111"/>
      <c r="J148" s="111"/>
      <c r="K148" s="111"/>
      <c r="L148" s="111"/>
      <c r="M148" s="111"/>
      <c r="N148" s="111"/>
      <c r="O148" s="111"/>
      <c r="P148" s="120"/>
      <c r="Q148" s="105"/>
    </row>
    <row r="149" spans="1:17">
      <c r="A149" s="103"/>
      <c r="B149" s="110"/>
      <c r="C149" s="112"/>
      <c r="D149" s="111"/>
      <c r="E149" s="107"/>
      <c r="F149" s="107"/>
      <c r="G149" s="108"/>
      <c r="H149" s="106"/>
      <c r="I149" s="111"/>
      <c r="J149" s="111"/>
      <c r="K149" s="111"/>
      <c r="L149" s="111"/>
      <c r="M149" s="111"/>
      <c r="N149" s="111"/>
      <c r="O149" s="111"/>
      <c r="P149" s="120"/>
      <c r="Q149" s="105"/>
    </row>
    <row r="150" spans="1:17">
      <c r="A150" s="103"/>
      <c r="B150" s="110"/>
      <c r="C150" s="112"/>
      <c r="D150" s="111"/>
      <c r="E150" s="107"/>
      <c r="F150" s="107"/>
      <c r="G150" s="108"/>
      <c r="H150" s="106"/>
      <c r="I150" s="111"/>
      <c r="J150" s="111"/>
      <c r="K150" s="111"/>
      <c r="L150" s="111"/>
      <c r="M150" s="111"/>
      <c r="N150" s="111"/>
      <c r="O150" s="111"/>
      <c r="P150" s="120"/>
      <c r="Q150" s="105"/>
    </row>
    <row r="151" spans="1:17">
      <c r="A151" s="103"/>
      <c r="B151" s="110"/>
      <c r="C151" s="112"/>
      <c r="D151" s="111"/>
      <c r="E151" s="107"/>
      <c r="F151" s="107"/>
      <c r="G151" s="108"/>
      <c r="H151" s="106"/>
      <c r="I151" s="111"/>
      <c r="J151" s="111"/>
      <c r="K151" s="111"/>
      <c r="L151" s="111"/>
      <c r="M151" s="111"/>
      <c r="N151" s="111"/>
      <c r="O151" s="111"/>
      <c r="P151" s="120"/>
      <c r="Q151" s="105"/>
    </row>
    <row r="152" spans="1:17">
      <c r="A152" s="103"/>
      <c r="B152" s="110"/>
      <c r="C152" s="112"/>
      <c r="D152" s="111"/>
      <c r="E152" s="107"/>
      <c r="F152" s="107"/>
      <c r="G152" s="108"/>
      <c r="H152" s="106"/>
      <c r="I152" s="111"/>
      <c r="J152" s="111"/>
      <c r="K152" s="111"/>
      <c r="L152" s="111"/>
      <c r="M152" s="111"/>
      <c r="N152" s="111"/>
      <c r="O152" s="111"/>
      <c r="P152" s="120"/>
      <c r="Q152" s="105"/>
    </row>
    <row r="153" spans="1:17">
      <c r="A153" s="103"/>
      <c r="B153" s="110"/>
      <c r="C153" s="112"/>
      <c r="D153" s="111"/>
      <c r="E153" s="107"/>
      <c r="F153" s="107"/>
      <c r="G153" s="108"/>
      <c r="H153" s="106"/>
      <c r="I153" s="111"/>
      <c r="J153" s="111"/>
      <c r="K153" s="111"/>
      <c r="L153" s="111"/>
      <c r="M153" s="111"/>
      <c r="N153" s="111"/>
      <c r="O153" s="111"/>
      <c r="P153" s="120"/>
      <c r="Q153" s="105"/>
    </row>
    <row r="154" spans="1:17">
      <c r="A154" s="103"/>
      <c r="B154" s="110"/>
      <c r="C154" s="112"/>
      <c r="D154" s="111"/>
      <c r="E154" s="107"/>
      <c r="F154" s="107"/>
      <c r="G154" s="108"/>
      <c r="H154" s="106"/>
      <c r="I154" s="111"/>
      <c r="J154" s="111"/>
      <c r="K154" s="111"/>
      <c r="L154" s="111"/>
      <c r="M154" s="111"/>
      <c r="N154" s="111"/>
      <c r="O154" s="111"/>
      <c r="P154" s="120"/>
      <c r="Q154" s="105"/>
    </row>
    <row r="155" spans="1:17">
      <c r="A155" s="103"/>
      <c r="B155" s="110"/>
      <c r="C155" s="112"/>
      <c r="D155" s="111"/>
      <c r="E155" s="107"/>
      <c r="F155" s="107"/>
      <c r="G155" s="108"/>
      <c r="H155" s="106"/>
      <c r="I155" s="111"/>
      <c r="J155" s="111"/>
      <c r="K155" s="111"/>
      <c r="L155" s="111"/>
      <c r="M155" s="111"/>
      <c r="N155" s="111"/>
      <c r="O155" s="111"/>
      <c r="P155" s="120"/>
      <c r="Q155" s="105"/>
    </row>
    <row r="156" spans="1:17">
      <c r="A156" s="103"/>
      <c r="B156" s="110"/>
      <c r="C156" s="112"/>
      <c r="D156" s="111"/>
      <c r="E156" s="107"/>
      <c r="F156" s="107"/>
      <c r="G156" s="108"/>
      <c r="H156" s="106"/>
      <c r="I156" s="111"/>
      <c r="J156" s="111"/>
      <c r="K156" s="111"/>
      <c r="L156" s="111"/>
      <c r="M156" s="111"/>
      <c r="N156" s="111"/>
      <c r="O156" s="111"/>
      <c r="P156" s="120"/>
      <c r="Q156" s="105"/>
    </row>
    <row r="157" spans="1:17">
      <c r="A157" s="103"/>
      <c r="B157" s="110"/>
      <c r="C157" s="112"/>
      <c r="D157" s="111"/>
      <c r="E157" s="107"/>
      <c r="F157" s="107"/>
      <c r="G157" s="108"/>
      <c r="H157" s="106"/>
      <c r="I157" s="111"/>
      <c r="J157" s="111"/>
      <c r="K157" s="111"/>
      <c r="L157" s="111"/>
      <c r="M157" s="111"/>
      <c r="N157" s="111"/>
      <c r="O157" s="111"/>
      <c r="P157" s="120"/>
      <c r="Q157" s="105"/>
    </row>
    <row r="158" spans="1:17">
      <c r="A158" s="103"/>
      <c r="B158" s="110"/>
      <c r="C158" s="112"/>
      <c r="D158" s="111"/>
      <c r="E158" s="107"/>
      <c r="F158" s="107"/>
      <c r="G158" s="108"/>
      <c r="H158" s="106"/>
      <c r="I158" s="111"/>
      <c r="J158" s="111"/>
      <c r="K158" s="111"/>
      <c r="L158" s="111"/>
      <c r="M158" s="111"/>
      <c r="N158" s="111"/>
      <c r="O158" s="111"/>
      <c r="P158" s="120"/>
      <c r="Q158" s="105"/>
    </row>
    <row r="159" spans="1:17">
      <c r="A159" s="103"/>
      <c r="B159" s="110"/>
      <c r="C159" s="112"/>
      <c r="D159" s="111"/>
      <c r="E159" s="107"/>
      <c r="F159" s="107"/>
      <c r="G159" s="108"/>
      <c r="H159" s="106"/>
      <c r="I159" s="111"/>
      <c r="J159" s="111"/>
      <c r="K159" s="111"/>
      <c r="L159" s="111"/>
      <c r="M159" s="111"/>
      <c r="N159" s="111"/>
      <c r="O159" s="111"/>
      <c r="P159" s="120"/>
      <c r="Q159" s="105"/>
    </row>
    <row r="160" spans="1:17">
      <c r="A160" s="103"/>
      <c r="B160" s="110"/>
      <c r="C160" s="112"/>
      <c r="D160" s="111"/>
      <c r="E160" s="107"/>
      <c r="F160" s="107"/>
      <c r="G160" s="108"/>
      <c r="H160" s="106"/>
      <c r="I160" s="111"/>
      <c r="J160" s="111"/>
      <c r="K160" s="111"/>
      <c r="L160" s="111"/>
      <c r="M160" s="111"/>
      <c r="N160" s="111"/>
      <c r="O160" s="111"/>
      <c r="P160" s="120"/>
      <c r="Q160" s="105"/>
    </row>
    <row r="161" spans="1:17">
      <c r="A161" s="103"/>
      <c r="B161" s="110"/>
      <c r="C161" s="112"/>
      <c r="D161" s="111"/>
      <c r="E161" s="107"/>
      <c r="F161" s="107"/>
      <c r="G161" s="108"/>
      <c r="H161" s="106"/>
      <c r="I161" s="111"/>
      <c r="J161" s="111"/>
      <c r="K161" s="111"/>
      <c r="L161" s="111"/>
      <c r="M161" s="111"/>
      <c r="N161" s="111"/>
      <c r="O161" s="111"/>
      <c r="P161" s="120"/>
      <c r="Q161" s="105"/>
    </row>
    <row r="162" spans="1:17">
      <c r="A162" s="103"/>
      <c r="B162" s="110"/>
      <c r="C162" s="112"/>
      <c r="D162" s="111"/>
      <c r="E162" s="107"/>
      <c r="F162" s="107"/>
      <c r="G162" s="108"/>
      <c r="H162" s="106"/>
      <c r="I162" s="111"/>
      <c r="J162" s="111"/>
      <c r="K162" s="111"/>
      <c r="L162" s="111"/>
      <c r="M162" s="111"/>
      <c r="N162" s="111"/>
      <c r="O162" s="111"/>
      <c r="P162" s="120"/>
      <c r="Q162" s="105"/>
    </row>
    <row r="163" spans="1:17">
      <c r="A163" s="103"/>
      <c r="B163" s="110"/>
      <c r="C163" s="112"/>
      <c r="D163" s="111"/>
      <c r="E163" s="107"/>
      <c r="F163" s="107"/>
      <c r="G163" s="108"/>
      <c r="H163" s="106"/>
      <c r="I163" s="111"/>
      <c r="J163" s="111"/>
      <c r="K163" s="111"/>
      <c r="L163" s="111"/>
      <c r="M163" s="111"/>
      <c r="N163" s="111"/>
      <c r="O163" s="111"/>
      <c r="P163" s="120"/>
      <c r="Q163" s="105"/>
    </row>
    <row r="164" spans="1:17">
      <c r="A164" s="103"/>
      <c r="B164" s="110"/>
      <c r="C164" s="112"/>
      <c r="D164" s="111"/>
      <c r="E164" s="107"/>
      <c r="F164" s="107"/>
      <c r="G164" s="108"/>
      <c r="H164" s="106"/>
      <c r="I164" s="111"/>
      <c r="J164" s="111"/>
      <c r="K164" s="111"/>
      <c r="L164" s="111"/>
      <c r="M164" s="111"/>
      <c r="N164" s="111"/>
      <c r="O164" s="111"/>
      <c r="P164" s="120"/>
      <c r="Q164" s="105"/>
    </row>
    <row r="165" spans="1:17">
      <c r="A165" s="103"/>
      <c r="B165" s="110"/>
      <c r="C165" s="112"/>
      <c r="D165" s="111"/>
      <c r="E165" s="107"/>
      <c r="F165" s="107"/>
      <c r="G165" s="108"/>
      <c r="H165" s="106"/>
      <c r="I165" s="111"/>
      <c r="J165" s="111"/>
      <c r="K165" s="111"/>
      <c r="L165" s="111"/>
      <c r="M165" s="111"/>
      <c r="N165" s="111"/>
      <c r="O165" s="111"/>
      <c r="P165" s="120"/>
      <c r="Q165" s="105"/>
    </row>
    <row r="166" spans="1:17">
      <c r="A166" s="103"/>
      <c r="B166" s="110"/>
      <c r="C166" s="112"/>
      <c r="D166" s="111"/>
      <c r="E166" s="107"/>
      <c r="F166" s="107"/>
      <c r="G166" s="108"/>
      <c r="H166" s="106"/>
      <c r="I166" s="111"/>
      <c r="J166" s="111"/>
      <c r="K166" s="111"/>
      <c r="L166" s="111"/>
      <c r="M166" s="111"/>
      <c r="N166" s="111"/>
      <c r="O166" s="111"/>
      <c r="P166" s="120"/>
      <c r="Q166" s="105"/>
    </row>
    <row r="167" spans="1:17">
      <c r="A167" s="103"/>
      <c r="B167" s="110"/>
      <c r="C167" s="112"/>
      <c r="D167" s="111"/>
      <c r="E167" s="107"/>
      <c r="F167" s="107"/>
      <c r="G167" s="108"/>
      <c r="H167" s="106"/>
      <c r="I167" s="111"/>
      <c r="J167" s="111"/>
      <c r="K167" s="111"/>
      <c r="L167" s="111"/>
      <c r="M167" s="111"/>
      <c r="N167" s="111"/>
      <c r="O167" s="111"/>
      <c r="P167" s="120"/>
      <c r="Q167" s="105"/>
    </row>
    <row r="168" spans="1:17">
      <c r="A168" s="103"/>
      <c r="B168" s="110"/>
      <c r="C168" s="112"/>
      <c r="D168" s="111"/>
      <c r="E168" s="107"/>
      <c r="F168" s="107"/>
      <c r="G168" s="108"/>
      <c r="H168" s="106"/>
      <c r="I168" s="111"/>
      <c r="J168" s="111"/>
      <c r="K168" s="111"/>
      <c r="L168" s="111"/>
      <c r="M168" s="111"/>
      <c r="N168" s="111"/>
      <c r="O168" s="111"/>
      <c r="P168" s="120"/>
      <c r="Q168" s="105"/>
    </row>
    <row r="169" spans="1:17">
      <c r="A169" s="103"/>
      <c r="B169" s="110"/>
      <c r="C169" s="112"/>
      <c r="D169" s="111"/>
      <c r="E169" s="107"/>
      <c r="F169" s="107"/>
      <c r="G169" s="108"/>
      <c r="H169" s="106"/>
      <c r="I169" s="111"/>
      <c r="J169" s="111"/>
      <c r="K169" s="111"/>
      <c r="L169" s="111"/>
      <c r="M169" s="111"/>
      <c r="N169" s="111"/>
      <c r="O169" s="111"/>
      <c r="P169" s="120"/>
      <c r="Q169" s="105"/>
    </row>
    <row r="170" spans="1:17">
      <c r="A170" s="103"/>
      <c r="B170" s="110"/>
      <c r="C170" s="112"/>
      <c r="D170" s="111"/>
      <c r="E170" s="107"/>
      <c r="F170" s="107"/>
      <c r="G170" s="108"/>
      <c r="H170" s="106"/>
      <c r="I170" s="111"/>
      <c r="J170" s="111"/>
      <c r="K170" s="111"/>
      <c r="L170" s="111"/>
      <c r="M170" s="111"/>
      <c r="N170" s="111"/>
      <c r="O170" s="111"/>
      <c r="P170" s="120"/>
      <c r="Q170" s="105"/>
    </row>
    <row r="171" spans="1:17">
      <c r="A171" s="103"/>
      <c r="B171" s="110"/>
      <c r="C171" s="112"/>
      <c r="D171" s="111"/>
      <c r="E171" s="107"/>
      <c r="F171" s="107"/>
      <c r="G171" s="108"/>
      <c r="H171" s="106"/>
      <c r="I171" s="111"/>
      <c r="J171" s="111"/>
      <c r="K171" s="111"/>
      <c r="L171" s="111"/>
      <c r="M171" s="111"/>
      <c r="N171" s="111"/>
      <c r="O171" s="111"/>
      <c r="P171" s="120"/>
      <c r="Q171" s="105"/>
    </row>
    <row r="172" spans="1:17">
      <c r="A172" s="103"/>
      <c r="B172" s="110"/>
      <c r="C172" s="112"/>
      <c r="D172" s="111"/>
      <c r="E172" s="107"/>
      <c r="F172" s="107"/>
      <c r="G172" s="108"/>
      <c r="H172" s="106"/>
      <c r="I172" s="111"/>
      <c r="J172" s="111"/>
      <c r="K172" s="111"/>
      <c r="L172" s="111"/>
      <c r="M172" s="111"/>
      <c r="N172" s="111"/>
      <c r="O172" s="111"/>
      <c r="P172" s="120"/>
      <c r="Q172" s="105"/>
    </row>
    <row r="173" spans="1:17">
      <c r="A173" s="103"/>
      <c r="B173" s="110"/>
      <c r="C173" s="112"/>
      <c r="D173" s="111"/>
      <c r="E173" s="107"/>
      <c r="F173" s="107"/>
      <c r="G173" s="108"/>
      <c r="H173" s="106"/>
      <c r="I173" s="111"/>
      <c r="J173" s="111"/>
      <c r="K173" s="111"/>
      <c r="L173" s="111"/>
      <c r="M173" s="111"/>
      <c r="N173" s="111"/>
      <c r="O173" s="111"/>
      <c r="P173" s="120"/>
      <c r="Q173" s="105"/>
    </row>
    <row r="174" spans="1:17">
      <c r="A174" s="103"/>
      <c r="B174" s="110"/>
      <c r="C174" s="112"/>
      <c r="D174" s="111"/>
      <c r="E174" s="107"/>
      <c r="F174" s="107"/>
      <c r="G174" s="108"/>
      <c r="H174" s="106"/>
      <c r="I174" s="111"/>
      <c r="J174" s="111"/>
      <c r="K174" s="111"/>
      <c r="L174" s="111"/>
      <c r="M174" s="111"/>
      <c r="N174" s="111"/>
      <c r="O174" s="111"/>
      <c r="P174" s="120"/>
      <c r="Q174" s="105"/>
    </row>
    <row r="175" spans="1:17">
      <c r="A175" s="103"/>
      <c r="B175" s="110"/>
      <c r="C175" s="112"/>
      <c r="D175" s="111"/>
      <c r="E175" s="107"/>
      <c r="F175" s="107"/>
      <c r="G175" s="108"/>
      <c r="H175" s="106"/>
      <c r="I175" s="111"/>
      <c r="J175" s="111"/>
      <c r="K175" s="111"/>
      <c r="L175" s="111"/>
      <c r="M175" s="111"/>
      <c r="N175" s="111"/>
      <c r="O175" s="111"/>
      <c r="P175" s="120"/>
      <c r="Q175" s="105"/>
    </row>
    <row r="176" spans="1:17">
      <c r="A176" s="103"/>
      <c r="B176" s="110"/>
      <c r="C176" s="112"/>
      <c r="D176" s="111"/>
      <c r="E176" s="107"/>
      <c r="F176" s="107"/>
      <c r="G176" s="108"/>
      <c r="H176" s="106"/>
      <c r="I176" s="111"/>
      <c r="J176" s="111"/>
      <c r="K176" s="111"/>
      <c r="L176" s="111"/>
      <c r="M176" s="111"/>
      <c r="N176" s="111"/>
      <c r="O176" s="111"/>
      <c r="P176" s="120"/>
      <c r="Q176" s="105"/>
    </row>
    <row r="177" spans="1:17">
      <c r="A177" s="103"/>
      <c r="B177" s="110"/>
      <c r="C177" s="112"/>
      <c r="D177" s="111"/>
      <c r="E177" s="107"/>
      <c r="F177" s="107"/>
      <c r="G177" s="108"/>
      <c r="H177" s="106"/>
      <c r="I177" s="111"/>
      <c r="J177" s="111"/>
      <c r="K177" s="111"/>
      <c r="L177" s="111"/>
      <c r="M177" s="111"/>
      <c r="N177" s="111"/>
      <c r="O177" s="111"/>
      <c r="P177" s="120"/>
      <c r="Q177" s="105"/>
    </row>
    <row r="178" spans="1:17">
      <c r="A178" s="103"/>
      <c r="B178" s="110"/>
      <c r="C178" s="112"/>
      <c r="D178" s="111"/>
      <c r="E178" s="107"/>
      <c r="F178" s="107"/>
      <c r="G178" s="108"/>
      <c r="H178" s="106"/>
      <c r="I178" s="111"/>
      <c r="J178" s="111"/>
      <c r="K178" s="111"/>
      <c r="L178" s="111"/>
      <c r="M178" s="111"/>
      <c r="N178" s="111"/>
      <c r="O178" s="111"/>
      <c r="P178" s="120"/>
      <c r="Q178" s="105"/>
    </row>
    <row r="179" spans="1:17">
      <c r="A179" s="103"/>
      <c r="B179" s="110"/>
      <c r="C179" s="112"/>
      <c r="D179" s="111"/>
      <c r="E179" s="107"/>
      <c r="F179" s="107"/>
      <c r="G179" s="108"/>
      <c r="H179" s="106"/>
      <c r="I179" s="111"/>
      <c r="J179" s="111"/>
      <c r="K179" s="111"/>
      <c r="L179" s="111"/>
      <c r="M179" s="111"/>
      <c r="N179" s="111"/>
      <c r="O179" s="111"/>
      <c r="P179" s="120"/>
      <c r="Q179" s="105"/>
    </row>
    <row r="180" spans="1:17">
      <c r="A180" s="103"/>
      <c r="B180" s="110"/>
      <c r="C180" s="112"/>
      <c r="D180" s="111"/>
      <c r="E180" s="107"/>
      <c r="F180" s="107"/>
      <c r="G180" s="108"/>
      <c r="H180" s="106"/>
      <c r="I180" s="111"/>
      <c r="J180" s="111"/>
      <c r="K180" s="111"/>
      <c r="L180" s="111"/>
      <c r="M180" s="111"/>
      <c r="N180" s="111"/>
      <c r="O180" s="111"/>
      <c r="P180" s="120"/>
      <c r="Q180" s="105"/>
    </row>
    <row r="181" spans="1:17">
      <c r="A181" s="103"/>
      <c r="B181" s="110"/>
      <c r="C181" s="112"/>
      <c r="D181" s="111"/>
      <c r="E181" s="107"/>
      <c r="F181" s="107"/>
      <c r="G181" s="108"/>
      <c r="H181" s="106"/>
      <c r="I181" s="111"/>
      <c r="J181" s="111"/>
      <c r="K181" s="111"/>
      <c r="L181" s="111"/>
      <c r="M181" s="111"/>
      <c r="N181" s="111"/>
      <c r="O181" s="111"/>
      <c r="P181" s="120"/>
      <c r="Q181" s="105"/>
    </row>
    <row r="182" spans="1:17">
      <c r="A182" s="103"/>
      <c r="B182" s="110"/>
      <c r="C182" s="112"/>
      <c r="D182" s="111"/>
      <c r="E182" s="107"/>
      <c r="F182" s="107"/>
      <c r="G182" s="108"/>
      <c r="H182" s="106"/>
      <c r="I182" s="111"/>
      <c r="J182" s="111"/>
      <c r="K182" s="111"/>
      <c r="L182" s="111"/>
      <c r="M182" s="111"/>
      <c r="N182" s="111"/>
      <c r="O182" s="111"/>
      <c r="P182" s="120"/>
      <c r="Q182" s="105"/>
    </row>
    <row r="183" spans="1:17">
      <c r="A183" s="103"/>
      <c r="B183" s="110"/>
      <c r="C183" s="112"/>
      <c r="D183" s="111"/>
      <c r="E183" s="107"/>
      <c r="F183" s="107"/>
      <c r="G183" s="108"/>
      <c r="H183" s="106"/>
      <c r="I183" s="111"/>
      <c r="J183" s="111"/>
      <c r="K183" s="111"/>
      <c r="L183" s="111"/>
      <c r="M183" s="111"/>
      <c r="N183" s="111"/>
      <c r="O183" s="111"/>
      <c r="P183" s="120"/>
      <c r="Q183" s="105"/>
    </row>
    <row r="184" spans="1:17">
      <c r="A184" s="103"/>
      <c r="B184" s="110"/>
      <c r="C184" s="112"/>
      <c r="D184" s="111"/>
      <c r="E184" s="107"/>
      <c r="F184" s="107"/>
      <c r="G184" s="108"/>
      <c r="H184" s="106"/>
      <c r="I184" s="111"/>
      <c r="J184" s="111"/>
      <c r="K184" s="111"/>
      <c r="L184" s="111"/>
      <c r="M184" s="111"/>
      <c r="N184" s="111"/>
      <c r="O184" s="111"/>
      <c r="P184" s="120"/>
      <c r="Q184" s="105"/>
    </row>
    <row r="185" spans="1:17">
      <c r="A185" s="103"/>
      <c r="B185" s="110"/>
      <c r="C185" s="112"/>
      <c r="D185" s="111"/>
      <c r="E185" s="107"/>
      <c r="F185" s="107"/>
      <c r="G185" s="108"/>
      <c r="H185" s="106"/>
      <c r="I185" s="111"/>
      <c r="J185" s="111"/>
      <c r="K185" s="111"/>
      <c r="L185" s="111"/>
      <c r="M185" s="111"/>
      <c r="N185" s="111"/>
      <c r="O185" s="111"/>
      <c r="P185" s="120"/>
      <c r="Q185" s="105"/>
    </row>
    <row r="186" spans="1:17">
      <c r="A186" s="103"/>
      <c r="B186" s="110"/>
      <c r="C186" s="112"/>
      <c r="D186" s="111"/>
      <c r="E186" s="107"/>
      <c r="F186" s="107"/>
      <c r="G186" s="108"/>
      <c r="H186" s="106"/>
      <c r="I186" s="111"/>
      <c r="J186" s="111"/>
      <c r="K186" s="111"/>
      <c r="L186" s="111"/>
      <c r="M186" s="111"/>
      <c r="N186" s="111"/>
      <c r="O186" s="111"/>
      <c r="P186" s="120"/>
      <c r="Q186" s="105"/>
    </row>
    <row r="187" spans="1:17">
      <c r="A187" s="103"/>
      <c r="B187" s="110"/>
      <c r="C187" s="112"/>
      <c r="D187" s="111"/>
      <c r="E187" s="107"/>
      <c r="F187" s="107"/>
      <c r="G187" s="108"/>
      <c r="H187" s="106"/>
      <c r="I187" s="111"/>
      <c r="J187" s="111"/>
      <c r="K187" s="111"/>
      <c r="L187" s="111"/>
      <c r="M187" s="111"/>
      <c r="N187" s="111"/>
      <c r="O187" s="111"/>
      <c r="P187" s="120"/>
      <c r="Q187" s="105"/>
    </row>
    <row r="188" spans="1:17">
      <c r="A188" s="103"/>
      <c r="B188" s="110"/>
      <c r="C188" s="112"/>
      <c r="D188" s="111"/>
      <c r="E188" s="107"/>
      <c r="F188" s="107"/>
      <c r="G188" s="108"/>
      <c r="H188" s="106"/>
      <c r="I188" s="111"/>
      <c r="J188" s="111"/>
      <c r="K188" s="111"/>
      <c r="L188" s="111"/>
      <c r="M188" s="111"/>
      <c r="N188" s="111"/>
      <c r="O188" s="111"/>
      <c r="P188" s="120"/>
      <c r="Q188" s="105"/>
    </row>
    <row r="189" spans="1:17">
      <c r="A189" s="103"/>
      <c r="B189" s="110"/>
      <c r="C189" s="112"/>
      <c r="D189" s="111"/>
      <c r="E189" s="107"/>
      <c r="F189" s="107"/>
      <c r="G189" s="108"/>
      <c r="H189" s="106"/>
      <c r="I189" s="111"/>
      <c r="J189" s="111"/>
      <c r="K189" s="111"/>
      <c r="L189" s="111"/>
      <c r="M189" s="111"/>
      <c r="N189" s="111"/>
      <c r="O189" s="111"/>
      <c r="P189" s="120"/>
      <c r="Q189" s="105"/>
    </row>
    <row r="190" spans="1:17">
      <c r="A190" s="103"/>
      <c r="B190" s="110"/>
      <c r="C190" s="112"/>
      <c r="D190" s="111"/>
      <c r="E190" s="107"/>
      <c r="F190" s="107"/>
      <c r="G190" s="108"/>
      <c r="H190" s="106"/>
      <c r="I190" s="111"/>
      <c r="J190" s="111"/>
      <c r="K190" s="111"/>
      <c r="L190" s="111"/>
      <c r="M190" s="111"/>
      <c r="N190" s="111"/>
      <c r="O190" s="111"/>
      <c r="P190" s="120"/>
      <c r="Q190" s="105"/>
    </row>
    <row r="191" spans="1:17">
      <c r="A191" s="103"/>
      <c r="B191" s="110"/>
      <c r="C191" s="112"/>
      <c r="D191" s="111"/>
      <c r="E191" s="107"/>
      <c r="F191" s="107"/>
      <c r="G191" s="108"/>
      <c r="H191" s="106"/>
      <c r="I191" s="111"/>
      <c r="J191" s="111"/>
      <c r="K191" s="111"/>
      <c r="L191" s="111"/>
      <c r="M191" s="111"/>
      <c r="N191" s="111"/>
      <c r="O191" s="111"/>
      <c r="P191" s="120"/>
      <c r="Q191" s="105"/>
    </row>
    <row r="192" spans="1:17">
      <c r="A192" s="103"/>
      <c r="B192" s="110"/>
      <c r="C192" s="112"/>
      <c r="D192" s="111"/>
      <c r="E192" s="107"/>
      <c r="F192" s="107"/>
      <c r="G192" s="108"/>
      <c r="H192" s="106"/>
      <c r="I192" s="111"/>
      <c r="J192" s="111"/>
      <c r="K192" s="111"/>
      <c r="L192" s="111"/>
      <c r="M192" s="111"/>
      <c r="N192" s="111"/>
      <c r="O192" s="111"/>
      <c r="P192" s="120"/>
      <c r="Q192" s="105"/>
    </row>
    <row r="193" spans="1:17">
      <c r="A193" s="103"/>
      <c r="B193" s="110"/>
      <c r="C193" s="112"/>
      <c r="D193" s="111"/>
      <c r="E193" s="107"/>
      <c r="F193" s="107"/>
      <c r="G193" s="108"/>
      <c r="H193" s="106"/>
      <c r="I193" s="111"/>
      <c r="J193" s="111"/>
      <c r="K193" s="111"/>
      <c r="L193" s="111"/>
      <c r="M193" s="111"/>
      <c r="N193" s="111"/>
      <c r="O193" s="111"/>
      <c r="P193" s="120"/>
      <c r="Q193" s="105"/>
    </row>
    <row r="194" spans="1:17">
      <c r="A194" s="103"/>
      <c r="B194" s="110"/>
      <c r="C194" s="112"/>
      <c r="D194" s="111"/>
      <c r="E194" s="107"/>
      <c r="F194" s="107"/>
      <c r="G194" s="108"/>
      <c r="H194" s="106"/>
      <c r="I194" s="111"/>
      <c r="J194" s="111"/>
      <c r="K194" s="111"/>
      <c r="L194" s="111"/>
      <c r="M194" s="111"/>
      <c r="N194" s="111"/>
      <c r="O194" s="111"/>
      <c r="P194" s="120"/>
      <c r="Q194" s="105"/>
    </row>
    <row r="195" spans="1:17">
      <c r="A195" s="103"/>
      <c r="B195" s="110"/>
      <c r="C195" s="112"/>
      <c r="D195" s="111"/>
      <c r="E195" s="107"/>
      <c r="F195" s="107"/>
      <c r="G195" s="108"/>
      <c r="H195" s="106"/>
      <c r="I195" s="111"/>
      <c r="J195" s="111"/>
      <c r="K195" s="111"/>
      <c r="L195" s="111"/>
      <c r="M195" s="111"/>
      <c r="N195" s="111"/>
      <c r="O195" s="111"/>
      <c r="P195" s="120"/>
      <c r="Q195" s="105"/>
    </row>
    <row r="196" spans="1:17">
      <c r="A196" s="103"/>
      <c r="B196" s="110"/>
      <c r="C196" s="112"/>
      <c r="D196" s="111"/>
      <c r="E196" s="107"/>
      <c r="F196" s="107"/>
      <c r="G196" s="108"/>
      <c r="H196" s="106"/>
      <c r="I196" s="111"/>
      <c r="J196" s="111"/>
      <c r="K196" s="111"/>
      <c r="L196" s="111"/>
      <c r="M196" s="111"/>
      <c r="N196" s="111"/>
      <c r="O196" s="111"/>
      <c r="P196" s="120"/>
      <c r="Q196" s="105"/>
    </row>
    <row r="197" spans="1:17">
      <c r="A197" s="103"/>
      <c r="B197" s="110"/>
      <c r="C197" s="112"/>
      <c r="D197" s="111"/>
      <c r="E197" s="107"/>
      <c r="F197" s="107"/>
      <c r="G197" s="108"/>
      <c r="H197" s="106"/>
      <c r="I197" s="111"/>
      <c r="J197" s="111"/>
      <c r="K197" s="111"/>
      <c r="L197" s="111"/>
      <c r="M197" s="111"/>
      <c r="N197" s="111"/>
      <c r="O197" s="111"/>
      <c r="P197" s="120"/>
      <c r="Q197" s="105"/>
    </row>
    <row r="198" spans="1:17">
      <c r="A198" s="103"/>
      <c r="B198" s="110"/>
      <c r="C198" s="112"/>
      <c r="D198" s="111"/>
      <c r="E198" s="107"/>
      <c r="F198" s="107"/>
      <c r="G198" s="108"/>
      <c r="H198" s="106"/>
      <c r="I198" s="111"/>
      <c r="J198" s="111"/>
      <c r="K198" s="111"/>
      <c r="L198" s="111"/>
      <c r="M198" s="111"/>
      <c r="N198" s="111"/>
      <c r="O198" s="111"/>
      <c r="P198" s="120"/>
      <c r="Q198" s="105"/>
    </row>
    <row r="199" spans="1:17">
      <c r="A199" s="103"/>
      <c r="B199" s="110"/>
      <c r="C199" s="112"/>
      <c r="D199" s="111"/>
      <c r="E199" s="107"/>
      <c r="F199" s="107"/>
      <c r="G199" s="108"/>
      <c r="H199" s="106"/>
      <c r="I199" s="111"/>
      <c r="J199" s="111"/>
      <c r="K199" s="111"/>
      <c r="L199" s="111"/>
      <c r="M199" s="111"/>
      <c r="N199" s="111"/>
      <c r="O199" s="111"/>
      <c r="P199" s="120"/>
      <c r="Q199" s="105"/>
    </row>
    <row r="200" spans="1:17">
      <c r="A200" s="103"/>
      <c r="B200" s="110"/>
      <c r="C200" s="112"/>
      <c r="D200" s="111"/>
      <c r="E200" s="107"/>
      <c r="F200" s="107"/>
      <c r="G200" s="108"/>
      <c r="H200" s="106"/>
      <c r="I200" s="111"/>
      <c r="J200" s="111"/>
      <c r="K200" s="111"/>
      <c r="L200" s="111"/>
      <c r="M200" s="111"/>
      <c r="N200" s="111"/>
      <c r="O200" s="111"/>
      <c r="P200" s="120"/>
      <c r="Q200" s="105"/>
    </row>
    <row r="201" spans="1:17">
      <c r="A201" s="103"/>
      <c r="B201" s="110"/>
      <c r="C201" s="112"/>
      <c r="D201" s="111"/>
      <c r="E201" s="107"/>
      <c r="F201" s="107"/>
      <c r="G201" s="108"/>
      <c r="H201" s="106"/>
      <c r="I201" s="111"/>
      <c r="J201" s="111"/>
      <c r="K201" s="111"/>
      <c r="L201" s="111"/>
      <c r="M201" s="111"/>
      <c r="N201" s="111"/>
      <c r="O201" s="111"/>
      <c r="P201" s="120"/>
      <c r="Q201" s="105"/>
    </row>
    <row r="202" spans="1:17">
      <c r="A202" s="103"/>
      <c r="B202" s="110"/>
      <c r="C202" s="112"/>
      <c r="D202" s="111"/>
      <c r="E202" s="107"/>
      <c r="F202" s="107"/>
      <c r="G202" s="108"/>
      <c r="H202" s="106"/>
      <c r="I202" s="111"/>
      <c r="J202" s="111"/>
      <c r="K202" s="111"/>
      <c r="L202" s="111"/>
      <c r="M202" s="111"/>
      <c r="N202" s="111"/>
      <c r="O202" s="111"/>
      <c r="P202" s="120"/>
      <c r="Q202" s="105"/>
    </row>
    <row r="203" spans="1:17">
      <c r="A203" s="103"/>
      <c r="B203" s="110"/>
      <c r="C203" s="112"/>
      <c r="D203" s="111"/>
      <c r="E203" s="107"/>
      <c r="F203" s="107"/>
      <c r="G203" s="108"/>
      <c r="H203" s="106"/>
      <c r="I203" s="111"/>
      <c r="J203" s="111"/>
      <c r="K203" s="111"/>
      <c r="L203" s="111"/>
      <c r="M203" s="111"/>
      <c r="N203" s="111"/>
      <c r="O203" s="111"/>
      <c r="P203" s="120"/>
      <c r="Q203" s="105"/>
    </row>
    <row r="204" spans="1:17">
      <c r="A204" s="103"/>
      <c r="B204" s="110"/>
      <c r="C204" s="112"/>
      <c r="D204" s="111"/>
      <c r="E204" s="107"/>
      <c r="F204" s="107"/>
      <c r="G204" s="108"/>
      <c r="H204" s="106"/>
      <c r="I204" s="111"/>
      <c r="J204" s="111"/>
      <c r="K204" s="111"/>
      <c r="L204" s="111"/>
      <c r="M204" s="111"/>
      <c r="N204" s="111"/>
      <c r="O204" s="111"/>
      <c r="P204" s="120"/>
      <c r="Q204" s="105"/>
    </row>
    <row r="205" spans="1:17">
      <c r="A205" s="103"/>
      <c r="B205" s="110"/>
      <c r="C205" s="112"/>
      <c r="D205" s="111"/>
      <c r="E205" s="107"/>
      <c r="F205" s="107"/>
      <c r="G205" s="108"/>
      <c r="H205" s="106"/>
      <c r="I205" s="111"/>
      <c r="J205" s="111"/>
      <c r="K205" s="111"/>
      <c r="L205" s="111"/>
      <c r="M205" s="111"/>
      <c r="N205" s="111"/>
      <c r="O205" s="111"/>
      <c r="P205" s="120"/>
      <c r="Q205" s="105"/>
    </row>
    <row r="206" spans="1:17">
      <c r="A206" s="103"/>
      <c r="B206" s="110"/>
      <c r="C206" s="112"/>
      <c r="D206" s="111"/>
      <c r="E206" s="107"/>
      <c r="F206" s="107"/>
      <c r="G206" s="108"/>
      <c r="H206" s="106"/>
      <c r="I206" s="111"/>
      <c r="J206" s="111"/>
      <c r="K206" s="111"/>
      <c r="L206" s="111"/>
      <c r="M206" s="111"/>
      <c r="N206" s="111"/>
      <c r="O206" s="111"/>
      <c r="P206" s="120"/>
      <c r="Q206" s="105"/>
    </row>
    <row r="207" spans="1:17">
      <c r="A207" s="103"/>
      <c r="B207" s="110"/>
      <c r="C207" s="112"/>
      <c r="D207" s="111"/>
      <c r="E207" s="107"/>
      <c r="F207" s="107"/>
      <c r="G207" s="108"/>
      <c r="H207" s="106"/>
      <c r="I207" s="111"/>
      <c r="J207" s="111"/>
      <c r="K207" s="111"/>
      <c r="L207" s="111"/>
      <c r="M207" s="111"/>
      <c r="N207" s="111"/>
      <c r="O207" s="111"/>
      <c r="P207" s="120"/>
      <c r="Q207" s="105"/>
    </row>
    <row r="208" spans="1:17">
      <c r="A208" s="103"/>
      <c r="B208" s="110"/>
      <c r="C208" s="112"/>
      <c r="D208" s="111"/>
      <c r="E208" s="107"/>
      <c r="F208" s="107"/>
      <c r="G208" s="108"/>
      <c r="H208" s="106"/>
      <c r="I208" s="111"/>
      <c r="J208" s="111"/>
      <c r="K208" s="111"/>
      <c r="L208" s="111"/>
      <c r="M208" s="111"/>
      <c r="N208" s="111"/>
      <c r="O208" s="111"/>
      <c r="P208" s="120"/>
      <c r="Q208" s="105"/>
    </row>
    <row r="209" spans="1:17">
      <c r="A209" s="103"/>
      <c r="B209" s="110"/>
      <c r="C209" s="112"/>
      <c r="D209" s="111"/>
      <c r="E209" s="107"/>
      <c r="F209" s="107"/>
      <c r="G209" s="108"/>
      <c r="H209" s="106"/>
      <c r="I209" s="111"/>
      <c r="J209" s="111"/>
      <c r="K209" s="111"/>
      <c r="L209" s="111"/>
      <c r="M209" s="111"/>
      <c r="N209" s="111"/>
      <c r="O209" s="111"/>
      <c r="P209" s="120"/>
      <c r="Q209" s="105"/>
    </row>
    <row r="210" spans="1:17">
      <c r="A210" s="103"/>
      <c r="B210" s="110"/>
      <c r="C210" s="112"/>
      <c r="D210" s="111"/>
      <c r="E210" s="107"/>
      <c r="F210" s="107"/>
      <c r="G210" s="108"/>
      <c r="H210" s="106"/>
      <c r="I210" s="111"/>
      <c r="J210" s="111"/>
      <c r="K210" s="111"/>
      <c r="L210" s="111"/>
      <c r="M210" s="111"/>
      <c r="N210" s="111"/>
      <c r="O210" s="111"/>
      <c r="P210" s="120"/>
      <c r="Q210" s="105"/>
    </row>
    <row r="211" spans="1:17">
      <c r="A211" s="103"/>
      <c r="B211" s="110"/>
      <c r="C211" s="112"/>
      <c r="D211" s="111"/>
      <c r="E211" s="107"/>
      <c r="F211" s="107"/>
      <c r="G211" s="108"/>
      <c r="H211" s="106"/>
      <c r="I211" s="111"/>
      <c r="J211" s="111"/>
      <c r="K211" s="111"/>
      <c r="L211" s="111"/>
      <c r="M211" s="111"/>
      <c r="N211" s="111"/>
      <c r="O211" s="111"/>
      <c r="P211" s="120"/>
      <c r="Q211" s="105"/>
    </row>
    <row r="212" spans="1:17">
      <c r="A212" s="103"/>
      <c r="B212" s="110"/>
      <c r="C212" s="112"/>
      <c r="D212" s="111"/>
      <c r="E212" s="107"/>
      <c r="F212" s="107"/>
      <c r="G212" s="108"/>
      <c r="H212" s="106"/>
      <c r="I212" s="111"/>
      <c r="J212" s="111"/>
      <c r="K212" s="111"/>
      <c r="L212" s="111"/>
      <c r="M212" s="111"/>
      <c r="N212" s="111"/>
      <c r="O212" s="111"/>
      <c r="P212" s="120"/>
      <c r="Q212" s="105"/>
    </row>
    <row r="213" spans="1:17">
      <c r="A213" s="103"/>
      <c r="B213" s="110"/>
      <c r="C213" s="112"/>
      <c r="D213" s="111"/>
      <c r="E213" s="107"/>
      <c r="F213" s="107"/>
      <c r="G213" s="108"/>
      <c r="H213" s="106"/>
      <c r="I213" s="111"/>
      <c r="J213" s="111"/>
      <c r="K213" s="111"/>
      <c r="L213" s="111"/>
      <c r="M213" s="111"/>
      <c r="N213" s="111"/>
      <c r="O213" s="111"/>
      <c r="P213" s="120"/>
      <c r="Q213" s="105"/>
    </row>
    <row r="214" spans="1:17">
      <c r="A214" s="103"/>
      <c r="B214" s="110"/>
      <c r="C214" s="112"/>
      <c r="D214" s="111"/>
      <c r="E214" s="107"/>
      <c r="F214" s="107"/>
      <c r="G214" s="108"/>
      <c r="H214" s="106"/>
      <c r="I214" s="111"/>
      <c r="J214" s="111"/>
      <c r="K214" s="111"/>
      <c r="L214" s="111"/>
      <c r="M214" s="111"/>
      <c r="N214" s="111"/>
      <c r="O214" s="111"/>
      <c r="P214" s="120"/>
      <c r="Q214" s="105"/>
    </row>
    <row r="215" spans="1:17">
      <c r="A215" s="103"/>
      <c r="B215" s="110"/>
      <c r="C215" s="112"/>
      <c r="D215" s="111"/>
      <c r="E215" s="107"/>
      <c r="F215" s="107"/>
      <c r="G215" s="108"/>
      <c r="H215" s="106"/>
      <c r="I215" s="111"/>
      <c r="J215" s="111"/>
      <c r="K215" s="111"/>
      <c r="L215" s="111"/>
      <c r="M215" s="111"/>
      <c r="N215" s="111"/>
      <c r="O215" s="111"/>
      <c r="P215" s="120"/>
      <c r="Q215" s="105"/>
    </row>
    <row r="216" spans="1:17">
      <c r="A216" s="103"/>
      <c r="B216" s="110"/>
      <c r="C216" s="112"/>
      <c r="D216" s="111"/>
      <c r="E216" s="107"/>
      <c r="F216" s="107"/>
      <c r="G216" s="108"/>
      <c r="H216" s="106"/>
      <c r="I216" s="111"/>
      <c r="J216" s="111"/>
      <c r="K216" s="111"/>
      <c r="L216" s="111"/>
      <c r="M216" s="111"/>
      <c r="N216" s="111"/>
      <c r="O216" s="111"/>
      <c r="P216" s="120"/>
      <c r="Q216" s="105"/>
    </row>
    <row r="217" spans="1:17">
      <c r="A217" s="103"/>
      <c r="B217" s="110"/>
      <c r="C217" s="112"/>
      <c r="D217" s="111"/>
      <c r="E217" s="107"/>
      <c r="F217" s="107"/>
      <c r="G217" s="108"/>
      <c r="H217" s="106"/>
      <c r="I217" s="111"/>
      <c r="J217" s="111"/>
      <c r="K217" s="111"/>
      <c r="L217" s="111"/>
      <c r="M217" s="111"/>
      <c r="N217" s="111"/>
      <c r="O217" s="111"/>
      <c r="P217" s="120"/>
      <c r="Q217" s="105"/>
    </row>
    <row r="218" spans="1:17">
      <c r="A218" s="103"/>
      <c r="B218" s="110"/>
      <c r="C218" s="112"/>
      <c r="D218" s="111"/>
      <c r="E218" s="107"/>
      <c r="F218" s="107"/>
      <c r="G218" s="108"/>
      <c r="H218" s="106"/>
      <c r="I218" s="111"/>
      <c r="J218" s="111"/>
      <c r="K218" s="111"/>
      <c r="L218" s="111"/>
      <c r="M218" s="111"/>
      <c r="N218" s="111"/>
      <c r="O218" s="111"/>
      <c r="P218" s="120"/>
      <c r="Q218" s="105"/>
    </row>
    <row r="219" spans="1:17">
      <c r="A219" s="103"/>
      <c r="B219" s="110"/>
      <c r="C219" s="112"/>
      <c r="D219" s="111"/>
      <c r="E219" s="107"/>
      <c r="F219" s="107"/>
      <c r="G219" s="108"/>
      <c r="H219" s="106"/>
      <c r="I219" s="111"/>
      <c r="J219" s="111"/>
      <c r="K219" s="111"/>
      <c r="L219" s="111"/>
      <c r="M219" s="111"/>
      <c r="N219" s="111"/>
      <c r="O219" s="111"/>
      <c r="P219" s="120"/>
      <c r="Q219" s="105"/>
    </row>
    <row r="220" spans="1:17">
      <c r="A220" s="103"/>
      <c r="B220" s="110"/>
      <c r="C220" s="112"/>
      <c r="D220" s="111"/>
      <c r="E220" s="107"/>
      <c r="F220" s="107"/>
      <c r="G220" s="108"/>
      <c r="H220" s="106"/>
      <c r="I220" s="111"/>
      <c r="J220" s="111"/>
      <c r="K220" s="111"/>
      <c r="L220" s="111"/>
      <c r="M220" s="111"/>
      <c r="N220" s="111"/>
      <c r="O220" s="111"/>
      <c r="P220" s="120"/>
      <c r="Q220" s="105"/>
    </row>
    <row r="221" spans="1:17">
      <c r="A221" s="103"/>
      <c r="B221" s="110"/>
      <c r="C221" s="112"/>
      <c r="D221" s="111"/>
      <c r="E221" s="107"/>
      <c r="F221" s="107"/>
      <c r="G221" s="108"/>
      <c r="H221" s="106"/>
      <c r="I221" s="111"/>
      <c r="J221" s="111"/>
      <c r="K221" s="111"/>
      <c r="L221" s="111"/>
      <c r="M221" s="111"/>
      <c r="N221" s="111"/>
      <c r="O221" s="111"/>
      <c r="P221" s="120"/>
      <c r="Q221" s="105"/>
    </row>
    <row r="222" spans="1:17">
      <c r="A222" s="103"/>
      <c r="B222" s="110"/>
      <c r="C222" s="112"/>
      <c r="D222" s="111"/>
      <c r="E222" s="107"/>
      <c r="F222" s="107"/>
      <c r="G222" s="108"/>
      <c r="H222" s="106"/>
      <c r="I222" s="111"/>
      <c r="J222" s="111"/>
      <c r="K222" s="111"/>
      <c r="L222" s="111"/>
      <c r="M222" s="111"/>
      <c r="N222" s="111"/>
      <c r="O222" s="111"/>
      <c r="P222" s="120"/>
      <c r="Q222" s="105"/>
    </row>
    <row r="223" spans="1:17">
      <c r="A223" s="103"/>
      <c r="B223" s="110"/>
      <c r="C223" s="112"/>
      <c r="D223" s="111"/>
      <c r="E223" s="107"/>
      <c r="F223" s="107"/>
      <c r="G223" s="108"/>
      <c r="H223" s="106"/>
      <c r="I223" s="111"/>
      <c r="J223" s="111"/>
      <c r="K223" s="111"/>
      <c r="L223" s="111"/>
      <c r="M223" s="111"/>
      <c r="N223" s="111"/>
      <c r="O223" s="111"/>
      <c r="P223" s="120"/>
      <c r="Q223" s="105"/>
    </row>
    <row r="224" spans="1:17">
      <c r="A224" s="103"/>
      <c r="B224" s="110"/>
      <c r="C224" s="112"/>
      <c r="D224" s="111"/>
      <c r="E224" s="107"/>
      <c r="F224" s="107"/>
      <c r="G224" s="108"/>
      <c r="H224" s="106"/>
      <c r="I224" s="111"/>
      <c r="J224" s="111"/>
      <c r="K224" s="111"/>
      <c r="L224" s="111"/>
      <c r="M224" s="111"/>
      <c r="N224" s="111"/>
      <c r="O224" s="111"/>
      <c r="P224" s="120"/>
      <c r="Q224" s="105"/>
    </row>
    <row r="225" spans="1:17">
      <c r="A225" s="103"/>
      <c r="B225" s="110"/>
      <c r="C225" s="112"/>
      <c r="D225" s="111"/>
      <c r="E225" s="107"/>
      <c r="F225" s="107"/>
      <c r="G225" s="108"/>
      <c r="H225" s="106"/>
      <c r="I225" s="111"/>
      <c r="J225" s="111"/>
      <c r="K225" s="111"/>
      <c r="L225" s="111"/>
      <c r="M225" s="111"/>
      <c r="N225" s="111"/>
      <c r="O225" s="111"/>
      <c r="P225" s="120"/>
      <c r="Q225" s="105"/>
    </row>
    <row r="226" spans="1:17">
      <c r="A226" s="103"/>
      <c r="B226" s="110"/>
      <c r="C226" s="112"/>
      <c r="D226" s="111"/>
      <c r="E226" s="107"/>
      <c r="F226" s="107"/>
      <c r="G226" s="108"/>
      <c r="H226" s="106"/>
      <c r="I226" s="111"/>
      <c r="J226" s="111"/>
      <c r="K226" s="111"/>
      <c r="L226" s="111"/>
      <c r="M226" s="111"/>
      <c r="N226" s="111"/>
      <c r="O226" s="111"/>
      <c r="P226" s="120"/>
      <c r="Q226" s="105"/>
    </row>
    <row r="227" spans="1:17">
      <c r="A227" s="103"/>
      <c r="B227" s="110"/>
      <c r="C227" s="112"/>
      <c r="D227" s="111"/>
      <c r="E227" s="107"/>
      <c r="F227" s="107"/>
      <c r="G227" s="108"/>
      <c r="H227" s="106"/>
      <c r="I227" s="111"/>
      <c r="J227" s="111"/>
      <c r="K227" s="111"/>
      <c r="L227" s="111"/>
      <c r="M227" s="111"/>
      <c r="N227" s="111"/>
      <c r="O227" s="111"/>
      <c r="P227" s="120"/>
      <c r="Q227" s="105"/>
    </row>
    <row r="228" spans="1:17">
      <c r="A228" s="103"/>
      <c r="B228" s="110"/>
      <c r="C228" s="112"/>
      <c r="D228" s="111"/>
      <c r="E228" s="107"/>
      <c r="F228" s="107"/>
      <c r="G228" s="108"/>
      <c r="H228" s="106"/>
      <c r="I228" s="111"/>
      <c r="J228" s="111"/>
      <c r="K228" s="111"/>
      <c r="L228" s="111"/>
      <c r="M228" s="111"/>
      <c r="N228" s="111"/>
      <c r="O228" s="111"/>
      <c r="P228" s="120"/>
      <c r="Q228" s="105"/>
    </row>
    <row r="229" spans="1:17">
      <c r="A229" s="103"/>
      <c r="B229" s="110"/>
      <c r="C229" s="112"/>
      <c r="D229" s="111"/>
      <c r="E229" s="107"/>
      <c r="F229" s="107"/>
      <c r="G229" s="108"/>
      <c r="H229" s="106"/>
      <c r="I229" s="111"/>
      <c r="J229" s="111"/>
      <c r="K229" s="111"/>
      <c r="L229" s="111"/>
      <c r="M229" s="111"/>
      <c r="N229" s="111"/>
      <c r="O229" s="111"/>
      <c r="P229" s="120"/>
      <c r="Q229" s="105"/>
    </row>
    <row r="230" spans="1:17">
      <c r="A230" s="103"/>
      <c r="B230" s="110"/>
      <c r="C230" s="112"/>
      <c r="D230" s="111"/>
      <c r="E230" s="107"/>
      <c r="F230" s="107"/>
      <c r="G230" s="108"/>
      <c r="H230" s="106"/>
      <c r="I230" s="111"/>
      <c r="J230" s="111"/>
      <c r="K230" s="111"/>
      <c r="L230" s="111"/>
      <c r="M230" s="111"/>
      <c r="N230" s="111"/>
      <c r="O230" s="111"/>
      <c r="P230" s="120"/>
      <c r="Q230" s="105"/>
    </row>
    <row r="231" spans="1:17">
      <c r="A231" s="103"/>
      <c r="B231" s="110"/>
      <c r="C231" s="112"/>
      <c r="D231" s="111"/>
      <c r="E231" s="107"/>
      <c r="F231" s="107"/>
      <c r="G231" s="108"/>
      <c r="H231" s="106"/>
      <c r="I231" s="111"/>
      <c r="J231" s="111"/>
      <c r="K231" s="111"/>
      <c r="L231" s="111"/>
      <c r="M231" s="111"/>
      <c r="N231" s="111"/>
      <c r="O231" s="111"/>
      <c r="P231" s="120"/>
      <c r="Q231" s="105"/>
    </row>
    <row r="232" spans="1:17">
      <c r="A232" s="103"/>
      <c r="B232" s="110"/>
      <c r="C232" s="112"/>
      <c r="D232" s="111"/>
      <c r="E232" s="107"/>
      <c r="F232" s="107"/>
      <c r="G232" s="108"/>
      <c r="H232" s="106"/>
      <c r="I232" s="111"/>
      <c r="J232" s="111"/>
      <c r="K232" s="111"/>
      <c r="L232" s="111"/>
      <c r="M232" s="111"/>
      <c r="N232" s="111"/>
      <c r="O232" s="111"/>
      <c r="P232" s="120"/>
      <c r="Q232" s="105"/>
    </row>
    <row r="233" spans="1:17">
      <c r="A233" s="103"/>
      <c r="B233" s="110"/>
      <c r="C233" s="112"/>
      <c r="D233" s="111"/>
      <c r="E233" s="107"/>
      <c r="F233" s="107"/>
      <c r="G233" s="108"/>
      <c r="H233" s="106"/>
      <c r="I233" s="111"/>
      <c r="J233" s="111"/>
      <c r="K233" s="111"/>
      <c r="L233" s="111"/>
      <c r="M233" s="111"/>
      <c r="N233" s="111"/>
      <c r="O233" s="111"/>
      <c r="P233" s="120"/>
      <c r="Q233" s="105"/>
    </row>
    <row r="234" spans="1:17">
      <c r="A234" s="103"/>
      <c r="B234" s="110"/>
      <c r="C234" s="112"/>
      <c r="D234" s="111"/>
      <c r="E234" s="107"/>
      <c r="F234" s="107"/>
      <c r="G234" s="108"/>
      <c r="H234" s="106"/>
      <c r="I234" s="111"/>
      <c r="J234" s="111"/>
      <c r="K234" s="111"/>
      <c r="L234" s="111"/>
      <c r="M234" s="111"/>
      <c r="N234" s="111"/>
      <c r="O234" s="111"/>
      <c r="P234" s="120"/>
      <c r="Q234" s="105"/>
    </row>
    <row r="235" spans="1:17">
      <c r="A235" s="103"/>
      <c r="B235" s="110"/>
      <c r="C235" s="112"/>
      <c r="D235" s="111"/>
      <c r="E235" s="107"/>
      <c r="F235" s="107"/>
      <c r="G235" s="108"/>
      <c r="H235" s="106"/>
      <c r="I235" s="111"/>
      <c r="J235" s="111"/>
      <c r="K235" s="111"/>
      <c r="L235" s="111"/>
      <c r="M235" s="111"/>
      <c r="N235" s="111"/>
      <c r="O235" s="111"/>
      <c r="P235" s="120"/>
      <c r="Q235" s="105"/>
    </row>
    <row r="236" spans="1:17">
      <c r="A236" s="103"/>
      <c r="B236" s="110"/>
      <c r="C236" s="112"/>
      <c r="D236" s="111"/>
      <c r="E236" s="107"/>
      <c r="F236" s="107"/>
      <c r="G236" s="108"/>
      <c r="H236" s="106"/>
      <c r="I236" s="111"/>
      <c r="J236" s="111"/>
      <c r="K236" s="111"/>
      <c r="L236" s="111"/>
      <c r="M236" s="111"/>
      <c r="N236" s="111"/>
      <c r="O236" s="111"/>
      <c r="P236" s="120"/>
      <c r="Q236" s="105"/>
    </row>
    <row r="237" spans="1:17">
      <c r="A237" s="103"/>
      <c r="B237" s="110"/>
      <c r="C237" s="112"/>
      <c r="D237" s="111"/>
      <c r="E237" s="107"/>
      <c r="F237" s="107"/>
      <c r="G237" s="108"/>
      <c r="H237" s="106"/>
      <c r="I237" s="111"/>
      <c r="J237" s="111"/>
      <c r="K237" s="111"/>
      <c r="L237" s="111"/>
      <c r="M237" s="111"/>
      <c r="N237" s="111"/>
      <c r="O237" s="111"/>
      <c r="P237" s="120"/>
      <c r="Q237" s="105"/>
    </row>
    <row r="238" spans="1:17">
      <c r="A238" s="103"/>
      <c r="B238" s="110"/>
      <c r="C238" s="112"/>
      <c r="D238" s="111"/>
      <c r="E238" s="107"/>
      <c r="F238" s="107"/>
      <c r="G238" s="108"/>
      <c r="H238" s="106"/>
      <c r="I238" s="111"/>
      <c r="J238" s="111"/>
      <c r="K238" s="111"/>
      <c r="L238" s="111"/>
      <c r="M238" s="111"/>
      <c r="N238" s="111"/>
      <c r="O238" s="111"/>
      <c r="P238" s="120"/>
      <c r="Q238" s="105"/>
    </row>
    <row r="239" spans="1:17">
      <c r="A239" s="103"/>
      <c r="B239" s="110"/>
      <c r="C239" s="112"/>
      <c r="D239" s="111"/>
      <c r="E239" s="107"/>
      <c r="F239" s="107"/>
      <c r="G239" s="108"/>
      <c r="H239" s="106"/>
      <c r="I239" s="111"/>
      <c r="J239" s="111"/>
      <c r="K239" s="111"/>
      <c r="L239" s="111"/>
      <c r="M239" s="111"/>
      <c r="N239" s="111"/>
      <c r="O239" s="111"/>
      <c r="P239" s="120"/>
      <c r="Q239" s="105"/>
    </row>
    <row r="240" spans="1:17">
      <c r="A240" s="103"/>
      <c r="B240" s="110"/>
      <c r="C240" s="112"/>
      <c r="D240" s="111"/>
      <c r="E240" s="107"/>
      <c r="F240" s="107"/>
      <c r="G240" s="108"/>
      <c r="H240" s="106"/>
      <c r="I240" s="111"/>
      <c r="J240" s="111"/>
      <c r="K240" s="111"/>
      <c r="L240" s="111"/>
      <c r="M240" s="111"/>
      <c r="N240" s="111"/>
      <c r="O240" s="111"/>
      <c r="P240" s="120"/>
      <c r="Q240" s="105"/>
    </row>
    <row r="241" spans="1:17">
      <c r="A241" s="103"/>
      <c r="B241" s="110"/>
      <c r="C241" s="112"/>
      <c r="D241" s="111"/>
      <c r="E241" s="107"/>
      <c r="F241" s="107"/>
      <c r="G241" s="108"/>
      <c r="H241" s="106"/>
      <c r="I241" s="111"/>
      <c r="J241" s="111"/>
      <c r="K241" s="111"/>
      <c r="L241" s="111"/>
      <c r="M241" s="111"/>
      <c r="N241" s="111"/>
      <c r="O241" s="111"/>
      <c r="P241" s="120"/>
      <c r="Q241" s="105"/>
    </row>
    <row r="242" spans="1:17">
      <c r="A242" s="103"/>
      <c r="B242" s="110"/>
      <c r="C242" s="112"/>
      <c r="D242" s="111"/>
      <c r="E242" s="107"/>
      <c r="F242" s="107"/>
      <c r="G242" s="108"/>
      <c r="H242" s="106"/>
      <c r="I242" s="111"/>
      <c r="J242" s="111"/>
      <c r="K242" s="111"/>
      <c r="L242" s="111"/>
      <c r="M242" s="111"/>
      <c r="N242" s="111"/>
      <c r="O242" s="111"/>
      <c r="P242" s="120"/>
      <c r="Q242" s="105"/>
    </row>
  </sheetData>
  <protectedRanges>
    <protectedRange sqref="A1:Q3 A4:A14 A15:Q1048576 H4:Q5 C7:Q14 C6:D6 G6:Q6" name="区域1" securityDescriptor=""/>
    <protectedRange sqref="B6:B14" name="区域1_1" securityDescriptor=""/>
    <protectedRange sqref="C5:D5 G5 C4:G4 E5:F6" name="区域1_2" securityDescriptor=""/>
    <protectedRange sqref="B4:B5" name="区域1_1_1" securityDescriptor=""/>
  </protectedRanges>
  <mergeCells count="2">
    <mergeCell ref="A1:Q1"/>
    <mergeCell ref="A2:D2"/>
  </mergeCells>
  <phoneticPr fontId="77" type="noConversion"/>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dimension ref="A1:AP5"/>
  <sheetViews>
    <sheetView workbookViewId="0">
      <pane xSplit="17" topLeftCell="AM1" activePane="topRight" state="frozenSplit"/>
      <selection pane="topRight" activeCell="H9" sqref="H9"/>
    </sheetView>
  </sheetViews>
  <sheetFormatPr defaultRowHeight="14.25"/>
  <cols>
    <col min="1" max="1" width="8" customWidth="1"/>
    <col min="2" max="2" width="11.375" customWidth="1"/>
    <col min="3" max="6" width="9" customWidth="1"/>
    <col min="7" max="7" width="11.75" customWidth="1"/>
    <col min="8" max="8" width="16.75" customWidth="1"/>
    <col min="9" max="22" width="9" customWidth="1"/>
    <col min="24" max="25" width="9" style="97"/>
  </cols>
  <sheetData>
    <row r="1" spans="1:42" s="96" customFormat="1" ht="30" customHeight="1">
      <c r="A1" s="485" t="s">
        <v>312</v>
      </c>
      <c r="B1" s="485" t="s">
        <v>313</v>
      </c>
      <c r="C1" s="485" t="s">
        <v>314</v>
      </c>
      <c r="D1" s="485" t="s">
        <v>44</v>
      </c>
      <c r="E1" s="485" t="s">
        <v>315</v>
      </c>
      <c r="F1" s="485" t="s">
        <v>38</v>
      </c>
      <c r="G1" s="485" t="s">
        <v>316</v>
      </c>
      <c r="H1" s="485" t="s">
        <v>317</v>
      </c>
      <c r="I1" s="485" t="s">
        <v>318</v>
      </c>
      <c r="J1" s="484" t="s">
        <v>319</v>
      </c>
      <c r="K1" s="484" t="s">
        <v>320</v>
      </c>
      <c r="L1" s="484" t="s">
        <v>321</v>
      </c>
      <c r="M1" s="484"/>
      <c r="N1" s="484"/>
      <c r="O1" s="484" t="s">
        <v>322</v>
      </c>
      <c r="P1" s="484"/>
      <c r="Q1" s="484"/>
      <c r="R1" s="484" t="s">
        <v>323</v>
      </c>
      <c r="S1" s="484"/>
      <c r="T1" s="484"/>
      <c r="U1" s="484" t="s">
        <v>324</v>
      </c>
      <c r="V1" s="484"/>
      <c r="W1" s="484"/>
      <c r="X1" s="484" t="s">
        <v>325</v>
      </c>
      <c r="Y1" s="484"/>
      <c r="Z1" s="484"/>
      <c r="AA1" s="484" t="s">
        <v>326</v>
      </c>
      <c r="AB1" s="484"/>
      <c r="AC1" s="484"/>
      <c r="AD1" s="484" t="s">
        <v>327</v>
      </c>
      <c r="AE1" s="484"/>
      <c r="AF1" s="484"/>
      <c r="AG1" s="484" t="s">
        <v>328</v>
      </c>
      <c r="AH1" s="484"/>
      <c r="AI1" s="484"/>
      <c r="AJ1" s="484" t="s">
        <v>329</v>
      </c>
      <c r="AK1" s="484" t="s">
        <v>330</v>
      </c>
      <c r="AL1" s="484" t="s">
        <v>331</v>
      </c>
      <c r="AM1" s="484" t="s">
        <v>332</v>
      </c>
    </row>
    <row r="2" spans="1:42" s="96" customFormat="1" ht="24" customHeight="1">
      <c r="A2" s="485"/>
      <c r="B2" s="485"/>
      <c r="C2" s="485"/>
      <c r="D2" s="485"/>
      <c r="E2" s="485"/>
      <c r="F2" s="485"/>
      <c r="G2" s="485"/>
      <c r="H2" s="485"/>
      <c r="I2" s="485"/>
      <c r="J2" s="484"/>
      <c r="K2" s="484"/>
      <c r="L2" s="98" t="s">
        <v>333</v>
      </c>
      <c r="M2" s="98" t="s">
        <v>334</v>
      </c>
      <c r="N2" s="98" t="s">
        <v>335</v>
      </c>
      <c r="O2" s="98" t="s">
        <v>333</v>
      </c>
      <c r="P2" s="98" t="s">
        <v>334</v>
      </c>
      <c r="Q2" s="98" t="s">
        <v>335</v>
      </c>
      <c r="R2" s="98" t="s">
        <v>333</v>
      </c>
      <c r="S2" s="98" t="s">
        <v>334</v>
      </c>
      <c r="T2" s="98" t="s">
        <v>335</v>
      </c>
      <c r="U2" s="98" t="s">
        <v>333</v>
      </c>
      <c r="V2" s="98" t="s">
        <v>334</v>
      </c>
      <c r="W2" s="98" t="s">
        <v>335</v>
      </c>
      <c r="X2" s="98" t="s">
        <v>333</v>
      </c>
      <c r="Y2" s="98" t="s">
        <v>334</v>
      </c>
      <c r="Z2" s="98" t="s">
        <v>335</v>
      </c>
      <c r="AA2" s="98" t="s">
        <v>333</v>
      </c>
      <c r="AB2" s="98" t="s">
        <v>334</v>
      </c>
      <c r="AC2" s="98" t="s">
        <v>335</v>
      </c>
      <c r="AD2" s="98" t="s">
        <v>333</v>
      </c>
      <c r="AE2" s="98" t="s">
        <v>334</v>
      </c>
      <c r="AF2" s="98" t="s">
        <v>335</v>
      </c>
      <c r="AG2" s="98" t="s">
        <v>333</v>
      </c>
      <c r="AH2" s="98" t="s">
        <v>334</v>
      </c>
      <c r="AI2" s="98" t="s">
        <v>335</v>
      </c>
      <c r="AJ2" s="484"/>
      <c r="AK2" s="484"/>
      <c r="AL2" s="484"/>
      <c r="AM2" s="484"/>
    </row>
    <row r="3" spans="1:42">
      <c r="A3" s="339" t="s">
        <v>205</v>
      </c>
      <c r="B3" s="342" t="s">
        <v>270</v>
      </c>
      <c r="C3" s="343" t="s">
        <v>165</v>
      </c>
      <c r="D3" s="345" t="s">
        <v>103</v>
      </c>
      <c r="E3" s="342" t="s">
        <v>200</v>
      </c>
      <c r="F3" s="338" t="s">
        <v>34</v>
      </c>
      <c r="G3" s="337" t="s">
        <v>336</v>
      </c>
      <c r="H3" s="341" t="s">
        <v>262</v>
      </c>
      <c r="I3" s="337" t="s">
        <v>337</v>
      </c>
      <c r="J3" s="347" t="s">
        <v>273</v>
      </c>
      <c r="K3" s="344" t="s">
        <v>260</v>
      </c>
      <c r="L3" s="347"/>
      <c r="M3" s="347"/>
      <c r="N3" s="347"/>
      <c r="O3" s="347" t="s">
        <v>338</v>
      </c>
      <c r="P3" s="347" t="s">
        <v>339</v>
      </c>
      <c r="Q3" s="347" t="s">
        <v>340</v>
      </c>
      <c r="R3" s="347" t="s">
        <v>341</v>
      </c>
      <c r="S3" s="347" t="s">
        <v>342</v>
      </c>
      <c r="T3" s="347" t="s">
        <v>343</v>
      </c>
      <c r="U3" s="347"/>
      <c r="V3" s="347"/>
      <c r="W3" s="347"/>
      <c r="X3" s="347" t="s">
        <v>341</v>
      </c>
      <c r="Y3" s="347" t="s">
        <v>344</v>
      </c>
      <c r="Z3" s="347" t="s">
        <v>342</v>
      </c>
      <c r="AA3" s="347" t="s">
        <v>1564</v>
      </c>
      <c r="AB3" s="347" t="s">
        <v>1565</v>
      </c>
      <c r="AC3" s="347" t="s">
        <v>1566</v>
      </c>
      <c r="AD3" s="347" t="s">
        <v>1567</v>
      </c>
      <c r="AE3" s="347" t="s">
        <v>1568</v>
      </c>
      <c r="AF3" s="347" t="s">
        <v>343</v>
      </c>
      <c r="AG3" s="347" t="s">
        <v>1564</v>
      </c>
      <c r="AH3" s="347" t="s">
        <v>1569</v>
      </c>
      <c r="AI3" s="347" t="s">
        <v>343</v>
      </c>
      <c r="AJ3" s="347" t="s">
        <v>1570</v>
      </c>
      <c r="AK3" s="347" t="s">
        <v>1571</v>
      </c>
      <c r="AL3" s="347" t="s">
        <v>1572</v>
      </c>
      <c r="AM3" s="346" t="s">
        <v>165</v>
      </c>
      <c r="AN3" s="336"/>
      <c r="AO3" s="336"/>
      <c r="AP3" s="340" t="s">
        <v>270</v>
      </c>
    </row>
    <row r="4" spans="1:42">
      <c r="A4" s="339" t="s">
        <v>205</v>
      </c>
      <c r="B4" s="342" t="s">
        <v>270</v>
      </c>
      <c r="C4" s="343" t="s">
        <v>165</v>
      </c>
      <c r="D4" s="342" t="s">
        <v>106</v>
      </c>
      <c r="E4" s="342" t="s">
        <v>200</v>
      </c>
      <c r="F4" s="338" t="s">
        <v>34</v>
      </c>
      <c r="G4" s="337">
        <v>0</v>
      </c>
      <c r="H4" s="341" t="s">
        <v>280</v>
      </c>
      <c r="I4" s="337" t="s">
        <v>337</v>
      </c>
      <c r="J4" s="347" t="s">
        <v>1573</v>
      </c>
      <c r="K4" s="344" t="s">
        <v>260</v>
      </c>
      <c r="L4" s="347"/>
      <c r="M4" s="347"/>
      <c r="N4" s="347"/>
      <c r="O4" s="347" t="s">
        <v>338</v>
      </c>
      <c r="P4" s="347" t="s">
        <v>339</v>
      </c>
      <c r="Q4" s="347" t="s">
        <v>340</v>
      </c>
      <c r="R4" s="347" t="s">
        <v>341</v>
      </c>
      <c r="S4" s="347" t="s">
        <v>342</v>
      </c>
      <c r="T4" s="347" t="s">
        <v>343</v>
      </c>
      <c r="U4" s="347"/>
      <c r="V4" s="347"/>
      <c r="W4" s="347"/>
      <c r="X4" s="347" t="s">
        <v>341</v>
      </c>
      <c r="Y4" s="347" t="s">
        <v>344</v>
      </c>
      <c r="Z4" s="347" t="s">
        <v>342</v>
      </c>
      <c r="AA4" s="347" t="s">
        <v>1564</v>
      </c>
      <c r="AB4" s="347" t="s">
        <v>1565</v>
      </c>
      <c r="AC4" s="347" t="s">
        <v>1566</v>
      </c>
      <c r="AD4" s="347" t="s">
        <v>1567</v>
      </c>
      <c r="AE4" s="347" t="s">
        <v>1568</v>
      </c>
      <c r="AF4" s="347" t="s">
        <v>343</v>
      </c>
      <c r="AG4" s="347" t="s">
        <v>1564</v>
      </c>
      <c r="AH4" s="347" t="s">
        <v>1569</v>
      </c>
      <c r="AI4" s="347" t="s">
        <v>343</v>
      </c>
      <c r="AJ4" s="347" t="s">
        <v>1570</v>
      </c>
      <c r="AK4" s="347" t="s">
        <v>1571</v>
      </c>
      <c r="AL4" s="347" t="s">
        <v>1572</v>
      </c>
      <c r="AM4" s="346" t="s">
        <v>165</v>
      </c>
      <c r="AN4" s="336"/>
      <c r="AO4" s="336"/>
      <c r="AP4" s="340" t="s">
        <v>270</v>
      </c>
    </row>
    <row r="5" spans="1:42">
      <c r="A5" s="339" t="s">
        <v>205</v>
      </c>
      <c r="B5" s="342" t="s">
        <v>270</v>
      </c>
      <c r="C5" s="343" t="s">
        <v>165</v>
      </c>
      <c r="D5" s="345" t="s">
        <v>108</v>
      </c>
      <c r="E5" s="342" t="s">
        <v>200</v>
      </c>
      <c r="F5" s="338" t="s">
        <v>34</v>
      </c>
      <c r="G5" s="337">
        <v>0</v>
      </c>
      <c r="H5" s="341" t="s">
        <v>1574</v>
      </c>
      <c r="I5" s="337" t="s">
        <v>337</v>
      </c>
      <c r="J5" s="347" t="s">
        <v>1575</v>
      </c>
      <c r="K5" s="344" t="s">
        <v>260</v>
      </c>
      <c r="L5" s="347"/>
      <c r="M5" s="347"/>
      <c r="N5" s="347"/>
      <c r="O5" s="347" t="s">
        <v>338</v>
      </c>
      <c r="P5" s="347" t="s">
        <v>339</v>
      </c>
      <c r="Q5" s="347" t="s">
        <v>340</v>
      </c>
      <c r="R5" s="347" t="s">
        <v>341</v>
      </c>
      <c r="S5" s="347" t="s">
        <v>342</v>
      </c>
      <c r="T5" s="347" t="s">
        <v>343</v>
      </c>
      <c r="U5" s="347"/>
      <c r="V5" s="347"/>
      <c r="W5" s="347"/>
      <c r="X5" s="347" t="s">
        <v>341</v>
      </c>
      <c r="Y5" s="347" t="s">
        <v>344</v>
      </c>
      <c r="Z5" s="347" t="s">
        <v>342</v>
      </c>
      <c r="AA5" s="347" t="s">
        <v>1564</v>
      </c>
      <c r="AB5" s="347" t="s">
        <v>1565</v>
      </c>
      <c r="AC5" s="347" t="s">
        <v>1566</v>
      </c>
      <c r="AD5" s="347" t="s">
        <v>1567</v>
      </c>
      <c r="AE5" s="347" t="s">
        <v>1568</v>
      </c>
      <c r="AF5" s="347" t="s">
        <v>343</v>
      </c>
      <c r="AG5" s="347" t="s">
        <v>1564</v>
      </c>
      <c r="AH5" s="347" t="s">
        <v>1569</v>
      </c>
      <c r="AI5" s="347" t="s">
        <v>343</v>
      </c>
      <c r="AJ5" s="347" t="s">
        <v>1570</v>
      </c>
      <c r="AK5" s="347" t="s">
        <v>1571</v>
      </c>
      <c r="AL5" s="347" t="s">
        <v>1572</v>
      </c>
      <c r="AM5" s="346" t="s">
        <v>165</v>
      </c>
      <c r="AN5" s="336"/>
      <c r="AO5" s="336"/>
      <c r="AP5" s="340" t="s">
        <v>270</v>
      </c>
    </row>
  </sheetData>
  <protectedRanges>
    <protectedRange sqref="J1:AM2" name="区域2_3" securityDescriptor=""/>
    <protectedRange sqref="B1:E2" name="区域1_34" securityDescriptor=""/>
    <protectedRange sqref="B3" name="区域1" securityDescriptor=""/>
    <protectedRange sqref="D3:E3" name="区域1_1" securityDescriptor=""/>
    <protectedRange sqref="J3:K3" name="区域2" securityDescriptor=""/>
    <protectedRange sqref="L3:AM3" name="区域2_1" securityDescriptor=""/>
    <protectedRange sqref="J4:AM4" name="区域2_2" securityDescriptor=""/>
    <protectedRange sqref="D4:E4" name="区域1_2" securityDescriptor=""/>
  </protectedRanges>
  <mergeCells count="23">
    <mergeCell ref="X1:Z1"/>
    <mergeCell ref="K1:K2"/>
    <mergeCell ref="L1:N1"/>
    <mergeCell ref="O1:Q1"/>
    <mergeCell ref="R1:T1"/>
    <mergeCell ref="U1:W1"/>
    <mergeCell ref="F1:F2"/>
    <mergeCell ref="G1:G2"/>
    <mergeCell ref="H1:H2"/>
    <mergeCell ref="I1:I2"/>
    <mergeCell ref="J1:J2"/>
    <mergeCell ref="A1:A2"/>
    <mergeCell ref="B1:B2"/>
    <mergeCell ref="C1:C2"/>
    <mergeCell ref="D1:D2"/>
    <mergeCell ref="E1:E2"/>
    <mergeCell ref="AJ1:AJ2"/>
    <mergeCell ref="AK1:AK2"/>
    <mergeCell ref="AL1:AL2"/>
    <mergeCell ref="AM1:AM2"/>
    <mergeCell ref="AA1:AC1"/>
    <mergeCell ref="AD1:AF1"/>
    <mergeCell ref="AG1:AI1"/>
  </mergeCells>
  <phoneticPr fontId="77" type="noConversion"/>
  <dataValidations count="1">
    <dataValidation type="list" allowBlank="1" showInputMessage="1" showErrorMessage="1" sqref="K3 K4">
      <formula1>是否</formula1>
    </dataValidation>
  </dataValidations>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工资表编制细则</vt:lpstr>
      <vt:lpstr>7月</vt:lpstr>
      <vt:lpstr>6月</vt:lpstr>
      <vt:lpstr>5月</vt:lpstr>
      <vt:lpstr>4月 </vt:lpstr>
      <vt:lpstr>3月</vt:lpstr>
      <vt:lpstr>人事资料</vt:lpstr>
      <vt:lpstr>考勤明细</vt:lpstr>
      <vt:lpstr>社保</vt:lpstr>
      <vt:lpstr>全年业绩明细</vt:lpstr>
      <vt:lpstr>工资分析表</vt:lpstr>
      <vt:lpstr>工资汇总表</vt:lpstr>
      <vt:lpstr>级别对照表</vt: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tengynn</dc:creator>
  <cp:lastModifiedBy>Administrator</cp:lastModifiedBy>
  <dcterms:created xsi:type="dcterms:W3CDTF">2014-06-09T00:34:00Z</dcterms:created>
  <dcterms:modified xsi:type="dcterms:W3CDTF">2017-08-08T14:17:58Z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2052-10.1.0.6391</vt:lpwstr>
  </property>
</Properties>
</file>