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Mine Dokumenter\Oppdatering github\Neste oppdatering\"/>
    </mc:Choice>
  </mc:AlternateContent>
  <bookViews>
    <workbookView xWindow="0" yWindow="0" windowWidth="28800" windowHeight="14100" activeTab="4"/>
  </bookViews>
  <sheets>
    <sheet name="Testtilfeller" sheetId="4" r:id="rId1"/>
    <sheet name="Kodelister brukt i eksemplene" sheetId="3" r:id="rId2"/>
    <sheet name="Hjelpeark, ikke bruk" sheetId="24" r:id="rId3"/>
    <sheet name="Melding med alle tilfeller" sheetId="35" r:id="rId4"/>
    <sheet name="Kode1" sheetId="6" r:id="rId5"/>
    <sheet name="Kode11" sheetId="8" r:id="rId6"/>
    <sheet name="Kode12" sheetId="9" r:id="rId7"/>
    <sheet name="Kode13" sheetId="10" r:id="rId8"/>
    <sheet name="Kode14" sheetId="11" r:id="rId9"/>
    <sheet name="Kode15" sheetId="12" r:id="rId10"/>
    <sheet name="Kode3" sheetId="13" r:id="rId11"/>
    <sheet name="Kode31" sheetId="14" r:id="rId12"/>
    <sheet name="Kode32" sheetId="15" r:id="rId13"/>
    <sheet name="Kode33" sheetId="16" r:id="rId14"/>
    <sheet name="Kode5" sheetId="17" r:id="rId15"/>
    <sheet name="Kode51" sheetId="18" r:id="rId16"/>
    <sheet name="Kode52" sheetId="19" r:id="rId17"/>
    <sheet name="Kode6" sheetId="20" r:id="rId18"/>
    <sheet name="Kode81" sheetId="1" r:id="rId19"/>
    <sheet name="Kode82" sheetId="7" r:id="rId20"/>
    <sheet name="Kode83" sheetId="21" r:id="rId21"/>
    <sheet name="Kode84" sheetId="22" r:id="rId22"/>
    <sheet name="Kode85" sheetId="23" r:id="rId23"/>
    <sheet name="Kode86" sheetId="25" r:id="rId24"/>
    <sheet name="Kode87" sheetId="26" r:id="rId25"/>
    <sheet name="Kode88" sheetId="27" r:id="rId26"/>
    <sheet name="Kode89" sheetId="28" r:id="rId27"/>
    <sheet name="Kode91" sheetId="29" r:id="rId28"/>
    <sheet name="Kode92" sheetId="30" r:id="rId29"/>
    <sheet name="Tilbakeføring inngående mva" sheetId="34" r:id="rId30"/>
    <sheet name="Tap på krav" sheetId="33" r:id="rId31"/>
    <sheet name="Uttak" sheetId="32" r:id="rId32"/>
    <sheet name="Justering" sheetId="31" r:id="rId33"/>
  </sheets>
  <definedNames>
    <definedName name="_xlnm._FilterDatabase" localSheetId="2" hidden="1">'Hjelpeark, ikke bruk'!$A$6:$K$206</definedName>
    <definedName name="Grunnlag">'Melding med alle tilfeller'!$F$31:$F$64</definedName>
    <definedName name="_xlnm.Extract" localSheetId="2">'Hjelpeark, ikke bruk'!$B$220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9" i="22" l="1"/>
  <c r="G69" i="22"/>
  <c r="F69" i="22"/>
  <c r="H69" i="21"/>
  <c r="G69" i="21"/>
  <c r="F69" i="21"/>
  <c r="H69" i="7"/>
  <c r="G69" i="7"/>
  <c r="F69" i="7"/>
  <c r="H69" i="20"/>
  <c r="G69" i="20"/>
  <c r="F69" i="20"/>
  <c r="H69" i="19"/>
  <c r="G69" i="19"/>
  <c r="F69" i="19"/>
  <c r="H69" i="18"/>
  <c r="G69" i="18"/>
  <c r="F69" i="18"/>
  <c r="G69" i="17"/>
  <c r="F69" i="17"/>
  <c r="E69" i="31" l="1"/>
  <c r="A69" i="31"/>
  <c r="B54" i="31"/>
  <c r="B42" i="31"/>
  <c r="C42" i="31" s="1"/>
  <c r="A42" i="31"/>
  <c r="E41" i="31"/>
  <c r="D41" i="31"/>
  <c r="B41" i="31"/>
  <c r="C41" i="31" s="1"/>
  <c r="A41" i="31"/>
  <c r="E69" i="32"/>
  <c r="A69" i="32"/>
  <c r="B54" i="32"/>
  <c r="B43" i="32"/>
  <c r="C43" i="32" s="1"/>
  <c r="A43" i="32"/>
  <c r="B42" i="32"/>
  <c r="C42" i="32" s="1"/>
  <c r="A42" i="32"/>
  <c r="H41" i="32"/>
  <c r="F41" i="32"/>
  <c r="E41" i="32"/>
  <c r="D41" i="32"/>
  <c r="B41" i="32"/>
  <c r="C41" i="32" s="1"/>
  <c r="A41" i="32"/>
  <c r="H41" i="33"/>
  <c r="F41" i="33"/>
  <c r="E41" i="33"/>
  <c r="B43" i="33"/>
  <c r="C43" i="33" s="1"/>
  <c r="A43" i="33"/>
  <c r="E69" i="33"/>
  <c r="A69" i="33"/>
  <c r="B54" i="33"/>
  <c r="B42" i="33"/>
  <c r="C42" i="33" s="1"/>
  <c r="A42" i="33"/>
  <c r="D41" i="33"/>
  <c r="B41" i="33"/>
  <c r="C41" i="33" s="1"/>
  <c r="A41" i="33"/>
  <c r="E69" i="34"/>
  <c r="A69" i="34"/>
  <c r="B54" i="34"/>
  <c r="D42" i="34"/>
  <c r="B42" i="34"/>
  <c r="C42" i="34" s="1"/>
  <c r="A42" i="34"/>
  <c r="D41" i="34"/>
  <c r="B41" i="34"/>
  <c r="C41" i="34" s="1"/>
  <c r="A41" i="34"/>
  <c r="A69" i="30"/>
  <c r="B54" i="30"/>
  <c r="H44" i="30"/>
  <c r="F44" i="30"/>
  <c r="E44" i="30"/>
  <c r="D44" i="30"/>
  <c r="B44" i="30"/>
  <c r="C44" i="30" s="1"/>
  <c r="A44" i="30"/>
  <c r="D43" i="30"/>
  <c r="B43" i="30"/>
  <c r="C43" i="30" s="1"/>
  <c r="A43" i="30"/>
  <c r="B42" i="30"/>
  <c r="C42" i="30" s="1"/>
  <c r="A42" i="30"/>
  <c r="D41" i="30"/>
  <c r="B41" i="30"/>
  <c r="C41" i="30" s="1"/>
  <c r="A41" i="30"/>
  <c r="F44" i="29"/>
  <c r="F43" i="29"/>
  <c r="A70" i="29"/>
  <c r="A69" i="29"/>
  <c r="B54" i="29"/>
  <c r="H44" i="29"/>
  <c r="E44" i="29"/>
  <c r="D44" i="29"/>
  <c r="B44" i="29"/>
  <c r="C44" i="29" s="1"/>
  <c r="A44" i="29"/>
  <c r="H43" i="29"/>
  <c r="E43" i="29"/>
  <c r="D43" i="29"/>
  <c r="B43" i="29"/>
  <c r="C43" i="29" s="1"/>
  <c r="A43" i="29"/>
  <c r="B42" i="29"/>
  <c r="C42" i="29" s="1"/>
  <c r="A42" i="29"/>
  <c r="E41" i="29"/>
  <c r="D41" i="29"/>
  <c r="B41" i="29"/>
  <c r="C41" i="29" s="1"/>
  <c r="A41" i="29"/>
  <c r="A69" i="28"/>
  <c r="B54" i="28"/>
  <c r="B46" i="28"/>
  <c r="C46" i="28" s="1"/>
  <c r="A46" i="28"/>
  <c r="B45" i="28"/>
  <c r="C45" i="28" s="1"/>
  <c r="A45" i="28"/>
  <c r="H44" i="28"/>
  <c r="E44" i="28"/>
  <c r="D44" i="28"/>
  <c r="B44" i="28"/>
  <c r="C44" i="28" s="1"/>
  <c r="A44" i="28"/>
  <c r="H43" i="28"/>
  <c r="E43" i="28"/>
  <c r="D43" i="28"/>
  <c r="B43" i="28"/>
  <c r="C43" i="28" s="1"/>
  <c r="A43" i="28"/>
  <c r="H42" i="28"/>
  <c r="E42" i="28"/>
  <c r="B42" i="28"/>
  <c r="C42" i="28" s="1"/>
  <c r="A42" i="28"/>
  <c r="H41" i="28"/>
  <c r="G41" i="28"/>
  <c r="F41" i="28"/>
  <c r="E41" i="28"/>
  <c r="D41" i="28"/>
  <c r="B41" i="28"/>
  <c r="C41" i="28" s="1"/>
  <c r="A41" i="28"/>
  <c r="E70" i="27"/>
  <c r="A70" i="27"/>
  <c r="A69" i="27"/>
  <c r="H66" i="27"/>
  <c r="B54" i="27"/>
  <c r="H46" i="27"/>
  <c r="G46" i="27"/>
  <c r="F46" i="27"/>
  <c r="E46" i="27"/>
  <c r="B46" i="27"/>
  <c r="C46" i="27" s="1"/>
  <c r="A46" i="27"/>
  <c r="H45" i="27"/>
  <c r="G45" i="27"/>
  <c r="F45" i="27"/>
  <c r="E45" i="27"/>
  <c r="B45" i="27"/>
  <c r="C45" i="27" s="1"/>
  <c r="A45" i="27"/>
  <c r="H44" i="27"/>
  <c r="E44" i="27"/>
  <c r="D44" i="27"/>
  <c r="B44" i="27"/>
  <c r="C44" i="27" s="1"/>
  <c r="A44" i="27"/>
  <c r="H43" i="27"/>
  <c r="E43" i="27"/>
  <c r="D43" i="27"/>
  <c r="B43" i="27"/>
  <c r="C43" i="27" s="1"/>
  <c r="A43" i="27"/>
  <c r="H42" i="27"/>
  <c r="E42" i="27"/>
  <c r="B42" i="27"/>
  <c r="C42" i="27" s="1"/>
  <c r="A42" i="27"/>
  <c r="H41" i="27"/>
  <c r="G41" i="27"/>
  <c r="F41" i="27"/>
  <c r="E41" i="27"/>
  <c r="D41" i="27"/>
  <c r="B41" i="27"/>
  <c r="C41" i="27" s="1"/>
  <c r="A41" i="27"/>
  <c r="H48" i="26"/>
  <c r="E48" i="26"/>
  <c r="D48" i="26"/>
  <c r="B48" i="26"/>
  <c r="A48" i="26"/>
  <c r="D47" i="26"/>
  <c r="B47" i="26"/>
  <c r="A47" i="26"/>
  <c r="H69" i="26"/>
  <c r="E69" i="26"/>
  <c r="A69" i="26"/>
  <c r="B54" i="26"/>
  <c r="H46" i="26"/>
  <c r="G46" i="26"/>
  <c r="F46" i="26"/>
  <c r="E46" i="26"/>
  <c r="D46" i="26"/>
  <c r="B46" i="26"/>
  <c r="C46" i="26" s="1"/>
  <c r="A46" i="26"/>
  <c r="H45" i="26"/>
  <c r="D45" i="26"/>
  <c r="B45" i="26"/>
  <c r="C45" i="26" s="1"/>
  <c r="A45" i="26"/>
  <c r="H44" i="26"/>
  <c r="E44" i="26"/>
  <c r="D44" i="26"/>
  <c r="B44" i="26"/>
  <c r="C44" i="26" s="1"/>
  <c r="A44" i="26"/>
  <c r="H43" i="26"/>
  <c r="E43" i="26"/>
  <c r="D43" i="26"/>
  <c r="B43" i="26"/>
  <c r="C43" i="26" s="1"/>
  <c r="A43" i="26"/>
  <c r="H42" i="26"/>
  <c r="E42" i="26"/>
  <c r="D42" i="26"/>
  <c r="B42" i="26"/>
  <c r="C42" i="26" s="1"/>
  <c r="A42" i="26"/>
  <c r="H41" i="26"/>
  <c r="G41" i="26"/>
  <c r="F41" i="26"/>
  <c r="E41" i="26"/>
  <c r="D41" i="26"/>
  <c r="B41" i="26"/>
  <c r="C41" i="26" s="1"/>
  <c r="A41" i="26"/>
  <c r="G69" i="25"/>
  <c r="F69" i="25"/>
  <c r="H70" i="25"/>
  <c r="E70" i="25"/>
  <c r="A70" i="25"/>
  <c r="H69" i="25"/>
  <c r="E69" i="25"/>
  <c r="A69" i="25"/>
  <c r="H66" i="25"/>
  <c r="B54" i="25"/>
  <c r="H46" i="25"/>
  <c r="G46" i="25"/>
  <c r="F46" i="25"/>
  <c r="E46" i="25"/>
  <c r="D46" i="25"/>
  <c r="B46" i="25"/>
  <c r="C46" i="25" s="1"/>
  <c r="A46" i="25"/>
  <c r="H45" i="25"/>
  <c r="G45" i="25"/>
  <c r="F45" i="25"/>
  <c r="E45" i="25"/>
  <c r="D45" i="25"/>
  <c r="B45" i="25"/>
  <c r="C45" i="25" s="1"/>
  <c r="A45" i="25"/>
  <c r="H44" i="25"/>
  <c r="E44" i="25"/>
  <c r="D44" i="25"/>
  <c r="B44" i="25"/>
  <c r="C44" i="25" s="1"/>
  <c r="A44" i="25"/>
  <c r="H43" i="25"/>
  <c r="E43" i="25"/>
  <c r="D43" i="25"/>
  <c r="B43" i="25"/>
  <c r="C43" i="25" s="1"/>
  <c r="A43" i="25"/>
  <c r="H42" i="25"/>
  <c r="E42" i="25"/>
  <c r="B42" i="25"/>
  <c r="C42" i="25" s="1"/>
  <c r="A42" i="25"/>
  <c r="H41" i="25"/>
  <c r="G41" i="25"/>
  <c r="F41" i="25"/>
  <c r="E41" i="25"/>
  <c r="D41" i="25"/>
  <c r="B41" i="25"/>
  <c r="C41" i="25" s="1"/>
  <c r="A41" i="25"/>
  <c r="A69" i="23"/>
  <c r="B54" i="23"/>
  <c r="H46" i="23"/>
  <c r="F46" i="23"/>
  <c r="E46" i="23"/>
  <c r="D46" i="23"/>
  <c r="B46" i="23"/>
  <c r="C46" i="23" s="1"/>
  <c r="A46" i="23"/>
  <c r="H45" i="23"/>
  <c r="G45" i="23"/>
  <c r="F45" i="23"/>
  <c r="E45" i="23"/>
  <c r="D45" i="23"/>
  <c r="B45" i="23"/>
  <c r="C45" i="23" s="1"/>
  <c r="A45" i="23"/>
  <c r="H44" i="23"/>
  <c r="E44" i="23"/>
  <c r="D44" i="23"/>
  <c r="B44" i="23"/>
  <c r="C44" i="23" s="1"/>
  <c r="A44" i="23"/>
  <c r="H43" i="23"/>
  <c r="E43" i="23"/>
  <c r="D43" i="23"/>
  <c r="B43" i="23"/>
  <c r="C43" i="23" s="1"/>
  <c r="A43" i="23"/>
  <c r="H42" i="23"/>
  <c r="E42" i="23"/>
  <c r="D42" i="23"/>
  <c r="B42" i="23"/>
  <c r="C42" i="23" s="1"/>
  <c r="A42" i="23"/>
  <c r="H41" i="23"/>
  <c r="G41" i="23"/>
  <c r="F41" i="23"/>
  <c r="E41" i="23"/>
  <c r="D41" i="23"/>
  <c r="B41" i="23"/>
  <c r="C41" i="23" s="1"/>
  <c r="A41" i="23"/>
  <c r="A69" i="22"/>
  <c r="B54" i="22"/>
  <c r="B48" i="22"/>
  <c r="C48" i="22" s="1"/>
  <c r="A48" i="22"/>
  <c r="B47" i="22"/>
  <c r="C47" i="22" s="1"/>
  <c r="A47" i="22"/>
  <c r="H46" i="22"/>
  <c r="F46" i="22"/>
  <c r="E46" i="22"/>
  <c r="D46" i="22"/>
  <c r="B46" i="22"/>
  <c r="C46" i="22" s="1"/>
  <c r="A46" i="22"/>
  <c r="H45" i="22"/>
  <c r="G45" i="22"/>
  <c r="F45" i="22"/>
  <c r="E45" i="22"/>
  <c r="D45" i="22"/>
  <c r="B45" i="22"/>
  <c r="C45" i="22" s="1"/>
  <c r="A45" i="22"/>
  <c r="H44" i="22"/>
  <c r="E44" i="22"/>
  <c r="D44" i="22"/>
  <c r="C44" i="22"/>
  <c r="B44" i="22"/>
  <c r="A44" i="22"/>
  <c r="H43" i="22"/>
  <c r="E43" i="22"/>
  <c r="D43" i="22"/>
  <c r="B43" i="22"/>
  <c r="C43" i="22" s="1"/>
  <c r="A43" i="22"/>
  <c r="H42" i="22"/>
  <c r="E42" i="22"/>
  <c r="D42" i="22"/>
  <c r="B42" i="22"/>
  <c r="C42" i="22" s="1"/>
  <c r="A42" i="22"/>
  <c r="H41" i="22"/>
  <c r="G41" i="22"/>
  <c r="F41" i="22"/>
  <c r="E41" i="22"/>
  <c r="D41" i="22"/>
  <c r="B41" i="22"/>
  <c r="C41" i="22" s="1"/>
  <c r="A41" i="22"/>
  <c r="E70" i="21"/>
  <c r="A70" i="21"/>
  <c r="A69" i="21"/>
  <c r="H66" i="21"/>
  <c r="B54" i="21"/>
  <c r="B48" i="21"/>
  <c r="C48" i="21" s="1"/>
  <c r="A48" i="21"/>
  <c r="B47" i="21"/>
  <c r="C47" i="21" s="1"/>
  <c r="A47" i="21"/>
  <c r="H46" i="21"/>
  <c r="F46" i="21"/>
  <c r="E46" i="21"/>
  <c r="D46" i="21"/>
  <c r="B46" i="21"/>
  <c r="C46" i="21" s="1"/>
  <c r="A46" i="21"/>
  <c r="H45" i="21"/>
  <c r="F45" i="21"/>
  <c r="E45" i="21"/>
  <c r="D45" i="21"/>
  <c r="B45" i="21"/>
  <c r="C45" i="21" s="1"/>
  <c r="A45" i="21"/>
  <c r="H44" i="21"/>
  <c r="E44" i="21"/>
  <c r="D44" i="21"/>
  <c r="B44" i="21"/>
  <c r="C44" i="21" s="1"/>
  <c r="A44" i="21"/>
  <c r="H43" i="21"/>
  <c r="E43" i="21"/>
  <c r="D43" i="21"/>
  <c r="B43" i="21"/>
  <c r="C43" i="21" s="1"/>
  <c r="A43" i="21"/>
  <c r="H42" i="21"/>
  <c r="E42" i="21"/>
  <c r="D42" i="21"/>
  <c r="B42" i="21"/>
  <c r="C42" i="21" s="1"/>
  <c r="A42" i="21"/>
  <c r="H41" i="21"/>
  <c r="G41" i="21"/>
  <c r="F41" i="21"/>
  <c r="E41" i="21"/>
  <c r="D41" i="21"/>
  <c r="B41" i="21"/>
  <c r="C41" i="21" s="1"/>
  <c r="A41" i="21"/>
  <c r="E69" i="7"/>
  <c r="A69" i="7"/>
  <c r="B54" i="7"/>
  <c r="D48" i="7"/>
  <c r="B48" i="7"/>
  <c r="C48" i="7" s="1"/>
  <c r="A48" i="7"/>
  <c r="D47" i="7"/>
  <c r="C47" i="7"/>
  <c r="B47" i="7"/>
  <c r="A47" i="7"/>
  <c r="H46" i="7"/>
  <c r="G46" i="7"/>
  <c r="F46" i="7"/>
  <c r="E46" i="7"/>
  <c r="D46" i="7"/>
  <c r="C46" i="7"/>
  <c r="B46" i="7"/>
  <c r="A46" i="7"/>
  <c r="H45" i="7"/>
  <c r="G45" i="7"/>
  <c r="F45" i="7"/>
  <c r="E45" i="7"/>
  <c r="D45" i="7"/>
  <c r="C45" i="7"/>
  <c r="B45" i="7"/>
  <c r="A45" i="7"/>
  <c r="H44" i="7"/>
  <c r="E44" i="7"/>
  <c r="D44" i="7"/>
  <c r="B44" i="7"/>
  <c r="C44" i="7" s="1"/>
  <c r="A44" i="7"/>
  <c r="H43" i="7"/>
  <c r="E43" i="7"/>
  <c r="D43" i="7"/>
  <c r="B43" i="7"/>
  <c r="C43" i="7" s="1"/>
  <c r="A43" i="7"/>
  <c r="H42" i="7"/>
  <c r="E42" i="7"/>
  <c r="D42" i="7"/>
  <c r="B42" i="7"/>
  <c r="C42" i="7" s="1"/>
  <c r="A42" i="7"/>
  <c r="H41" i="7"/>
  <c r="G41" i="7"/>
  <c r="F41" i="7"/>
  <c r="E41" i="7"/>
  <c r="D41" i="7"/>
  <c r="B41" i="7"/>
  <c r="C41" i="7" s="1"/>
  <c r="A41" i="7"/>
  <c r="H70" i="1"/>
  <c r="E70" i="1"/>
  <c r="A70" i="1"/>
  <c r="H46" i="1"/>
  <c r="H45" i="1"/>
  <c r="H44" i="1"/>
  <c r="H43" i="1"/>
  <c r="H42" i="1"/>
  <c r="G46" i="1"/>
  <c r="F46" i="1"/>
  <c r="G45" i="1"/>
  <c r="F45" i="1"/>
  <c r="E46" i="1"/>
  <c r="E45" i="1"/>
  <c r="E44" i="1"/>
  <c r="E43" i="1"/>
  <c r="E42" i="1"/>
  <c r="D48" i="1"/>
  <c r="B48" i="1"/>
  <c r="C48" i="1" s="1"/>
  <c r="A48" i="1"/>
  <c r="D47" i="1"/>
  <c r="B47" i="1"/>
  <c r="C47" i="1" s="1"/>
  <c r="A47" i="1"/>
  <c r="D46" i="1"/>
  <c r="B46" i="1"/>
  <c r="C46" i="1" s="1"/>
  <c r="A46" i="1"/>
  <c r="D45" i="1"/>
  <c r="B45" i="1"/>
  <c r="C45" i="1" s="1"/>
  <c r="A45" i="1"/>
  <c r="D44" i="1"/>
  <c r="B44" i="1"/>
  <c r="C44" i="1" s="1"/>
  <c r="A44" i="1"/>
  <c r="H69" i="1"/>
  <c r="E69" i="1"/>
  <c r="A69" i="1"/>
  <c r="H66" i="1"/>
  <c r="B54" i="1"/>
  <c r="D43" i="1"/>
  <c r="B43" i="1"/>
  <c r="C43" i="1" s="1"/>
  <c r="A43" i="1"/>
  <c r="D42" i="1"/>
  <c r="B42" i="1"/>
  <c r="C42" i="1" s="1"/>
  <c r="A42" i="1"/>
  <c r="H41" i="1"/>
  <c r="G41" i="1"/>
  <c r="F41" i="1"/>
  <c r="E41" i="1"/>
  <c r="D41" i="1"/>
  <c r="B41" i="1"/>
  <c r="C41" i="1" s="1"/>
  <c r="A41" i="1"/>
  <c r="E69" i="20"/>
  <c r="A69" i="20"/>
  <c r="B54" i="20"/>
  <c r="B43" i="20"/>
  <c r="C43" i="20" s="1"/>
  <c r="A43" i="20"/>
  <c r="B42" i="20"/>
  <c r="C42" i="20" s="1"/>
  <c r="A42" i="20"/>
  <c r="H41" i="20"/>
  <c r="G41" i="20"/>
  <c r="F41" i="20"/>
  <c r="E41" i="20"/>
  <c r="D41" i="20"/>
  <c r="B41" i="20"/>
  <c r="C41" i="20" s="1"/>
  <c r="A41" i="20"/>
  <c r="A69" i="19"/>
  <c r="B54" i="19"/>
  <c r="B43" i="19"/>
  <c r="C43" i="19" s="1"/>
  <c r="A43" i="19"/>
  <c r="B42" i="19"/>
  <c r="C42" i="19" s="1"/>
  <c r="A42" i="19"/>
  <c r="H41" i="19"/>
  <c r="G41" i="19"/>
  <c r="F41" i="19"/>
  <c r="E41" i="19"/>
  <c r="D41" i="19"/>
  <c r="B41" i="19"/>
  <c r="C41" i="19" s="1"/>
  <c r="A41" i="19"/>
  <c r="E69" i="18"/>
  <c r="A69" i="18"/>
  <c r="B54" i="18"/>
  <c r="B43" i="18"/>
  <c r="C43" i="18" s="1"/>
  <c r="A43" i="18"/>
  <c r="B42" i="18"/>
  <c r="C42" i="18" s="1"/>
  <c r="A42" i="18"/>
  <c r="H41" i="18"/>
  <c r="G41" i="18"/>
  <c r="F41" i="18"/>
  <c r="E41" i="18"/>
  <c r="D41" i="18"/>
  <c r="B41" i="18"/>
  <c r="C41" i="18" s="1"/>
  <c r="A41" i="18"/>
  <c r="E69" i="17"/>
  <c r="A69" i="17"/>
  <c r="B54" i="17"/>
  <c r="B43" i="17"/>
  <c r="C43" i="17" s="1"/>
  <c r="A43" i="17"/>
  <c r="B42" i="17"/>
  <c r="C42" i="17" s="1"/>
  <c r="A42" i="17"/>
  <c r="H41" i="17"/>
  <c r="G41" i="17"/>
  <c r="F41" i="17"/>
  <c r="E41" i="17"/>
  <c r="D41" i="17"/>
  <c r="B41" i="17"/>
  <c r="C41" i="17" s="1"/>
  <c r="A41" i="17"/>
  <c r="E69" i="16"/>
  <c r="A69" i="16"/>
  <c r="B54" i="16"/>
  <c r="B43" i="16"/>
  <c r="C43" i="16" s="1"/>
  <c r="A43" i="16"/>
  <c r="B42" i="16"/>
  <c r="C42" i="16" s="1"/>
  <c r="A42" i="16"/>
  <c r="H41" i="16"/>
  <c r="F41" i="16"/>
  <c r="E41" i="16"/>
  <c r="D41" i="16"/>
  <c r="B41" i="16"/>
  <c r="C41" i="16" s="1"/>
  <c r="A41" i="16"/>
  <c r="A69" i="15"/>
  <c r="B54" i="15"/>
  <c r="B43" i="15"/>
  <c r="C43" i="15" s="1"/>
  <c r="A43" i="15"/>
  <c r="C42" i="15"/>
  <c r="B42" i="15"/>
  <c r="A42" i="15"/>
  <c r="H41" i="15"/>
  <c r="F41" i="15"/>
  <c r="E41" i="15"/>
  <c r="D41" i="15"/>
  <c r="B41" i="15"/>
  <c r="C41" i="15" s="1"/>
  <c r="A41" i="15"/>
  <c r="A69" i="14"/>
  <c r="B54" i="14"/>
  <c r="B43" i="14"/>
  <c r="C43" i="14" s="1"/>
  <c r="A43" i="14"/>
  <c r="B42" i="14"/>
  <c r="C42" i="14" s="1"/>
  <c r="A42" i="14"/>
  <c r="H41" i="14"/>
  <c r="F41" i="14"/>
  <c r="E41" i="14"/>
  <c r="D41" i="14"/>
  <c r="B41" i="14"/>
  <c r="C41" i="14" s="1"/>
  <c r="A41" i="14"/>
  <c r="B43" i="13"/>
  <c r="C43" i="13" s="1"/>
  <c r="A43" i="13"/>
  <c r="A69" i="13"/>
  <c r="B54" i="13"/>
  <c r="B42" i="13"/>
  <c r="C42" i="13" s="1"/>
  <c r="A42" i="13"/>
  <c r="H41" i="13"/>
  <c r="F41" i="13"/>
  <c r="E41" i="13"/>
  <c r="D41" i="13"/>
  <c r="B41" i="13"/>
  <c r="C41" i="13" s="1"/>
  <c r="A41" i="13"/>
  <c r="E69" i="12"/>
  <c r="A69" i="12"/>
  <c r="H66" i="12"/>
  <c r="B54" i="12"/>
  <c r="D42" i="12"/>
  <c r="B42" i="12"/>
  <c r="C42" i="12" s="1"/>
  <c r="A42" i="12"/>
  <c r="H41" i="12"/>
  <c r="G41" i="12"/>
  <c r="F41" i="12"/>
  <c r="E41" i="12"/>
  <c r="D41" i="12"/>
  <c r="B41" i="12"/>
  <c r="C41" i="12" s="1"/>
  <c r="A41" i="12"/>
  <c r="E69" i="11"/>
  <c r="A69" i="11"/>
  <c r="H66" i="11"/>
  <c r="B54" i="11"/>
  <c r="D42" i="11"/>
  <c r="B42" i="11"/>
  <c r="C42" i="11" s="1"/>
  <c r="A42" i="11"/>
  <c r="H41" i="11"/>
  <c r="G41" i="11"/>
  <c r="F41" i="11"/>
  <c r="E41" i="11"/>
  <c r="D41" i="11"/>
  <c r="B41" i="11"/>
  <c r="C41" i="11" s="1"/>
  <c r="A41" i="11"/>
  <c r="E69" i="10"/>
  <c r="A69" i="10"/>
  <c r="H66" i="10"/>
  <c r="B54" i="10"/>
  <c r="B43" i="10"/>
  <c r="C43" i="10" s="1"/>
  <c r="A43" i="10"/>
  <c r="B42" i="10"/>
  <c r="C42" i="10" s="1"/>
  <c r="A42" i="10"/>
  <c r="H41" i="10"/>
  <c r="F41" i="10"/>
  <c r="E41" i="10"/>
  <c r="D41" i="10"/>
  <c r="B41" i="10"/>
  <c r="C41" i="10" s="1"/>
  <c r="A41" i="10"/>
  <c r="E69" i="9"/>
  <c r="A69" i="9"/>
  <c r="H66" i="9"/>
  <c r="B54" i="9"/>
  <c r="B43" i="9"/>
  <c r="C43" i="9" s="1"/>
  <c r="A43" i="9"/>
  <c r="B42" i="9"/>
  <c r="C42" i="9" s="1"/>
  <c r="A42" i="9"/>
  <c r="H41" i="9"/>
  <c r="F41" i="9"/>
  <c r="E41" i="9"/>
  <c r="D41" i="9"/>
  <c r="B41" i="9"/>
  <c r="C41" i="9" s="1"/>
  <c r="A41" i="9"/>
  <c r="H66" i="8"/>
  <c r="E69" i="8"/>
  <c r="H41" i="8"/>
  <c r="F41" i="8"/>
  <c r="E41" i="8"/>
  <c r="D41" i="8"/>
  <c r="B43" i="8"/>
  <c r="C43" i="8" s="1"/>
  <c r="B42" i="8"/>
  <c r="C42" i="8" s="1"/>
  <c r="B41" i="8"/>
  <c r="C41" i="8" s="1"/>
  <c r="A43" i="8"/>
  <c r="A42" i="8"/>
  <c r="A41" i="8"/>
  <c r="A69" i="8"/>
  <c r="B54" i="8"/>
  <c r="A69" i="6"/>
  <c r="B54" i="6"/>
  <c r="C43" i="6"/>
  <c r="C42" i="6"/>
  <c r="C41" i="6"/>
  <c r="D42" i="6"/>
  <c r="D43" i="6" s="1"/>
  <c r="G41" i="6"/>
  <c r="H31" i="34" l="1"/>
  <c r="H69" i="34" s="1"/>
  <c r="H31" i="12"/>
  <c r="H69" i="12" s="1"/>
  <c r="H31" i="11"/>
  <c r="H69" i="11" s="1"/>
  <c r="H28" i="34" l="1"/>
  <c r="H66" i="34" s="1"/>
  <c r="C4" i="31"/>
  <c r="C3" i="31"/>
  <c r="C5" i="32"/>
  <c r="C4" i="32"/>
  <c r="C3" i="32"/>
  <c r="C5" i="33"/>
  <c r="C4" i="33"/>
  <c r="C3" i="33"/>
  <c r="C4" i="34"/>
  <c r="C3" i="34"/>
  <c r="C6" i="30"/>
  <c r="C5" i="30"/>
  <c r="C4" i="30"/>
  <c r="C3" i="30"/>
  <c r="C6" i="29"/>
  <c r="C5" i="29"/>
  <c r="C4" i="29"/>
  <c r="C3" i="29"/>
  <c r="C8" i="28"/>
  <c r="C7" i="28"/>
  <c r="C6" i="28"/>
  <c r="C5" i="28"/>
  <c r="C4" i="28"/>
  <c r="C3" i="28"/>
  <c r="C8" i="27"/>
  <c r="C7" i="27"/>
  <c r="C6" i="27"/>
  <c r="C5" i="27"/>
  <c r="C4" i="27"/>
  <c r="C3" i="27"/>
  <c r="C10" i="26"/>
  <c r="C48" i="26" s="1"/>
  <c r="C9" i="26"/>
  <c r="C47" i="26" s="1"/>
  <c r="C8" i="26"/>
  <c r="C7" i="26"/>
  <c r="C6" i="26"/>
  <c r="C5" i="26"/>
  <c r="C4" i="26"/>
  <c r="C3" i="26"/>
  <c r="C8" i="25"/>
  <c r="C7" i="25"/>
  <c r="C6" i="25"/>
  <c r="C5" i="25"/>
  <c r="C4" i="25"/>
  <c r="C3" i="25"/>
  <c r="C8" i="23"/>
  <c r="C7" i="23"/>
  <c r="C6" i="23"/>
  <c r="C5" i="23"/>
  <c r="C4" i="23"/>
  <c r="C3" i="23"/>
  <c r="C10" i="22"/>
  <c r="C9" i="22"/>
  <c r="C8" i="22"/>
  <c r="C7" i="22"/>
  <c r="C6" i="22"/>
  <c r="C5" i="22"/>
  <c r="C4" i="22"/>
  <c r="C3" i="22"/>
  <c r="C10" i="21"/>
  <c r="C9" i="21"/>
  <c r="C8" i="21"/>
  <c r="C7" i="21"/>
  <c r="C6" i="21"/>
  <c r="C5" i="21"/>
  <c r="C4" i="21"/>
  <c r="C3" i="21"/>
  <c r="C10" i="7"/>
  <c r="C9" i="7"/>
  <c r="C8" i="7"/>
  <c r="C7" i="7"/>
  <c r="C6" i="7"/>
  <c r="C5" i="7"/>
  <c r="C4" i="7"/>
  <c r="C3" i="7"/>
  <c r="C10" i="1"/>
  <c r="C9" i="1"/>
  <c r="C8" i="1"/>
  <c r="C7" i="1"/>
  <c r="C6" i="1"/>
  <c r="C5" i="1"/>
  <c r="C4" i="1"/>
  <c r="C3" i="1"/>
  <c r="C5" i="20"/>
  <c r="C4" i="20"/>
  <c r="C3" i="20"/>
  <c r="C5" i="19"/>
  <c r="C4" i="19"/>
  <c r="C3" i="19"/>
  <c r="C5" i="18"/>
  <c r="C4" i="18"/>
  <c r="C3" i="18"/>
  <c r="C5" i="17"/>
  <c r="C4" i="17"/>
  <c r="C3" i="17"/>
  <c r="C5" i="16"/>
  <c r="C4" i="16"/>
  <c r="C3" i="16"/>
  <c r="C5" i="15"/>
  <c r="C4" i="15"/>
  <c r="C3" i="15"/>
  <c r="C5" i="14"/>
  <c r="C4" i="14"/>
  <c r="C3" i="14"/>
  <c r="C5" i="13"/>
  <c r="C4" i="13"/>
  <c r="C3" i="13"/>
  <c r="C4" i="12"/>
  <c r="C3" i="12"/>
  <c r="C4" i="11"/>
  <c r="C3" i="11"/>
  <c r="C5" i="10"/>
  <c r="C4" i="10"/>
  <c r="C3" i="10"/>
  <c r="C5" i="9"/>
  <c r="C4" i="9"/>
  <c r="C3" i="9"/>
  <c r="C5" i="8"/>
  <c r="C4" i="8"/>
  <c r="C3" i="8"/>
  <c r="C5" i="6"/>
  <c r="C4" i="6"/>
  <c r="C3" i="6"/>
  <c r="G3" i="33" l="1"/>
  <c r="D4" i="33" l="1"/>
  <c r="G41" i="33"/>
  <c r="P12" i="24"/>
  <c r="P15" i="24" s="1"/>
  <c r="P18" i="24" s="1"/>
  <c r="P21" i="24" s="1"/>
  <c r="P24" i="24" s="1"/>
  <c r="P27" i="24" s="1"/>
  <c r="P30" i="24" s="1"/>
  <c r="P33" i="24" s="1"/>
  <c r="P36" i="24" s="1"/>
  <c r="P39" i="24" s="1"/>
  <c r="P42" i="24" s="1"/>
  <c r="P45" i="24" s="1"/>
  <c r="P48" i="24" s="1"/>
  <c r="P51" i="24" s="1"/>
  <c r="P54" i="24" s="1"/>
  <c r="P57" i="24" s="1"/>
  <c r="P60" i="24" s="1"/>
  <c r="P63" i="24" s="1"/>
  <c r="P66" i="24" s="1"/>
  <c r="P69" i="24" s="1"/>
  <c r="P72" i="24" s="1"/>
  <c r="P75" i="24" s="1"/>
  <c r="P78" i="24" s="1"/>
  <c r="P81" i="24" s="1"/>
  <c r="P84" i="24" s="1"/>
  <c r="O81" i="24"/>
  <c r="O80" i="24"/>
  <c r="O79" i="24"/>
  <c r="O78" i="24"/>
  <c r="O77" i="24"/>
  <c r="O76" i="24"/>
  <c r="O75" i="24"/>
  <c r="O74" i="24"/>
  <c r="O73" i="24"/>
  <c r="O72" i="24"/>
  <c r="O71" i="24"/>
  <c r="O70" i="24"/>
  <c r="O69" i="24"/>
  <c r="O68" i="24"/>
  <c r="O67" i="24"/>
  <c r="O66" i="24"/>
  <c r="O65" i="24"/>
  <c r="O64" i="24"/>
  <c r="O63" i="24"/>
  <c r="O62" i="24"/>
  <c r="O61" i="24"/>
  <c r="O60" i="24"/>
  <c r="O59" i="24"/>
  <c r="O58" i="24"/>
  <c r="R6" i="24"/>
  <c r="S6" i="24" s="1"/>
  <c r="O57" i="24"/>
  <c r="P10" i="24"/>
  <c r="P13" i="24" s="1"/>
  <c r="P16" i="24" s="1"/>
  <c r="P19" i="24" s="1"/>
  <c r="P22" i="24" s="1"/>
  <c r="P25" i="24" s="1"/>
  <c r="P28" i="24" s="1"/>
  <c r="P31" i="24" s="1"/>
  <c r="P34" i="24" s="1"/>
  <c r="P37" i="24" s="1"/>
  <c r="P40" i="24" s="1"/>
  <c r="P43" i="24" s="1"/>
  <c r="P46" i="24" s="1"/>
  <c r="P49" i="24" s="1"/>
  <c r="P52" i="24" s="1"/>
  <c r="P55" i="24" s="1"/>
  <c r="P58" i="24" s="1"/>
  <c r="P61" i="24" s="1"/>
  <c r="P64" i="24" s="1"/>
  <c r="P67" i="24" s="1"/>
  <c r="P70" i="24" s="1"/>
  <c r="P73" i="24" s="1"/>
  <c r="P76" i="24" s="1"/>
  <c r="P79" i="24" s="1"/>
  <c r="P82" i="24" s="1"/>
  <c r="R82" i="24"/>
  <c r="S82" i="24"/>
  <c r="S60" i="24"/>
  <c r="R60" i="24"/>
  <c r="Q84" i="24"/>
  <c r="Q82" i="24"/>
  <c r="R84" i="24"/>
  <c r="S84" i="24"/>
  <c r="D42" i="33" l="1"/>
  <c r="H31" i="33"/>
  <c r="D5" i="33"/>
  <c r="D43" i="33" s="1"/>
  <c r="P87" i="24"/>
  <c r="P85" i="24"/>
  <c r="G31" i="32"/>
  <c r="F31" i="32"/>
  <c r="F31" i="30"/>
  <c r="F69" i="30" s="1"/>
  <c r="F31" i="29"/>
  <c r="F69" i="29" s="1"/>
  <c r="F31" i="28"/>
  <c r="F69" i="28" s="1"/>
  <c r="F31" i="27"/>
  <c r="F69" i="27" s="1"/>
  <c r="F31" i="26"/>
  <c r="F69" i="26" s="1"/>
  <c r="F31" i="23"/>
  <c r="F69" i="23" s="1"/>
  <c r="F31" i="22"/>
  <c r="F31" i="21"/>
  <c r="F31" i="7"/>
  <c r="F31" i="20"/>
  <c r="F31" i="19"/>
  <c r="F31" i="18"/>
  <c r="F31" i="17"/>
  <c r="F31" i="16"/>
  <c r="F31" i="15"/>
  <c r="F31" i="14"/>
  <c r="F31" i="13"/>
  <c r="R63" i="24"/>
  <c r="Q87" i="24"/>
  <c r="Q60" i="24"/>
  <c r="R58" i="24"/>
  <c r="Q58" i="24"/>
  <c r="R87" i="24"/>
  <c r="S63" i="24"/>
  <c r="R85" i="24"/>
  <c r="S85" i="24"/>
  <c r="Q63" i="24"/>
  <c r="S58" i="24"/>
  <c r="S87" i="24"/>
  <c r="Q85" i="24"/>
  <c r="H69" i="33" l="1"/>
  <c r="H28" i="33"/>
  <c r="H66" i="33" s="1"/>
  <c r="P90" i="24"/>
  <c r="P88" i="24"/>
  <c r="Q90" i="24"/>
  <c r="S61" i="24"/>
  <c r="S88" i="24"/>
  <c r="Q66" i="24"/>
  <c r="S66" i="24"/>
  <c r="R88" i="24"/>
  <c r="R61" i="24"/>
  <c r="Q61" i="24"/>
  <c r="Q88" i="24"/>
  <c r="R66" i="24"/>
  <c r="R90" i="24"/>
  <c r="S90" i="24"/>
  <c r="A53" i="35" l="1"/>
  <c r="P91" i="24"/>
  <c r="P93" i="24"/>
  <c r="G31" i="26"/>
  <c r="G69" i="26" s="1"/>
  <c r="G31" i="7"/>
  <c r="C242" i="24"/>
  <c r="D229" i="24"/>
  <c r="C228" i="24"/>
  <c r="E230" i="24"/>
  <c r="E238" i="24"/>
  <c r="C223" i="24"/>
  <c r="D223" i="24"/>
  <c r="C235" i="24"/>
  <c r="E237" i="24"/>
  <c r="C243" i="24"/>
  <c r="D232" i="24"/>
  <c r="C230" i="24"/>
  <c r="D234" i="24"/>
  <c r="D230" i="24"/>
  <c r="D226" i="24"/>
  <c r="D237" i="24"/>
  <c r="D231" i="24"/>
  <c r="D245" i="24"/>
  <c r="R69" i="24"/>
  <c r="D243" i="24"/>
  <c r="C232" i="24"/>
  <c r="E229" i="24"/>
  <c r="C244" i="24"/>
  <c r="D238" i="24"/>
  <c r="C245" i="24"/>
  <c r="C229" i="24"/>
  <c r="E240" i="24"/>
  <c r="S69" i="24"/>
  <c r="D236" i="24"/>
  <c r="E225" i="24"/>
  <c r="C240" i="24"/>
  <c r="E241" i="24"/>
  <c r="C233" i="24"/>
  <c r="E226" i="24"/>
  <c r="Q93" i="24"/>
  <c r="Q64" i="24"/>
  <c r="E233" i="24"/>
  <c r="E222" i="24"/>
  <c r="R91" i="24"/>
  <c r="E223" i="24"/>
  <c r="E235" i="24"/>
  <c r="C226" i="24"/>
  <c r="D228" i="24"/>
  <c r="S93" i="24"/>
  <c r="D241" i="24"/>
  <c r="E236" i="24"/>
  <c r="R93" i="24"/>
  <c r="Q91" i="24"/>
  <c r="E232" i="24"/>
  <c r="E227" i="24"/>
  <c r="E224" i="24"/>
  <c r="C222" i="24"/>
  <c r="E243" i="24"/>
  <c r="C238" i="24"/>
  <c r="S91" i="24"/>
  <c r="D227" i="24"/>
  <c r="E242" i="24"/>
  <c r="E231" i="24"/>
  <c r="D221" i="24"/>
  <c r="E221" i="24"/>
  <c r="D244" i="24"/>
  <c r="C239" i="24"/>
  <c r="D235" i="24"/>
  <c r="E234" i="24"/>
  <c r="C234" i="24"/>
  <c r="C241" i="24"/>
  <c r="C227" i="24"/>
  <c r="C236" i="24"/>
  <c r="E228" i="24"/>
  <c r="E239" i="24"/>
  <c r="D222" i="24"/>
  <c r="R64" i="24"/>
  <c r="E245" i="24"/>
  <c r="C225" i="24"/>
  <c r="C221" i="24"/>
  <c r="S64" i="24"/>
  <c r="D225" i="24"/>
  <c r="C224" i="24"/>
  <c r="D239" i="24"/>
  <c r="D233" i="24"/>
  <c r="Q69" i="24"/>
  <c r="D242" i="24"/>
  <c r="C231" i="24"/>
  <c r="E244" i="24"/>
  <c r="D240" i="24"/>
  <c r="D224" i="24"/>
  <c r="C237" i="24"/>
  <c r="O14" i="24" l="1"/>
  <c r="O15" i="24"/>
  <c r="O16" i="24"/>
  <c r="O17" i="24"/>
  <c r="O18" i="24"/>
  <c r="O19" i="24"/>
  <c r="O20" i="24"/>
  <c r="O21" i="24"/>
  <c r="O22" i="24"/>
  <c r="O23" i="24"/>
  <c r="O24" i="24"/>
  <c r="O25" i="24"/>
  <c r="O26" i="24"/>
  <c r="O27" i="24"/>
  <c r="O28" i="24"/>
  <c r="O29" i="24"/>
  <c r="O30" i="24"/>
  <c r="O31" i="24"/>
  <c r="O32" i="24"/>
  <c r="O33" i="24"/>
  <c r="O34" i="24"/>
  <c r="O35" i="24"/>
  <c r="O36" i="24"/>
  <c r="O37" i="24"/>
  <c r="O38" i="24"/>
  <c r="O39" i="24"/>
  <c r="O40" i="24"/>
  <c r="O41" i="24"/>
  <c r="O42" i="24"/>
  <c r="O43" i="24"/>
  <c r="O44" i="24"/>
  <c r="O45" i="24"/>
  <c r="O46" i="24"/>
  <c r="O47" i="24"/>
  <c r="O48" i="24"/>
  <c r="O49" i="24"/>
  <c r="O50" i="24"/>
  <c r="O51" i="24"/>
  <c r="O52" i="24"/>
  <c r="O53" i="24"/>
  <c r="O54" i="24"/>
  <c r="O55" i="24"/>
  <c r="O56" i="24"/>
  <c r="O13" i="24"/>
  <c r="O12" i="24"/>
  <c r="O11" i="24"/>
  <c r="O10" i="24"/>
  <c r="O9" i="24"/>
  <c r="P8" i="24"/>
  <c r="P11" i="24" s="1"/>
  <c r="P14" i="24" s="1"/>
  <c r="P17" i="24" s="1"/>
  <c r="P20" i="24" s="1"/>
  <c r="P23" i="24" s="1"/>
  <c r="P26" i="24" s="1"/>
  <c r="P29" i="24" s="1"/>
  <c r="P32" i="24" s="1"/>
  <c r="P35" i="24" s="1"/>
  <c r="P38" i="24" s="1"/>
  <c r="P41" i="24" s="1"/>
  <c r="P44" i="24" s="1"/>
  <c r="P47" i="24" s="1"/>
  <c r="P50" i="24" s="1"/>
  <c r="P53" i="24" s="1"/>
  <c r="P56" i="24" s="1"/>
  <c r="P59" i="24" s="1"/>
  <c r="O8" i="24"/>
  <c r="O7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80" i="24"/>
  <c r="B81" i="24"/>
  <c r="B82" i="24"/>
  <c r="B83" i="24"/>
  <c r="B84" i="24"/>
  <c r="B85" i="24"/>
  <c r="B86" i="24"/>
  <c r="B87" i="24"/>
  <c r="B88" i="24"/>
  <c r="B89" i="24"/>
  <c r="B90" i="24"/>
  <c r="B91" i="24"/>
  <c r="B92" i="24"/>
  <c r="B93" i="24"/>
  <c r="B94" i="24"/>
  <c r="B95" i="24"/>
  <c r="B96" i="24"/>
  <c r="B97" i="24"/>
  <c r="B98" i="24"/>
  <c r="B99" i="24"/>
  <c r="B100" i="24"/>
  <c r="B101" i="24"/>
  <c r="B102" i="24"/>
  <c r="B103" i="24"/>
  <c r="B104" i="24"/>
  <c r="B105" i="24"/>
  <c r="B106" i="24"/>
  <c r="B107" i="24"/>
  <c r="B108" i="24"/>
  <c r="B109" i="24"/>
  <c r="B110" i="24"/>
  <c r="B111" i="24"/>
  <c r="B112" i="24"/>
  <c r="B113" i="24"/>
  <c r="B114" i="24"/>
  <c r="B115" i="24"/>
  <c r="B116" i="24"/>
  <c r="B117" i="24"/>
  <c r="B118" i="24"/>
  <c r="B119" i="24"/>
  <c r="B120" i="24"/>
  <c r="B121" i="24"/>
  <c r="B122" i="24"/>
  <c r="B123" i="24"/>
  <c r="B124" i="24"/>
  <c r="B125" i="24"/>
  <c r="B126" i="24"/>
  <c r="B127" i="24"/>
  <c r="B128" i="24"/>
  <c r="B129" i="24"/>
  <c r="B130" i="24"/>
  <c r="B131" i="24"/>
  <c r="B132" i="24"/>
  <c r="B133" i="24"/>
  <c r="B134" i="24"/>
  <c r="B135" i="24"/>
  <c r="B136" i="24"/>
  <c r="B137" i="24"/>
  <c r="B138" i="24"/>
  <c r="B139" i="24"/>
  <c r="B140" i="24"/>
  <c r="B141" i="24"/>
  <c r="B142" i="24"/>
  <c r="B143" i="24"/>
  <c r="B144" i="24"/>
  <c r="B145" i="24"/>
  <c r="B146" i="24"/>
  <c r="B147" i="24"/>
  <c r="B148" i="24"/>
  <c r="B149" i="24"/>
  <c r="B150" i="24"/>
  <c r="B151" i="24"/>
  <c r="B152" i="24"/>
  <c r="B153" i="24"/>
  <c r="B154" i="24"/>
  <c r="B155" i="24"/>
  <c r="B156" i="24"/>
  <c r="B157" i="24"/>
  <c r="B158" i="24"/>
  <c r="B159" i="24"/>
  <c r="B160" i="24"/>
  <c r="B161" i="24"/>
  <c r="B162" i="24"/>
  <c r="B163" i="24"/>
  <c r="B164" i="24"/>
  <c r="B165" i="24"/>
  <c r="B166" i="24"/>
  <c r="B167" i="24"/>
  <c r="B168" i="24"/>
  <c r="B169" i="24"/>
  <c r="B170" i="24"/>
  <c r="B171" i="24"/>
  <c r="B172" i="24"/>
  <c r="B173" i="24"/>
  <c r="B174" i="24"/>
  <c r="B175" i="24"/>
  <c r="B176" i="24"/>
  <c r="B177" i="24"/>
  <c r="B178" i="24"/>
  <c r="B179" i="24"/>
  <c r="B180" i="24"/>
  <c r="B181" i="24"/>
  <c r="B182" i="24"/>
  <c r="B183" i="24"/>
  <c r="B184" i="24"/>
  <c r="B185" i="24"/>
  <c r="B186" i="24"/>
  <c r="B187" i="24"/>
  <c r="B188" i="24"/>
  <c r="B189" i="24"/>
  <c r="B190" i="24"/>
  <c r="B191" i="24"/>
  <c r="B192" i="24"/>
  <c r="B193" i="24"/>
  <c r="B194" i="24"/>
  <c r="B195" i="24"/>
  <c r="B196" i="24"/>
  <c r="B197" i="24"/>
  <c r="B198" i="24"/>
  <c r="B199" i="24"/>
  <c r="B200" i="24"/>
  <c r="B201" i="24"/>
  <c r="B202" i="24"/>
  <c r="B203" i="24"/>
  <c r="B204" i="24"/>
  <c r="B205" i="24"/>
  <c r="B206" i="24"/>
  <c r="B15" i="24"/>
  <c r="B14" i="24"/>
  <c r="B13" i="24"/>
  <c r="B12" i="24"/>
  <c r="B11" i="24"/>
  <c r="B10" i="24"/>
  <c r="E6" i="24"/>
  <c r="F6" i="24" s="1"/>
  <c r="G6" i="24" s="1"/>
  <c r="H6" i="24" s="1"/>
  <c r="I6" i="24" s="1"/>
  <c r="J6" i="24" s="1"/>
  <c r="K6" i="24" s="1"/>
  <c r="B9" i="24"/>
  <c r="B8" i="24"/>
  <c r="B7" i="24"/>
  <c r="C8" i="24"/>
  <c r="C16" i="24" s="1"/>
  <c r="C24" i="24" s="1"/>
  <c r="C32" i="24" s="1"/>
  <c r="C40" i="24" s="1"/>
  <c r="C15" i="24"/>
  <c r="C23" i="24" s="1"/>
  <c r="C31" i="24" s="1"/>
  <c r="C39" i="24" s="1"/>
  <c r="C47" i="24" s="1"/>
  <c r="C55" i="24" s="1"/>
  <c r="G3" i="32"/>
  <c r="D4" i="31"/>
  <c r="G6" i="30"/>
  <c r="G31" i="30"/>
  <c r="G69" i="30" s="1"/>
  <c r="E31" i="30"/>
  <c r="E69" i="30" s="1"/>
  <c r="D4" i="30"/>
  <c r="D42" i="30" s="1"/>
  <c r="E32" i="29"/>
  <c r="E70" i="29" s="1"/>
  <c r="G31" i="29"/>
  <c r="G69" i="29" s="1"/>
  <c r="E31" i="29"/>
  <c r="E69" i="29" s="1"/>
  <c r="G6" i="29"/>
  <c r="G5" i="29"/>
  <c r="D4" i="29"/>
  <c r="D42" i="29" s="1"/>
  <c r="D4" i="28"/>
  <c r="D42" i="28" s="1"/>
  <c r="G5" i="28"/>
  <c r="D8" i="28" s="1"/>
  <c r="D46" i="28" s="1"/>
  <c r="G6" i="28"/>
  <c r="E31" i="28"/>
  <c r="E69" i="28" s="1"/>
  <c r="G31" i="28"/>
  <c r="G69" i="28" s="1"/>
  <c r="D4" i="27"/>
  <c r="D42" i="27" s="1"/>
  <c r="G5" i="27"/>
  <c r="G6" i="27"/>
  <c r="E31" i="27"/>
  <c r="E69" i="27" s="1"/>
  <c r="G31" i="27"/>
  <c r="G69" i="27" s="1"/>
  <c r="H28" i="26"/>
  <c r="H66" i="26" s="1"/>
  <c r="D4" i="25"/>
  <c r="D42" i="25" s="1"/>
  <c r="S16" i="24"/>
  <c r="S67" i="24"/>
  <c r="S15" i="24"/>
  <c r="K23" i="24"/>
  <c r="S18" i="24"/>
  <c r="R15" i="24"/>
  <c r="R72" i="24"/>
  <c r="D8" i="24"/>
  <c r="I16" i="24"/>
  <c r="E15" i="24"/>
  <c r="E7" i="24"/>
  <c r="F8" i="24"/>
  <c r="H15" i="24"/>
  <c r="I8" i="24"/>
  <c r="J32" i="24"/>
  <c r="J16" i="24"/>
  <c r="J24" i="24"/>
  <c r="F15" i="24"/>
  <c r="E8" i="24"/>
  <c r="G7" i="24"/>
  <c r="S19" i="24"/>
  <c r="K8" i="24"/>
  <c r="K16" i="24"/>
  <c r="F47" i="24"/>
  <c r="Q10" i="24"/>
  <c r="S22" i="24"/>
  <c r="S59" i="24"/>
  <c r="K15" i="24"/>
  <c r="S13" i="24"/>
  <c r="R19" i="24"/>
  <c r="R22" i="24"/>
  <c r="R24" i="24"/>
  <c r="S24" i="24"/>
  <c r="F7" i="24"/>
  <c r="D7" i="24"/>
  <c r="R7" i="24"/>
  <c r="E47" i="24"/>
  <c r="S7" i="24"/>
  <c r="Q59" i="24"/>
  <c r="K31" i="24"/>
  <c r="R9" i="24"/>
  <c r="R16" i="24"/>
  <c r="R18" i="24"/>
  <c r="H8" i="24"/>
  <c r="H7" i="24"/>
  <c r="K7" i="24"/>
  <c r="I24" i="24"/>
  <c r="S10" i="24"/>
  <c r="D15" i="24"/>
  <c r="Q7" i="24"/>
  <c r="R13" i="24"/>
  <c r="R12" i="24"/>
  <c r="S72" i="24"/>
  <c r="D47" i="24"/>
  <c r="I32" i="24"/>
  <c r="I7" i="24"/>
  <c r="Q9" i="24"/>
  <c r="Q16" i="24"/>
  <c r="D55" i="24"/>
  <c r="I15" i="24"/>
  <c r="E39" i="24"/>
  <c r="E55" i="24"/>
  <c r="R67" i="24"/>
  <c r="K39" i="24"/>
  <c r="S21" i="24"/>
  <c r="K24" i="24"/>
  <c r="Q67" i="24"/>
  <c r="Q8" i="24"/>
  <c r="I39" i="24"/>
  <c r="K32" i="24"/>
  <c r="S12" i="24"/>
  <c r="F55" i="24"/>
  <c r="Q12" i="24"/>
  <c r="S9" i="24"/>
  <c r="Q72" i="24"/>
  <c r="R8" i="24"/>
  <c r="S8" i="24"/>
  <c r="R10" i="24"/>
  <c r="R59" i="24"/>
  <c r="R21" i="24"/>
  <c r="G15" i="24"/>
  <c r="Q13" i="24"/>
  <c r="J8" i="24"/>
  <c r="H31" i="28" l="1"/>
  <c r="D7" i="28"/>
  <c r="D45" i="28" s="1"/>
  <c r="H32" i="27"/>
  <c r="H70" i="27" s="1"/>
  <c r="D8" i="27"/>
  <c r="D46" i="27" s="1"/>
  <c r="G43" i="29"/>
  <c r="H32" i="29"/>
  <c r="H70" i="29" s="1"/>
  <c r="G44" i="30"/>
  <c r="H31" i="30"/>
  <c r="H69" i="30" s="1"/>
  <c r="G44" i="29"/>
  <c r="H31" i="29"/>
  <c r="H69" i="29" s="1"/>
  <c r="D42" i="31"/>
  <c r="H31" i="31"/>
  <c r="H69" i="31" s="1"/>
  <c r="H31" i="27"/>
  <c r="H69" i="27" s="1"/>
  <c r="D7" i="27"/>
  <c r="D45" i="27" s="1"/>
  <c r="D4" i="32"/>
  <c r="D42" i="32" s="1"/>
  <c r="G41" i="32"/>
  <c r="H31" i="32"/>
  <c r="H69" i="32" s="1"/>
  <c r="A31" i="35"/>
  <c r="A56" i="35"/>
  <c r="A50" i="35"/>
  <c r="P62" i="24"/>
  <c r="C9" i="24"/>
  <c r="C48" i="24"/>
  <c r="C63" i="24"/>
  <c r="E32" i="24"/>
  <c r="E9" i="24"/>
  <c r="G55" i="24"/>
  <c r="E23" i="24"/>
  <c r="D9" i="24"/>
  <c r="K47" i="24"/>
  <c r="H40" i="24"/>
  <c r="K40" i="24"/>
  <c r="D24" i="24"/>
  <c r="J40" i="24"/>
  <c r="H24" i="24"/>
  <c r="D23" i="24"/>
  <c r="H32" i="24"/>
  <c r="Q75" i="24"/>
  <c r="G31" i="24"/>
  <c r="H9" i="24"/>
  <c r="F32" i="24"/>
  <c r="H55" i="24"/>
  <c r="K55" i="24"/>
  <c r="R62" i="24"/>
  <c r="I40" i="24"/>
  <c r="K9" i="24"/>
  <c r="F31" i="24"/>
  <c r="D32" i="24"/>
  <c r="Q11" i="24"/>
  <c r="I31" i="24"/>
  <c r="G47" i="24"/>
  <c r="J9" i="24"/>
  <c r="G23" i="24"/>
  <c r="S27" i="24"/>
  <c r="F39" i="24"/>
  <c r="R11" i="24"/>
  <c r="D40" i="24"/>
  <c r="H47" i="24"/>
  <c r="Q70" i="24"/>
  <c r="Q62" i="24"/>
  <c r="E40" i="24"/>
  <c r="G39" i="24"/>
  <c r="R70" i="24"/>
  <c r="I9" i="24"/>
  <c r="F16" i="24"/>
  <c r="H39" i="24"/>
  <c r="R75" i="24"/>
  <c r="Q18" i="24"/>
  <c r="F9" i="24"/>
  <c r="I23" i="24"/>
  <c r="F40" i="24"/>
  <c r="E16" i="24"/>
  <c r="F24" i="24"/>
  <c r="E24" i="24"/>
  <c r="H23" i="24"/>
  <c r="H16" i="24"/>
  <c r="D31" i="24"/>
  <c r="D16" i="24"/>
  <c r="J23" i="24"/>
  <c r="H31" i="24"/>
  <c r="S11" i="24"/>
  <c r="S75" i="24"/>
  <c r="I47" i="24"/>
  <c r="S70" i="24"/>
  <c r="S62" i="24"/>
  <c r="I55" i="24"/>
  <c r="E31" i="24"/>
  <c r="S25" i="24"/>
  <c r="R27" i="24"/>
  <c r="Q15" i="24"/>
  <c r="F23" i="24"/>
  <c r="R25" i="24"/>
  <c r="D39" i="24"/>
  <c r="J31" i="24"/>
  <c r="D5" i="32" l="1"/>
  <c r="D43" i="32" s="1"/>
  <c r="H28" i="30"/>
  <c r="H66" i="30" s="1"/>
  <c r="H28" i="29"/>
  <c r="H66" i="29" s="1"/>
  <c r="H28" i="31"/>
  <c r="H66" i="31" s="1"/>
  <c r="H69" i="28"/>
  <c r="H28" i="28"/>
  <c r="H66" i="28" s="1"/>
  <c r="H28" i="32"/>
  <c r="H66" i="32" s="1"/>
  <c r="A32" i="35"/>
  <c r="A51" i="35"/>
  <c r="P65" i="24"/>
  <c r="C10" i="24"/>
  <c r="C17" i="24"/>
  <c r="T6" i="24"/>
  <c r="C56" i="24"/>
  <c r="C71" i="24"/>
  <c r="G31" i="23"/>
  <c r="G69" i="23" s="1"/>
  <c r="E31" i="23"/>
  <c r="E69" i="23" s="1"/>
  <c r="G8" i="23"/>
  <c r="G46" i="23" s="1"/>
  <c r="G31" i="22"/>
  <c r="E31" i="22"/>
  <c r="E69" i="22" s="1"/>
  <c r="G8" i="22"/>
  <c r="G31" i="21"/>
  <c r="E31" i="21"/>
  <c r="E69" i="21" s="1"/>
  <c r="G8" i="21"/>
  <c r="G7" i="21"/>
  <c r="E31" i="19"/>
  <c r="E69" i="19" s="1"/>
  <c r="D4" i="20"/>
  <c r="G31" i="19"/>
  <c r="D4" i="19"/>
  <c r="G31" i="18"/>
  <c r="E31" i="13"/>
  <c r="E69" i="13" s="1"/>
  <c r="E31" i="14"/>
  <c r="E69" i="14" s="1"/>
  <c r="E31" i="15"/>
  <c r="E69" i="15" s="1"/>
  <c r="G31" i="16"/>
  <c r="G31" i="15"/>
  <c r="G31" i="14"/>
  <c r="G31" i="13"/>
  <c r="D4" i="18"/>
  <c r="D5" i="18" s="1"/>
  <c r="D43" i="18" s="1"/>
  <c r="D4" i="17"/>
  <c r="G3" i="16"/>
  <c r="G3" i="15"/>
  <c r="G41" i="15" s="1"/>
  <c r="G3" i="14"/>
  <c r="G3" i="13"/>
  <c r="G3" i="10"/>
  <c r="G3" i="9"/>
  <c r="G3" i="8"/>
  <c r="E48" i="24"/>
  <c r="I10" i="24"/>
  <c r="Q73" i="24"/>
  <c r="T87" i="24"/>
  <c r="E17" i="24"/>
  <c r="I63" i="24"/>
  <c r="F63" i="24"/>
  <c r="R78" i="24"/>
  <c r="J63" i="24"/>
  <c r="T78" i="24"/>
  <c r="T73" i="24"/>
  <c r="T70" i="24"/>
  <c r="J15" i="24"/>
  <c r="J39" i="24"/>
  <c r="K48" i="24"/>
  <c r="E63" i="24"/>
  <c r="H48" i="24"/>
  <c r="T67" i="24"/>
  <c r="T7" i="24"/>
  <c r="Q65" i="24"/>
  <c r="T13" i="24"/>
  <c r="S65" i="24"/>
  <c r="J17" i="24"/>
  <c r="R73" i="24"/>
  <c r="R14" i="24"/>
  <c r="D17" i="24"/>
  <c r="I48" i="24"/>
  <c r="S78" i="24"/>
  <c r="T58" i="24"/>
  <c r="R30" i="24"/>
  <c r="T16" i="24"/>
  <c r="S73" i="24"/>
  <c r="T62" i="24"/>
  <c r="S30" i="24"/>
  <c r="G63" i="24"/>
  <c r="D48" i="24"/>
  <c r="T10" i="24"/>
  <c r="T14" i="24"/>
  <c r="H17" i="24"/>
  <c r="E10" i="24"/>
  <c r="T88" i="24"/>
  <c r="T12" i="24"/>
  <c r="R28" i="24"/>
  <c r="T84" i="24"/>
  <c r="R65" i="24"/>
  <c r="T66" i="24"/>
  <c r="T8" i="24"/>
  <c r="K17" i="24"/>
  <c r="T72" i="24"/>
  <c r="Q78" i="24"/>
  <c r="T69" i="24"/>
  <c r="D10" i="24"/>
  <c r="T65" i="24"/>
  <c r="T61" i="24"/>
  <c r="G32" i="24"/>
  <c r="T64" i="24"/>
  <c r="T59" i="24"/>
  <c r="T60" i="24"/>
  <c r="T18" i="24"/>
  <c r="T90" i="24"/>
  <c r="J47" i="24"/>
  <c r="T82" i="24"/>
  <c r="F17" i="24"/>
  <c r="T9" i="24"/>
  <c r="G24" i="24"/>
  <c r="G10" i="24"/>
  <c r="F10" i="24"/>
  <c r="I17" i="24"/>
  <c r="T63" i="24"/>
  <c r="J48" i="24"/>
  <c r="H63" i="24"/>
  <c r="K10" i="24"/>
  <c r="S28" i="24"/>
  <c r="H10" i="24"/>
  <c r="T85" i="24"/>
  <c r="J55" i="24"/>
  <c r="F48" i="24"/>
  <c r="J10" i="24"/>
  <c r="D63" i="24"/>
  <c r="Q14" i="24"/>
  <c r="T11" i="24"/>
  <c r="T91" i="24"/>
  <c r="T75" i="24"/>
  <c r="S14" i="24"/>
  <c r="K63" i="24"/>
  <c r="T93" i="24"/>
  <c r="T15" i="24"/>
  <c r="H31" i="23" l="1"/>
  <c r="D4" i="10"/>
  <c r="D5" i="10" s="1"/>
  <c r="D43" i="10" s="1"/>
  <c r="G41" i="10"/>
  <c r="G46" i="22"/>
  <c r="H31" i="22"/>
  <c r="D9" i="22"/>
  <c r="H31" i="20"/>
  <c r="D42" i="20"/>
  <c r="G41" i="8"/>
  <c r="D4" i="16"/>
  <c r="D5" i="16" s="1"/>
  <c r="D43" i="16" s="1"/>
  <c r="G41" i="16"/>
  <c r="G45" i="21"/>
  <c r="H32" i="21"/>
  <c r="H70" i="21" s="1"/>
  <c r="D10" i="21"/>
  <c r="D48" i="21" s="1"/>
  <c r="D4" i="8"/>
  <c r="D42" i="17"/>
  <c r="G46" i="21"/>
  <c r="H31" i="21"/>
  <c r="D9" i="21"/>
  <c r="D47" i="21" s="1"/>
  <c r="H28" i="23"/>
  <c r="H66" i="23" s="1"/>
  <c r="H69" i="23"/>
  <c r="D4" i="13"/>
  <c r="G41" i="13"/>
  <c r="H31" i="19"/>
  <c r="D42" i="19"/>
  <c r="D4" i="14"/>
  <c r="D5" i="14" s="1"/>
  <c r="D43" i="14" s="1"/>
  <c r="G41" i="14"/>
  <c r="D4" i="15"/>
  <c r="D5" i="15" s="1"/>
  <c r="D43" i="15" s="1"/>
  <c r="D4" i="9"/>
  <c r="D5" i="9" s="1"/>
  <c r="D43" i="9" s="1"/>
  <c r="G41" i="9"/>
  <c r="H31" i="18"/>
  <c r="D42" i="18"/>
  <c r="A59" i="35"/>
  <c r="A33" i="35"/>
  <c r="A52" i="35"/>
  <c r="P68" i="24"/>
  <c r="C18" i="24"/>
  <c r="C11" i="24"/>
  <c r="C25" i="24"/>
  <c r="C33" i="24" s="1"/>
  <c r="U6" i="24"/>
  <c r="C79" i="24"/>
  <c r="C64" i="24"/>
  <c r="D5" i="20"/>
  <c r="D43" i="20" s="1"/>
  <c r="D5" i="19"/>
  <c r="D43" i="19" s="1"/>
  <c r="H31" i="17"/>
  <c r="D5" i="17"/>
  <c r="D43" i="17" s="1"/>
  <c r="H28" i="7"/>
  <c r="H66" i="7" s="1"/>
  <c r="D4" i="6"/>
  <c r="G3" i="6"/>
  <c r="U58" i="24"/>
  <c r="K11" i="24"/>
  <c r="K18" i="24"/>
  <c r="T19" i="24"/>
  <c r="H25" i="24"/>
  <c r="G33" i="24"/>
  <c r="R68" i="24"/>
  <c r="E18" i="24"/>
  <c r="K25" i="24"/>
  <c r="U69" i="24"/>
  <c r="T76" i="24"/>
  <c r="I56" i="24"/>
  <c r="S31" i="24"/>
  <c r="U87" i="24"/>
  <c r="U82" i="24"/>
  <c r="Q76" i="24"/>
  <c r="H11" i="24"/>
  <c r="S81" i="24"/>
  <c r="U72" i="24"/>
  <c r="U66" i="24"/>
  <c r="U14" i="24"/>
  <c r="F18" i="24"/>
  <c r="H33" i="24"/>
  <c r="U59" i="24"/>
  <c r="H18" i="24"/>
  <c r="U93" i="24"/>
  <c r="J7" i="24"/>
  <c r="R33" i="24"/>
  <c r="U22" i="24"/>
  <c r="U63" i="24"/>
  <c r="F71" i="24"/>
  <c r="U90" i="24"/>
  <c r="D33" i="24"/>
  <c r="S68" i="24"/>
  <c r="E33" i="24"/>
  <c r="G40" i="24"/>
  <c r="F56" i="24"/>
  <c r="D18" i="24"/>
  <c r="R76" i="24"/>
  <c r="U91" i="24"/>
  <c r="U61" i="24"/>
  <c r="D11" i="24"/>
  <c r="U85" i="24"/>
  <c r="U88" i="24"/>
  <c r="S76" i="24"/>
  <c r="I11" i="24"/>
  <c r="U76" i="24"/>
  <c r="U17" i="24"/>
  <c r="T68" i="24"/>
  <c r="I18" i="24"/>
  <c r="U10" i="24"/>
  <c r="J33" i="24"/>
  <c r="U70" i="24"/>
  <c r="U67" i="24"/>
  <c r="K71" i="24"/>
  <c r="G8" i="24"/>
  <c r="D71" i="24"/>
  <c r="R17" i="24"/>
  <c r="J25" i="24"/>
  <c r="T81" i="24"/>
  <c r="R81" i="24"/>
  <c r="U19" i="24"/>
  <c r="U68" i="24"/>
  <c r="D56" i="24"/>
  <c r="U11" i="24"/>
  <c r="T17" i="24"/>
  <c r="J11" i="24"/>
  <c r="G16" i="24"/>
  <c r="U60" i="24"/>
  <c r="S33" i="24"/>
  <c r="U84" i="24"/>
  <c r="U81" i="24"/>
  <c r="J56" i="24"/>
  <c r="G56" i="24"/>
  <c r="G25" i="24"/>
  <c r="T22" i="24"/>
  <c r="J18" i="24"/>
  <c r="K33" i="24"/>
  <c r="G18" i="24"/>
  <c r="H56" i="24"/>
  <c r="U8" i="24"/>
  <c r="U7" i="24"/>
  <c r="U64" i="24"/>
  <c r="U18" i="24"/>
  <c r="R31" i="24"/>
  <c r="F25" i="24"/>
  <c r="U73" i="24"/>
  <c r="K56" i="24"/>
  <c r="E25" i="24"/>
  <c r="U62" i="24"/>
  <c r="Q68" i="24"/>
  <c r="U12" i="24"/>
  <c r="D25" i="24"/>
  <c r="I71" i="24"/>
  <c r="E71" i="24"/>
  <c r="I33" i="24"/>
  <c r="H71" i="24"/>
  <c r="Q19" i="24"/>
  <c r="U9" i="24"/>
  <c r="G48" i="24"/>
  <c r="U65" i="24"/>
  <c r="E56" i="24"/>
  <c r="Q81" i="24"/>
  <c r="F11" i="24"/>
  <c r="U75" i="24"/>
  <c r="Q22" i="24"/>
  <c r="I25" i="24"/>
  <c r="Q17" i="24"/>
  <c r="G71" i="24"/>
  <c r="F33" i="24"/>
  <c r="J71" i="24"/>
  <c r="G11" i="24"/>
  <c r="E11" i="24"/>
  <c r="U78" i="24"/>
  <c r="S17" i="24"/>
  <c r="U15" i="24"/>
  <c r="U16" i="24"/>
  <c r="U13" i="24"/>
  <c r="H28" i="20" l="1"/>
  <c r="H66" i="20" s="1"/>
  <c r="D42" i="13"/>
  <c r="H31" i="13"/>
  <c r="D47" i="22"/>
  <c r="D10" i="22"/>
  <c r="D48" i="22" s="1"/>
  <c r="H28" i="17"/>
  <c r="H66" i="17" s="1"/>
  <c r="H69" i="17"/>
  <c r="H28" i="22"/>
  <c r="H66" i="22" s="1"/>
  <c r="D42" i="14"/>
  <c r="H31" i="14"/>
  <c r="D42" i="10"/>
  <c r="H31" i="10"/>
  <c r="H69" i="10" s="1"/>
  <c r="D5" i="6"/>
  <c r="H28" i="18"/>
  <c r="H66" i="18" s="1"/>
  <c r="D5" i="8"/>
  <c r="D43" i="8" s="1"/>
  <c r="D42" i="8"/>
  <c r="H31" i="8"/>
  <c r="H69" i="8" s="1"/>
  <c r="D5" i="13"/>
  <c r="D42" i="9"/>
  <c r="H31" i="9"/>
  <c r="H69" i="9" s="1"/>
  <c r="D42" i="15"/>
  <c r="H31" i="15"/>
  <c r="H69" i="15" s="1"/>
  <c r="D42" i="16"/>
  <c r="H31" i="16"/>
  <c r="H28" i="19"/>
  <c r="H66" i="19" s="1"/>
  <c r="E33" i="35"/>
  <c r="E34" i="35"/>
  <c r="E32" i="35"/>
  <c r="A34" i="35"/>
  <c r="E31" i="35"/>
  <c r="A54" i="35"/>
  <c r="E54" i="35"/>
  <c r="E53" i="35"/>
  <c r="E50" i="35"/>
  <c r="E56" i="35"/>
  <c r="E51" i="35"/>
  <c r="E52" i="35"/>
  <c r="E59" i="35"/>
  <c r="P71" i="24"/>
  <c r="C26" i="24"/>
  <c r="C12" i="24"/>
  <c r="C19" i="24"/>
  <c r="C41" i="24"/>
  <c r="V6" i="24"/>
  <c r="C72" i="24"/>
  <c r="C87" i="24"/>
  <c r="V9" i="24"/>
  <c r="V68" i="24"/>
  <c r="K41" i="24"/>
  <c r="V67" i="24"/>
  <c r="V71" i="24"/>
  <c r="Q24" i="24"/>
  <c r="G19" i="24"/>
  <c r="V87" i="24"/>
  <c r="Q21" i="24"/>
  <c r="S34" i="24"/>
  <c r="V84" i="24"/>
  <c r="R79" i="24"/>
  <c r="V82" i="24"/>
  <c r="D64" i="24"/>
  <c r="E12" i="24"/>
  <c r="I79" i="24"/>
  <c r="K19" i="24"/>
  <c r="F19" i="24"/>
  <c r="G79" i="24"/>
  <c r="K79" i="24"/>
  <c r="V19" i="24"/>
  <c r="V59" i="24"/>
  <c r="H12" i="24"/>
  <c r="R36" i="24"/>
  <c r="H41" i="24"/>
  <c r="I64" i="24"/>
  <c r="V20" i="24"/>
  <c r="V69" i="24"/>
  <c r="V7" i="24"/>
  <c r="I26" i="24"/>
  <c r="V65" i="24"/>
  <c r="V18" i="24"/>
  <c r="T79" i="24"/>
  <c r="V58" i="24"/>
  <c r="S36" i="24"/>
  <c r="S20" i="24"/>
  <c r="J19" i="24"/>
  <c r="V79" i="24"/>
  <c r="V93" i="24"/>
  <c r="V16" i="24"/>
  <c r="V14" i="24"/>
  <c r="V8" i="24"/>
  <c r="D12" i="24"/>
  <c r="V24" i="24"/>
  <c r="V91" i="24"/>
  <c r="H19" i="24"/>
  <c r="V60" i="24"/>
  <c r="V75" i="24"/>
  <c r="H26" i="24"/>
  <c r="G17" i="24"/>
  <c r="J26" i="24"/>
  <c r="V12" i="24"/>
  <c r="V88" i="24"/>
  <c r="V78" i="24"/>
  <c r="F41" i="24"/>
  <c r="I12" i="24"/>
  <c r="D26" i="24"/>
  <c r="F79" i="24"/>
  <c r="Q79" i="24"/>
  <c r="U24" i="24"/>
  <c r="I19" i="24"/>
  <c r="E79" i="24"/>
  <c r="Q71" i="24"/>
  <c r="U79" i="24"/>
  <c r="E41" i="24"/>
  <c r="G64" i="24"/>
  <c r="J79" i="24"/>
  <c r="T20" i="24"/>
  <c r="J12" i="24"/>
  <c r="V22" i="24"/>
  <c r="E19" i="24"/>
  <c r="G12" i="24"/>
  <c r="V72" i="24"/>
  <c r="V90" i="24"/>
  <c r="D41" i="24"/>
  <c r="G9" i="24"/>
  <c r="Q20" i="24"/>
  <c r="V17" i="24"/>
  <c r="D79" i="24"/>
  <c r="V64" i="24"/>
  <c r="E64" i="24"/>
  <c r="D19" i="24"/>
  <c r="S71" i="24"/>
  <c r="G26" i="24"/>
  <c r="T24" i="24"/>
  <c r="V21" i="24"/>
  <c r="H64" i="24"/>
  <c r="V76" i="24"/>
  <c r="S79" i="24"/>
  <c r="F26" i="24"/>
  <c r="V73" i="24"/>
  <c r="I41" i="24"/>
  <c r="R71" i="24"/>
  <c r="E26" i="24"/>
  <c r="V66" i="24"/>
  <c r="J64" i="24"/>
  <c r="V10" i="24"/>
  <c r="V85" i="24"/>
  <c r="U21" i="24"/>
  <c r="F12" i="24"/>
  <c r="K12" i="24"/>
  <c r="H79" i="24"/>
  <c r="T71" i="24"/>
  <c r="R34" i="24"/>
  <c r="R20" i="24"/>
  <c r="U20" i="24"/>
  <c r="V13" i="24"/>
  <c r="J41" i="24"/>
  <c r="K64" i="24"/>
  <c r="V62" i="24"/>
  <c r="V15" i="24"/>
  <c r="V63" i="24"/>
  <c r="F64" i="24"/>
  <c r="K26" i="24"/>
  <c r="T21" i="24"/>
  <c r="V11" i="24"/>
  <c r="V61" i="24"/>
  <c r="V81" i="24"/>
  <c r="V70" i="24"/>
  <c r="U71" i="24"/>
  <c r="G41" i="24"/>
  <c r="H69" i="13" l="1"/>
  <c r="H28" i="13"/>
  <c r="H66" i="13" s="1"/>
  <c r="H28" i="15"/>
  <c r="H66" i="15" s="1"/>
  <c r="D43" i="13"/>
  <c r="H69" i="16"/>
  <c r="H28" i="16"/>
  <c r="H66" i="16" s="1"/>
  <c r="H69" i="14"/>
  <c r="H28" i="14"/>
  <c r="H66" i="14" s="1"/>
  <c r="F32" i="35"/>
  <c r="F33" i="35"/>
  <c r="A35" i="35"/>
  <c r="E35" i="35"/>
  <c r="F34" i="35"/>
  <c r="F55" i="35"/>
  <c r="A55" i="35"/>
  <c r="E55" i="35"/>
  <c r="F50" i="35"/>
  <c r="F51" i="35"/>
  <c r="F52" i="35"/>
  <c r="F54" i="35"/>
  <c r="W84" i="24"/>
  <c r="W60" i="24"/>
  <c r="W87" i="24"/>
  <c r="W63" i="24"/>
  <c r="W90" i="24"/>
  <c r="W66" i="24"/>
  <c r="G53" i="35" s="1"/>
  <c r="W93" i="24"/>
  <c r="W69" i="24"/>
  <c r="W72" i="24"/>
  <c r="G56" i="35" s="1"/>
  <c r="W75" i="24"/>
  <c r="W78" i="24"/>
  <c r="G59" i="35" s="1"/>
  <c r="W81" i="24"/>
  <c r="P74" i="24"/>
  <c r="W21" i="24"/>
  <c r="W15" i="24"/>
  <c r="W18" i="24"/>
  <c r="W9" i="24"/>
  <c r="W20" i="24"/>
  <c r="G35" i="35" s="1"/>
  <c r="W12" i="24"/>
  <c r="W24" i="24"/>
  <c r="W8" i="24"/>
  <c r="G31" i="35" s="1"/>
  <c r="C13" i="24"/>
  <c r="C20" i="24"/>
  <c r="C34" i="24"/>
  <c r="C27" i="24"/>
  <c r="C49" i="24"/>
  <c r="W6" i="24"/>
  <c r="C95" i="24"/>
  <c r="C80" i="24"/>
  <c r="I27" i="24"/>
  <c r="G87" i="24"/>
  <c r="K13" i="24"/>
  <c r="G49" i="24"/>
  <c r="J13" i="24"/>
  <c r="I49" i="24"/>
  <c r="H49" i="24"/>
  <c r="E49" i="24"/>
  <c r="W19" i="24"/>
  <c r="K72" i="24"/>
  <c r="D20" i="24"/>
  <c r="I13" i="24"/>
  <c r="I20" i="24"/>
  <c r="T74" i="24"/>
  <c r="E72" i="24"/>
  <c r="W7" i="24"/>
  <c r="U74" i="24"/>
  <c r="H87" i="24"/>
  <c r="G72" i="24"/>
  <c r="I87" i="24"/>
  <c r="D49" i="24"/>
  <c r="W67" i="24"/>
  <c r="H20" i="24"/>
  <c r="W68" i="24"/>
  <c r="H34" i="24"/>
  <c r="G27" i="24"/>
  <c r="W11" i="24"/>
  <c r="S23" i="24"/>
  <c r="U23" i="24"/>
  <c r="V74" i="24"/>
  <c r="S37" i="24"/>
  <c r="J34" i="24"/>
  <c r="W64" i="24"/>
  <c r="K87" i="24"/>
  <c r="J72" i="24"/>
  <c r="K27" i="24"/>
  <c r="E13" i="24"/>
  <c r="F20" i="24"/>
  <c r="D34" i="24"/>
  <c r="W16" i="24"/>
  <c r="W70" i="24"/>
  <c r="J27" i="24"/>
  <c r="W14" i="24"/>
  <c r="F13" i="24"/>
  <c r="W82" i="24"/>
  <c r="G13" i="24"/>
  <c r="H27" i="24"/>
  <c r="W85" i="24"/>
  <c r="J87" i="24"/>
  <c r="F34" i="24"/>
  <c r="W59" i="24"/>
  <c r="J49" i="24"/>
  <c r="E27" i="24"/>
  <c r="F49" i="24"/>
  <c r="D27" i="24"/>
  <c r="W58" i="24"/>
  <c r="T23" i="24"/>
  <c r="W22" i="24"/>
  <c r="G34" i="24"/>
  <c r="W17" i="24"/>
  <c r="W91" i="24"/>
  <c r="D87" i="24"/>
  <c r="W13" i="24"/>
  <c r="W73" i="24"/>
  <c r="S39" i="24"/>
  <c r="J20" i="24"/>
  <c r="W62" i="24"/>
  <c r="W10" i="24"/>
  <c r="W79" i="24"/>
  <c r="V23" i="24"/>
  <c r="W65" i="24"/>
  <c r="Q23" i="24"/>
  <c r="E87" i="24"/>
  <c r="W61" i="24"/>
  <c r="R74" i="24"/>
  <c r="R39" i="24"/>
  <c r="S74" i="24"/>
  <c r="F87" i="24"/>
  <c r="K34" i="24"/>
  <c r="F72" i="24"/>
  <c r="K20" i="24"/>
  <c r="H13" i="24"/>
  <c r="D72" i="24"/>
  <c r="E20" i="24"/>
  <c r="G20" i="24"/>
  <c r="I34" i="24"/>
  <c r="E34" i="24"/>
  <c r="W71" i="24"/>
  <c r="W88" i="24"/>
  <c r="D13" i="24"/>
  <c r="W76" i="24"/>
  <c r="H72" i="24"/>
  <c r="F27" i="24"/>
  <c r="R37" i="24"/>
  <c r="Q74" i="24"/>
  <c r="K49" i="24"/>
  <c r="I72" i="24"/>
  <c r="R23" i="24"/>
  <c r="E36" i="35" l="1"/>
  <c r="A36" i="35"/>
  <c r="G33" i="35"/>
  <c r="G34" i="35"/>
  <c r="G32" i="35"/>
  <c r="A57" i="35"/>
  <c r="E57" i="35"/>
  <c r="F57" i="35"/>
  <c r="G54" i="35"/>
  <c r="G52" i="35"/>
  <c r="G51" i="35"/>
  <c r="G50" i="35"/>
  <c r="G55" i="35"/>
  <c r="P77" i="24"/>
  <c r="W23" i="24"/>
  <c r="G36" i="35" s="1"/>
  <c r="C42" i="24"/>
  <c r="C35" i="24"/>
  <c r="C28" i="24"/>
  <c r="C14" i="24"/>
  <c r="C21" i="24"/>
  <c r="C57" i="24"/>
  <c r="X6" i="24"/>
  <c r="C88" i="24"/>
  <c r="C103" i="24"/>
  <c r="W74" i="24"/>
  <c r="G14" i="24"/>
  <c r="F28" i="24"/>
  <c r="X18" i="24"/>
  <c r="X26" i="24"/>
  <c r="H21" i="24"/>
  <c r="X12" i="24"/>
  <c r="X22" i="24"/>
  <c r="X7" i="24"/>
  <c r="R42" i="24"/>
  <c r="V77" i="24"/>
  <c r="J42" i="24"/>
  <c r="R77" i="24"/>
  <c r="X24" i="24"/>
  <c r="I28" i="24"/>
  <c r="R26" i="24"/>
  <c r="I57" i="24"/>
  <c r="H80" i="24"/>
  <c r="X74" i="24"/>
  <c r="X21" i="24"/>
  <c r="D35" i="24"/>
  <c r="X82" i="24"/>
  <c r="D57" i="24"/>
  <c r="V25" i="24"/>
  <c r="I95" i="24"/>
  <c r="U77" i="24"/>
  <c r="X88" i="24"/>
  <c r="X9" i="24"/>
  <c r="X72" i="24"/>
  <c r="Q26" i="24"/>
  <c r="F42" i="24"/>
  <c r="S26" i="24"/>
  <c r="J14" i="24"/>
  <c r="F80" i="24"/>
  <c r="X8" i="24"/>
  <c r="U28" i="24"/>
  <c r="J21" i="24"/>
  <c r="K14" i="24"/>
  <c r="J95" i="24"/>
  <c r="X90" i="24"/>
  <c r="X19" i="24"/>
  <c r="K28" i="24"/>
  <c r="H42" i="24"/>
  <c r="E42" i="24"/>
  <c r="I42" i="24"/>
  <c r="X17" i="24"/>
  <c r="G42" i="24"/>
  <c r="X60" i="24"/>
  <c r="V28" i="24"/>
  <c r="F57" i="24"/>
  <c r="X65" i="24"/>
  <c r="Q28" i="24"/>
  <c r="E95" i="24"/>
  <c r="T26" i="24"/>
  <c r="J57" i="24"/>
  <c r="X71" i="24"/>
  <c r="D28" i="24"/>
  <c r="X16" i="24"/>
  <c r="E35" i="24"/>
  <c r="X20" i="24"/>
  <c r="X68" i="24"/>
  <c r="E80" i="24"/>
  <c r="X14" i="24"/>
  <c r="T77" i="24"/>
  <c r="I35" i="24"/>
  <c r="X93" i="24"/>
  <c r="H28" i="24"/>
  <c r="G80" i="24"/>
  <c r="D95" i="24"/>
  <c r="H95" i="24"/>
  <c r="D21" i="24"/>
  <c r="X25" i="24"/>
  <c r="U26" i="24"/>
  <c r="F14" i="24"/>
  <c r="X15" i="24"/>
  <c r="X73" i="24"/>
  <c r="S40" i="24"/>
  <c r="G95" i="24"/>
  <c r="X85" i="24"/>
  <c r="J80" i="24"/>
  <c r="F21" i="24"/>
  <c r="X77" i="24"/>
  <c r="G21" i="24"/>
  <c r="X69" i="24"/>
  <c r="X84" i="24"/>
  <c r="X10" i="24"/>
  <c r="X28" i="24"/>
  <c r="S42" i="24"/>
  <c r="Q77" i="24"/>
  <c r="X62" i="24"/>
  <c r="R40" i="24"/>
  <c r="V26" i="24"/>
  <c r="X58" i="24"/>
  <c r="K35" i="24"/>
  <c r="X78" i="24"/>
  <c r="E57" i="24"/>
  <c r="D14" i="24"/>
  <c r="X87" i="24"/>
  <c r="X79" i="24"/>
  <c r="E28" i="24"/>
  <c r="J35" i="24"/>
  <c r="F95" i="24"/>
  <c r="K57" i="24"/>
  <c r="E21" i="24"/>
  <c r="X63" i="24"/>
  <c r="X75" i="24"/>
  <c r="H57" i="24"/>
  <c r="H14" i="24"/>
  <c r="T28" i="24"/>
  <c r="X13" i="24"/>
  <c r="D80" i="24"/>
  <c r="X59" i="24"/>
  <c r="I21" i="24"/>
  <c r="I14" i="24"/>
  <c r="S77" i="24"/>
  <c r="X61" i="24"/>
  <c r="D42" i="24"/>
  <c r="X23" i="24"/>
  <c r="T25" i="24"/>
  <c r="X11" i="24"/>
  <c r="G35" i="24"/>
  <c r="F35" i="24"/>
  <c r="X76" i="24"/>
  <c r="Q25" i="24"/>
  <c r="K21" i="24"/>
  <c r="U25" i="24"/>
  <c r="X67" i="24"/>
  <c r="H35" i="24"/>
  <c r="G57" i="24"/>
  <c r="K42" i="24"/>
  <c r="I80" i="24"/>
  <c r="X64" i="24"/>
  <c r="E14" i="24"/>
  <c r="J28" i="24"/>
  <c r="X91" i="24"/>
  <c r="K80" i="24"/>
  <c r="X81" i="24"/>
  <c r="X66" i="24"/>
  <c r="K95" i="24"/>
  <c r="G28" i="24"/>
  <c r="X70" i="24"/>
  <c r="G57" i="35" l="1"/>
  <c r="H32" i="35"/>
  <c r="H31" i="35"/>
  <c r="A37" i="35"/>
  <c r="H36" i="35"/>
  <c r="H35" i="35"/>
  <c r="H34" i="35"/>
  <c r="E37" i="35"/>
  <c r="H33" i="35"/>
  <c r="H37" i="35"/>
  <c r="F58" i="35"/>
  <c r="A58" i="35"/>
  <c r="H58" i="35"/>
  <c r="E58" i="35"/>
  <c r="H53" i="35"/>
  <c r="H50" i="35"/>
  <c r="H56" i="35"/>
  <c r="H51" i="35"/>
  <c r="H52" i="35"/>
  <c r="H59" i="35"/>
  <c r="H54" i="35"/>
  <c r="H55" i="35"/>
  <c r="H57" i="35"/>
  <c r="Y77" i="24"/>
  <c r="Y84" i="24"/>
  <c r="Y87" i="24"/>
  <c r="Y60" i="24"/>
  <c r="Y63" i="24"/>
  <c r="Y90" i="24"/>
  <c r="Y66" i="24"/>
  <c r="Y93" i="24"/>
  <c r="Y69" i="24"/>
  <c r="Y59" i="24"/>
  <c r="Y72" i="24"/>
  <c r="Y62" i="24"/>
  <c r="Y75" i="24"/>
  <c r="Y65" i="24"/>
  <c r="Y78" i="24"/>
  <c r="Y68" i="24"/>
  <c r="Y81" i="24"/>
  <c r="Y71" i="24"/>
  <c r="Y74" i="24"/>
  <c r="P80" i="24"/>
  <c r="W26" i="24"/>
  <c r="G37" i="35" s="1"/>
  <c r="Y11" i="24"/>
  <c r="Y9" i="24"/>
  <c r="Y24" i="24"/>
  <c r="Y23" i="24"/>
  <c r="Y20" i="24"/>
  <c r="Y17" i="24"/>
  <c r="Y12" i="24"/>
  <c r="Y21" i="24"/>
  <c r="Y15" i="24"/>
  <c r="Y14" i="24"/>
  <c r="Y18" i="24"/>
  <c r="Y26" i="24"/>
  <c r="Y8" i="24"/>
  <c r="C29" i="24"/>
  <c r="C36" i="24"/>
  <c r="C43" i="24"/>
  <c r="C22" i="24"/>
  <c r="C50" i="24"/>
  <c r="C65" i="24"/>
  <c r="C96" i="24"/>
  <c r="C111" i="24"/>
  <c r="H50" i="24"/>
  <c r="Y91" i="24"/>
  <c r="Y28" i="24"/>
  <c r="W28" i="24"/>
  <c r="R29" i="24"/>
  <c r="D29" i="24"/>
  <c r="S43" i="24"/>
  <c r="H103" i="24"/>
  <c r="Y85" i="24"/>
  <c r="Q30" i="24"/>
  <c r="E22" i="24"/>
  <c r="G36" i="24"/>
  <c r="G88" i="24"/>
  <c r="X27" i="24"/>
  <c r="U30" i="24"/>
  <c r="Y25" i="24"/>
  <c r="H65" i="24"/>
  <c r="V80" i="24"/>
  <c r="Y67" i="24"/>
  <c r="G43" i="24"/>
  <c r="F103" i="24"/>
  <c r="X80" i="24"/>
  <c r="F36" i="24"/>
  <c r="K103" i="24"/>
  <c r="V27" i="24"/>
  <c r="Q80" i="24"/>
  <c r="I65" i="24"/>
  <c r="H43" i="24"/>
  <c r="Y19" i="24"/>
  <c r="I88" i="24"/>
  <c r="F22" i="24"/>
  <c r="I50" i="24"/>
  <c r="E103" i="24"/>
  <c r="I43" i="24"/>
  <c r="Y13" i="24"/>
  <c r="S29" i="24"/>
  <c r="K50" i="24"/>
  <c r="X30" i="24"/>
  <c r="D22" i="24"/>
  <c r="E50" i="24"/>
  <c r="K22" i="24"/>
  <c r="G103" i="24"/>
  <c r="J103" i="24"/>
  <c r="S45" i="24"/>
  <c r="I103" i="24"/>
  <c r="Y16" i="24"/>
  <c r="D50" i="24"/>
  <c r="D88" i="24"/>
  <c r="Y73" i="24"/>
  <c r="F43" i="24"/>
  <c r="K43" i="24"/>
  <c r="D65" i="24"/>
  <c r="V30" i="24"/>
  <c r="F50" i="24"/>
  <c r="J22" i="24"/>
  <c r="K88" i="24"/>
  <c r="D36" i="24"/>
  <c r="F29" i="24"/>
  <c r="I22" i="24"/>
  <c r="E29" i="24"/>
  <c r="R43" i="24"/>
  <c r="R80" i="24"/>
  <c r="U27" i="24"/>
  <c r="E43" i="24"/>
  <c r="Y76" i="24"/>
  <c r="H88" i="24"/>
  <c r="G29" i="24"/>
  <c r="Y58" i="24"/>
  <c r="D103" i="24"/>
  <c r="J36" i="24"/>
  <c r="Y82" i="24"/>
  <c r="Y22" i="24"/>
  <c r="R45" i="24"/>
  <c r="G22" i="24"/>
  <c r="E36" i="24"/>
  <c r="D43" i="24"/>
  <c r="J29" i="24"/>
  <c r="W25" i="24"/>
  <c r="F88" i="24"/>
  <c r="H29" i="24"/>
  <c r="G65" i="24"/>
  <c r="Y79" i="24"/>
  <c r="K36" i="24"/>
  <c r="G50" i="24"/>
  <c r="T30" i="24"/>
  <c r="Y70" i="24"/>
  <c r="J88" i="24"/>
  <c r="Y7" i="24"/>
  <c r="E88" i="24"/>
  <c r="J65" i="24"/>
  <c r="I29" i="24"/>
  <c r="F65" i="24"/>
  <c r="Y61" i="24"/>
  <c r="I36" i="24"/>
  <c r="Q27" i="24"/>
  <c r="K65" i="24"/>
  <c r="H36" i="24"/>
  <c r="K29" i="24"/>
  <c r="J50" i="24"/>
  <c r="Y64" i="24"/>
  <c r="H22" i="24"/>
  <c r="W77" i="24"/>
  <c r="Y10" i="24"/>
  <c r="E65" i="24"/>
  <c r="Y88" i="24"/>
  <c r="T27" i="24"/>
  <c r="T80" i="24"/>
  <c r="S80" i="24"/>
  <c r="J43" i="24"/>
  <c r="U80" i="24"/>
  <c r="G58" i="35" l="1"/>
  <c r="H60" i="35"/>
  <c r="E60" i="35"/>
  <c r="F60" i="35"/>
  <c r="A60" i="35"/>
  <c r="Y80" i="24"/>
  <c r="P83" i="24"/>
  <c r="W27" i="24"/>
  <c r="W30" i="24"/>
  <c r="Y27" i="24"/>
  <c r="C51" i="24"/>
  <c r="C37" i="24"/>
  <c r="C58" i="24"/>
  <c r="C30" i="24"/>
  <c r="C44" i="24"/>
  <c r="C73" i="24"/>
  <c r="C119" i="24"/>
  <c r="C104" i="24"/>
  <c r="Y30" i="24"/>
  <c r="G44" i="24"/>
  <c r="I73" i="24"/>
  <c r="E44" i="24"/>
  <c r="G96" i="24"/>
  <c r="U83" i="24"/>
  <c r="R46" i="24"/>
  <c r="E37" i="24"/>
  <c r="K30" i="24"/>
  <c r="I111" i="24"/>
  <c r="U29" i="24"/>
  <c r="H37" i="24"/>
  <c r="K44" i="24"/>
  <c r="F73" i="24"/>
  <c r="X32" i="24"/>
  <c r="U32" i="24"/>
  <c r="V83" i="24"/>
  <c r="E58" i="24"/>
  <c r="F111" i="24"/>
  <c r="D73" i="24"/>
  <c r="D111" i="24"/>
  <c r="G58" i="24"/>
  <c r="K96" i="24"/>
  <c r="D58" i="24"/>
  <c r="H51" i="24"/>
  <c r="S32" i="24"/>
  <c r="Q83" i="24"/>
  <c r="E73" i="24"/>
  <c r="J37" i="24"/>
  <c r="G111" i="24"/>
  <c r="S83" i="24"/>
  <c r="K51" i="24"/>
  <c r="E111" i="24"/>
  <c r="J51" i="24"/>
  <c r="H30" i="24"/>
  <c r="H111" i="24"/>
  <c r="S46" i="24"/>
  <c r="D44" i="24"/>
  <c r="T32" i="24"/>
  <c r="G73" i="24"/>
  <c r="F96" i="24"/>
  <c r="J73" i="24"/>
  <c r="K58" i="24"/>
  <c r="I44" i="24"/>
  <c r="F51" i="24"/>
  <c r="X29" i="24"/>
  <c r="H96" i="24"/>
  <c r="I30" i="24"/>
  <c r="J111" i="24"/>
  <c r="J30" i="24"/>
  <c r="I37" i="24"/>
  <c r="E30" i="24"/>
  <c r="K73" i="24"/>
  <c r="E51" i="24"/>
  <c r="D51" i="24"/>
  <c r="H73" i="24"/>
  <c r="H44" i="24"/>
  <c r="X83" i="24"/>
  <c r="V32" i="24"/>
  <c r="F58" i="24"/>
  <c r="F30" i="24"/>
  <c r="F44" i="24"/>
  <c r="R83" i="24"/>
  <c r="J96" i="24"/>
  <c r="D37" i="24"/>
  <c r="E96" i="24"/>
  <c r="R32" i="24"/>
  <c r="I58" i="24"/>
  <c r="D30" i="24"/>
  <c r="H58" i="24"/>
  <c r="Q29" i="24"/>
  <c r="I51" i="24"/>
  <c r="Q32" i="24"/>
  <c r="F37" i="24"/>
  <c r="G37" i="24"/>
  <c r="I96" i="24"/>
  <c r="W80" i="24"/>
  <c r="T29" i="24"/>
  <c r="G51" i="24"/>
  <c r="K111" i="24"/>
  <c r="G30" i="24"/>
  <c r="T83" i="24"/>
  <c r="S48" i="24"/>
  <c r="V29" i="24"/>
  <c r="D96" i="24"/>
  <c r="J44" i="24"/>
  <c r="R48" i="24"/>
  <c r="J58" i="24"/>
  <c r="K37" i="24"/>
  <c r="G60" i="35" l="1"/>
  <c r="E61" i="35"/>
  <c r="H38" i="35"/>
  <c r="E39" i="35"/>
  <c r="A39" i="35"/>
  <c r="E38" i="35"/>
  <c r="H39" i="35"/>
  <c r="A38" i="35"/>
  <c r="A61" i="35"/>
  <c r="D61" i="35"/>
  <c r="H61" i="35"/>
  <c r="W83" i="24"/>
  <c r="G61" i="35" s="1"/>
  <c r="Y83" i="24"/>
  <c r="P86" i="24"/>
  <c r="W29" i="24"/>
  <c r="G38" i="35" s="1"/>
  <c r="W32" i="24"/>
  <c r="G39" i="35" s="1"/>
  <c r="Y29" i="24"/>
  <c r="C52" i="24"/>
  <c r="C66" i="24"/>
  <c r="C59" i="24"/>
  <c r="C38" i="24"/>
  <c r="C45" i="24"/>
  <c r="C81" i="24"/>
  <c r="C112" i="24"/>
  <c r="C127" i="24"/>
  <c r="Y32" i="24"/>
  <c r="S49" i="24"/>
  <c r="F119" i="24"/>
  <c r="D38" i="24"/>
  <c r="G45" i="24"/>
  <c r="I81" i="24"/>
  <c r="G59" i="24"/>
  <c r="K66" i="24"/>
  <c r="G119" i="24"/>
  <c r="D66" i="24"/>
  <c r="I38" i="24"/>
  <c r="J66" i="24"/>
  <c r="F59" i="24"/>
  <c r="U34" i="24"/>
  <c r="V34" i="24"/>
  <c r="G81" i="24"/>
  <c r="H59" i="24"/>
  <c r="E38" i="24"/>
  <c r="I52" i="24"/>
  <c r="S86" i="24"/>
  <c r="D81" i="24"/>
  <c r="J52" i="24"/>
  <c r="E66" i="24"/>
  <c r="D45" i="24"/>
  <c r="H52" i="24"/>
  <c r="H81" i="24"/>
  <c r="K38" i="24"/>
  <c r="F38" i="24"/>
  <c r="T31" i="24"/>
  <c r="I66" i="24"/>
  <c r="J104" i="24"/>
  <c r="T34" i="24"/>
  <c r="U86" i="24"/>
  <c r="Q34" i="24"/>
  <c r="J45" i="24"/>
  <c r="K104" i="24"/>
  <c r="F45" i="24"/>
  <c r="X86" i="24"/>
  <c r="X31" i="24"/>
  <c r="D119" i="24"/>
  <c r="F66" i="24"/>
  <c r="I104" i="24"/>
  <c r="I45" i="24"/>
  <c r="E119" i="24"/>
  <c r="Q31" i="24"/>
  <c r="X34" i="24"/>
  <c r="K81" i="24"/>
  <c r="E104" i="24"/>
  <c r="I59" i="24"/>
  <c r="U31" i="24"/>
  <c r="E45" i="24"/>
  <c r="F104" i="24"/>
  <c r="R86" i="24"/>
  <c r="J59" i="24"/>
  <c r="Q86" i="24"/>
  <c r="D52" i="24"/>
  <c r="R51" i="24"/>
  <c r="F81" i="24"/>
  <c r="E81" i="24"/>
  <c r="V86" i="24"/>
  <c r="K59" i="24"/>
  <c r="J119" i="24"/>
  <c r="T86" i="24"/>
  <c r="S35" i="24"/>
  <c r="D104" i="24"/>
  <c r="J38" i="24"/>
  <c r="G104" i="24"/>
  <c r="H119" i="24"/>
  <c r="D59" i="24"/>
  <c r="R35" i="24"/>
  <c r="K52" i="24"/>
  <c r="J81" i="24"/>
  <c r="E52" i="24"/>
  <c r="G66" i="24"/>
  <c r="K119" i="24"/>
  <c r="V31" i="24"/>
  <c r="E59" i="24"/>
  <c r="G38" i="24"/>
  <c r="R49" i="24"/>
  <c r="H38" i="24"/>
  <c r="H104" i="24"/>
  <c r="K45" i="24"/>
  <c r="G52" i="24"/>
  <c r="I119" i="24"/>
  <c r="H66" i="24"/>
  <c r="S51" i="24"/>
  <c r="H45" i="24"/>
  <c r="F52" i="24"/>
  <c r="A62" i="35" l="1"/>
  <c r="D62" i="35"/>
  <c r="H62" i="35"/>
  <c r="E62" i="35"/>
  <c r="Y86" i="24"/>
  <c r="W86" i="24"/>
  <c r="G62" i="35" s="1"/>
  <c r="P89" i="24"/>
  <c r="C60" i="24"/>
  <c r="C53" i="24"/>
  <c r="C46" i="24"/>
  <c r="C67" i="24"/>
  <c r="C74" i="24"/>
  <c r="C89" i="24"/>
  <c r="C120" i="24"/>
  <c r="C135" i="24"/>
  <c r="K46" i="24"/>
  <c r="Y34" i="24"/>
  <c r="T33" i="24"/>
  <c r="G74" i="24"/>
  <c r="J112" i="24"/>
  <c r="R52" i="24"/>
  <c r="F67" i="24"/>
  <c r="E67" i="24"/>
  <c r="G53" i="24"/>
  <c r="H74" i="24"/>
  <c r="J60" i="24"/>
  <c r="E112" i="24"/>
  <c r="G112" i="24"/>
  <c r="W31" i="24"/>
  <c r="I89" i="24"/>
  <c r="G67" i="24"/>
  <c r="W34" i="24"/>
  <c r="X89" i="24"/>
  <c r="I74" i="24"/>
  <c r="S54" i="24"/>
  <c r="J74" i="24"/>
  <c r="F74" i="24"/>
  <c r="H60" i="24"/>
  <c r="K60" i="24"/>
  <c r="X33" i="24"/>
  <c r="J46" i="24"/>
  <c r="E89" i="24"/>
  <c r="F89" i="24"/>
  <c r="Q89" i="24"/>
  <c r="H67" i="24"/>
  <c r="R89" i="24"/>
  <c r="D60" i="24"/>
  <c r="K127" i="24"/>
  <c r="R38" i="24"/>
  <c r="S38" i="24"/>
  <c r="U36" i="24"/>
  <c r="I127" i="24"/>
  <c r="E53" i="24"/>
  <c r="V89" i="24"/>
  <c r="E127" i="24"/>
  <c r="Q33" i="24"/>
  <c r="F112" i="24"/>
  <c r="I112" i="24"/>
  <c r="E74" i="24"/>
  <c r="D127" i="24"/>
  <c r="E46" i="24"/>
  <c r="K74" i="24"/>
  <c r="G60" i="24"/>
  <c r="K89" i="24"/>
  <c r="I46" i="24"/>
  <c r="S52" i="24"/>
  <c r="D46" i="24"/>
  <c r="K53" i="24"/>
  <c r="G127" i="24"/>
  <c r="U89" i="24"/>
  <c r="T36" i="24"/>
  <c r="G89" i="24"/>
  <c r="H127" i="24"/>
  <c r="H89" i="24"/>
  <c r="U33" i="24"/>
  <c r="D53" i="24"/>
  <c r="J127" i="24"/>
  <c r="D89" i="24"/>
  <c r="F53" i="24"/>
  <c r="X36" i="24"/>
  <c r="R54" i="24"/>
  <c r="F46" i="24"/>
  <c r="F127" i="24"/>
  <c r="T89" i="24"/>
  <c r="Q36" i="24"/>
  <c r="I53" i="24"/>
  <c r="I60" i="24"/>
  <c r="F60" i="24"/>
  <c r="H53" i="24"/>
  <c r="J67" i="24"/>
  <c r="J89" i="24"/>
  <c r="J53" i="24"/>
  <c r="I67" i="24"/>
  <c r="V36" i="24"/>
  <c r="H46" i="24"/>
  <c r="E60" i="24"/>
  <c r="K67" i="24"/>
  <c r="V33" i="24"/>
  <c r="G46" i="24"/>
  <c r="S89" i="24"/>
  <c r="D67" i="24"/>
  <c r="D112" i="24"/>
  <c r="Y31" i="24"/>
  <c r="H112" i="24"/>
  <c r="D74" i="24"/>
  <c r="K112" i="24"/>
  <c r="E63" i="35" l="1"/>
  <c r="D63" i="35"/>
  <c r="H63" i="35"/>
  <c r="A63" i="35"/>
  <c r="F63" i="35"/>
  <c r="Y89" i="24"/>
  <c r="P92" i="24"/>
  <c r="W36" i="24"/>
  <c r="W33" i="24"/>
  <c r="Y33" i="24"/>
  <c r="C68" i="24"/>
  <c r="C82" i="24"/>
  <c r="C75" i="24"/>
  <c r="C54" i="24"/>
  <c r="C61" i="24"/>
  <c r="C97" i="24"/>
  <c r="C128" i="24"/>
  <c r="C143" i="24"/>
  <c r="Y36" i="24"/>
  <c r="E61" i="24"/>
  <c r="V38" i="24"/>
  <c r="I68" i="24"/>
  <c r="K61" i="24"/>
  <c r="I61" i="24"/>
  <c r="G120" i="24"/>
  <c r="G68" i="24"/>
  <c r="G97" i="24"/>
  <c r="I75" i="24"/>
  <c r="E75" i="24"/>
  <c r="E120" i="24"/>
  <c r="D82" i="24"/>
  <c r="G82" i="24"/>
  <c r="D54" i="24"/>
  <c r="F120" i="24"/>
  <c r="G61" i="24"/>
  <c r="J68" i="24"/>
  <c r="X57" i="24"/>
  <c r="E97" i="24"/>
  <c r="U38" i="24"/>
  <c r="K82" i="24"/>
  <c r="W89" i="24"/>
  <c r="S92" i="24"/>
  <c r="E54" i="24"/>
  <c r="J120" i="24"/>
  <c r="I135" i="24"/>
  <c r="I54" i="24"/>
  <c r="F82" i="24"/>
  <c r="J82" i="24"/>
  <c r="T35" i="24"/>
  <c r="F135" i="24"/>
  <c r="H61" i="24"/>
  <c r="D97" i="24"/>
  <c r="Q35" i="24"/>
  <c r="D61" i="24"/>
  <c r="X35" i="24"/>
  <c r="E68" i="24"/>
  <c r="I97" i="24"/>
  <c r="I120" i="24"/>
  <c r="V35" i="24"/>
  <c r="R41" i="24"/>
  <c r="E135" i="24"/>
  <c r="R55" i="24"/>
  <c r="K120" i="24"/>
  <c r="S55" i="24"/>
  <c r="D135" i="24"/>
  <c r="T92" i="24"/>
  <c r="E82" i="24"/>
  <c r="K54" i="24"/>
  <c r="K97" i="24"/>
  <c r="V92" i="24"/>
  <c r="G54" i="24"/>
  <c r="J97" i="24"/>
  <c r="D75" i="24"/>
  <c r="J61" i="24"/>
  <c r="J54" i="24"/>
  <c r="H135" i="24"/>
  <c r="F97" i="24"/>
  <c r="I82" i="24"/>
  <c r="R92" i="24"/>
  <c r="Q38" i="24"/>
  <c r="U35" i="24"/>
  <c r="U57" i="24"/>
  <c r="S57" i="24"/>
  <c r="R57" i="24"/>
  <c r="Q57" i="24"/>
  <c r="F61" i="24"/>
  <c r="X92" i="24"/>
  <c r="D120" i="24"/>
  <c r="K75" i="24"/>
  <c r="J135" i="24"/>
  <c r="K68" i="24"/>
  <c r="G75" i="24"/>
  <c r="T57" i="24"/>
  <c r="H97" i="24"/>
  <c r="H75" i="24"/>
  <c r="X38" i="24"/>
  <c r="G135" i="24"/>
  <c r="S41" i="24"/>
  <c r="J75" i="24"/>
  <c r="F68" i="24"/>
  <c r="H120" i="24"/>
  <c r="F54" i="24"/>
  <c r="V57" i="24"/>
  <c r="K135" i="24"/>
  <c r="H82" i="24"/>
  <c r="T38" i="24"/>
  <c r="H68" i="24"/>
  <c r="Q92" i="24"/>
  <c r="H54" i="24"/>
  <c r="F75" i="24"/>
  <c r="U92" i="24"/>
  <c r="D68" i="24"/>
  <c r="G63" i="35" l="1"/>
  <c r="E64" i="35"/>
  <c r="D64" i="35"/>
  <c r="A64" i="35"/>
  <c r="H64" i="35"/>
  <c r="E40" i="35"/>
  <c r="F41" i="35"/>
  <c r="E41" i="35"/>
  <c r="A49" i="35"/>
  <c r="E49" i="35"/>
  <c r="F40" i="35"/>
  <c r="A40" i="35"/>
  <c r="H41" i="35"/>
  <c r="H40" i="35"/>
  <c r="A41" i="35"/>
  <c r="H49" i="35"/>
  <c r="W92" i="24"/>
  <c r="G64" i="35" s="1"/>
  <c r="Y92" i="24"/>
  <c r="W57" i="24"/>
  <c r="G49" i="35" s="1"/>
  <c r="Y35" i="24"/>
  <c r="Y57" i="24"/>
  <c r="C69" i="24"/>
  <c r="C62" i="24"/>
  <c r="C83" i="24"/>
  <c r="C90" i="24"/>
  <c r="C76" i="24"/>
  <c r="C105" i="24"/>
  <c r="C151" i="24"/>
  <c r="C136" i="24"/>
  <c r="Y38" i="24"/>
  <c r="F69" i="24"/>
  <c r="R44" i="24"/>
  <c r="D62" i="24"/>
  <c r="H62" i="24"/>
  <c r="I76" i="24"/>
  <c r="I90" i="24"/>
  <c r="E62" i="24"/>
  <c r="I83" i="24"/>
  <c r="K143" i="24"/>
  <c r="D69" i="24"/>
  <c r="G105" i="24"/>
  <c r="K128" i="24"/>
  <c r="V37" i="24"/>
  <c r="K76" i="24"/>
  <c r="W38" i="24"/>
  <c r="U40" i="24"/>
  <c r="Q40" i="24"/>
  <c r="F128" i="24"/>
  <c r="F62" i="24"/>
  <c r="U37" i="24"/>
  <c r="W35" i="24"/>
  <c r="H105" i="24"/>
  <c r="G83" i="24"/>
  <c r="G143" i="24"/>
  <c r="J76" i="24"/>
  <c r="E90" i="24"/>
  <c r="G128" i="24"/>
  <c r="D83" i="24"/>
  <c r="H83" i="24"/>
  <c r="K105" i="24"/>
  <c r="J90" i="24"/>
  <c r="J105" i="24"/>
  <c r="E83" i="24"/>
  <c r="X37" i="24"/>
  <c r="J69" i="24"/>
  <c r="G69" i="24"/>
  <c r="H143" i="24"/>
  <c r="F76" i="24"/>
  <c r="F90" i="24"/>
  <c r="I105" i="24"/>
  <c r="F143" i="24"/>
  <c r="F105" i="24"/>
  <c r="J62" i="24"/>
  <c r="H69" i="24"/>
  <c r="X40" i="24"/>
  <c r="J143" i="24"/>
  <c r="I62" i="24"/>
  <c r="D76" i="24"/>
  <c r="E105" i="24"/>
  <c r="V40" i="24"/>
  <c r="H128" i="24"/>
  <c r="F83" i="24"/>
  <c r="K69" i="24"/>
  <c r="D105" i="24"/>
  <c r="J128" i="24"/>
  <c r="J83" i="24"/>
  <c r="T40" i="24"/>
  <c r="G90" i="24"/>
  <c r="Q37" i="24"/>
  <c r="D128" i="24"/>
  <c r="I128" i="24"/>
  <c r="D143" i="24"/>
  <c r="H90" i="24"/>
  <c r="E128" i="24"/>
  <c r="G76" i="24"/>
  <c r="S44" i="24"/>
  <c r="E76" i="24"/>
  <c r="I143" i="24"/>
  <c r="K90" i="24"/>
  <c r="K62" i="24"/>
  <c r="E143" i="24"/>
  <c r="T37" i="24"/>
  <c r="E69" i="24"/>
  <c r="D90" i="24"/>
  <c r="I69" i="24"/>
  <c r="K83" i="24"/>
  <c r="G62" i="24"/>
  <c r="H76" i="24"/>
  <c r="G41" i="35" l="1"/>
  <c r="G40" i="35"/>
  <c r="C91" i="24"/>
  <c r="C70" i="24"/>
  <c r="C84" i="24"/>
  <c r="C98" i="24"/>
  <c r="C77" i="24"/>
  <c r="C113" i="24"/>
  <c r="C144" i="24"/>
  <c r="C159" i="24"/>
  <c r="D113" i="24"/>
  <c r="D91" i="24"/>
  <c r="Y40" i="24"/>
  <c r="E151" i="24"/>
  <c r="U39" i="24"/>
  <c r="G77" i="24"/>
  <c r="I113" i="24"/>
  <c r="I98" i="24"/>
  <c r="K91" i="24"/>
  <c r="H98" i="24"/>
  <c r="H151" i="24"/>
  <c r="X42" i="24"/>
  <c r="D70" i="24"/>
  <c r="H77" i="24"/>
  <c r="Y37" i="24"/>
  <c r="W40" i="24"/>
  <c r="W37" i="24"/>
  <c r="G113" i="24"/>
  <c r="F151" i="24"/>
  <c r="H113" i="24"/>
  <c r="I77" i="24"/>
  <c r="Q42" i="24"/>
  <c r="G136" i="24"/>
  <c r="J91" i="24"/>
  <c r="Q39" i="24"/>
  <c r="T42" i="24"/>
  <c r="G91" i="24"/>
  <c r="J113" i="24"/>
  <c r="G70" i="24"/>
  <c r="D84" i="24"/>
  <c r="D98" i="24"/>
  <c r="K136" i="24"/>
  <c r="F77" i="24"/>
  <c r="I151" i="24"/>
  <c r="E91" i="24"/>
  <c r="E136" i="24"/>
  <c r="G98" i="24"/>
  <c r="J84" i="24"/>
  <c r="K98" i="24"/>
  <c r="E113" i="24"/>
  <c r="E84" i="24"/>
  <c r="I70" i="24"/>
  <c r="K113" i="24"/>
  <c r="F84" i="24"/>
  <c r="K70" i="24"/>
  <c r="H136" i="24"/>
  <c r="I91" i="24"/>
  <c r="T39" i="24"/>
  <c r="E77" i="24"/>
  <c r="E98" i="24"/>
  <c r="J98" i="24"/>
  <c r="G151" i="24"/>
  <c r="I84" i="24"/>
  <c r="F136" i="24"/>
  <c r="J70" i="24"/>
  <c r="V39" i="24"/>
  <c r="R47" i="24"/>
  <c r="K77" i="24"/>
  <c r="F70" i="24"/>
  <c r="H84" i="24"/>
  <c r="D136" i="24"/>
  <c r="F98" i="24"/>
  <c r="J151" i="24"/>
  <c r="D151" i="24"/>
  <c r="F113" i="24"/>
  <c r="J136" i="24"/>
  <c r="D77" i="24"/>
  <c r="K84" i="24"/>
  <c r="H70" i="24"/>
  <c r="H91" i="24"/>
  <c r="K151" i="24"/>
  <c r="S47" i="24"/>
  <c r="X39" i="24"/>
  <c r="I136" i="24"/>
  <c r="V42" i="24"/>
  <c r="U42" i="24"/>
  <c r="G84" i="24"/>
  <c r="E70" i="24"/>
  <c r="F91" i="24"/>
  <c r="J77" i="24"/>
  <c r="W39" i="24" l="1"/>
  <c r="W42" i="24"/>
  <c r="Y39" i="24"/>
  <c r="C85" i="24"/>
  <c r="C106" i="24"/>
  <c r="C92" i="24"/>
  <c r="C78" i="24"/>
  <c r="C99" i="24"/>
  <c r="C121" i="24"/>
  <c r="C152" i="24"/>
  <c r="C167" i="24"/>
  <c r="Y42" i="24"/>
  <c r="E106" i="24"/>
  <c r="I92" i="24"/>
  <c r="T44" i="24"/>
  <c r="U44" i="24"/>
  <c r="E78" i="24"/>
  <c r="F106" i="24"/>
  <c r="F85" i="24"/>
  <c r="D121" i="24"/>
  <c r="J92" i="24"/>
  <c r="E85" i="24"/>
  <c r="K144" i="24"/>
  <c r="Q41" i="24"/>
  <c r="H106" i="24"/>
  <c r="K85" i="24"/>
  <c r="I85" i="24"/>
  <c r="J106" i="24"/>
  <c r="X41" i="24"/>
  <c r="F92" i="24"/>
  <c r="I159" i="24"/>
  <c r="J85" i="24"/>
  <c r="D159" i="24"/>
  <c r="F159" i="24"/>
  <c r="I144" i="24"/>
  <c r="R50" i="24"/>
  <c r="J121" i="24"/>
  <c r="G106" i="24"/>
  <c r="D144" i="24"/>
  <c r="H121" i="24"/>
  <c r="E92" i="24"/>
  <c r="H85" i="24"/>
  <c r="J78" i="24"/>
  <c r="E99" i="24"/>
  <c r="I78" i="24"/>
  <c r="G159" i="24"/>
  <c r="H144" i="24"/>
  <c r="U41" i="24"/>
  <c r="G99" i="24"/>
  <c r="J159" i="24"/>
  <c r="E159" i="24"/>
  <c r="J144" i="24"/>
  <c r="D78" i="24"/>
  <c r="V44" i="24"/>
  <c r="D99" i="24"/>
  <c r="D85" i="24"/>
  <c r="I121" i="24"/>
  <c r="G92" i="24"/>
  <c r="D92" i="24"/>
  <c r="I106" i="24"/>
  <c r="Q44" i="24"/>
  <c r="F121" i="24"/>
  <c r="E144" i="24"/>
  <c r="I99" i="24"/>
  <c r="K159" i="24"/>
  <c r="H78" i="24"/>
  <c r="G78" i="24"/>
  <c r="H92" i="24"/>
  <c r="G144" i="24"/>
  <c r="K106" i="24"/>
  <c r="F99" i="24"/>
  <c r="T41" i="24"/>
  <c r="K99" i="24"/>
  <c r="X44" i="24"/>
  <c r="K78" i="24"/>
  <c r="F78" i="24"/>
  <c r="H159" i="24"/>
  <c r="F144" i="24"/>
  <c r="G85" i="24"/>
  <c r="K121" i="24"/>
  <c r="J99" i="24"/>
  <c r="K92" i="24"/>
  <c r="S50" i="24"/>
  <c r="D106" i="24"/>
  <c r="G121" i="24"/>
  <c r="H99" i="24"/>
  <c r="E121" i="24"/>
  <c r="V41" i="24"/>
  <c r="H42" i="35" l="1"/>
  <c r="E42" i="35"/>
  <c r="A43" i="35"/>
  <c r="F43" i="35"/>
  <c r="A42" i="35"/>
  <c r="E43" i="35"/>
  <c r="F42" i="35"/>
  <c r="H43" i="35"/>
  <c r="Y41" i="24"/>
  <c r="C114" i="24"/>
  <c r="C93" i="24"/>
  <c r="C107" i="24"/>
  <c r="C86" i="24"/>
  <c r="C100" i="24"/>
  <c r="C129" i="24"/>
  <c r="C175" i="24"/>
  <c r="C160" i="24"/>
  <c r="Y44" i="24"/>
  <c r="I86" i="24"/>
  <c r="F129" i="24"/>
  <c r="Q43" i="24"/>
  <c r="H114" i="24"/>
  <c r="G129" i="24"/>
  <c r="H167" i="24"/>
  <c r="G167" i="24"/>
  <c r="I167" i="24"/>
  <c r="J100" i="24"/>
  <c r="E167" i="24"/>
  <c r="F114" i="24"/>
  <c r="U46" i="24"/>
  <c r="H107" i="24"/>
  <c r="J107" i="24"/>
  <c r="E114" i="24"/>
  <c r="E152" i="24"/>
  <c r="K114" i="24"/>
  <c r="X43" i="24"/>
  <c r="D93" i="24"/>
  <c r="K152" i="24"/>
  <c r="D152" i="24"/>
  <c r="V43" i="24"/>
  <c r="T43" i="24"/>
  <c r="T46" i="24"/>
  <c r="K129" i="24"/>
  <c r="E129" i="24"/>
  <c r="J86" i="24"/>
  <c r="K93" i="24"/>
  <c r="E100" i="24"/>
  <c r="H100" i="24"/>
  <c r="G93" i="24"/>
  <c r="F167" i="24"/>
  <c r="G152" i="24"/>
  <c r="H129" i="24"/>
  <c r="K167" i="24"/>
  <c r="K86" i="24"/>
  <c r="F100" i="24"/>
  <c r="F152" i="24"/>
  <c r="V46" i="24"/>
  <c r="E107" i="24"/>
  <c r="I152" i="24"/>
  <c r="S53" i="24"/>
  <c r="G100" i="24"/>
  <c r="G86" i="24"/>
  <c r="K100" i="24"/>
  <c r="Q46" i="24"/>
  <c r="W41" i="24"/>
  <c r="F86" i="24"/>
  <c r="I114" i="24"/>
  <c r="D107" i="24"/>
  <c r="X46" i="24"/>
  <c r="G107" i="24"/>
  <c r="G114" i="24"/>
  <c r="D114" i="24"/>
  <c r="W44" i="24"/>
  <c r="D86" i="24"/>
  <c r="D100" i="24"/>
  <c r="H93" i="24"/>
  <c r="K107" i="24"/>
  <c r="I100" i="24"/>
  <c r="E93" i="24"/>
  <c r="U43" i="24"/>
  <c r="J152" i="24"/>
  <c r="I93" i="24"/>
  <c r="D167" i="24"/>
  <c r="I107" i="24"/>
  <c r="J93" i="24"/>
  <c r="R53" i="24"/>
  <c r="D129" i="24"/>
  <c r="J129" i="24"/>
  <c r="F107" i="24"/>
  <c r="J167" i="24"/>
  <c r="H86" i="24"/>
  <c r="I129" i="24"/>
  <c r="J114" i="24"/>
  <c r="H152" i="24"/>
  <c r="E86" i="24"/>
  <c r="F93" i="24"/>
  <c r="G42" i="35" l="1"/>
  <c r="G43" i="35"/>
  <c r="C108" i="24"/>
  <c r="C94" i="24"/>
  <c r="C115" i="24"/>
  <c r="C101" i="24"/>
  <c r="C122" i="24"/>
  <c r="C137" i="24"/>
  <c r="C168" i="24"/>
  <c r="C183" i="24"/>
  <c r="T48" i="24"/>
  <c r="G122" i="24"/>
  <c r="D108" i="24"/>
  <c r="G101" i="24"/>
  <c r="F115" i="24"/>
  <c r="F137" i="24"/>
  <c r="J160" i="24"/>
  <c r="E108" i="24"/>
  <c r="U45" i="24"/>
  <c r="Y43" i="24"/>
  <c r="K101" i="24"/>
  <c r="H108" i="24"/>
  <c r="W43" i="24"/>
  <c r="X45" i="24"/>
  <c r="I108" i="24"/>
  <c r="H101" i="24"/>
  <c r="F122" i="24"/>
  <c r="Q48" i="24"/>
  <c r="F108" i="24"/>
  <c r="F175" i="24"/>
  <c r="D94" i="24"/>
  <c r="J122" i="24"/>
  <c r="K175" i="24"/>
  <c r="J101" i="24"/>
  <c r="U48" i="24"/>
  <c r="H137" i="24"/>
  <c r="H160" i="24"/>
  <c r="I115" i="24"/>
  <c r="E122" i="24"/>
  <c r="I137" i="24"/>
  <c r="K94" i="24"/>
  <c r="G137" i="24"/>
  <c r="H175" i="24"/>
  <c r="S56" i="24"/>
  <c r="K122" i="24"/>
  <c r="F160" i="24"/>
  <c r="R56" i="24"/>
  <c r="E137" i="24"/>
  <c r="J115" i="24"/>
  <c r="E175" i="24"/>
  <c r="I101" i="24"/>
  <c r="G115" i="24"/>
  <c r="E115" i="24"/>
  <c r="D101" i="24"/>
  <c r="E94" i="24"/>
  <c r="J175" i="24"/>
  <c r="K160" i="24"/>
  <c r="G108" i="24"/>
  <c r="J94" i="24"/>
  <c r="K115" i="24"/>
  <c r="K108" i="24"/>
  <c r="I94" i="24"/>
  <c r="G175" i="24"/>
  <c r="Q45" i="24"/>
  <c r="G160" i="24"/>
  <c r="E101" i="24"/>
  <c r="I122" i="24"/>
  <c r="H115" i="24"/>
  <c r="V48" i="24"/>
  <c r="E160" i="24"/>
  <c r="D160" i="24"/>
  <c r="I160" i="24"/>
  <c r="F101" i="24"/>
  <c r="D122" i="24"/>
  <c r="Y46" i="24"/>
  <c r="J108" i="24"/>
  <c r="H122" i="24"/>
  <c r="D137" i="24"/>
  <c r="H94" i="24"/>
  <c r="W46" i="24"/>
  <c r="G94" i="24"/>
  <c r="X48" i="24"/>
  <c r="V45" i="24"/>
  <c r="T45" i="24"/>
  <c r="K137" i="24"/>
  <c r="J137" i="24"/>
  <c r="D115" i="24"/>
  <c r="F94" i="24"/>
  <c r="D175" i="24"/>
  <c r="I175" i="24"/>
  <c r="W45" i="24" l="1"/>
  <c r="W48" i="24"/>
  <c r="Y45" i="24"/>
  <c r="C130" i="24"/>
  <c r="C109" i="24"/>
  <c r="C123" i="24"/>
  <c r="C102" i="24"/>
  <c r="C116" i="24"/>
  <c r="C145" i="24"/>
  <c r="C191" i="24"/>
  <c r="C176" i="24"/>
  <c r="Y48" i="24"/>
  <c r="H116" i="24"/>
  <c r="U50" i="24"/>
  <c r="Q50" i="24"/>
  <c r="V47" i="24"/>
  <c r="G183" i="24"/>
  <c r="J183" i="24"/>
  <c r="H123" i="24"/>
  <c r="J109" i="24"/>
  <c r="F130" i="24"/>
  <c r="E116" i="24"/>
  <c r="G116" i="24"/>
  <c r="X47" i="24"/>
  <c r="J102" i="24"/>
  <c r="K116" i="24"/>
  <c r="D102" i="24"/>
  <c r="G168" i="24"/>
  <c r="I168" i="24"/>
  <c r="H183" i="24"/>
  <c r="F145" i="24"/>
  <c r="T50" i="24"/>
  <c r="U47" i="24"/>
  <c r="H102" i="24"/>
  <c r="E145" i="24"/>
  <c r="G145" i="24"/>
  <c r="E102" i="24"/>
  <c r="D116" i="24"/>
  <c r="E183" i="24"/>
  <c r="V50" i="24"/>
  <c r="E130" i="24"/>
  <c r="J130" i="24"/>
  <c r="I116" i="24"/>
  <c r="K102" i="24"/>
  <c r="I123" i="24"/>
  <c r="F168" i="24"/>
  <c r="G130" i="24"/>
  <c r="D130" i="24"/>
  <c r="E109" i="24"/>
  <c r="K168" i="24"/>
  <c r="F183" i="24"/>
  <c r="X50" i="24"/>
  <c r="G102" i="24"/>
  <c r="I130" i="24"/>
  <c r="Q47" i="24"/>
  <c r="H168" i="24"/>
  <c r="J145" i="24"/>
  <c r="K183" i="24"/>
  <c r="D109" i="24"/>
  <c r="J168" i="24"/>
  <c r="K123" i="24"/>
  <c r="K109" i="24"/>
  <c r="F116" i="24"/>
  <c r="F123" i="24"/>
  <c r="K130" i="24"/>
  <c r="J123" i="24"/>
  <c r="I109" i="24"/>
  <c r="I183" i="24"/>
  <c r="J116" i="24"/>
  <c r="I145" i="24"/>
  <c r="E168" i="24"/>
  <c r="G109" i="24"/>
  <c r="E123" i="24"/>
  <c r="H145" i="24"/>
  <c r="G123" i="24"/>
  <c r="H130" i="24"/>
  <c r="D145" i="24"/>
  <c r="I102" i="24"/>
  <c r="D168" i="24"/>
  <c r="H109" i="24"/>
  <c r="T47" i="24"/>
  <c r="D183" i="24"/>
  <c r="K145" i="24"/>
  <c r="F109" i="24"/>
  <c r="D123" i="24"/>
  <c r="F102" i="24"/>
  <c r="H45" i="35" l="1"/>
  <c r="H44" i="35"/>
  <c r="F45" i="35"/>
  <c r="A45" i="35"/>
  <c r="E44" i="35"/>
  <c r="A44" i="35"/>
  <c r="E45" i="35"/>
  <c r="F44" i="35"/>
  <c r="Y47" i="24"/>
  <c r="C124" i="24"/>
  <c r="C110" i="24"/>
  <c r="C131" i="24"/>
  <c r="C117" i="24"/>
  <c r="C138" i="24"/>
  <c r="C153" i="24"/>
  <c r="C184" i="24"/>
  <c r="C199" i="24"/>
  <c r="Y50" i="24"/>
  <c r="E138" i="24"/>
  <c r="Q49" i="24"/>
  <c r="J124" i="24"/>
  <c r="T49" i="24"/>
  <c r="K191" i="24"/>
  <c r="U49" i="24"/>
  <c r="E124" i="24"/>
  <c r="G176" i="24"/>
  <c r="F110" i="24"/>
  <c r="F176" i="24"/>
  <c r="I124" i="24"/>
  <c r="G124" i="24"/>
  <c r="X49" i="24"/>
  <c r="G131" i="24"/>
  <c r="D110" i="24"/>
  <c r="Q52" i="24"/>
  <c r="V52" i="24"/>
  <c r="J138" i="24"/>
  <c r="K138" i="24"/>
  <c r="F117" i="24"/>
  <c r="G117" i="24"/>
  <c r="K176" i="24"/>
  <c r="K131" i="24"/>
  <c r="J153" i="24"/>
  <c r="X52" i="24"/>
  <c r="E131" i="24"/>
  <c r="G138" i="24"/>
  <c r="I117" i="24"/>
  <c r="H131" i="24"/>
  <c r="T52" i="24"/>
  <c r="D131" i="24"/>
  <c r="I153" i="24"/>
  <c r="W50" i="24"/>
  <c r="F124" i="24"/>
  <c r="D191" i="24"/>
  <c r="E117" i="24"/>
  <c r="J131" i="24"/>
  <c r="D138" i="24"/>
  <c r="G110" i="24"/>
  <c r="H124" i="24"/>
  <c r="I191" i="24"/>
  <c r="H138" i="24"/>
  <c r="D124" i="24"/>
  <c r="I131" i="24"/>
  <c r="K124" i="24"/>
  <c r="G191" i="24"/>
  <c r="D176" i="24"/>
  <c r="H176" i="24"/>
  <c r="F138" i="24"/>
  <c r="K117" i="24"/>
  <c r="K110" i="24"/>
  <c r="F131" i="24"/>
  <c r="J110" i="24"/>
  <c r="J191" i="24"/>
  <c r="I138" i="24"/>
  <c r="I110" i="24"/>
  <c r="D153" i="24"/>
  <c r="D117" i="24"/>
  <c r="W47" i="24"/>
  <c r="V49" i="24"/>
  <c r="H110" i="24"/>
  <c r="E153" i="24"/>
  <c r="U52" i="24"/>
  <c r="J117" i="24"/>
  <c r="G153" i="24"/>
  <c r="F191" i="24"/>
  <c r="I176" i="24"/>
  <c r="E110" i="24"/>
  <c r="F153" i="24"/>
  <c r="H117" i="24"/>
  <c r="K153" i="24"/>
  <c r="E176" i="24"/>
  <c r="J176" i="24"/>
  <c r="H191" i="24"/>
  <c r="H153" i="24"/>
  <c r="E191" i="24"/>
  <c r="G44" i="35" l="1"/>
  <c r="G45" i="35"/>
  <c r="C146" i="24"/>
  <c r="C125" i="24"/>
  <c r="C139" i="24"/>
  <c r="C118" i="24"/>
  <c r="C132" i="24"/>
  <c r="C161" i="24"/>
  <c r="C192" i="24"/>
  <c r="E132" i="24"/>
  <c r="G125" i="24"/>
  <c r="U51" i="24"/>
  <c r="J161" i="24"/>
  <c r="E139" i="24"/>
  <c r="V51" i="24"/>
  <c r="D139" i="24"/>
  <c r="Q51" i="24"/>
  <c r="F146" i="24"/>
  <c r="J125" i="24"/>
  <c r="D199" i="24"/>
  <c r="G132" i="24"/>
  <c r="K139" i="24"/>
  <c r="K199" i="24"/>
  <c r="I118" i="24"/>
  <c r="F118" i="24"/>
  <c r="X54" i="24"/>
  <c r="I132" i="24"/>
  <c r="J118" i="24"/>
  <c r="Q54" i="24"/>
  <c r="J184" i="24"/>
  <c r="J146" i="24"/>
  <c r="K118" i="24"/>
  <c r="F161" i="24"/>
  <c r="H161" i="24"/>
  <c r="G184" i="24"/>
  <c r="I139" i="24"/>
  <c r="X51" i="24"/>
  <c r="H118" i="24"/>
  <c r="D184" i="24"/>
  <c r="E184" i="24"/>
  <c r="H125" i="24"/>
  <c r="F125" i="24"/>
  <c r="G118" i="24"/>
  <c r="K184" i="24"/>
  <c r="E125" i="24"/>
  <c r="T54" i="24"/>
  <c r="F199" i="24"/>
  <c r="H146" i="24"/>
  <c r="D125" i="24"/>
  <c r="W49" i="24"/>
  <c r="U54" i="24"/>
  <c r="F132" i="24"/>
  <c r="E118" i="24"/>
  <c r="K146" i="24"/>
  <c r="H199" i="24"/>
  <c r="E161" i="24"/>
  <c r="J139" i="24"/>
  <c r="F139" i="24"/>
  <c r="G146" i="24"/>
  <c r="H184" i="24"/>
  <c r="K125" i="24"/>
  <c r="Y49" i="24"/>
  <c r="K132" i="24"/>
  <c r="K161" i="24"/>
  <c r="J199" i="24"/>
  <c r="Y52" i="24"/>
  <c r="T51" i="24"/>
  <c r="G161" i="24"/>
  <c r="J132" i="24"/>
  <c r="I199" i="24"/>
  <c r="I125" i="24"/>
  <c r="V54" i="24"/>
  <c r="W52" i="24"/>
  <c r="H139" i="24"/>
  <c r="G139" i="24"/>
  <c r="F184" i="24"/>
  <c r="G199" i="24"/>
  <c r="I184" i="24"/>
  <c r="D146" i="24"/>
  <c r="I161" i="24"/>
  <c r="D132" i="24"/>
  <c r="D118" i="24"/>
  <c r="E199" i="24"/>
  <c r="E146" i="24"/>
  <c r="H132" i="24"/>
  <c r="D161" i="24"/>
  <c r="I146" i="24"/>
  <c r="H46" i="35" l="1"/>
  <c r="A46" i="35"/>
  <c r="E46" i="35"/>
  <c r="W54" i="24"/>
  <c r="W51" i="24"/>
  <c r="G46" i="35" s="1"/>
  <c r="Y51" i="24"/>
  <c r="C147" i="24"/>
  <c r="C140" i="24"/>
  <c r="C133" i="24"/>
  <c r="C126" i="24"/>
  <c r="C154" i="24"/>
  <c r="C169" i="24"/>
  <c r="C200" i="24"/>
  <c r="Y54" i="24"/>
  <c r="G154" i="24"/>
  <c r="F154" i="24"/>
  <c r="E147" i="24"/>
  <c r="K126" i="24"/>
  <c r="D140" i="24"/>
  <c r="V56" i="24"/>
  <c r="K133" i="24"/>
  <c r="I147" i="24"/>
  <c r="H147" i="24"/>
  <c r="G126" i="24"/>
  <c r="F192" i="24"/>
  <c r="E126" i="24"/>
  <c r="G192" i="24"/>
  <c r="T53" i="24"/>
  <c r="I192" i="24"/>
  <c r="I126" i="24"/>
  <c r="Q56" i="24"/>
  <c r="V53" i="24"/>
  <c r="H154" i="24"/>
  <c r="Q53" i="24"/>
  <c r="E140" i="24"/>
  <c r="K192" i="24"/>
  <c r="J126" i="24"/>
  <c r="G147" i="24"/>
  <c r="H133" i="24"/>
  <c r="E154" i="24"/>
  <c r="H169" i="24"/>
  <c r="E133" i="24"/>
  <c r="K140" i="24"/>
  <c r="E169" i="24"/>
  <c r="G133" i="24"/>
  <c r="X56" i="24"/>
  <c r="T56" i="24"/>
  <c r="D169" i="24"/>
  <c r="H126" i="24"/>
  <c r="J133" i="24"/>
  <c r="J192" i="24"/>
  <c r="D154" i="24"/>
  <c r="K147" i="24"/>
  <c r="F140" i="24"/>
  <c r="I169" i="24"/>
  <c r="H140" i="24"/>
  <c r="D147" i="24"/>
  <c r="X53" i="24"/>
  <c r="U53" i="24"/>
  <c r="U56" i="24"/>
  <c r="F133" i="24"/>
  <c r="H192" i="24"/>
  <c r="D192" i="24"/>
  <c r="F169" i="24"/>
  <c r="K169" i="24"/>
  <c r="F147" i="24"/>
  <c r="G140" i="24"/>
  <c r="J147" i="24"/>
  <c r="F126" i="24"/>
  <c r="D133" i="24"/>
  <c r="I154" i="24"/>
  <c r="D126" i="24"/>
  <c r="G169" i="24"/>
  <c r="J140" i="24"/>
  <c r="J154" i="24"/>
  <c r="J169" i="24"/>
  <c r="I133" i="24"/>
  <c r="E192" i="24"/>
  <c r="K154" i="24"/>
  <c r="I140" i="24"/>
  <c r="A47" i="35" l="1"/>
  <c r="A48" i="35"/>
  <c r="F47" i="35"/>
  <c r="F48" i="35"/>
  <c r="E47" i="35"/>
  <c r="H48" i="35"/>
  <c r="E48" i="35"/>
  <c r="H47" i="35"/>
  <c r="Y53" i="24"/>
  <c r="C162" i="24"/>
  <c r="C134" i="24"/>
  <c r="C141" i="24"/>
  <c r="C148" i="24"/>
  <c r="C155" i="24"/>
  <c r="C177" i="24"/>
  <c r="Y56" i="24"/>
  <c r="X55" i="24"/>
  <c r="D134" i="24"/>
  <c r="H200" i="24"/>
  <c r="I200" i="24"/>
  <c r="D200" i="24"/>
  <c r="G134" i="24"/>
  <c r="W56" i="24"/>
  <c r="J200" i="24"/>
  <c r="E134" i="24"/>
  <c r="F148" i="24"/>
  <c r="J162" i="24"/>
  <c r="E162" i="24"/>
  <c r="I148" i="24"/>
  <c r="I141" i="24"/>
  <c r="V55" i="24"/>
  <c r="H141" i="24"/>
  <c r="F200" i="24"/>
  <c r="I177" i="24"/>
  <c r="H177" i="24"/>
  <c r="H155" i="24"/>
  <c r="K155" i="24"/>
  <c r="E148" i="24"/>
  <c r="W53" i="24"/>
  <c r="H134" i="24"/>
  <c r="K177" i="24"/>
  <c r="K141" i="24"/>
  <c r="Q55" i="24"/>
  <c r="J141" i="24"/>
  <c r="D162" i="24"/>
  <c r="T55" i="24"/>
  <c r="F162" i="24"/>
  <c r="E141" i="24"/>
  <c r="K162" i="24"/>
  <c r="F155" i="24"/>
  <c r="F134" i="24"/>
  <c r="G200" i="24"/>
  <c r="H162" i="24"/>
  <c r="G141" i="24"/>
  <c r="D155" i="24"/>
  <c r="G162" i="24"/>
  <c r="J134" i="24"/>
  <c r="E177" i="24"/>
  <c r="G155" i="24"/>
  <c r="H148" i="24"/>
  <c r="E200" i="24"/>
  <c r="K148" i="24"/>
  <c r="G148" i="24"/>
  <c r="J148" i="24"/>
  <c r="F141" i="24"/>
  <c r="K200" i="24"/>
  <c r="K134" i="24"/>
  <c r="D177" i="24"/>
  <c r="U55" i="24"/>
  <c r="D141" i="24"/>
  <c r="J155" i="24"/>
  <c r="J177" i="24"/>
  <c r="G177" i="24"/>
  <c r="I162" i="24"/>
  <c r="E155" i="24"/>
  <c r="I134" i="24"/>
  <c r="D148" i="24"/>
  <c r="F177" i="24"/>
  <c r="I155" i="24"/>
  <c r="H28" i="35" l="1"/>
  <c r="G47" i="35"/>
  <c r="G48" i="35"/>
  <c r="C156" i="24"/>
  <c r="C149" i="24"/>
  <c r="C142" i="24"/>
  <c r="C163" i="24"/>
  <c r="C170" i="24"/>
  <c r="C185" i="24"/>
  <c r="F149" i="24"/>
  <c r="J156" i="24"/>
  <c r="F163" i="24"/>
  <c r="K163" i="24"/>
  <c r="K185" i="24"/>
  <c r="I149" i="24"/>
  <c r="J163" i="24"/>
  <c r="H149" i="24"/>
  <c r="W55" i="24"/>
  <c r="H163" i="24"/>
  <c r="E142" i="24"/>
  <c r="K170" i="24"/>
  <c r="G149" i="24"/>
  <c r="I170" i="24"/>
  <c r="F185" i="24"/>
  <c r="D156" i="24"/>
  <c r="E149" i="24"/>
  <c r="J142" i="24"/>
  <c r="D149" i="24"/>
  <c r="H142" i="24"/>
  <c r="I156" i="24"/>
  <c r="I163" i="24"/>
  <c r="K142" i="24"/>
  <c r="J170" i="24"/>
  <c r="E170" i="24"/>
  <c r="G170" i="24"/>
  <c r="E163" i="24"/>
  <c r="G156" i="24"/>
  <c r="K156" i="24"/>
  <c r="G185" i="24"/>
  <c r="I142" i="24"/>
  <c r="G142" i="24"/>
  <c r="J149" i="24"/>
  <c r="J185" i="24"/>
  <c r="H156" i="24"/>
  <c r="E185" i="24"/>
  <c r="F156" i="24"/>
  <c r="H170" i="24"/>
  <c r="D142" i="24"/>
  <c r="D170" i="24"/>
  <c r="Y55" i="24"/>
  <c r="G163" i="24"/>
  <c r="D185" i="24"/>
  <c r="H185" i="24"/>
  <c r="E156" i="24"/>
  <c r="D163" i="24"/>
  <c r="F170" i="24"/>
  <c r="I185" i="24"/>
  <c r="F142" i="24"/>
  <c r="K149" i="24"/>
  <c r="C171" i="24" l="1"/>
  <c r="C164" i="24"/>
  <c r="C150" i="24"/>
  <c r="C178" i="24"/>
  <c r="C157" i="24"/>
  <c r="C193" i="24"/>
  <c r="J171" i="24"/>
  <c r="F193" i="24"/>
  <c r="I171" i="24"/>
  <c r="D178" i="24"/>
  <c r="F164" i="24"/>
  <c r="H178" i="24"/>
  <c r="E193" i="24"/>
  <c r="E150" i="24"/>
  <c r="K171" i="24"/>
  <c r="K178" i="24"/>
  <c r="I150" i="24"/>
  <c r="G150" i="24"/>
  <c r="E157" i="24"/>
  <c r="I193" i="24"/>
  <c r="H157" i="24"/>
  <c r="I178" i="24"/>
  <c r="J150" i="24"/>
  <c r="K164" i="24"/>
  <c r="H193" i="24"/>
  <c r="H164" i="24"/>
  <c r="E178" i="24"/>
  <c r="D193" i="24"/>
  <c r="H150" i="24"/>
  <c r="D150" i="24"/>
  <c r="E171" i="24"/>
  <c r="K157" i="24"/>
  <c r="D171" i="24"/>
  <c r="J164" i="24"/>
  <c r="I164" i="24"/>
  <c r="G193" i="24"/>
  <c r="K193" i="24"/>
  <c r="K150" i="24"/>
  <c r="J178" i="24"/>
  <c r="F171" i="24"/>
  <c r="F157" i="24"/>
  <c r="G171" i="24"/>
  <c r="F178" i="24"/>
  <c r="H171" i="24"/>
  <c r="E164" i="24"/>
  <c r="G164" i="24"/>
  <c r="J157" i="24"/>
  <c r="J193" i="24"/>
  <c r="D164" i="24"/>
  <c r="I157" i="24"/>
  <c r="G178" i="24"/>
  <c r="D157" i="24"/>
  <c r="F150" i="24"/>
  <c r="G157" i="24"/>
  <c r="C179" i="24" l="1"/>
  <c r="C165" i="24"/>
  <c r="C172" i="24"/>
  <c r="C186" i="24"/>
  <c r="C158" i="24"/>
  <c r="C201" i="24"/>
  <c r="K158" i="24"/>
  <c r="K201" i="24"/>
  <c r="F179" i="24"/>
  <c r="F172" i="24"/>
  <c r="D179" i="24"/>
  <c r="D186" i="24"/>
  <c r="H172" i="24"/>
  <c r="F201" i="24"/>
  <c r="E186" i="24"/>
  <c r="G186" i="24"/>
  <c r="E179" i="24"/>
  <c r="E165" i="24"/>
  <c r="H201" i="24"/>
  <c r="K186" i="24"/>
  <c r="H186" i="24"/>
  <c r="K179" i="24"/>
  <c r="G158" i="24"/>
  <c r="F165" i="24"/>
  <c r="J165" i="24"/>
  <c r="G172" i="24"/>
  <c r="H165" i="24"/>
  <c r="J201" i="24"/>
  <c r="G179" i="24"/>
  <c r="E172" i="24"/>
  <c r="D172" i="24"/>
  <c r="G165" i="24"/>
  <c r="I201" i="24"/>
  <c r="I179" i="24"/>
  <c r="I165" i="24"/>
  <c r="H179" i="24"/>
  <c r="J179" i="24"/>
  <c r="K165" i="24"/>
  <c r="D158" i="24"/>
  <c r="D201" i="24"/>
  <c r="E158" i="24"/>
  <c r="I158" i="24"/>
  <c r="J186" i="24"/>
  <c r="J172" i="24"/>
  <c r="F158" i="24"/>
  <c r="D165" i="24"/>
  <c r="H158" i="24"/>
  <c r="E201" i="24"/>
  <c r="J158" i="24"/>
  <c r="G201" i="24"/>
  <c r="I186" i="24"/>
  <c r="K172" i="24"/>
  <c r="F186" i="24"/>
  <c r="I172" i="24"/>
  <c r="C187" i="24" l="1"/>
  <c r="C166" i="24"/>
  <c r="C194" i="24"/>
  <c r="C180" i="24"/>
  <c r="C173" i="24"/>
  <c r="I173" i="24"/>
  <c r="G180" i="24"/>
  <c r="G173" i="24"/>
  <c r="H180" i="24"/>
  <c r="H173" i="24"/>
  <c r="I194" i="24"/>
  <c r="D166" i="24"/>
  <c r="G187" i="24"/>
  <c r="E173" i="24"/>
  <c r="J194" i="24"/>
  <c r="K180" i="24"/>
  <c r="J166" i="24"/>
  <c r="E187" i="24"/>
  <c r="D180" i="24"/>
  <c r="E194" i="24"/>
  <c r="H194" i="24"/>
  <c r="D187" i="24"/>
  <c r="H166" i="24"/>
  <c r="D194" i="24"/>
  <c r="F180" i="24"/>
  <c r="G166" i="24"/>
  <c r="F194" i="24"/>
  <c r="J180" i="24"/>
  <c r="E180" i="24"/>
  <c r="K187" i="24"/>
  <c r="D173" i="24"/>
  <c r="K166" i="24"/>
  <c r="K194" i="24"/>
  <c r="I180" i="24"/>
  <c r="K173" i="24"/>
  <c r="G194" i="24"/>
  <c r="F166" i="24"/>
  <c r="J173" i="24"/>
  <c r="J187" i="24"/>
  <c r="F187" i="24"/>
  <c r="F173" i="24"/>
  <c r="E166" i="24"/>
  <c r="I187" i="24"/>
  <c r="H187" i="24"/>
  <c r="I166" i="24"/>
  <c r="C174" i="24" l="1"/>
  <c r="C195" i="24"/>
  <c r="C188" i="24"/>
  <c r="C181" i="24"/>
  <c r="C202" i="24"/>
  <c r="D174" i="24"/>
  <c r="K174" i="24"/>
  <c r="H181" i="24"/>
  <c r="F181" i="24"/>
  <c r="G188" i="24"/>
  <c r="D195" i="24"/>
  <c r="G174" i="24"/>
  <c r="F188" i="24"/>
  <c r="D202" i="24"/>
  <c r="E174" i="24"/>
  <c r="H202" i="24"/>
  <c r="G202" i="24"/>
  <c r="K181" i="24"/>
  <c r="I202" i="24"/>
  <c r="E202" i="24"/>
  <c r="D188" i="24"/>
  <c r="J202" i="24"/>
  <c r="G181" i="24"/>
  <c r="E181" i="24"/>
  <c r="F195" i="24"/>
  <c r="J195" i="24"/>
  <c r="F174" i="24"/>
  <c r="H195" i="24"/>
  <c r="E188" i="24"/>
  <c r="H188" i="24"/>
  <c r="J174" i="24"/>
  <c r="E195" i="24"/>
  <c r="K188" i="24"/>
  <c r="J181" i="24"/>
  <c r="I181" i="24"/>
  <c r="H174" i="24"/>
  <c r="K195" i="24"/>
  <c r="I195" i="24"/>
  <c r="I174" i="24"/>
  <c r="G195" i="24"/>
  <c r="F202" i="24"/>
  <c r="D181" i="24"/>
  <c r="I188" i="24"/>
  <c r="K202" i="24"/>
  <c r="J188" i="24"/>
  <c r="C203" i="24" l="1"/>
  <c r="C182" i="24"/>
  <c r="C189" i="24"/>
  <c r="C196" i="24"/>
  <c r="G196" i="24"/>
  <c r="D203" i="24"/>
  <c r="J203" i="24"/>
  <c r="G203" i="24"/>
  <c r="I189" i="24"/>
  <c r="H203" i="24"/>
  <c r="E203" i="24"/>
  <c r="E182" i="24"/>
  <c r="E196" i="24"/>
  <c r="H196" i="24"/>
  <c r="I203" i="24"/>
  <c r="F196" i="24"/>
  <c r="F203" i="24"/>
  <c r="K182" i="24"/>
  <c r="G189" i="24"/>
  <c r="G182" i="24"/>
  <c r="F182" i="24"/>
  <c r="K196" i="24"/>
  <c r="D182" i="24"/>
  <c r="I196" i="24"/>
  <c r="K189" i="24"/>
  <c r="F189" i="24"/>
  <c r="K203" i="24"/>
  <c r="E189" i="24"/>
  <c r="D196" i="24"/>
  <c r="H189" i="24"/>
  <c r="H182" i="24"/>
  <c r="D189" i="24"/>
  <c r="J196" i="24"/>
  <c r="J189" i="24"/>
  <c r="J182" i="24"/>
  <c r="I182" i="24"/>
  <c r="C204" i="24" l="1"/>
  <c r="C197" i="24"/>
  <c r="C190" i="24"/>
  <c r="G197" i="24"/>
  <c r="J190" i="24"/>
  <c r="G190" i="24"/>
  <c r="H204" i="24"/>
  <c r="J197" i="24"/>
  <c r="D197" i="24"/>
  <c r="J204" i="24"/>
  <c r="G204" i="24"/>
  <c r="H190" i="24"/>
  <c r="H197" i="24"/>
  <c r="K204" i="24"/>
  <c r="K197" i="24"/>
  <c r="I197" i="24"/>
  <c r="D204" i="24"/>
  <c r="E197" i="24"/>
  <c r="K190" i="24"/>
  <c r="F197" i="24"/>
  <c r="D190" i="24"/>
  <c r="E204" i="24"/>
  <c r="F204" i="24"/>
  <c r="E190" i="24"/>
  <c r="I190" i="24"/>
  <c r="F190" i="24"/>
  <c r="I204" i="24"/>
  <c r="C198" i="24" l="1"/>
  <c r="C205" i="24"/>
  <c r="E198" i="24"/>
  <c r="J198" i="24"/>
  <c r="D205" i="24"/>
  <c r="F205" i="24"/>
  <c r="K198" i="24"/>
  <c r="H205" i="24"/>
  <c r="K205" i="24"/>
  <c r="E205" i="24"/>
  <c r="I205" i="24"/>
  <c r="G205" i="24"/>
  <c r="H198" i="24"/>
  <c r="I198" i="24"/>
  <c r="J205" i="24"/>
  <c r="F198" i="24"/>
  <c r="D198" i="24"/>
  <c r="G198" i="24"/>
  <c r="C206" i="24" l="1"/>
  <c r="J206" i="24"/>
  <c r="E206" i="24"/>
  <c r="G206" i="24"/>
  <c r="F206" i="24"/>
  <c r="H206" i="24"/>
  <c r="K206" i="24"/>
  <c r="I206" i="24"/>
  <c r="D206" i="24"/>
</calcChain>
</file>

<file path=xl/sharedStrings.xml><?xml version="1.0" encoding="utf-8"?>
<sst xmlns="http://schemas.openxmlformats.org/spreadsheetml/2006/main" count="1976" uniqueCount="315">
  <si>
    <t>Vareimport med fradrag for inngående mva</t>
  </si>
  <si>
    <t>Bilag</t>
  </si>
  <si>
    <t>Konto</t>
  </si>
  <si>
    <t>Beløp</t>
  </si>
  <si>
    <t>mva-kode regnskap</t>
  </si>
  <si>
    <t>mva-sats</t>
  </si>
  <si>
    <t>mva beløp</t>
  </si>
  <si>
    <t>mva-kode</t>
  </si>
  <si>
    <t>0 ikke mva</t>
  </si>
  <si>
    <t>Leverandørgjeld</t>
  </si>
  <si>
    <t>Frakt, toll og spedisjon</t>
  </si>
  <si>
    <t>25% inng mva</t>
  </si>
  <si>
    <t>25% utg mva</t>
  </si>
  <si>
    <t>Utgående merverdiavgift - innførsel av varer, høy sats</t>
  </si>
  <si>
    <t>Inngående merverdiavgift - innførsel av varer, høy sats</t>
  </si>
  <si>
    <t>Skattepliktig</t>
  </si>
  <si>
    <t>Melding nummer</t>
  </si>
  <si>
    <t>Meldingskategori</t>
  </si>
  <si>
    <t>Alminnelig</t>
  </si>
  <si>
    <t>System</t>
  </si>
  <si>
    <t>zzx 4.34.3</t>
  </si>
  <si>
    <t>Bankkonto</t>
  </si>
  <si>
    <t>KID</t>
  </si>
  <si>
    <t>Termin</t>
  </si>
  <si>
    <t xml:space="preserve">Sum </t>
  </si>
  <si>
    <t>MVAkode</t>
  </si>
  <si>
    <t>Spesifikasjon</t>
  </si>
  <si>
    <t>MVAkode regnskap</t>
  </si>
  <si>
    <t>Sats</t>
  </si>
  <si>
    <t>MVA</t>
  </si>
  <si>
    <t>Merknad</t>
  </si>
  <si>
    <t>81  Grunnlag innførsel av varer med fradragsrett for innførselsmerverdiavgift, alminnelig sats</t>
  </si>
  <si>
    <t>Grunnlag</t>
  </si>
  <si>
    <t>https://www.skatteetaten.no/globalassets/bedrift-og-organisasjon/avgifter/merverdiavgift/import-mva/beregning-og-bokforing-innforselsmva.pdf</t>
  </si>
  <si>
    <t>Dokumentasjon for SAF-T</t>
  </si>
  <si>
    <t>Regnskapseksempler</t>
  </si>
  <si>
    <t>Regnskap Norge utvidet kontoplan</t>
  </si>
  <si>
    <t>SAF-t mvakoder</t>
  </si>
  <si>
    <t>https://www.skatteetaten.no/globalassets/bedrift-og-organisasjon/starte-og-drive/rutiner-regnskap-og-kassasystem/saf-t-regnskap/norwegian-saf-t-standard-vat-codes.pdf</t>
  </si>
  <si>
    <t>https://github.com/skatteetaten/saf-t</t>
  </si>
  <si>
    <t>Utgående merverdiavgift - innførsel av varer, middels sats</t>
  </si>
  <si>
    <t>Inngående merverdiavgift, høy sats</t>
  </si>
  <si>
    <t>Inngående merverdiavgift, middels sats</t>
  </si>
  <si>
    <t>Inngående merverdiavgift, lav sats</t>
  </si>
  <si>
    <t>Inngående merverdiavgift ved kjøp tjenester fra utlandet</t>
  </si>
  <si>
    <t>Inngående merverdiavgift - innførsel av varer, middels sats</t>
  </si>
  <si>
    <t>Inngående merverdiavgift - innenlands kjøp av varer og tjenester med omvendt avgiftsplikt, høy sats</t>
  </si>
  <si>
    <t>Grunnlag MVA innførsel av varer, høy sats</t>
  </si>
  <si>
    <t>Grunnlag MVA innførsel av varer, høy sats, motkonto</t>
  </si>
  <si>
    <t>Grunnlag MVA innførsel av varer, middels sats</t>
  </si>
  <si>
    <t>Grunnlag MVA innførsel av varer, middels sats, motkonto</t>
  </si>
  <si>
    <t>Grunnlag innførsel av varer med nullsats</t>
  </si>
  <si>
    <t>Grunnlag innførsel av varer med nullsats, motkonto</t>
  </si>
  <si>
    <t>Reparasjon og vedlikehold utstyr</t>
  </si>
  <si>
    <t>Fra Regnskap Norge utvidet kontoplan</t>
  </si>
  <si>
    <t>SAF-T mvakoder</t>
  </si>
  <si>
    <t xml:space="preserve"> 0  Ingen merverdiavgiftsbehandling (anskaffelser), </t>
  </si>
  <si>
    <t xml:space="preserve"> 1  Fradragsberettiget innenlands inngående merverdiavgift, alminnelig sats</t>
  </si>
  <si>
    <t>11  Fradragsberettiget innenlands inngående merverdiavgift, redusert sats, middels</t>
  </si>
  <si>
    <t>12  Fradragsberettiget innenlands inngående merverdiavgift, redusert sats, fisk</t>
  </si>
  <si>
    <t>13  Fradragsberettiget innenlands inngående merverdiavgift, redusert sats, lav</t>
  </si>
  <si>
    <t>14  Fradragsberettiget innførselsmerverdiavgift, alminnelig sats</t>
  </si>
  <si>
    <t>15  Fradragsberettiget innførselsmerverdiavgift, redusert sats, middels</t>
  </si>
  <si>
    <t xml:space="preserve">20  Kostnad ved innførsel av varer, ingen merverdiavgiftsbehandling, </t>
  </si>
  <si>
    <t>21  Kostnad ved innførsel av varer, alminnelig sats</t>
  </si>
  <si>
    <t>22  Kostnad ved innførsel av varer, redusert sats, middels</t>
  </si>
  <si>
    <t xml:space="preserve"> 3  Utgående merverdiavgift, alminnelig sats</t>
  </si>
  <si>
    <t>31  Utgående merverdiavgift, redusert sats, middels</t>
  </si>
  <si>
    <t>32  Utgående merverdiavgift, redusert sats, fisk</t>
  </si>
  <si>
    <t>33  Utgående merverdiavgift, redusert sats, lav</t>
  </si>
  <si>
    <t xml:space="preserve"> 5  Innenlands omsetning og uttak fritatt for merverdiavgift, fritak</t>
  </si>
  <si>
    <t>51  Innenlandsk omsetning med omvendt avgiftplikt, fritak</t>
  </si>
  <si>
    <t>52  Utførsel av varer og tjenester, utenfor avgiftsområdet</t>
  </si>
  <si>
    <t>82  Grunnlag innførsel av varer uten fradragsrett for innførselsmerverdiavgift, alminnelig sats</t>
  </si>
  <si>
    <t>83  Grunnlag innførsel av varer med fradragsrett for innførselsmerverdiavgift, redusert sats, middels</t>
  </si>
  <si>
    <t>84  Grunnlag innførsel av varer uten fradragsrett for innførselsmerverdiavgift, redusert sats, middels</t>
  </si>
  <si>
    <t>85  Grunnlag innførsel av varer som det ikke skal beregnes merverdiavgift av, ingen</t>
  </si>
  <si>
    <t>86  Tjenester kjøpt fra utlandet med fradragsrett for merverdiavgift, alminnelig sats</t>
  </si>
  <si>
    <t>87  Tjenester kjøpt fra utlandet uten fradragsrett for merverdiavgift, alminnelig sats</t>
  </si>
  <si>
    <t>88  Tjenester kjøpt fra utlandet med fradragsrett for merverdiavgift, redusert sats, lav</t>
  </si>
  <si>
    <t>89  Tjenester kjøpt fra utlandet uten fradragsrett for merverdiavgift, redusert sats, lav</t>
  </si>
  <si>
    <t>91  Kjøp av klimakvoter eller gull med fradragsrett for merverdiavgift, alminnelig sats</t>
  </si>
  <si>
    <t>92  Kjøp av klimakvoter eller gull uten fradragsrett for merverdiavgift, alminnelig sats</t>
  </si>
  <si>
    <t>Testilfelle</t>
  </si>
  <si>
    <t>Kommentar</t>
  </si>
  <si>
    <t xml:space="preserve"> 6  Omsetning utenfor merverdiavgiftsloven</t>
  </si>
  <si>
    <t xml:space="preserve"> 7  Ingen merverdiavgiftsbehandling (inntekter)</t>
  </si>
  <si>
    <t>Justering</t>
  </si>
  <si>
    <t>Tilbakeføring</t>
  </si>
  <si>
    <t>Tap på krav</t>
  </si>
  <si>
    <t>Uttak</t>
  </si>
  <si>
    <t>Alminnelig sats</t>
  </si>
  <si>
    <t>Redusert sats, middels</t>
  </si>
  <si>
    <t>Redusert sats, lav</t>
  </si>
  <si>
    <t>Redusert sats, fisk</t>
  </si>
  <si>
    <t>6% / 12%</t>
  </si>
  <si>
    <t>mva-satser</t>
  </si>
  <si>
    <t>15% inng mva</t>
  </si>
  <si>
    <t>11,11% inng mva</t>
  </si>
  <si>
    <t>12% inng mva</t>
  </si>
  <si>
    <t>Salgsinntekt handelsvarer, avgiftspliktig, høy sats</t>
  </si>
  <si>
    <t>Salgsinntekt handelsvarer, omvendt avgiftsplikt</t>
  </si>
  <si>
    <t>Salgsinntekt handelsvarer, avgiftspliktig, middels sats</t>
  </si>
  <si>
    <t>Salgsinntekt tjenester, avgiftspliktig, lav sats</t>
  </si>
  <si>
    <t>Uttak av varer, avgiftspliktig, høy sats</t>
  </si>
  <si>
    <t>Utgående merverdiavgift, høy sats</t>
  </si>
  <si>
    <t>Utgående merverdiavgift, middels sats</t>
  </si>
  <si>
    <t>Utgående merverdiavgift, middels sats, råfisk mv</t>
  </si>
  <si>
    <t>Utgående merverdiavgift, lav sats</t>
  </si>
  <si>
    <t>Utgående merverdiavgift ved kjøp av tjenester fra utlandet</t>
  </si>
  <si>
    <t>Kundefordringer</t>
  </si>
  <si>
    <t>25% utgående mva</t>
  </si>
  <si>
    <t>15% utgående mva</t>
  </si>
  <si>
    <t>11,11% utgående mva</t>
  </si>
  <si>
    <t>12% utgående mva</t>
  </si>
  <si>
    <t>Salgsinntekt egentilvirkede varer, innenlands, avgiftsfri</t>
  </si>
  <si>
    <t>Salgsinntekt egentilvirkede varer, utførsel, avgiftsfri</t>
  </si>
  <si>
    <t>Fritatt</t>
  </si>
  <si>
    <t>omsetning omvendt avgiftsplikt</t>
  </si>
  <si>
    <t>utførsel</t>
  </si>
  <si>
    <t>15% utg mva</t>
  </si>
  <si>
    <t>Innenlands kjøp av varer, omvendt avgiftsplikt</t>
  </si>
  <si>
    <t>Innenlands kjøp av varer, omvendt avgiftsplikt, motkonto</t>
  </si>
  <si>
    <t>0% utg mva</t>
  </si>
  <si>
    <t>Utenlands innkjøp av varer for videresalg, fritatt for avgift</t>
  </si>
  <si>
    <t>Utenlands innkjøp av varer for videresalg, høy sats</t>
  </si>
  <si>
    <t>Utenlands innkjøp av varer for videresalg, middels sats</t>
  </si>
  <si>
    <t xml:space="preserve">Grunnlag utgående MVA kjøp tjenester fra utlandet </t>
  </si>
  <si>
    <t>Grunnlag utgående MVA kjøp tjenester fra utlandet, motkonto</t>
  </si>
  <si>
    <t>Annen fremmed tjeneste, opplysningspliktig</t>
  </si>
  <si>
    <t>12% utg mva</t>
  </si>
  <si>
    <t>Kjøp med omvendt avgiftsplikt, fradrag for inngående mva</t>
  </si>
  <si>
    <t>Justering inngående merverdiavgift fast eiendom</t>
  </si>
  <si>
    <t>ingen mva</t>
  </si>
  <si>
    <t>Uttak varer og tjenester</t>
  </si>
  <si>
    <t>Tap på fordringer, fradragsberettiget</t>
  </si>
  <si>
    <t>25% inngående mva</t>
  </si>
  <si>
    <t>Personbiler/stasjonsvogner</t>
  </si>
  <si>
    <t>Kode</t>
  </si>
  <si>
    <t>Side</t>
  </si>
  <si>
    <t>Rad</t>
  </si>
  <si>
    <t>Innenlands anskaffelse</t>
  </si>
  <si>
    <t>Innkjøp av varer for videresalg, middels sats</t>
  </si>
  <si>
    <t>Innkjøp av varer for videresalg, høy sats</t>
  </si>
  <si>
    <t>Inngående merverdiavgift, middels sats, råfisk mv</t>
  </si>
  <si>
    <t>Innkjøp av varer for videresalg, lav sats</t>
  </si>
  <si>
    <t>Vareimport med fradrag for inngående mva, mva er betalt til Tolletaten ved import</t>
  </si>
  <si>
    <t>Omsetning</t>
  </si>
  <si>
    <t>Salgsinntekt handelsvarer, avgiftspliktig, middels sats, fisk</t>
  </si>
  <si>
    <t>Salgsinntekt tjenester, innenlands, avgiftsfri</t>
  </si>
  <si>
    <t>Innenlandsk omsetning som er fritatt for mva</t>
  </si>
  <si>
    <t>Innenlandsk omsetning, omvendt avgiftsplikt</t>
  </si>
  <si>
    <t>Omsetning utenfor mva-loven</t>
  </si>
  <si>
    <t>Unntatt for mva</t>
  </si>
  <si>
    <t>Utførsel</t>
  </si>
  <si>
    <t>Vareimport uten fradrag for inngående mva</t>
  </si>
  <si>
    <t>Tjenesteimport med fradrag for inngående mva</t>
  </si>
  <si>
    <t>Tjenesteimport uten fradrag for inngående mva</t>
  </si>
  <si>
    <t>Kjøp med omvendt avgiftsplikt, ikke fradrag for inngående mva</t>
  </si>
  <si>
    <t>Tilbakeføring inngående mva</t>
  </si>
  <si>
    <t>Salgsinntekt tjenester, unntatt avgiftsplikt</t>
  </si>
  <si>
    <t>Kode1</t>
  </si>
  <si>
    <t>Kode3</t>
  </si>
  <si>
    <t>Kode5</t>
  </si>
  <si>
    <t>Kode6</t>
  </si>
  <si>
    <t>Kode11</t>
  </si>
  <si>
    <t>Kode12</t>
  </si>
  <si>
    <t>Kode13</t>
  </si>
  <si>
    <t>Kode14</t>
  </si>
  <si>
    <t>Kode15</t>
  </si>
  <si>
    <t>Kode31</t>
  </si>
  <si>
    <t>Kode32</t>
  </si>
  <si>
    <t>Kode33</t>
  </si>
  <si>
    <t>Kode51</t>
  </si>
  <si>
    <t>Kode52</t>
  </si>
  <si>
    <t>Kode81</t>
  </si>
  <si>
    <t>Kode82</t>
  </si>
  <si>
    <t>Kode83</t>
  </si>
  <si>
    <t>Kode84</t>
  </si>
  <si>
    <t>Kode85</t>
  </si>
  <si>
    <t>Kode86</t>
  </si>
  <si>
    <t>Kode87</t>
  </si>
  <si>
    <t>Kode88</t>
  </si>
  <si>
    <t>Kode89</t>
  </si>
  <si>
    <t>Kode91</t>
  </si>
  <si>
    <t>Kode92</t>
  </si>
  <si>
    <t>52  Utførsel av varer og tjenester</t>
  </si>
  <si>
    <t>År</t>
  </si>
  <si>
    <t>mars-april</t>
  </si>
  <si>
    <t>Må ses sammen med regnskapseksemplene på skatteetaten.no</t>
  </si>
  <si>
    <t xml:space="preserve"> 0  Ingen merverdiavgiftsbehandling (anskaffelser)</t>
  </si>
  <si>
    <t>Automobiles/estate cars</t>
  </si>
  <si>
    <t>Trade debtors (accounts receivable from customers)</t>
  </si>
  <si>
    <t>Trade creditors</t>
  </si>
  <si>
    <t>Output VAT, high rate</t>
  </si>
  <si>
    <t>Output VAT, middle rate</t>
  </si>
  <si>
    <t>Output VAT, middle rate raw fish etc</t>
  </si>
  <si>
    <t>Output VAT, low rate</t>
  </si>
  <si>
    <t>Output VAT, purchases of services from abroad</t>
  </si>
  <si>
    <t>Output VAT - import of goods, high rate</t>
  </si>
  <si>
    <t>Output VAT - import of goods, medium rate</t>
  </si>
  <si>
    <t>Input VAT, high rate</t>
  </si>
  <si>
    <t>Input VAT, middle rate</t>
  </si>
  <si>
    <t>Input VAT, middle rate, raw fish etc</t>
  </si>
  <si>
    <t>Input VAT, low rate</t>
  </si>
  <si>
    <t>Input VAT, purchases of services from abroad</t>
  </si>
  <si>
    <t>Input VAT - import of goods, high rate</t>
  </si>
  <si>
    <t>Input VAT -  import of goods, medium rate</t>
  </si>
  <si>
    <t>Input VAT - domestic purchase of goods and services with reversed VAT liability, high rate</t>
  </si>
  <si>
    <t>Sales revenue, merchandise, subject to VAT, high rate</t>
  </si>
  <si>
    <t>Revenue trade goods, reversed VAT liability</t>
  </si>
  <si>
    <t>Sales revenue, merchandise, subject to VAT, middle rate</t>
  </si>
  <si>
    <t>Sales revenue, services, subject to VAT, low rate</t>
  </si>
  <si>
    <t>Withdrawal of goods, subject to VAT, high rate</t>
  </si>
  <si>
    <t>Revenue self-produced goods, domestic, duty free</t>
  </si>
  <si>
    <t>Revenue self-produced goods,  exportation, duty free</t>
  </si>
  <si>
    <t>Revenue services, domestic, duty free</t>
  </si>
  <si>
    <t>Sales revenue, services, exempt from VAT</t>
  </si>
  <si>
    <t>Purchase of goods for resale, high rate</t>
  </si>
  <si>
    <t>Purchase of goods for resale, middle rate</t>
  </si>
  <si>
    <t>Foreign purchase of goods for resale, high rate</t>
  </si>
  <si>
    <t>Foreign purchase of goods for resale, middle rate</t>
  </si>
  <si>
    <t>Foreign purchase of goods for resale, not subject for VAT</t>
  </si>
  <si>
    <t>Freight, customs duty and forwarding</t>
  </si>
  <si>
    <t>Basis VAT import of goods, high rate</t>
  </si>
  <si>
    <t>Basis VAT import of goods, high rate, contra account</t>
  </si>
  <si>
    <t>Basis VAT import of goods, medium rate</t>
  </si>
  <si>
    <t>Basis VAT import of goods, medium rate, contra account</t>
  </si>
  <si>
    <t>Basis import of goods with zero rate</t>
  </si>
  <si>
    <t>Basis import of goods with zero rate, contra account</t>
  </si>
  <si>
    <t>Domestic purchase of goods, reversed VAT liability</t>
  </si>
  <si>
    <t>Domestic purchase of goods, reversed VAT liability, contra account</t>
  </si>
  <si>
    <t>Repair and maintenance of equipment</t>
  </si>
  <si>
    <t>Other external services, reportable</t>
  </si>
  <si>
    <t xml:space="preserve">Basis outgoing VAT purchase of services from abroad </t>
  </si>
  <si>
    <t>Basis outgoing VAT purchase of services from abroad, contra account</t>
  </si>
  <si>
    <t>Bad debts, deductible</t>
  </si>
  <si>
    <t>Ajustment VAT  property</t>
  </si>
  <si>
    <t>Dett er bare en hjelpeside, inngår ikke i testilfellene</t>
  </si>
  <si>
    <t>tap på krav</t>
  </si>
  <si>
    <t>uttak</t>
  </si>
  <si>
    <t>justering</t>
  </si>
  <si>
    <t>Avsetning tap på kundefordringer</t>
  </si>
  <si>
    <t>tilbakeføring</t>
  </si>
  <si>
    <t>Justering, mer betaling av mva til Staten</t>
  </si>
  <si>
    <t>Provisions for losses on trade debtors</t>
  </si>
  <si>
    <t>Withdrawal of goods and services</t>
  </si>
  <si>
    <t>Sales revenue, merchandise, subject to VAT, middle rate, fish</t>
  </si>
  <si>
    <t>Purchase of goods for resale, low rate</t>
  </si>
  <si>
    <t xml:space="preserve">0 No VAT treatment </t>
  </si>
  <si>
    <t>1 Input VAT deductible (domestic) Regular rate</t>
  </si>
  <si>
    <t>14 Input VAT deductible (payed on import) Regular rate</t>
  </si>
  <si>
    <t>20 No VAT treatment</t>
  </si>
  <si>
    <t>21 Basis on import of goods Regular rate</t>
  </si>
  <si>
    <t xml:space="preserve">3 Output VAT Regular rate </t>
  </si>
  <si>
    <t>5 No output VAT Zero rate</t>
  </si>
  <si>
    <t xml:space="preserve">51 Domestic sales of reverse charge /VAT obligation Zero rate </t>
  </si>
  <si>
    <t>52 Export of goods and services Zero rate</t>
  </si>
  <si>
    <t>6 Not liable to VAT treatment, turnover outside the scope of the VAT legislation</t>
  </si>
  <si>
    <t>7 No VAT treatment - no turnover according to the VAT legislation</t>
  </si>
  <si>
    <t>81 Importation of goods, VAT deductible Regular rate</t>
  </si>
  <si>
    <t>82 Importation of goods, without deduction of VAT Regular rate</t>
  </si>
  <si>
    <t>83 Importation of goods, VAT deductible Reduced rate, middle</t>
  </si>
  <si>
    <t>84 Importation of goods, without deduction of VAT Reduced rate, middle</t>
  </si>
  <si>
    <t>85 Importation of goods, not applicable for VAT Zero rate</t>
  </si>
  <si>
    <t>86 Services purchased from abroad, VAT deductible Regular rate</t>
  </si>
  <si>
    <t>87 Services purchased from abroad, without deduction of VAT Regular rate</t>
  </si>
  <si>
    <t>88 Services purchased from abroad, VAT deductible Reduced rate, low</t>
  </si>
  <si>
    <t>89 Services purchased from abroad, without deduction of VAT Reduced rate, low</t>
  </si>
  <si>
    <t>91 Purchase of emissions trading or gold, VAT deductible Regular rate</t>
  </si>
  <si>
    <t>92 Purchase of emissions trading or gold, without deduction of VAT Regular rate</t>
  </si>
  <si>
    <t>Domestic purchase</t>
  </si>
  <si>
    <t>Accounting document</t>
  </si>
  <si>
    <t>Account</t>
  </si>
  <si>
    <t>Amount</t>
  </si>
  <si>
    <t>VATcode accounting system</t>
  </si>
  <si>
    <t>VAT rate</t>
  </si>
  <si>
    <t>VAT amount</t>
  </si>
  <si>
    <t>VAT code SAF-T</t>
  </si>
  <si>
    <t>Taxpayer ID</t>
  </si>
  <si>
    <t>VAT return number</t>
  </si>
  <si>
    <t>Vat return category</t>
  </si>
  <si>
    <t>Bank account</t>
  </si>
  <si>
    <t>Year</t>
  </si>
  <si>
    <t>Period</t>
  </si>
  <si>
    <t>VATcode</t>
  </si>
  <si>
    <t>11 Input VAT deductible (domestic) Reduced rate, middle</t>
  </si>
  <si>
    <t>12 Input VAT deductible (domestic) Reduced rate, raw fish</t>
  </si>
  <si>
    <t>13 Input VAT deductible (domestic) Reduced rate, low</t>
  </si>
  <si>
    <t>15 Input VAT deductible (payed on import) Reduced rate, middle</t>
  </si>
  <si>
    <t xml:space="preserve">22 Basis on import of goods  Reduced rate, middle  </t>
  </si>
  <si>
    <t xml:space="preserve">31 Output VAT Reduced rate, middle  </t>
  </si>
  <si>
    <t>32 Output VAT Reduced rate, raw fish</t>
  </si>
  <si>
    <t xml:space="preserve">33 Output VAT Reduced rate, low </t>
  </si>
  <si>
    <t>Import of goods, VATpaid to Tolletaten on import</t>
  </si>
  <si>
    <t>Domestic sales</t>
  </si>
  <si>
    <t>Domestic sales, reversed VAT liability</t>
  </si>
  <si>
    <t>Export</t>
  </si>
  <si>
    <t>Domestic sales excempt from VAT</t>
  </si>
  <si>
    <t>Import of goods, VAT deductible</t>
  </si>
  <si>
    <t>Import of goods, VAT not deductible</t>
  </si>
  <si>
    <t>Import of goods, no VAT calculation</t>
  </si>
  <si>
    <t>Import of services VAT deductible</t>
  </si>
  <si>
    <t>Import of services VAT not deductible</t>
  </si>
  <si>
    <t>Purchase of emissions trading or gold, VAT deductible Regular rate</t>
  </si>
  <si>
    <t>Purchase of emissions trading or gold, VAT not deductible Regular rate</t>
  </si>
  <si>
    <t>Bad debts, not collectable</t>
  </si>
  <si>
    <t>Delivery of goods or services without remuneration</t>
  </si>
  <si>
    <t>Adjustment</t>
  </si>
  <si>
    <t>Spesification</t>
  </si>
  <si>
    <t>Taxbase</t>
  </si>
  <si>
    <t>VAT</t>
  </si>
  <si>
    <t>Note</t>
  </si>
  <si>
    <t>Tilbakeføring inngående mva, mval §9-6 og 9-7</t>
  </si>
  <si>
    <t>Reversal of earlier VAT deduction, VAT law §9-6 and 9-7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</si>
</sst>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"/>
    <numFmt numFmtId="165" formatCode="#,##0;\-#,###;&quot;&quot;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9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2" xfId="0" applyBorder="1"/>
    <xf numFmtId="0" fontId="0" fillId="0" borderId="3" xfId="0" applyBorder="1"/>
    <xf numFmtId="3" fontId="0" fillId="0" borderId="4" xfId="0" applyNumberFormat="1" applyBorder="1"/>
    <xf numFmtId="0" fontId="0" fillId="0" borderId="1" xfId="0" applyFill="1" applyBorder="1"/>
    <xf numFmtId="3" fontId="0" fillId="0" borderId="1" xfId="0" applyNumberFormat="1" applyBorder="1"/>
    <xf numFmtId="9" fontId="0" fillId="0" borderId="1" xfId="0" applyNumberFormat="1" applyBorder="1"/>
    <xf numFmtId="0" fontId="1" fillId="0" borderId="0" xfId="1"/>
    <xf numFmtId="0" fontId="0" fillId="0" borderId="0" xfId="0" applyAlignment="1">
      <alignment horizontal="right"/>
    </xf>
    <xf numFmtId="10" fontId="0" fillId="0" borderId="0" xfId="0" applyNumberFormat="1"/>
    <xf numFmtId="165" fontId="0" fillId="0" borderId="0" xfId="0" applyNumberFormat="1"/>
    <xf numFmtId="10" fontId="0" fillId="0" borderId="2" xfId="0" applyNumberFormat="1" applyBorder="1"/>
    <xf numFmtId="9" fontId="0" fillId="0" borderId="3" xfId="0" applyNumberFormat="1" applyBorder="1"/>
    <xf numFmtId="9" fontId="0" fillId="0" borderId="1" xfId="0" applyNumberFormat="1" applyFill="1" applyBorder="1"/>
    <xf numFmtId="9" fontId="0" fillId="0" borderId="2" xfId="0" applyNumberFormat="1" applyBorder="1"/>
    <xf numFmtId="0" fontId="0" fillId="0" borderId="4" xfId="0" applyBorder="1"/>
    <xf numFmtId="0" fontId="0" fillId="0" borderId="0" xfId="0"/>
    <xf numFmtId="0" fontId="0" fillId="0" borderId="0" xfId="0"/>
    <xf numFmtId="0" fontId="2" fillId="0" borderId="0" xfId="0" applyFont="1" applyAlignment="1">
      <alignment vertical="center"/>
    </xf>
    <xf numFmtId="0" fontId="0" fillId="0" borderId="5" xfId="0" applyBorder="1"/>
  </cellXfs>
  <cellStyles count="2">
    <cellStyle name="Hyperkobling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katteetaten.no/globalassets/bedrift-og-organisasjon/starte-og-drive/rutiner-regnskap-og-kassasystem/saf-t-regnskap/norwegian-saf-t-standard-vat-codes.pdf" TargetMode="External"/><Relationship Id="rId2" Type="http://schemas.openxmlformats.org/officeDocument/2006/relationships/hyperlink" Target="https://github.com/skatteetaten/saf-t" TargetMode="External"/><Relationship Id="rId1" Type="http://schemas.openxmlformats.org/officeDocument/2006/relationships/hyperlink" Target="https://www.skatteetaten.no/globalassets/bedrift-og-organisasjon/avgifter/merverdiavgift/import-mva/beregning-og-bokforing-innforselsmva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16" sqref="A16"/>
    </sheetView>
  </sheetViews>
  <sheetFormatPr baseColWidth="10" defaultRowHeight="14.4" x14ac:dyDescent="0.3"/>
  <cols>
    <col min="1" max="1" width="91.33203125" bestFit="1" customWidth="1"/>
  </cols>
  <sheetData>
    <row r="1" spans="1:2" x14ac:dyDescent="0.3">
      <c r="A1" t="s">
        <v>34</v>
      </c>
    </row>
    <row r="2" spans="1:2" x14ac:dyDescent="0.3">
      <c r="A2" t="s">
        <v>36</v>
      </c>
      <c r="B2" s="13" t="s">
        <v>39</v>
      </c>
    </row>
    <row r="3" spans="1:2" x14ac:dyDescent="0.3">
      <c r="A3" t="s">
        <v>37</v>
      </c>
      <c r="B3" s="13" t="s">
        <v>38</v>
      </c>
    </row>
    <row r="4" spans="1:2" x14ac:dyDescent="0.3">
      <c r="A4" t="s">
        <v>35</v>
      </c>
      <c r="B4" s="13" t="s">
        <v>33</v>
      </c>
    </row>
    <row r="7" spans="1:2" x14ac:dyDescent="0.3">
      <c r="A7" t="s">
        <v>83</v>
      </c>
      <c r="B7" t="s">
        <v>84</v>
      </c>
    </row>
    <row r="8" spans="1:2" x14ac:dyDescent="0.3">
      <c r="A8" t="s">
        <v>190</v>
      </c>
    </row>
    <row r="9" spans="1:2" x14ac:dyDescent="0.3">
      <c r="A9" t="s">
        <v>57</v>
      </c>
    </row>
    <row r="10" spans="1:2" x14ac:dyDescent="0.3">
      <c r="A10" t="s">
        <v>58</v>
      </c>
    </row>
    <row r="11" spans="1:2" x14ac:dyDescent="0.3">
      <c r="A11" t="s">
        <v>59</v>
      </c>
    </row>
    <row r="12" spans="1:2" x14ac:dyDescent="0.3">
      <c r="A12" t="s">
        <v>60</v>
      </c>
    </row>
    <row r="13" spans="1:2" x14ac:dyDescent="0.3">
      <c r="A13" t="s">
        <v>61</v>
      </c>
    </row>
    <row r="14" spans="1:2" x14ac:dyDescent="0.3">
      <c r="A14" t="s">
        <v>62</v>
      </c>
    </row>
    <row r="15" spans="1:2" x14ac:dyDescent="0.3">
      <c r="A15" t="s">
        <v>63</v>
      </c>
    </row>
    <row r="16" spans="1:2" x14ac:dyDescent="0.3">
      <c r="A16" t="s">
        <v>64</v>
      </c>
    </row>
    <row r="17" spans="1:2" x14ac:dyDescent="0.3">
      <c r="A17" t="s">
        <v>65</v>
      </c>
    </row>
    <row r="18" spans="1:2" x14ac:dyDescent="0.3">
      <c r="A18" t="s">
        <v>66</v>
      </c>
    </row>
    <row r="19" spans="1:2" x14ac:dyDescent="0.3">
      <c r="A19" t="s">
        <v>67</v>
      </c>
    </row>
    <row r="20" spans="1:2" x14ac:dyDescent="0.3">
      <c r="A20" t="s">
        <v>68</v>
      </c>
    </row>
    <row r="21" spans="1:2" x14ac:dyDescent="0.3">
      <c r="A21" t="s">
        <v>69</v>
      </c>
    </row>
    <row r="22" spans="1:2" x14ac:dyDescent="0.3">
      <c r="A22" t="s">
        <v>70</v>
      </c>
    </row>
    <row r="23" spans="1:2" x14ac:dyDescent="0.3">
      <c r="A23" t="s">
        <v>71</v>
      </c>
    </row>
    <row r="24" spans="1:2" x14ac:dyDescent="0.3">
      <c r="A24" t="s">
        <v>186</v>
      </c>
    </row>
    <row r="25" spans="1:2" x14ac:dyDescent="0.3">
      <c r="A25" t="s">
        <v>85</v>
      </c>
    </row>
    <row r="26" spans="1:2" x14ac:dyDescent="0.3">
      <c r="A26" t="s">
        <v>86</v>
      </c>
    </row>
    <row r="27" spans="1:2" x14ac:dyDescent="0.3">
      <c r="A27" t="s">
        <v>31</v>
      </c>
      <c r="B27" t="s">
        <v>189</v>
      </c>
    </row>
    <row r="28" spans="1:2" x14ac:dyDescent="0.3">
      <c r="A28" t="s">
        <v>73</v>
      </c>
      <c r="B28" t="s">
        <v>189</v>
      </c>
    </row>
    <row r="29" spans="1:2" x14ac:dyDescent="0.3">
      <c r="A29" t="s">
        <v>74</v>
      </c>
      <c r="B29" t="s">
        <v>189</v>
      </c>
    </row>
    <row r="30" spans="1:2" x14ac:dyDescent="0.3">
      <c r="A30" t="s">
        <v>75</v>
      </c>
      <c r="B30" t="s">
        <v>189</v>
      </c>
    </row>
    <row r="31" spans="1:2" x14ac:dyDescent="0.3">
      <c r="A31" t="s">
        <v>76</v>
      </c>
      <c r="B31" t="s">
        <v>189</v>
      </c>
    </row>
    <row r="32" spans="1:2" x14ac:dyDescent="0.3">
      <c r="A32" t="s">
        <v>77</v>
      </c>
    </row>
    <row r="33" spans="1:1" x14ac:dyDescent="0.3">
      <c r="A33" t="s">
        <v>78</v>
      </c>
    </row>
    <row r="34" spans="1:1" x14ac:dyDescent="0.3">
      <c r="A34" t="s">
        <v>79</v>
      </c>
    </row>
    <row r="35" spans="1:1" x14ac:dyDescent="0.3">
      <c r="A35" t="s">
        <v>80</v>
      </c>
    </row>
    <row r="36" spans="1:1" x14ac:dyDescent="0.3">
      <c r="A36" t="s">
        <v>81</v>
      </c>
    </row>
    <row r="37" spans="1:1" x14ac:dyDescent="0.3">
      <c r="A37" t="s">
        <v>82</v>
      </c>
    </row>
    <row r="38" spans="1:1" x14ac:dyDescent="0.3">
      <c r="A38" t="s">
        <v>87</v>
      </c>
    </row>
    <row r="39" spans="1:1" x14ac:dyDescent="0.3">
      <c r="A39" t="s">
        <v>88</v>
      </c>
    </row>
    <row r="40" spans="1:1" x14ac:dyDescent="0.3">
      <c r="A40" t="s">
        <v>89</v>
      </c>
    </row>
    <row r="41" spans="1:1" x14ac:dyDescent="0.3">
      <c r="A41" t="s">
        <v>90</v>
      </c>
    </row>
    <row r="58" spans="3:3" x14ac:dyDescent="0.3">
      <c r="C58" s="1"/>
    </row>
    <row r="75" spans="3:3" x14ac:dyDescent="0.3">
      <c r="C75" s="1"/>
    </row>
  </sheetData>
  <hyperlinks>
    <hyperlink ref="B4" r:id="rId1"/>
    <hyperlink ref="B2" r:id="rId2"/>
    <hyperlink ref="B3" r:id="rId3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workbookViewId="0"/>
  </sheetViews>
  <sheetFormatPr baseColWidth="10" defaultRowHeight="14.4" x14ac:dyDescent="0.3"/>
  <cols>
    <col min="1" max="1" width="19.6640625" customWidth="1"/>
    <col min="3" max="3" width="50.109375" bestFit="1" customWidth="1"/>
    <col min="4" max="4" width="12.6640625" bestFit="1" customWidth="1"/>
    <col min="5" max="5" width="20" customWidth="1"/>
    <col min="8" max="8" width="12.6640625" bestFit="1" customWidth="1"/>
    <col min="9" max="9" width="18.33203125" bestFit="1" customWidth="1"/>
  </cols>
  <sheetData>
    <row r="1" spans="1:8" x14ac:dyDescent="0.3">
      <c r="A1" t="s">
        <v>146</v>
      </c>
    </row>
    <row r="2" spans="1:8" x14ac:dyDescent="0.3">
      <c r="A2" s="14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">
      <c r="A3">
        <v>1</v>
      </c>
      <c r="B3">
        <v>4330</v>
      </c>
      <c r="C3" t="str">
        <f>VLOOKUP(B3,'Kodelister brukt i eksemplene'!$A$5:$C$55,1+'Kodelister brukt i eksemplene'!$A$2,0)</f>
        <v>Innkjøp av varer for videresalg, middels sats</v>
      </c>
      <c r="D3">
        <v>-1500</v>
      </c>
      <c r="F3" s="1"/>
    </row>
    <row r="4" spans="1:8" x14ac:dyDescent="0.3">
      <c r="A4">
        <v>1</v>
      </c>
      <c r="B4">
        <v>2711</v>
      </c>
      <c r="C4" t="str">
        <f>VLOOKUP(B4,'Kodelister brukt i eksemplene'!$A$5:$C$55,1+'Kodelister brukt i eksemplene'!$A$2,0)</f>
        <v>Inngående merverdiavgift, middels sats</v>
      </c>
      <c r="D4">
        <v>1500</v>
      </c>
      <c r="H4">
        <v>15</v>
      </c>
    </row>
    <row r="7" spans="1:8" x14ac:dyDescent="0.3">
      <c r="F7" s="1"/>
    </row>
    <row r="8" spans="1:8" x14ac:dyDescent="0.3">
      <c r="F8" s="1"/>
    </row>
    <row r="15" spans="1:8" x14ac:dyDescent="0.3">
      <c r="A15" s="2" t="s">
        <v>15</v>
      </c>
      <c r="B15" s="2">
        <v>913238254</v>
      </c>
    </row>
    <row r="16" spans="1:8" x14ac:dyDescent="0.3">
      <c r="A16" s="2" t="s">
        <v>16</v>
      </c>
      <c r="B16" s="3">
        <v>15</v>
      </c>
      <c r="C16" s="4"/>
    </row>
    <row r="17" spans="1:9" x14ac:dyDescent="0.3">
      <c r="A17" s="2" t="s">
        <v>17</v>
      </c>
      <c r="B17" s="2" t="s">
        <v>18</v>
      </c>
    </row>
    <row r="18" spans="1:9" x14ac:dyDescent="0.3">
      <c r="A18" s="2" t="s">
        <v>19</v>
      </c>
      <c r="B18" s="2" t="s">
        <v>20</v>
      </c>
    </row>
    <row r="19" spans="1:9" x14ac:dyDescent="0.3">
      <c r="B19" s="5"/>
      <c r="C19" s="5"/>
    </row>
    <row r="20" spans="1:9" x14ac:dyDescent="0.3">
      <c r="B20" s="5"/>
      <c r="C20" s="5"/>
    </row>
    <row r="21" spans="1:9" x14ac:dyDescent="0.3">
      <c r="A21" s="2" t="s">
        <v>21</v>
      </c>
      <c r="B21" s="6"/>
      <c r="C21" s="5"/>
    </row>
    <row r="22" spans="1:9" x14ac:dyDescent="0.3">
      <c r="A22" s="2" t="s">
        <v>22</v>
      </c>
      <c r="B22" s="6"/>
      <c r="C22" s="5"/>
    </row>
    <row r="23" spans="1:9" x14ac:dyDescent="0.3">
      <c r="B23" s="5"/>
      <c r="C23" s="5"/>
    </row>
    <row r="25" spans="1:9" x14ac:dyDescent="0.3">
      <c r="A25" s="2" t="s">
        <v>187</v>
      </c>
      <c r="B25" s="2">
        <v>2022</v>
      </c>
    </row>
    <row r="26" spans="1:9" x14ac:dyDescent="0.3">
      <c r="A26" s="2" t="s">
        <v>23</v>
      </c>
      <c r="B26" s="2" t="s">
        <v>188</v>
      </c>
    </row>
    <row r="28" spans="1:9" x14ac:dyDescent="0.3">
      <c r="A28" s="7" t="s">
        <v>24</v>
      </c>
      <c r="B28" s="8"/>
      <c r="C28" s="8"/>
      <c r="D28" s="8"/>
      <c r="E28" s="8"/>
      <c r="F28" s="8"/>
      <c r="G28" s="8"/>
      <c r="H28" s="9">
        <v>-1500</v>
      </c>
    </row>
    <row r="30" spans="1:9" x14ac:dyDescent="0.3">
      <c r="A30" s="8" t="s">
        <v>25</v>
      </c>
      <c r="B30" s="8"/>
      <c r="C30" s="8"/>
      <c r="D30" s="2" t="s">
        <v>26</v>
      </c>
      <c r="E30" s="2" t="s">
        <v>27</v>
      </c>
      <c r="F30" s="2" t="s">
        <v>32</v>
      </c>
      <c r="G30" s="10" t="s">
        <v>28</v>
      </c>
      <c r="H30" s="2" t="s">
        <v>29</v>
      </c>
      <c r="I30" s="10" t="s">
        <v>30</v>
      </c>
    </row>
    <row r="31" spans="1:9" x14ac:dyDescent="0.3">
      <c r="A31" s="7" t="s">
        <v>62</v>
      </c>
      <c r="B31" s="8"/>
      <c r="C31" s="8"/>
      <c r="D31" s="2"/>
      <c r="E31" s="7" t="s">
        <v>97</v>
      </c>
      <c r="F31" s="11"/>
      <c r="G31" s="12"/>
      <c r="H31" s="11">
        <f>-D4</f>
        <v>-1500</v>
      </c>
      <c r="I31" s="2"/>
    </row>
    <row r="32" spans="1:9" x14ac:dyDescent="0.3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3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3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3">
      <c r="A35" s="23"/>
      <c r="B35" s="23"/>
      <c r="C35" s="23"/>
      <c r="D35" s="23"/>
      <c r="E35" s="23"/>
      <c r="F35" s="23"/>
      <c r="G35" s="23"/>
      <c r="H35" s="23"/>
      <c r="I35" s="23"/>
    </row>
    <row r="36" spans="1:9" x14ac:dyDescent="0.3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3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3">
      <c r="A38" s="23"/>
      <c r="B38" s="23"/>
      <c r="C38" s="23"/>
      <c r="D38" s="23"/>
      <c r="E38" s="23"/>
      <c r="F38" s="23"/>
      <c r="G38" s="23"/>
      <c r="H38" s="23"/>
      <c r="I38" s="23"/>
    </row>
    <row r="39" spans="1:9" x14ac:dyDescent="0.3">
      <c r="A39" s="23" t="s">
        <v>294</v>
      </c>
      <c r="B39" s="23"/>
      <c r="C39" s="23"/>
      <c r="D39" s="23"/>
      <c r="E39" s="23"/>
      <c r="F39" s="23"/>
      <c r="G39" s="23"/>
      <c r="H39" s="23"/>
      <c r="I39" s="23"/>
    </row>
    <row r="40" spans="1:9" x14ac:dyDescent="0.3">
      <c r="A40" s="23" t="s">
        <v>272</v>
      </c>
      <c r="B40" s="23" t="s">
        <v>273</v>
      </c>
      <c r="C40" s="23"/>
      <c r="D40" s="23" t="s">
        <v>274</v>
      </c>
      <c r="E40" s="23" t="s">
        <v>275</v>
      </c>
      <c r="F40" s="23" t="s">
        <v>276</v>
      </c>
      <c r="G40" s="23" t="s">
        <v>277</v>
      </c>
      <c r="H40" s="23" t="s">
        <v>278</v>
      </c>
      <c r="I40" s="23"/>
    </row>
    <row r="41" spans="1:9" x14ac:dyDescent="0.3">
      <c r="A41" s="23">
        <f>A3</f>
        <v>1</v>
      </c>
      <c r="B41" s="23">
        <f t="shared" ref="B41:B42" si="0">B3</f>
        <v>4330</v>
      </c>
      <c r="C41" s="23" t="str">
        <f>VLOOKUP(B41,'Kodelister brukt i eksemplene'!$A$5:$C$55,2+'Kodelister brukt i eksemplene'!$A$2,0)</f>
        <v>Purchase of goods for resale, middle rate</v>
      </c>
      <c r="D41" s="23">
        <f>D3</f>
        <v>-1500</v>
      </c>
      <c r="E41" s="23">
        <f t="shared" ref="E41:H41" si="1">E3</f>
        <v>0</v>
      </c>
      <c r="F41" s="1">
        <f t="shared" si="1"/>
        <v>0</v>
      </c>
      <c r="G41" s="23">
        <f t="shared" si="1"/>
        <v>0</v>
      </c>
      <c r="H41" s="23">
        <f t="shared" si="1"/>
        <v>0</v>
      </c>
      <c r="I41" s="23"/>
    </row>
    <row r="42" spans="1:9" x14ac:dyDescent="0.3">
      <c r="A42" s="23">
        <f t="shared" ref="A42" si="2">A4</f>
        <v>1</v>
      </c>
      <c r="B42" s="23">
        <f t="shared" si="0"/>
        <v>2711</v>
      </c>
      <c r="C42" s="23" t="str">
        <f>VLOOKUP(B42,'Kodelister brukt i eksemplene'!$A$5:$C$55,2+'Kodelister brukt i eksemplene'!$A$2,0)</f>
        <v>Input VAT, middle rate</v>
      </c>
      <c r="D42" s="23">
        <f t="shared" ref="D42" si="3">D4</f>
        <v>1500</v>
      </c>
      <c r="E42" s="23"/>
      <c r="F42" s="23"/>
      <c r="G42" s="23"/>
      <c r="H42" s="23"/>
      <c r="I42" s="23"/>
    </row>
    <row r="43" spans="1:9" x14ac:dyDescent="0.3">
      <c r="A43" s="23"/>
      <c r="B43" s="23"/>
      <c r="C43" s="23"/>
      <c r="D43" s="23"/>
      <c r="E43" s="23"/>
      <c r="F43" s="23"/>
      <c r="G43" s="23"/>
      <c r="H43" s="23"/>
      <c r="I43" s="23"/>
    </row>
    <row r="44" spans="1:9" x14ac:dyDescent="0.3">
      <c r="A44" s="23"/>
      <c r="B44" s="23"/>
      <c r="C44" s="23"/>
      <c r="D44" s="23"/>
      <c r="E44" s="23"/>
      <c r="F44" s="23"/>
      <c r="G44" s="23"/>
      <c r="H44" s="23"/>
      <c r="I44" s="23"/>
    </row>
    <row r="45" spans="1:9" x14ac:dyDescent="0.3">
      <c r="A45" s="23"/>
      <c r="B45" s="23"/>
      <c r="C45" s="23"/>
      <c r="D45" s="23"/>
      <c r="E45" s="23"/>
      <c r="F45" s="1"/>
      <c r="G45" s="23"/>
      <c r="H45" s="23"/>
      <c r="I45" s="23"/>
    </row>
    <row r="46" spans="1:9" x14ac:dyDescent="0.3">
      <c r="A46" s="23"/>
      <c r="B46" s="23"/>
      <c r="C46" s="23"/>
      <c r="D46" s="23"/>
      <c r="E46" s="23"/>
      <c r="F46" s="1"/>
      <c r="G46" s="23"/>
      <c r="H46" s="23"/>
      <c r="I46" s="23"/>
    </row>
    <row r="47" spans="1:9" x14ac:dyDescent="0.3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3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3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3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3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3">
      <c r="A52" s="23"/>
      <c r="B52" s="23"/>
      <c r="C52" s="23"/>
      <c r="D52" s="23"/>
      <c r="E52" s="23"/>
      <c r="F52" s="23"/>
      <c r="G52" s="23"/>
      <c r="H52" s="23"/>
      <c r="I52" s="23"/>
    </row>
    <row r="53" spans="1:9" x14ac:dyDescent="0.3">
      <c r="A53" s="2" t="s">
        <v>279</v>
      </c>
      <c r="B53" s="2">
        <v>913238254</v>
      </c>
      <c r="C53" s="23"/>
      <c r="D53" s="23"/>
      <c r="E53" s="23"/>
      <c r="F53" s="23"/>
      <c r="G53" s="23"/>
      <c r="H53" s="23"/>
      <c r="I53" s="23"/>
    </row>
    <row r="54" spans="1:9" x14ac:dyDescent="0.3">
      <c r="A54" s="2" t="s">
        <v>280</v>
      </c>
      <c r="B54" s="3">
        <f>B16</f>
        <v>15</v>
      </c>
      <c r="C54" s="4"/>
      <c r="D54" s="23"/>
      <c r="E54" s="23"/>
      <c r="F54" s="23"/>
      <c r="G54" s="23"/>
      <c r="H54" s="23"/>
      <c r="I54" s="23"/>
    </row>
    <row r="55" spans="1:9" x14ac:dyDescent="0.3">
      <c r="A55" s="2" t="s">
        <v>281</v>
      </c>
      <c r="B55" s="2" t="s">
        <v>18</v>
      </c>
      <c r="C55" s="23"/>
      <c r="D55" s="23"/>
      <c r="E55" s="23"/>
      <c r="F55" s="23"/>
      <c r="G55" s="23"/>
      <c r="H55" s="23"/>
      <c r="I55" s="23"/>
    </row>
    <row r="56" spans="1:9" x14ac:dyDescent="0.3">
      <c r="A56" s="2" t="s">
        <v>19</v>
      </c>
      <c r="B56" s="2" t="s">
        <v>20</v>
      </c>
      <c r="C56" s="23"/>
      <c r="D56" s="23"/>
      <c r="E56" s="23"/>
      <c r="F56" s="23"/>
      <c r="G56" s="23"/>
      <c r="H56" s="23"/>
      <c r="I56" s="23"/>
    </row>
    <row r="57" spans="1:9" x14ac:dyDescent="0.3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3">
      <c r="A58" s="23"/>
      <c r="B58" s="5"/>
      <c r="C58" s="5"/>
      <c r="D58" s="23"/>
      <c r="E58" s="23"/>
      <c r="F58" s="23"/>
      <c r="G58" s="23"/>
      <c r="H58" s="23"/>
      <c r="I58" s="23"/>
    </row>
    <row r="59" spans="1:9" x14ac:dyDescent="0.3">
      <c r="A59" s="2" t="s">
        <v>282</v>
      </c>
      <c r="B59" s="6"/>
      <c r="C59" s="5"/>
      <c r="D59" s="23"/>
      <c r="E59" s="23"/>
      <c r="F59" s="23"/>
      <c r="G59" s="23"/>
      <c r="H59" s="23"/>
      <c r="I59" s="23"/>
    </row>
    <row r="60" spans="1:9" x14ac:dyDescent="0.3">
      <c r="A60" s="2" t="s">
        <v>22</v>
      </c>
      <c r="B60" s="6"/>
      <c r="C60" s="5"/>
      <c r="D60" s="23"/>
      <c r="E60" s="23"/>
      <c r="F60" s="23"/>
      <c r="G60" s="23"/>
      <c r="H60" s="23"/>
      <c r="I60" s="23"/>
    </row>
    <row r="61" spans="1:9" x14ac:dyDescent="0.3">
      <c r="A61" s="23"/>
      <c r="B61" s="5"/>
      <c r="C61" s="5"/>
      <c r="D61" s="23"/>
      <c r="E61" s="23"/>
      <c r="F61" s="23"/>
      <c r="G61" s="23"/>
      <c r="H61" s="23"/>
      <c r="I61" s="23"/>
    </row>
    <row r="62" spans="1:9" x14ac:dyDescent="0.3">
      <c r="A62" s="23"/>
      <c r="B62" s="23"/>
      <c r="C62" s="23"/>
      <c r="D62" s="23"/>
      <c r="E62" s="23"/>
      <c r="F62" s="23"/>
      <c r="G62" s="23"/>
      <c r="H62" s="23"/>
      <c r="I62" s="23"/>
    </row>
    <row r="63" spans="1:9" x14ac:dyDescent="0.3">
      <c r="A63" s="2" t="s">
        <v>283</v>
      </c>
      <c r="B63" s="2">
        <v>2022</v>
      </c>
      <c r="C63" s="23"/>
      <c r="D63" s="23"/>
      <c r="E63" s="23"/>
      <c r="F63" s="23"/>
      <c r="G63" s="23"/>
      <c r="H63" s="23"/>
      <c r="I63" s="23"/>
    </row>
    <row r="64" spans="1:9" x14ac:dyDescent="0.3">
      <c r="A64" s="2" t="s">
        <v>284</v>
      </c>
      <c r="B64" s="2" t="s">
        <v>188</v>
      </c>
      <c r="C64" s="23"/>
      <c r="D64" s="23"/>
      <c r="E64" s="23"/>
      <c r="F64" s="23"/>
      <c r="G64" s="23"/>
      <c r="H64" s="23"/>
      <c r="I64" s="23"/>
    </row>
    <row r="65" spans="1:9" x14ac:dyDescent="0.3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3">
      <c r="A66" s="7" t="s">
        <v>24</v>
      </c>
      <c r="B66" s="8"/>
      <c r="C66" s="8"/>
      <c r="D66" s="8"/>
      <c r="E66" s="8"/>
      <c r="F66" s="8"/>
      <c r="G66" s="8"/>
      <c r="H66" s="9">
        <f>H28</f>
        <v>-1500</v>
      </c>
      <c r="I66" s="23"/>
    </row>
    <row r="67" spans="1:9" x14ac:dyDescent="0.3">
      <c r="A67" s="23"/>
      <c r="B67" s="23"/>
      <c r="C67" s="23"/>
      <c r="D67" s="23"/>
      <c r="E67" s="23"/>
      <c r="F67" s="23"/>
      <c r="G67" s="23"/>
      <c r="H67" s="23"/>
      <c r="I67" s="23"/>
    </row>
    <row r="68" spans="1:9" x14ac:dyDescent="0.3">
      <c r="A68" s="8" t="s">
        <v>285</v>
      </c>
      <c r="B68" s="8"/>
      <c r="C68" s="8"/>
      <c r="D68" s="2" t="s">
        <v>309</v>
      </c>
      <c r="E68" s="25" t="s">
        <v>275</v>
      </c>
      <c r="F68" s="2" t="s">
        <v>310</v>
      </c>
      <c r="G68" s="10" t="s">
        <v>276</v>
      </c>
      <c r="H68" s="2" t="s">
        <v>311</v>
      </c>
      <c r="I68" s="10" t="s">
        <v>312</v>
      </c>
    </row>
    <row r="69" spans="1:9" x14ac:dyDescent="0.3">
      <c r="A69" s="7" t="str">
        <f>VLOOKUP(A31,'Kodelister brukt i eksemplene'!$A$66:$C$96,3,0)</f>
        <v>15 Input VAT deductible (payed on import) Reduced rate, middle</v>
      </c>
      <c r="B69" s="8"/>
      <c r="C69" s="8"/>
      <c r="D69" s="2"/>
      <c r="E69" s="2" t="str">
        <f>E31</f>
        <v>15% inng mva</v>
      </c>
      <c r="F69" s="11"/>
      <c r="G69" s="12"/>
      <c r="H69" s="23">
        <f>H31</f>
        <v>-1500</v>
      </c>
      <c r="I69" s="2"/>
    </row>
    <row r="70" spans="1:9" x14ac:dyDescent="0.3">
      <c r="A70" s="7"/>
      <c r="B70" s="8"/>
      <c r="C70" s="8"/>
      <c r="D70" s="2"/>
      <c r="E70" s="2"/>
      <c r="F70" s="11"/>
      <c r="G70" s="12"/>
      <c r="H70" s="11"/>
      <c r="I70" s="2"/>
    </row>
    <row r="71" spans="1:9" x14ac:dyDescent="0.3">
      <c r="A71" s="7"/>
      <c r="B71" s="8"/>
      <c r="C71" s="8"/>
      <c r="D71" s="2"/>
      <c r="E71" s="2"/>
      <c r="F71" s="11"/>
      <c r="G71" s="12"/>
      <c r="H71" s="11"/>
      <c r="I71" s="2"/>
    </row>
    <row r="72" spans="1:9" x14ac:dyDescent="0.3">
      <c r="A72" s="7"/>
      <c r="B72" s="8"/>
      <c r="C72" s="8"/>
      <c r="D72" s="2"/>
      <c r="E72" s="2"/>
      <c r="F72" s="11"/>
      <c r="G72" s="2"/>
      <c r="H72" s="11"/>
      <c r="I72" s="2"/>
    </row>
    <row r="73" spans="1:9" x14ac:dyDescent="0.3">
      <c r="A73" s="23"/>
      <c r="B73" s="23"/>
      <c r="C73" s="23"/>
      <c r="D73" s="23"/>
      <c r="E73" s="23"/>
      <c r="F73" s="23"/>
      <c r="G73" s="23"/>
      <c r="H73" s="23"/>
      <c r="I73" s="2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30" workbookViewId="0"/>
  </sheetViews>
  <sheetFormatPr baseColWidth="10" defaultRowHeight="14.4" x14ac:dyDescent="0.3"/>
  <cols>
    <col min="1" max="1" width="19.6640625" customWidth="1"/>
    <col min="3" max="3" width="50.109375" bestFit="1" customWidth="1"/>
    <col min="4" max="4" width="12.6640625" bestFit="1" customWidth="1"/>
    <col min="5" max="5" width="20" customWidth="1"/>
    <col min="8" max="8" width="12.6640625" bestFit="1" customWidth="1"/>
    <col min="9" max="9" width="18.33203125" bestFit="1" customWidth="1"/>
  </cols>
  <sheetData>
    <row r="1" spans="1:8" x14ac:dyDescent="0.3">
      <c r="A1" t="s">
        <v>147</v>
      </c>
    </row>
    <row r="2" spans="1:8" x14ac:dyDescent="0.3">
      <c r="A2" s="14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">
      <c r="A3">
        <v>1</v>
      </c>
      <c r="B3">
        <v>3000</v>
      </c>
      <c r="C3" t="str">
        <f>VLOOKUP(B3,'Kodelister brukt i eksemplene'!$A$5:$C$55,1+'Kodelister brukt i eksemplene'!$A$2,0)</f>
        <v>Salgsinntekt handelsvarer, avgiftspliktig, høy sats</v>
      </c>
      <c r="D3">
        <v>-20000</v>
      </c>
      <c r="E3" t="s">
        <v>111</v>
      </c>
      <c r="F3" s="1">
        <v>0.25</v>
      </c>
      <c r="G3">
        <f>D3*F3</f>
        <v>-5000</v>
      </c>
      <c r="H3">
        <v>3</v>
      </c>
    </row>
    <row r="4" spans="1:8" x14ac:dyDescent="0.3">
      <c r="A4">
        <v>1</v>
      </c>
      <c r="B4">
        <v>2700</v>
      </c>
      <c r="C4" t="str">
        <f>VLOOKUP(B4,'Kodelister brukt i eksemplene'!$A$5:$C$55,1+'Kodelister brukt i eksemplene'!$A$2,0)</f>
        <v>Utgående merverdiavgift, høy sats</v>
      </c>
      <c r="D4">
        <f>G3</f>
        <v>-5000</v>
      </c>
    </row>
    <row r="5" spans="1:8" x14ac:dyDescent="0.3">
      <c r="A5">
        <v>1</v>
      </c>
      <c r="B5">
        <v>1500</v>
      </c>
      <c r="C5" t="str">
        <f>VLOOKUP(B5,'Kodelister brukt i eksemplene'!$A$5:$C$55,1+'Kodelister brukt i eksemplene'!$A$2,0)</f>
        <v>Kundefordringer</v>
      </c>
      <c r="D5">
        <f>-SUM(D3:D4)</f>
        <v>25000</v>
      </c>
    </row>
    <row r="7" spans="1:8" x14ac:dyDescent="0.3">
      <c r="F7" s="1"/>
    </row>
    <row r="8" spans="1:8" x14ac:dyDescent="0.3">
      <c r="F8" s="1"/>
    </row>
    <row r="15" spans="1:8" x14ac:dyDescent="0.3">
      <c r="A15" s="2" t="s">
        <v>15</v>
      </c>
      <c r="B15" s="2">
        <v>913238254</v>
      </c>
    </row>
    <row r="16" spans="1:8" x14ac:dyDescent="0.3">
      <c r="A16" s="2" t="s">
        <v>16</v>
      </c>
      <c r="B16" s="3">
        <v>3</v>
      </c>
      <c r="C16" s="4"/>
    </row>
    <row r="17" spans="1:9" x14ac:dyDescent="0.3">
      <c r="A17" s="2" t="s">
        <v>17</v>
      </c>
      <c r="B17" s="2" t="s">
        <v>18</v>
      </c>
    </row>
    <row r="18" spans="1:9" x14ac:dyDescent="0.3">
      <c r="A18" s="2" t="s">
        <v>19</v>
      </c>
      <c r="B18" s="2" t="s">
        <v>20</v>
      </c>
    </row>
    <row r="19" spans="1:9" x14ac:dyDescent="0.3">
      <c r="B19" s="5"/>
      <c r="C19" s="5"/>
    </row>
    <row r="20" spans="1:9" x14ac:dyDescent="0.3">
      <c r="B20" s="5"/>
      <c r="C20" s="5"/>
    </row>
    <row r="21" spans="1:9" x14ac:dyDescent="0.3">
      <c r="A21" s="2" t="s">
        <v>21</v>
      </c>
      <c r="B21" s="6"/>
      <c r="C21" s="5"/>
    </row>
    <row r="22" spans="1:9" x14ac:dyDescent="0.3">
      <c r="A22" s="2" t="s">
        <v>22</v>
      </c>
      <c r="B22" s="6"/>
      <c r="C22" s="5"/>
    </row>
    <row r="23" spans="1:9" x14ac:dyDescent="0.3">
      <c r="B23" s="5"/>
      <c r="C23" s="5"/>
    </row>
    <row r="25" spans="1:9" x14ac:dyDescent="0.3">
      <c r="A25" s="2" t="s">
        <v>187</v>
      </c>
      <c r="B25" s="2">
        <v>2022</v>
      </c>
    </row>
    <row r="26" spans="1:9" x14ac:dyDescent="0.3">
      <c r="A26" s="2" t="s">
        <v>23</v>
      </c>
      <c r="B26" s="2" t="s">
        <v>188</v>
      </c>
    </row>
    <row r="28" spans="1:9" x14ac:dyDescent="0.3">
      <c r="A28" s="7" t="s">
        <v>24</v>
      </c>
      <c r="B28" s="8"/>
      <c r="C28" s="8"/>
      <c r="D28" s="8"/>
      <c r="E28" s="8"/>
      <c r="F28" s="8"/>
      <c r="G28" s="8"/>
      <c r="H28" s="9">
        <f>SUM(H31:H39)</f>
        <v>5000</v>
      </c>
    </row>
    <row r="30" spans="1:9" x14ac:dyDescent="0.3">
      <c r="A30" s="8" t="s">
        <v>25</v>
      </c>
      <c r="B30" s="8"/>
      <c r="C30" s="8"/>
      <c r="D30" s="2" t="s">
        <v>26</v>
      </c>
      <c r="E30" s="2" t="s">
        <v>27</v>
      </c>
      <c r="F30" s="2" t="s">
        <v>32</v>
      </c>
      <c r="G30" s="10" t="s">
        <v>28</v>
      </c>
      <c r="H30" s="2" t="s">
        <v>29</v>
      </c>
      <c r="I30" s="10" t="s">
        <v>30</v>
      </c>
    </row>
    <row r="31" spans="1:9" x14ac:dyDescent="0.3">
      <c r="A31" t="s">
        <v>66</v>
      </c>
      <c r="B31" s="8"/>
      <c r="C31" s="8"/>
      <c r="D31" s="2"/>
      <c r="E31" t="str">
        <f>E3</f>
        <v>25% utgående mva</v>
      </c>
      <c r="F31" s="11">
        <f>-D3</f>
        <v>20000</v>
      </c>
      <c r="G31" s="12">
        <f>F3</f>
        <v>0.25</v>
      </c>
      <c r="H31" s="11">
        <f>-D4</f>
        <v>5000</v>
      </c>
      <c r="I31" s="2"/>
    </row>
    <row r="32" spans="1:9" x14ac:dyDescent="0.3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3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3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3">
      <c r="A35" s="23"/>
      <c r="B35" s="23"/>
      <c r="C35" s="23"/>
      <c r="D35" s="23"/>
      <c r="E35" s="23"/>
      <c r="F35" s="23"/>
      <c r="G35" s="23"/>
      <c r="H35" s="23"/>
      <c r="I35" s="23"/>
    </row>
    <row r="36" spans="1:9" x14ac:dyDescent="0.3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3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3">
      <c r="A38" s="23"/>
      <c r="B38" s="23"/>
      <c r="C38" s="23"/>
      <c r="D38" s="23"/>
      <c r="E38" s="23"/>
      <c r="F38" s="23"/>
      <c r="G38" s="23"/>
      <c r="H38" s="23"/>
      <c r="I38" s="23"/>
    </row>
    <row r="39" spans="1:9" x14ac:dyDescent="0.3">
      <c r="A39" s="23" t="s">
        <v>295</v>
      </c>
      <c r="B39" s="23"/>
      <c r="C39" s="23"/>
      <c r="D39" s="23"/>
      <c r="E39" s="23"/>
      <c r="F39" s="23"/>
      <c r="G39" s="23"/>
      <c r="H39" s="23"/>
      <c r="I39" s="23"/>
    </row>
    <row r="40" spans="1:9" x14ac:dyDescent="0.3">
      <c r="A40" s="23" t="s">
        <v>272</v>
      </c>
      <c r="B40" s="23" t="s">
        <v>273</v>
      </c>
      <c r="C40" s="23"/>
      <c r="D40" s="23" t="s">
        <v>274</v>
      </c>
      <c r="E40" s="23" t="s">
        <v>275</v>
      </c>
      <c r="F40" s="23" t="s">
        <v>276</v>
      </c>
      <c r="G40" s="23" t="s">
        <v>277</v>
      </c>
      <c r="H40" s="23" t="s">
        <v>278</v>
      </c>
      <c r="I40" s="23"/>
    </row>
    <row r="41" spans="1:9" x14ac:dyDescent="0.3">
      <c r="A41" s="23">
        <f>A3</f>
        <v>1</v>
      </c>
      <c r="B41" s="23">
        <f t="shared" ref="B41:B43" si="0">B3</f>
        <v>3000</v>
      </c>
      <c r="C41" s="23" t="str">
        <f>VLOOKUP(B41,'Kodelister brukt i eksemplene'!$A$5:$C$55,2+'Kodelister brukt i eksemplene'!$A$2,0)</f>
        <v>Sales revenue, merchandise, subject to VAT, high rate</v>
      </c>
      <c r="D41" s="23">
        <f>D3</f>
        <v>-20000</v>
      </c>
      <c r="E41" s="23" t="str">
        <f t="shared" ref="E41:H41" si="1">E3</f>
        <v>25% utgående mva</v>
      </c>
      <c r="F41" s="1">
        <f t="shared" si="1"/>
        <v>0.25</v>
      </c>
      <c r="G41" s="23">
        <f t="shared" si="1"/>
        <v>-5000</v>
      </c>
      <c r="H41" s="23">
        <f t="shared" si="1"/>
        <v>3</v>
      </c>
      <c r="I41" s="23"/>
    </row>
    <row r="42" spans="1:9" x14ac:dyDescent="0.3">
      <c r="A42" s="23">
        <f t="shared" ref="A42:A43" si="2">A4</f>
        <v>1</v>
      </c>
      <c r="B42" s="23">
        <f t="shared" si="0"/>
        <v>2700</v>
      </c>
      <c r="C42" s="23" t="str">
        <f>VLOOKUP(B42,'Kodelister brukt i eksemplene'!$A$5:$C$55,2+'Kodelister brukt i eksemplene'!$A$2,0)</f>
        <v>Output VAT, high rate</v>
      </c>
      <c r="D42" s="23">
        <f t="shared" ref="D42:D43" si="3">D4</f>
        <v>-5000</v>
      </c>
      <c r="E42" s="23"/>
      <c r="F42" s="23"/>
      <c r="G42" s="23"/>
      <c r="H42" s="23"/>
      <c r="I42" s="23"/>
    </row>
    <row r="43" spans="1:9" x14ac:dyDescent="0.3">
      <c r="A43" s="23">
        <f t="shared" si="2"/>
        <v>1</v>
      </c>
      <c r="B43" s="23">
        <f t="shared" si="0"/>
        <v>1500</v>
      </c>
      <c r="C43" s="23" t="str">
        <f>VLOOKUP(B43,'Kodelister brukt i eksemplene'!$A$5:$C$55,2+'Kodelister brukt i eksemplene'!$A$2,0)</f>
        <v>Trade debtors (accounts receivable from customers)</v>
      </c>
      <c r="D43" s="23">
        <f t="shared" si="3"/>
        <v>25000</v>
      </c>
      <c r="E43" s="23"/>
      <c r="F43" s="23"/>
      <c r="G43" s="23"/>
      <c r="H43" s="23"/>
      <c r="I43" s="23"/>
    </row>
    <row r="44" spans="1:9" x14ac:dyDescent="0.3">
      <c r="A44" s="23"/>
      <c r="B44" s="23"/>
      <c r="C44" s="23"/>
      <c r="D44" s="23"/>
      <c r="E44" s="23"/>
      <c r="F44" s="23"/>
      <c r="G44" s="23"/>
      <c r="H44" s="23"/>
      <c r="I44" s="23"/>
    </row>
    <row r="45" spans="1:9" x14ac:dyDescent="0.3">
      <c r="A45" s="23"/>
      <c r="B45" s="23"/>
      <c r="C45" s="23"/>
      <c r="D45" s="23"/>
      <c r="E45" s="23"/>
      <c r="F45" s="1"/>
      <c r="G45" s="23"/>
      <c r="H45" s="23"/>
      <c r="I45" s="23"/>
    </row>
    <row r="46" spans="1:9" x14ac:dyDescent="0.3">
      <c r="A46" s="23"/>
      <c r="B46" s="23"/>
      <c r="C46" s="23"/>
      <c r="D46" s="23"/>
      <c r="E46" s="23"/>
      <c r="F46" s="1"/>
      <c r="G46" s="23"/>
      <c r="H46" s="23"/>
      <c r="I46" s="23"/>
    </row>
    <row r="47" spans="1:9" x14ac:dyDescent="0.3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3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3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3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3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3">
      <c r="A52" s="23"/>
      <c r="B52" s="23"/>
      <c r="C52" s="23"/>
      <c r="D52" s="23"/>
      <c r="E52" s="23"/>
      <c r="F52" s="23"/>
      <c r="G52" s="23"/>
      <c r="H52" s="23"/>
      <c r="I52" s="23"/>
    </row>
    <row r="53" spans="1:9" x14ac:dyDescent="0.3">
      <c r="A53" s="2" t="s">
        <v>279</v>
      </c>
      <c r="B53" s="2">
        <v>913238254</v>
      </c>
      <c r="C53" s="23"/>
      <c r="D53" s="23"/>
      <c r="E53" s="23"/>
      <c r="F53" s="23"/>
      <c r="G53" s="23"/>
      <c r="H53" s="23"/>
      <c r="I53" s="23"/>
    </row>
    <row r="54" spans="1:9" x14ac:dyDescent="0.3">
      <c r="A54" s="2" t="s">
        <v>280</v>
      </c>
      <c r="B54" s="3">
        <f>B16</f>
        <v>3</v>
      </c>
      <c r="C54" s="4"/>
      <c r="D54" s="23"/>
      <c r="E54" s="23"/>
      <c r="F54" s="23"/>
      <c r="G54" s="23"/>
      <c r="H54" s="23"/>
      <c r="I54" s="23"/>
    </row>
    <row r="55" spans="1:9" x14ac:dyDescent="0.3">
      <c r="A55" s="2" t="s">
        <v>281</v>
      </c>
      <c r="B55" s="2" t="s">
        <v>18</v>
      </c>
      <c r="C55" s="23"/>
      <c r="D55" s="23"/>
      <c r="E55" s="23"/>
      <c r="F55" s="23"/>
      <c r="G55" s="23"/>
      <c r="H55" s="23"/>
      <c r="I55" s="23"/>
    </row>
    <row r="56" spans="1:9" x14ac:dyDescent="0.3">
      <c r="A56" s="2" t="s">
        <v>19</v>
      </c>
      <c r="B56" s="2" t="s">
        <v>20</v>
      </c>
      <c r="C56" s="23"/>
      <c r="D56" s="23"/>
      <c r="E56" s="23"/>
      <c r="F56" s="23"/>
      <c r="G56" s="23"/>
      <c r="H56" s="23"/>
      <c r="I56" s="23"/>
    </row>
    <row r="57" spans="1:9" x14ac:dyDescent="0.3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3">
      <c r="A58" s="23"/>
      <c r="B58" s="5"/>
      <c r="C58" s="5"/>
      <c r="D58" s="23"/>
      <c r="E58" s="23"/>
      <c r="F58" s="23"/>
      <c r="G58" s="23"/>
      <c r="H58" s="23"/>
      <c r="I58" s="23"/>
    </row>
    <row r="59" spans="1:9" x14ac:dyDescent="0.3">
      <c r="A59" s="2" t="s">
        <v>282</v>
      </c>
      <c r="B59" s="6"/>
      <c r="C59" s="5"/>
      <c r="D59" s="23"/>
      <c r="E59" s="23"/>
      <c r="F59" s="23"/>
      <c r="G59" s="23"/>
      <c r="H59" s="23"/>
      <c r="I59" s="23"/>
    </row>
    <row r="60" spans="1:9" x14ac:dyDescent="0.3">
      <c r="A60" s="2" t="s">
        <v>22</v>
      </c>
      <c r="B60" s="6"/>
      <c r="C60" s="5"/>
      <c r="D60" s="23"/>
      <c r="E60" s="23"/>
      <c r="F60" s="23"/>
      <c r="G60" s="23"/>
      <c r="H60" s="23"/>
      <c r="I60" s="23"/>
    </row>
    <row r="61" spans="1:9" x14ac:dyDescent="0.3">
      <c r="A61" s="23"/>
      <c r="B61" s="5"/>
      <c r="C61" s="5"/>
      <c r="D61" s="23"/>
      <c r="E61" s="23"/>
      <c r="F61" s="23"/>
      <c r="G61" s="23"/>
      <c r="H61" s="23"/>
      <c r="I61" s="23"/>
    </row>
    <row r="62" spans="1:9" x14ac:dyDescent="0.3">
      <c r="A62" s="23"/>
      <c r="B62" s="23"/>
      <c r="C62" s="23"/>
      <c r="D62" s="23"/>
      <c r="E62" s="23"/>
      <c r="F62" s="23"/>
      <c r="G62" s="23"/>
      <c r="H62" s="23"/>
      <c r="I62" s="23"/>
    </row>
    <row r="63" spans="1:9" x14ac:dyDescent="0.3">
      <c r="A63" s="2" t="s">
        <v>283</v>
      </c>
      <c r="B63" s="2">
        <v>2022</v>
      </c>
      <c r="C63" s="23"/>
      <c r="D63" s="23"/>
      <c r="E63" s="23"/>
      <c r="F63" s="23"/>
      <c r="G63" s="23"/>
      <c r="H63" s="23"/>
      <c r="I63" s="23"/>
    </row>
    <row r="64" spans="1:9" x14ac:dyDescent="0.3">
      <c r="A64" s="2" t="s">
        <v>284</v>
      </c>
      <c r="B64" s="2" t="s">
        <v>188</v>
      </c>
      <c r="C64" s="23"/>
      <c r="D64" s="23"/>
      <c r="E64" s="23"/>
      <c r="F64" s="23"/>
      <c r="G64" s="23"/>
      <c r="H64" s="23"/>
      <c r="I64" s="23"/>
    </row>
    <row r="65" spans="1:9" x14ac:dyDescent="0.3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3">
      <c r="A66" s="7" t="s">
        <v>24</v>
      </c>
      <c r="B66" s="8"/>
      <c r="C66" s="8"/>
      <c r="D66" s="8"/>
      <c r="E66" s="8"/>
      <c r="F66" s="8"/>
      <c r="G66" s="8"/>
      <c r="H66" s="9">
        <f>H28</f>
        <v>5000</v>
      </c>
      <c r="I66" s="23"/>
    </row>
    <row r="67" spans="1:9" x14ac:dyDescent="0.3">
      <c r="A67" s="23"/>
      <c r="B67" s="23"/>
      <c r="C67" s="23"/>
      <c r="D67" s="23"/>
      <c r="E67" s="23"/>
      <c r="F67" s="23"/>
      <c r="G67" s="23"/>
      <c r="H67" s="23"/>
      <c r="I67" s="23"/>
    </row>
    <row r="68" spans="1:9" x14ac:dyDescent="0.3">
      <c r="A68" s="8" t="s">
        <v>285</v>
      </c>
      <c r="B68" s="8"/>
      <c r="C68" s="8"/>
      <c r="D68" s="2" t="s">
        <v>309</v>
      </c>
      <c r="E68" s="25" t="s">
        <v>275</v>
      </c>
      <c r="F68" s="2" t="s">
        <v>310</v>
      </c>
      <c r="G68" s="10" t="s">
        <v>276</v>
      </c>
      <c r="H68" s="2" t="s">
        <v>311</v>
      </c>
      <c r="I68" s="10" t="s">
        <v>312</v>
      </c>
    </row>
    <row r="69" spans="1:9" x14ac:dyDescent="0.3">
      <c r="A69" s="7" t="str">
        <f>VLOOKUP(A31,'Kodelister brukt i eksemplene'!$A$66:$C$96,3,0)</f>
        <v xml:space="preserve">3 Output VAT Regular rate </v>
      </c>
      <c r="B69" s="8"/>
      <c r="C69" s="8"/>
      <c r="D69" s="2"/>
      <c r="E69" s="2" t="str">
        <f>E31</f>
        <v>25% utgående mva</v>
      </c>
      <c r="F69" s="11"/>
      <c r="G69" s="12"/>
      <c r="H69" s="23">
        <f>H31</f>
        <v>5000</v>
      </c>
      <c r="I69" s="2"/>
    </row>
    <row r="70" spans="1:9" x14ac:dyDescent="0.3">
      <c r="A70" s="7"/>
      <c r="B70" s="8"/>
      <c r="C70" s="8"/>
      <c r="D70" s="2"/>
      <c r="E70" s="2"/>
      <c r="F70" s="11"/>
      <c r="G70" s="12"/>
      <c r="H70" s="11"/>
      <c r="I70" s="2"/>
    </row>
    <row r="71" spans="1:9" x14ac:dyDescent="0.3">
      <c r="A71" s="7"/>
      <c r="B71" s="8"/>
      <c r="C71" s="8"/>
      <c r="D71" s="2"/>
      <c r="E71" s="2"/>
      <c r="F71" s="11"/>
      <c r="G71" s="12"/>
      <c r="H71" s="11"/>
      <c r="I71" s="2"/>
    </row>
    <row r="72" spans="1:9" x14ac:dyDescent="0.3">
      <c r="A72" s="7"/>
      <c r="B72" s="8"/>
      <c r="C72" s="8"/>
      <c r="D72" s="2"/>
      <c r="E72" s="2"/>
      <c r="F72" s="11"/>
      <c r="G72" s="2"/>
      <c r="H72" s="11"/>
      <c r="I72" s="2"/>
    </row>
    <row r="73" spans="1:9" x14ac:dyDescent="0.3">
      <c r="A73" s="23"/>
      <c r="B73" s="23"/>
      <c r="C73" s="23"/>
      <c r="D73" s="23"/>
      <c r="E73" s="23"/>
      <c r="F73" s="23"/>
      <c r="G73" s="23"/>
      <c r="H73" s="23"/>
      <c r="I73" s="2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34" workbookViewId="0"/>
  </sheetViews>
  <sheetFormatPr baseColWidth="10" defaultRowHeight="14.4" x14ac:dyDescent="0.3"/>
  <cols>
    <col min="1" max="1" width="19.6640625" customWidth="1"/>
    <col min="3" max="3" width="50.109375" bestFit="1" customWidth="1"/>
    <col min="4" max="4" width="12.6640625" bestFit="1" customWidth="1"/>
    <col min="5" max="5" width="20" customWidth="1"/>
    <col min="8" max="8" width="12.6640625" bestFit="1" customWidth="1"/>
    <col min="9" max="9" width="18.33203125" bestFit="1" customWidth="1"/>
  </cols>
  <sheetData>
    <row r="1" spans="1:8" x14ac:dyDescent="0.3">
      <c r="A1" t="s">
        <v>147</v>
      </c>
    </row>
    <row r="2" spans="1:8" x14ac:dyDescent="0.3">
      <c r="A2" s="14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">
      <c r="A3">
        <v>1</v>
      </c>
      <c r="B3">
        <v>3030</v>
      </c>
      <c r="C3" t="str">
        <f>VLOOKUP(B3,'Kodelister brukt i eksemplene'!$A$5:$C$55,1+'Kodelister brukt i eksemplene'!$A$2,0)</f>
        <v>Salgsinntekt handelsvarer, avgiftspliktig, middels sats</v>
      </c>
      <c r="D3">
        <v>-20000</v>
      </c>
      <c r="E3" t="s">
        <v>112</v>
      </c>
      <c r="F3" s="1">
        <v>0.15</v>
      </c>
      <c r="G3">
        <f>D3*F3</f>
        <v>-3000</v>
      </c>
      <c r="H3">
        <v>31</v>
      </c>
    </row>
    <row r="4" spans="1:8" x14ac:dyDescent="0.3">
      <c r="A4">
        <v>1</v>
      </c>
      <c r="B4">
        <v>2701</v>
      </c>
      <c r="C4" t="str">
        <f>VLOOKUP(B4,'Kodelister brukt i eksemplene'!$A$5:$C$55,1+'Kodelister brukt i eksemplene'!$A$2,0)</f>
        <v>Utgående merverdiavgift, middels sats</v>
      </c>
      <c r="D4">
        <f>G3</f>
        <v>-3000</v>
      </c>
    </row>
    <row r="5" spans="1:8" x14ac:dyDescent="0.3">
      <c r="A5">
        <v>1</v>
      </c>
      <c r="B5">
        <v>1500</v>
      </c>
      <c r="C5" t="str">
        <f>VLOOKUP(B5,'Kodelister brukt i eksemplene'!$A$5:$C$55,1+'Kodelister brukt i eksemplene'!$A$2,0)</f>
        <v>Kundefordringer</v>
      </c>
      <c r="D5">
        <f>-SUM(D3:D4)</f>
        <v>23000</v>
      </c>
    </row>
    <row r="7" spans="1:8" x14ac:dyDescent="0.3">
      <c r="F7" s="1"/>
    </row>
    <row r="8" spans="1:8" x14ac:dyDescent="0.3">
      <c r="F8" s="1"/>
    </row>
    <row r="15" spans="1:8" x14ac:dyDescent="0.3">
      <c r="A15" s="2" t="s">
        <v>15</v>
      </c>
      <c r="B15" s="2">
        <v>913238254</v>
      </c>
    </row>
    <row r="16" spans="1:8" x14ac:dyDescent="0.3">
      <c r="A16" s="2" t="s">
        <v>16</v>
      </c>
      <c r="B16" s="3">
        <v>31</v>
      </c>
      <c r="C16" s="4"/>
    </row>
    <row r="17" spans="1:9" x14ac:dyDescent="0.3">
      <c r="A17" s="2" t="s">
        <v>17</v>
      </c>
      <c r="B17" s="2" t="s">
        <v>18</v>
      </c>
    </row>
    <row r="18" spans="1:9" x14ac:dyDescent="0.3">
      <c r="A18" s="2" t="s">
        <v>19</v>
      </c>
      <c r="B18" s="2" t="s">
        <v>20</v>
      </c>
    </row>
    <row r="19" spans="1:9" x14ac:dyDescent="0.3">
      <c r="B19" s="5"/>
      <c r="C19" s="5"/>
    </row>
    <row r="20" spans="1:9" x14ac:dyDescent="0.3">
      <c r="B20" s="5"/>
      <c r="C20" s="5"/>
    </row>
    <row r="21" spans="1:9" x14ac:dyDescent="0.3">
      <c r="A21" s="2" t="s">
        <v>21</v>
      </c>
      <c r="B21" s="6"/>
      <c r="C21" s="5"/>
    </row>
    <row r="22" spans="1:9" x14ac:dyDescent="0.3">
      <c r="A22" s="2" t="s">
        <v>22</v>
      </c>
      <c r="B22" s="6"/>
      <c r="C22" s="5"/>
    </row>
    <row r="23" spans="1:9" x14ac:dyDescent="0.3">
      <c r="B23" s="5"/>
      <c r="C23" s="5"/>
    </row>
    <row r="25" spans="1:9" x14ac:dyDescent="0.3">
      <c r="A25" s="2" t="s">
        <v>187</v>
      </c>
      <c r="B25" s="2">
        <v>2022</v>
      </c>
    </row>
    <row r="26" spans="1:9" x14ac:dyDescent="0.3">
      <c r="A26" s="2" t="s">
        <v>23</v>
      </c>
      <c r="B26" s="2" t="s">
        <v>188</v>
      </c>
    </row>
    <row r="28" spans="1:9" x14ac:dyDescent="0.3">
      <c r="A28" s="7" t="s">
        <v>24</v>
      </c>
      <c r="B28" s="8"/>
      <c r="C28" s="8"/>
      <c r="D28" s="8"/>
      <c r="E28" s="8"/>
      <c r="F28" s="8"/>
      <c r="G28" s="8"/>
      <c r="H28" s="9">
        <f>SUM(H31:H39)</f>
        <v>3000</v>
      </c>
    </row>
    <row r="30" spans="1:9" x14ac:dyDescent="0.3">
      <c r="A30" s="8" t="s">
        <v>25</v>
      </c>
      <c r="B30" s="8"/>
      <c r="C30" s="8"/>
      <c r="D30" s="2" t="s">
        <v>26</v>
      </c>
      <c r="E30" s="2" t="s">
        <v>27</v>
      </c>
      <c r="F30" s="2" t="s">
        <v>32</v>
      </c>
      <c r="G30" s="10" t="s">
        <v>28</v>
      </c>
      <c r="H30" s="2" t="s">
        <v>29</v>
      </c>
      <c r="I30" s="10" t="s">
        <v>30</v>
      </c>
    </row>
    <row r="31" spans="1:9" x14ac:dyDescent="0.3">
      <c r="A31" t="s">
        <v>67</v>
      </c>
      <c r="B31" s="8"/>
      <c r="C31" s="8"/>
      <c r="D31" s="2"/>
      <c r="E31" t="str">
        <f>E3</f>
        <v>15% utgående mva</v>
      </c>
      <c r="F31" s="11">
        <f>-D3</f>
        <v>20000</v>
      </c>
      <c r="G31" s="12">
        <f>F3</f>
        <v>0.15</v>
      </c>
      <c r="H31" s="11">
        <f>-D4</f>
        <v>3000</v>
      </c>
      <c r="I31" s="2"/>
    </row>
    <row r="32" spans="1:9" x14ac:dyDescent="0.3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3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3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3">
      <c r="A35" s="23"/>
      <c r="B35" s="23"/>
      <c r="C35" s="23"/>
      <c r="D35" s="23"/>
      <c r="E35" s="23"/>
      <c r="F35" s="23"/>
      <c r="G35" s="23"/>
      <c r="H35" s="23"/>
      <c r="I35" s="23"/>
    </row>
    <row r="36" spans="1:9" x14ac:dyDescent="0.3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3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3">
      <c r="A38" s="23"/>
      <c r="B38" s="23"/>
      <c r="C38" s="23"/>
      <c r="D38" s="23"/>
      <c r="E38" s="23"/>
      <c r="F38" s="23"/>
      <c r="G38" s="23"/>
      <c r="H38" s="23"/>
      <c r="I38" s="23"/>
    </row>
    <row r="39" spans="1:9" x14ac:dyDescent="0.3">
      <c r="A39" s="23" t="s">
        <v>295</v>
      </c>
      <c r="B39" s="23"/>
      <c r="C39" s="23"/>
      <c r="D39" s="23"/>
      <c r="E39" s="23"/>
      <c r="F39" s="23"/>
      <c r="G39" s="23"/>
      <c r="H39" s="23"/>
      <c r="I39" s="23"/>
    </row>
    <row r="40" spans="1:9" x14ac:dyDescent="0.3">
      <c r="A40" s="23" t="s">
        <v>272</v>
      </c>
      <c r="B40" s="23" t="s">
        <v>273</v>
      </c>
      <c r="C40" s="23"/>
      <c r="D40" s="23" t="s">
        <v>274</v>
      </c>
      <c r="E40" s="23" t="s">
        <v>275</v>
      </c>
      <c r="F40" s="23" t="s">
        <v>276</v>
      </c>
      <c r="G40" s="23" t="s">
        <v>277</v>
      </c>
      <c r="H40" s="23" t="s">
        <v>278</v>
      </c>
      <c r="I40" s="23"/>
    </row>
    <row r="41" spans="1:9" x14ac:dyDescent="0.3">
      <c r="A41" s="23">
        <f>A3</f>
        <v>1</v>
      </c>
      <c r="B41" s="23">
        <f t="shared" ref="B41:B43" si="0">B3</f>
        <v>3030</v>
      </c>
      <c r="C41" s="23" t="str">
        <f>VLOOKUP(B41,'Kodelister brukt i eksemplene'!$A$5:$C$55,2+'Kodelister brukt i eksemplene'!$A$2,0)</f>
        <v>Sales revenue, merchandise, subject to VAT, middle rate</v>
      </c>
      <c r="D41" s="23">
        <f>D3</f>
        <v>-20000</v>
      </c>
      <c r="E41" s="23" t="str">
        <f t="shared" ref="E41:H41" si="1">E3</f>
        <v>15% utgående mva</v>
      </c>
      <c r="F41" s="1">
        <f t="shared" si="1"/>
        <v>0.15</v>
      </c>
      <c r="G41" s="23">
        <f t="shared" si="1"/>
        <v>-3000</v>
      </c>
      <c r="H41" s="23">
        <f t="shared" si="1"/>
        <v>31</v>
      </c>
      <c r="I41" s="23"/>
    </row>
    <row r="42" spans="1:9" x14ac:dyDescent="0.3">
      <c r="A42" s="23">
        <f t="shared" ref="A42:A43" si="2">A4</f>
        <v>1</v>
      </c>
      <c r="B42" s="23">
        <f t="shared" si="0"/>
        <v>2701</v>
      </c>
      <c r="C42" s="23" t="str">
        <f>VLOOKUP(B42,'Kodelister brukt i eksemplene'!$A$5:$C$55,2+'Kodelister brukt i eksemplene'!$A$2,0)</f>
        <v>Output VAT, middle rate</v>
      </c>
      <c r="D42" s="23">
        <f t="shared" ref="D42:D43" si="3">D4</f>
        <v>-3000</v>
      </c>
      <c r="E42" s="23"/>
      <c r="F42" s="23"/>
      <c r="G42" s="23"/>
      <c r="H42" s="23"/>
      <c r="I42" s="23"/>
    </row>
    <row r="43" spans="1:9" x14ac:dyDescent="0.3">
      <c r="A43" s="23">
        <f t="shared" si="2"/>
        <v>1</v>
      </c>
      <c r="B43" s="23">
        <f t="shared" si="0"/>
        <v>1500</v>
      </c>
      <c r="C43" s="23" t="str">
        <f>VLOOKUP(B43,'Kodelister brukt i eksemplene'!$A$5:$C$55,2+'Kodelister brukt i eksemplene'!$A$2,0)</f>
        <v>Trade debtors (accounts receivable from customers)</v>
      </c>
      <c r="D43" s="23">
        <f t="shared" si="3"/>
        <v>23000</v>
      </c>
      <c r="E43" s="23"/>
      <c r="F43" s="23"/>
      <c r="G43" s="23"/>
      <c r="H43" s="23"/>
      <c r="I43" s="23"/>
    </row>
    <row r="44" spans="1:9" x14ac:dyDescent="0.3">
      <c r="A44" s="23"/>
      <c r="B44" s="23"/>
      <c r="C44" s="23"/>
      <c r="D44" s="23"/>
      <c r="E44" s="23"/>
      <c r="F44" s="23"/>
      <c r="G44" s="23"/>
      <c r="H44" s="23"/>
      <c r="I44" s="23"/>
    </row>
    <row r="45" spans="1:9" x14ac:dyDescent="0.3">
      <c r="A45" s="23"/>
      <c r="B45" s="23"/>
      <c r="C45" s="23"/>
      <c r="D45" s="23"/>
      <c r="E45" s="23"/>
      <c r="F45" s="1"/>
      <c r="G45" s="23"/>
      <c r="H45" s="23"/>
      <c r="I45" s="23"/>
    </row>
    <row r="46" spans="1:9" x14ac:dyDescent="0.3">
      <c r="A46" s="23"/>
      <c r="B46" s="23"/>
      <c r="C46" s="23"/>
      <c r="D46" s="23"/>
      <c r="E46" s="23"/>
      <c r="F46" s="1"/>
      <c r="G46" s="23"/>
      <c r="H46" s="23"/>
      <c r="I46" s="23"/>
    </row>
    <row r="47" spans="1:9" x14ac:dyDescent="0.3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3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3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3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3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3">
      <c r="A52" s="23"/>
      <c r="B52" s="23"/>
      <c r="C52" s="23"/>
      <c r="D52" s="23"/>
      <c r="E52" s="23"/>
      <c r="F52" s="23"/>
      <c r="G52" s="23"/>
      <c r="H52" s="23"/>
      <c r="I52" s="23"/>
    </row>
    <row r="53" spans="1:9" x14ac:dyDescent="0.3">
      <c r="A53" s="2" t="s">
        <v>279</v>
      </c>
      <c r="B53" s="2">
        <v>913238254</v>
      </c>
      <c r="C53" s="23"/>
      <c r="D53" s="23"/>
      <c r="E53" s="23"/>
      <c r="F53" s="23"/>
      <c r="G53" s="23"/>
      <c r="H53" s="23"/>
      <c r="I53" s="23"/>
    </row>
    <row r="54" spans="1:9" x14ac:dyDescent="0.3">
      <c r="A54" s="2" t="s">
        <v>280</v>
      </c>
      <c r="B54" s="3">
        <f>B16</f>
        <v>31</v>
      </c>
      <c r="C54" s="4"/>
      <c r="D54" s="23"/>
      <c r="E54" s="23"/>
      <c r="F54" s="23"/>
      <c r="G54" s="23"/>
      <c r="H54" s="23"/>
      <c r="I54" s="23"/>
    </row>
    <row r="55" spans="1:9" x14ac:dyDescent="0.3">
      <c r="A55" s="2" t="s">
        <v>281</v>
      </c>
      <c r="B55" s="2" t="s">
        <v>18</v>
      </c>
      <c r="C55" s="23"/>
      <c r="D55" s="23"/>
      <c r="E55" s="23"/>
      <c r="F55" s="23"/>
      <c r="G55" s="23"/>
      <c r="H55" s="23"/>
      <c r="I55" s="23"/>
    </row>
    <row r="56" spans="1:9" x14ac:dyDescent="0.3">
      <c r="A56" s="2" t="s">
        <v>19</v>
      </c>
      <c r="B56" s="2" t="s">
        <v>20</v>
      </c>
      <c r="C56" s="23"/>
      <c r="D56" s="23"/>
      <c r="E56" s="23"/>
      <c r="F56" s="23"/>
      <c r="G56" s="23"/>
      <c r="H56" s="23"/>
      <c r="I56" s="23"/>
    </row>
    <row r="57" spans="1:9" x14ac:dyDescent="0.3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3">
      <c r="A58" s="23"/>
      <c r="B58" s="5"/>
      <c r="C58" s="5"/>
      <c r="D58" s="23"/>
      <c r="E58" s="23"/>
      <c r="F58" s="23"/>
      <c r="G58" s="23"/>
      <c r="H58" s="23"/>
      <c r="I58" s="23"/>
    </row>
    <row r="59" spans="1:9" x14ac:dyDescent="0.3">
      <c r="A59" s="2" t="s">
        <v>282</v>
      </c>
      <c r="B59" s="6"/>
      <c r="C59" s="5"/>
      <c r="D59" s="23"/>
      <c r="E59" s="23"/>
      <c r="F59" s="23"/>
      <c r="G59" s="23"/>
      <c r="H59" s="23"/>
      <c r="I59" s="23"/>
    </row>
    <row r="60" spans="1:9" x14ac:dyDescent="0.3">
      <c r="A60" s="2" t="s">
        <v>22</v>
      </c>
      <c r="B60" s="6"/>
      <c r="C60" s="5"/>
      <c r="D60" s="23"/>
      <c r="E60" s="23"/>
      <c r="F60" s="23"/>
      <c r="G60" s="23"/>
      <c r="H60" s="23"/>
      <c r="I60" s="23"/>
    </row>
    <row r="61" spans="1:9" x14ac:dyDescent="0.3">
      <c r="A61" s="23"/>
      <c r="B61" s="5"/>
      <c r="C61" s="5"/>
      <c r="D61" s="23"/>
      <c r="E61" s="23"/>
      <c r="F61" s="23"/>
      <c r="G61" s="23"/>
      <c r="H61" s="23"/>
      <c r="I61" s="23"/>
    </row>
    <row r="62" spans="1:9" x14ac:dyDescent="0.3">
      <c r="A62" s="23"/>
      <c r="B62" s="23"/>
      <c r="C62" s="23"/>
      <c r="D62" s="23"/>
      <c r="E62" s="23"/>
      <c r="F62" s="23"/>
      <c r="G62" s="23"/>
      <c r="H62" s="23"/>
      <c r="I62" s="23"/>
    </row>
    <row r="63" spans="1:9" x14ac:dyDescent="0.3">
      <c r="A63" s="2" t="s">
        <v>283</v>
      </c>
      <c r="B63" s="2">
        <v>2022</v>
      </c>
      <c r="C63" s="23"/>
      <c r="D63" s="23"/>
      <c r="E63" s="23"/>
      <c r="F63" s="23"/>
      <c r="G63" s="23"/>
      <c r="H63" s="23"/>
      <c r="I63" s="23"/>
    </row>
    <row r="64" spans="1:9" x14ac:dyDescent="0.3">
      <c r="A64" s="2" t="s">
        <v>284</v>
      </c>
      <c r="B64" s="2" t="s">
        <v>188</v>
      </c>
      <c r="C64" s="23"/>
      <c r="D64" s="23"/>
      <c r="E64" s="23"/>
      <c r="F64" s="23"/>
      <c r="G64" s="23"/>
      <c r="H64" s="23"/>
      <c r="I64" s="23"/>
    </row>
    <row r="65" spans="1:9" x14ac:dyDescent="0.3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3">
      <c r="A66" s="7" t="s">
        <v>24</v>
      </c>
      <c r="B66" s="8"/>
      <c r="C66" s="8"/>
      <c r="D66" s="8"/>
      <c r="E66" s="8"/>
      <c r="F66" s="8"/>
      <c r="G66" s="8"/>
      <c r="H66" s="9">
        <f>H28</f>
        <v>3000</v>
      </c>
      <c r="I66" s="23"/>
    </row>
    <row r="67" spans="1:9" x14ac:dyDescent="0.3">
      <c r="A67" s="23"/>
      <c r="B67" s="23"/>
      <c r="C67" s="23"/>
      <c r="D67" s="23"/>
      <c r="E67" s="23"/>
      <c r="F67" s="23"/>
      <c r="G67" s="23"/>
      <c r="H67" s="23"/>
      <c r="I67" s="23"/>
    </row>
    <row r="68" spans="1:9" x14ac:dyDescent="0.3">
      <c r="A68" s="8" t="s">
        <v>285</v>
      </c>
      <c r="B68" s="8"/>
      <c r="C68" s="8"/>
      <c r="D68" s="2" t="s">
        <v>309</v>
      </c>
      <c r="E68" s="25" t="s">
        <v>275</v>
      </c>
      <c r="F68" s="2" t="s">
        <v>310</v>
      </c>
      <c r="G68" s="10" t="s">
        <v>276</v>
      </c>
      <c r="H68" s="2" t="s">
        <v>311</v>
      </c>
      <c r="I68" s="10" t="s">
        <v>312</v>
      </c>
    </row>
    <row r="69" spans="1:9" x14ac:dyDescent="0.3">
      <c r="A69" s="7" t="str">
        <f>VLOOKUP(A31,'Kodelister brukt i eksemplene'!$A$66:$C$96,3,0)</f>
        <v xml:space="preserve">31 Output VAT Reduced rate, middle  </v>
      </c>
      <c r="B69" s="8"/>
      <c r="C69" s="8"/>
      <c r="D69" s="2"/>
      <c r="E69" s="2" t="str">
        <f>E31</f>
        <v>15% utgående mva</v>
      </c>
      <c r="F69" s="11"/>
      <c r="G69" s="12"/>
      <c r="H69" s="23">
        <f>H31</f>
        <v>3000</v>
      </c>
      <c r="I69" s="2"/>
    </row>
    <row r="70" spans="1:9" x14ac:dyDescent="0.3">
      <c r="A70" s="7"/>
      <c r="B70" s="8"/>
      <c r="C70" s="8"/>
      <c r="D70" s="2"/>
      <c r="E70" s="2"/>
      <c r="F70" s="11"/>
      <c r="G70" s="12"/>
      <c r="H70" s="11"/>
      <c r="I70" s="2"/>
    </row>
    <row r="71" spans="1:9" x14ac:dyDescent="0.3">
      <c r="A71" s="7"/>
      <c r="B71" s="8"/>
      <c r="C71" s="8"/>
      <c r="D71" s="2"/>
      <c r="E71" s="2"/>
      <c r="F71" s="11"/>
      <c r="G71" s="12"/>
      <c r="H71" s="11"/>
      <c r="I71" s="2"/>
    </row>
    <row r="72" spans="1:9" x14ac:dyDescent="0.3">
      <c r="A72" s="7"/>
      <c r="B72" s="8"/>
      <c r="C72" s="8"/>
      <c r="D72" s="2"/>
      <c r="E72" s="2"/>
      <c r="F72" s="11"/>
      <c r="G72" s="2"/>
      <c r="H72" s="11"/>
      <c r="I72" s="2"/>
    </row>
    <row r="73" spans="1:9" x14ac:dyDescent="0.3">
      <c r="A73" s="23"/>
      <c r="B73" s="23"/>
      <c r="C73" s="23"/>
      <c r="D73" s="23"/>
      <c r="E73" s="23"/>
      <c r="F73" s="23"/>
      <c r="G73" s="23"/>
      <c r="H73" s="23"/>
      <c r="I73" s="2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31" workbookViewId="0"/>
  </sheetViews>
  <sheetFormatPr baseColWidth="10" defaultRowHeight="14.4" x14ac:dyDescent="0.3"/>
  <cols>
    <col min="1" max="1" width="19.6640625" customWidth="1"/>
    <col min="3" max="3" width="50.109375" bestFit="1" customWidth="1"/>
    <col min="4" max="4" width="12.6640625" bestFit="1" customWidth="1"/>
    <col min="5" max="5" width="20" customWidth="1"/>
    <col min="8" max="8" width="12.6640625" bestFit="1" customWidth="1"/>
    <col min="9" max="9" width="18.33203125" bestFit="1" customWidth="1"/>
  </cols>
  <sheetData>
    <row r="1" spans="1:8" x14ac:dyDescent="0.3">
      <c r="A1" t="s">
        <v>147</v>
      </c>
    </row>
    <row r="2" spans="1:8" x14ac:dyDescent="0.3">
      <c r="A2" s="14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">
      <c r="A3">
        <v>1</v>
      </c>
      <c r="B3">
        <v>3031</v>
      </c>
      <c r="C3" t="str">
        <f>VLOOKUP(B3,'Kodelister brukt i eksemplene'!$A$5:$C$55,1+'Kodelister brukt i eksemplene'!$A$2,0)</f>
        <v>Salgsinntekt handelsvarer, avgiftspliktig, middels sats, fisk</v>
      </c>
      <c r="D3">
        <v>-20000</v>
      </c>
      <c r="E3" t="s">
        <v>113</v>
      </c>
      <c r="F3" s="1">
        <v>0.1111</v>
      </c>
      <c r="G3">
        <f>D3*F3</f>
        <v>-2222</v>
      </c>
      <c r="H3">
        <v>32</v>
      </c>
    </row>
    <row r="4" spans="1:8" x14ac:dyDescent="0.3">
      <c r="A4">
        <v>1</v>
      </c>
      <c r="B4">
        <v>2702</v>
      </c>
      <c r="C4" t="str">
        <f>VLOOKUP(B4,'Kodelister brukt i eksemplene'!$A$5:$C$55,1+'Kodelister brukt i eksemplene'!$A$2,0)</f>
        <v>Utgående merverdiavgift, middels sats, råfisk mv</v>
      </c>
      <c r="D4">
        <f>G3</f>
        <v>-2222</v>
      </c>
    </row>
    <row r="5" spans="1:8" x14ac:dyDescent="0.3">
      <c r="A5">
        <v>1</v>
      </c>
      <c r="B5">
        <v>1500</v>
      </c>
      <c r="C5" t="str">
        <f>VLOOKUP(B5,'Kodelister brukt i eksemplene'!$A$5:$C$55,1+'Kodelister brukt i eksemplene'!$A$2,0)</f>
        <v>Kundefordringer</v>
      </c>
      <c r="D5">
        <f>-SUM(D3:D4)</f>
        <v>22222</v>
      </c>
    </row>
    <row r="7" spans="1:8" x14ac:dyDescent="0.3">
      <c r="F7" s="1"/>
    </row>
    <row r="8" spans="1:8" x14ac:dyDescent="0.3">
      <c r="F8" s="1"/>
    </row>
    <row r="15" spans="1:8" x14ac:dyDescent="0.3">
      <c r="A15" s="2" t="s">
        <v>15</v>
      </c>
      <c r="B15" s="2">
        <v>913238254</v>
      </c>
    </row>
    <row r="16" spans="1:8" x14ac:dyDescent="0.3">
      <c r="A16" s="2" t="s">
        <v>16</v>
      </c>
      <c r="B16" s="3">
        <v>32</v>
      </c>
      <c r="C16" s="4"/>
    </row>
    <row r="17" spans="1:9" x14ac:dyDescent="0.3">
      <c r="A17" s="2" t="s">
        <v>17</v>
      </c>
      <c r="B17" s="2" t="s">
        <v>18</v>
      </c>
    </row>
    <row r="18" spans="1:9" x14ac:dyDescent="0.3">
      <c r="A18" s="2" t="s">
        <v>19</v>
      </c>
      <c r="B18" s="2" t="s">
        <v>20</v>
      </c>
    </row>
    <row r="19" spans="1:9" x14ac:dyDescent="0.3">
      <c r="B19" s="5"/>
      <c r="C19" s="5"/>
    </row>
    <row r="20" spans="1:9" x14ac:dyDescent="0.3">
      <c r="B20" s="5"/>
      <c r="C20" s="5"/>
    </row>
    <row r="21" spans="1:9" x14ac:dyDescent="0.3">
      <c r="A21" s="2" t="s">
        <v>21</v>
      </c>
      <c r="B21" s="6"/>
      <c r="C21" s="5"/>
    </row>
    <row r="22" spans="1:9" x14ac:dyDescent="0.3">
      <c r="A22" s="2" t="s">
        <v>22</v>
      </c>
      <c r="B22" s="6"/>
      <c r="C22" s="5"/>
    </row>
    <row r="23" spans="1:9" x14ac:dyDescent="0.3">
      <c r="B23" s="5"/>
      <c r="C23" s="5"/>
    </row>
    <row r="25" spans="1:9" x14ac:dyDescent="0.3">
      <c r="A25" s="2" t="s">
        <v>187</v>
      </c>
      <c r="B25" s="2">
        <v>2022</v>
      </c>
    </row>
    <row r="26" spans="1:9" x14ac:dyDescent="0.3">
      <c r="A26" s="2" t="s">
        <v>23</v>
      </c>
      <c r="B26" s="2" t="s">
        <v>188</v>
      </c>
    </row>
    <row r="28" spans="1:9" x14ac:dyDescent="0.3">
      <c r="A28" s="7" t="s">
        <v>24</v>
      </c>
      <c r="B28" s="8"/>
      <c r="C28" s="8"/>
      <c r="D28" s="8"/>
      <c r="E28" s="8"/>
      <c r="F28" s="8"/>
      <c r="G28" s="8"/>
      <c r="H28" s="9">
        <f>SUM(H31:H39)</f>
        <v>2222</v>
      </c>
    </row>
    <row r="30" spans="1:9" x14ac:dyDescent="0.3">
      <c r="A30" s="8" t="s">
        <v>25</v>
      </c>
      <c r="B30" s="8"/>
      <c r="C30" s="8"/>
      <c r="D30" s="2" t="s">
        <v>26</v>
      </c>
      <c r="E30" s="2" t="s">
        <v>27</v>
      </c>
      <c r="F30" s="2" t="s">
        <v>32</v>
      </c>
      <c r="G30" s="10" t="s">
        <v>28</v>
      </c>
      <c r="H30" s="2" t="s">
        <v>29</v>
      </c>
      <c r="I30" s="10" t="s">
        <v>30</v>
      </c>
    </row>
    <row r="31" spans="1:9" x14ac:dyDescent="0.3">
      <c r="A31" t="s">
        <v>68</v>
      </c>
      <c r="B31" s="8"/>
      <c r="C31" s="8"/>
      <c r="D31" s="2"/>
      <c r="E31" t="str">
        <f>E3</f>
        <v>11,11% utgående mva</v>
      </c>
      <c r="F31" s="11">
        <f>-D3</f>
        <v>20000</v>
      </c>
      <c r="G31" s="12">
        <f>F3</f>
        <v>0.1111</v>
      </c>
      <c r="H31" s="11">
        <f>-D4</f>
        <v>2222</v>
      </c>
      <c r="I31" s="2"/>
    </row>
    <row r="32" spans="1:9" x14ac:dyDescent="0.3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3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3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3">
      <c r="A35" s="23"/>
      <c r="B35" s="23"/>
      <c r="C35" s="23"/>
      <c r="D35" s="23"/>
      <c r="E35" s="23"/>
      <c r="F35" s="23"/>
      <c r="G35" s="23"/>
      <c r="H35" s="23"/>
      <c r="I35" s="23"/>
    </row>
    <row r="36" spans="1:9" x14ac:dyDescent="0.3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3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3">
      <c r="A38" s="23"/>
      <c r="B38" s="23"/>
      <c r="C38" s="23"/>
      <c r="D38" s="23"/>
      <c r="E38" s="23"/>
      <c r="F38" s="23"/>
      <c r="G38" s="23"/>
      <c r="H38" s="23"/>
      <c r="I38" s="23"/>
    </row>
    <row r="39" spans="1:9" x14ac:dyDescent="0.3">
      <c r="A39" s="23" t="s">
        <v>295</v>
      </c>
      <c r="B39" s="23"/>
      <c r="C39" s="23"/>
      <c r="D39" s="23"/>
      <c r="E39" s="23"/>
      <c r="F39" s="23"/>
      <c r="G39" s="23"/>
      <c r="H39" s="23"/>
      <c r="I39" s="23"/>
    </row>
    <row r="40" spans="1:9" x14ac:dyDescent="0.3">
      <c r="A40" s="23" t="s">
        <v>272</v>
      </c>
      <c r="B40" s="23" t="s">
        <v>273</v>
      </c>
      <c r="C40" s="23"/>
      <c r="D40" s="23" t="s">
        <v>274</v>
      </c>
      <c r="E40" s="23" t="s">
        <v>275</v>
      </c>
      <c r="F40" s="23" t="s">
        <v>276</v>
      </c>
      <c r="G40" s="23" t="s">
        <v>277</v>
      </c>
      <c r="H40" s="23" t="s">
        <v>278</v>
      </c>
      <c r="I40" s="23"/>
    </row>
    <row r="41" spans="1:9" x14ac:dyDescent="0.3">
      <c r="A41" s="23">
        <f>A3</f>
        <v>1</v>
      </c>
      <c r="B41" s="23">
        <f t="shared" ref="B41:B43" si="0">B3</f>
        <v>3031</v>
      </c>
      <c r="C41" s="23" t="str">
        <f>VLOOKUP(B41,'Kodelister brukt i eksemplene'!$A$5:$C$55,2+'Kodelister brukt i eksemplene'!$A$2,0)</f>
        <v>Sales revenue, merchandise, subject to VAT, middle rate, fish</v>
      </c>
      <c r="D41" s="23">
        <f>D3</f>
        <v>-20000</v>
      </c>
      <c r="E41" s="23" t="str">
        <f t="shared" ref="E41:H41" si="1">E3</f>
        <v>11,11% utgående mva</v>
      </c>
      <c r="F41" s="1">
        <f t="shared" si="1"/>
        <v>0.1111</v>
      </c>
      <c r="G41" s="23">
        <f t="shared" si="1"/>
        <v>-2222</v>
      </c>
      <c r="H41" s="23">
        <f t="shared" si="1"/>
        <v>32</v>
      </c>
      <c r="I41" s="23"/>
    </row>
    <row r="42" spans="1:9" x14ac:dyDescent="0.3">
      <c r="A42" s="23">
        <f t="shared" ref="A42:A43" si="2">A4</f>
        <v>1</v>
      </c>
      <c r="B42" s="23">
        <f t="shared" si="0"/>
        <v>2702</v>
      </c>
      <c r="C42" s="23" t="str">
        <f>VLOOKUP(B42,'Kodelister brukt i eksemplene'!$A$5:$C$55,2+'Kodelister brukt i eksemplene'!$A$2,0)</f>
        <v>Output VAT, middle rate raw fish etc</v>
      </c>
      <c r="D42" s="23">
        <f t="shared" ref="D42:D43" si="3">D4</f>
        <v>-2222</v>
      </c>
      <c r="E42" s="23"/>
      <c r="F42" s="23"/>
      <c r="G42" s="23"/>
      <c r="H42" s="23"/>
      <c r="I42" s="23"/>
    </row>
    <row r="43" spans="1:9" x14ac:dyDescent="0.3">
      <c r="A43" s="23">
        <f t="shared" si="2"/>
        <v>1</v>
      </c>
      <c r="B43" s="23">
        <f t="shared" si="0"/>
        <v>1500</v>
      </c>
      <c r="C43" s="23" t="str">
        <f>VLOOKUP(B43,'Kodelister brukt i eksemplene'!$A$5:$C$55,2+'Kodelister brukt i eksemplene'!$A$2,0)</f>
        <v>Trade debtors (accounts receivable from customers)</v>
      </c>
      <c r="D43" s="23">
        <f t="shared" si="3"/>
        <v>22222</v>
      </c>
      <c r="E43" s="23"/>
      <c r="F43" s="23"/>
      <c r="G43" s="23"/>
      <c r="H43" s="23"/>
      <c r="I43" s="23"/>
    </row>
    <row r="44" spans="1:9" x14ac:dyDescent="0.3">
      <c r="A44" s="23"/>
      <c r="B44" s="23"/>
      <c r="C44" s="23"/>
      <c r="D44" s="23"/>
      <c r="E44" s="23"/>
      <c r="F44" s="23"/>
      <c r="G44" s="23"/>
      <c r="H44" s="23"/>
      <c r="I44" s="23"/>
    </row>
    <row r="45" spans="1:9" x14ac:dyDescent="0.3">
      <c r="A45" s="23"/>
      <c r="B45" s="23"/>
      <c r="C45" s="23"/>
      <c r="D45" s="23"/>
      <c r="E45" s="23"/>
      <c r="F45" s="1"/>
      <c r="G45" s="23"/>
      <c r="H45" s="23"/>
      <c r="I45" s="23"/>
    </row>
    <row r="46" spans="1:9" x14ac:dyDescent="0.3">
      <c r="A46" s="23"/>
      <c r="B46" s="23"/>
      <c r="C46" s="23"/>
      <c r="D46" s="23"/>
      <c r="E46" s="23"/>
      <c r="F46" s="1"/>
      <c r="G46" s="23"/>
      <c r="H46" s="23"/>
      <c r="I46" s="23"/>
    </row>
    <row r="47" spans="1:9" x14ac:dyDescent="0.3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3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3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3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3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3">
      <c r="A52" s="23"/>
      <c r="B52" s="23"/>
      <c r="C52" s="23"/>
      <c r="D52" s="23"/>
      <c r="E52" s="23"/>
      <c r="F52" s="23"/>
      <c r="G52" s="23"/>
      <c r="H52" s="23"/>
      <c r="I52" s="23"/>
    </row>
    <row r="53" spans="1:9" x14ac:dyDescent="0.3">
      <c r="A53" s="2" t="s">
        <v>279</v>
      </c>
      <c r="B53" s="2">
        <v>913238254</v>
      </c>
      <c r="C53" s="23"/>
      <c r="D53" s="23"/>
      <c r="E53" s="23"/>
      <c r="F53" s="23"/>
      <c r="G53" s="23"/>
      <c r="H53" s="23"/>
      <c r="I53" s="23"/>
    </row>
    <row r="54" spans="1:9" x14ac:dyDescent="0.3">
      <c r="A54" s="2" t="s">
        <v>280</v>
      </c>
      <c r="B54" s="3">
        <f>B16</f>
        <v>32</v>
      </c>
      <c r="C54" s="4"/>
      <c r="D54" s="23"/>
      <c r="E54" s="23"/>
      <c r="F54" s="23"/>
      <c r="G54" s="23"/>
      <c r="H54" s="23"/>
      <c r="I54" s="23"/>
    </row>
    <row r="55" spans="1:9" x14ac:dyDescent="0.3">
      <c r="A55" s="2" t="s">
        <v>281</v>
      </c>
      <c r="B55" s="2" t="s">
        <v>18</v>
      </c>
      <c r="C55" s="23"/>
      <c r="D55" s="23"/>
      <c r="E55" s="23"/>
      <c r="F55" s="23"/>
      <c r="G55" s="23"/>
      <c r="H55" s="23"/>
      <c r="I55" s="23"/>
    </row>
    <row r="56" spans="1:9" x14ac:dyDescent="0.3">
      <c r="A56" s="2" t="s">
        <v>19</v>
      </c>
      <c r="B56" s="2" t="s">
        <v>20</v>
      </c>
      <c r="C56" s="23"/>
      <c r="D56" s="23"/>
      <c r="E56" s="23"/>
      <c r="F56" s="23"/>
      <c r="G56" s="23"/>
      <c r="H56" s="23"/>
      <c r="I56" s="23"/>
    </row>
    <row r="57" spans="1:9" x14ac:dyDescent="0.3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3">
      <c r="A58" s="23"/>
      <c r="B58" s="5"/>
      <c r="C58" s="5"/>
      <c r="D58" s="23"/>
      <c r="E58" s="23"/>
      <c r="F58" s="23"/>
      <c r="G58" s="23"/>
      <c r="H58" s="23"/>
      <c r="I58" s="23"/>
    </row>
    <row r="59" spans="1:9" x14ac:dyDescent="0.3">
      <c r="A59" s="2" t="s">
        <v>282</v>
      </c>
      <c r="B59" s="6"/>
      <c r="C59" s="5"/>
      <c r="D59" s="23"/>
      <c r="E59" s="23"/>
      <c r="F59" s="23"/>
      <c r="G59" s="23"/>
      <c r="H59" s="23"/>
      <c r="I59" s="23"/>
    </row>
    <row r="60" spans="1:9" x14ac:dyDescent="0.3">
      <c r="A60" s="2" t="s">
        <v>22</v>
      </c>
      <c r="B60" s="6"/>
      <c r="C60" s="5"/>
      <c r="D60" s="23"/>
      <c r="E60" s="23"/>
      <c r="F60" s="23"/>
      <c r="G60" s="23"/>
      <c r="H60" s="23"/>
      <c r="I60" s="23"/>
    </row>
    <row r="61" spans="1:9" x14ac:dyDescent="0.3">
      <c r="A61" s="23"/>
      <c r="B61" s="5"/>
      <c r="C61" s="5"/>
      <c r="D61" s="23"/>
      <c r="E61" s="23"/>
      <c r="F61" s="23"/>
      <c r="G61" s="23"/>
      <c r="H61" s="23"/>
      <c r="I61" s="23"/>
    </row>
    <row r="62" spans="1:9" x14ac:dyDescent="0.3">
      <c r="A62" s="23"/>
      <c r="B62" s="23"/>
      <c r="C62" s="23"/>
      <c r="D62" s="23"/>
      <c r="E62" s="23"/>
      <c r="F62" s="23"/>
      <c r="G62" s="23"/>
      <c r="H62" s="23"/>
      <c r="I62" s="23"/>
    </row>
    <row r="63" spans="1:9" x14ac:dyDescent="0.3">
      <c r="A63" s="2" t="s">
        <v>283</v>
      </c>
      <c r="B63" s="2">
        <v>2022</v>
      </c>
      <c r="C63" s="23"/>
      <c r="D63" s="23"/>
      <c r="E63" s="23"/>
      <c r="F63" s="23"/>
      <c r="G63" s="23"/>
      <c r="H63" s="23"/>
      <c r="I63" s="23"/>
    </row>
    <row r="64" spans="1:9" x14ac:dyDescent="0.3">
      <c r="A64" s="2" t="s">
        <v>284</v>
      </c>
      <c r="B64" s="2" t="s">
        <v>188</v>
      </c>
      <c r="C64" s="23"/>
      <c r="D64" s="23"/>
      <c r="E64" s="23"/>
      <c r="F64" s="23"/>
      <c r="G64" s="23"/>
      <c r="H64" s="23"/>
      <c r="I64" s="23"/>
    </row>
    <row r="65" spans="1:9" x14ac:dyDescent="0.3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3">
      <c r="A66" s="7" t="s">
        <v>24</v>
      </c>
      <c r="B66" s="8"/>
      <c r="C66" s="8"/>
      <c r="D66" s="8"/>
      <c r="E66" s="8"/>
      <c r="F66" s="8"/>
      <c r="G66" s="8"/>
      <c r="H66" s="9">
        <f>H28</f>
        <v>2222</v>
      </c>
      <c r="I66" s="23"/>
    </row>
    <row r="67" spans="1:9" x14ac:dyDescent="0.3">
      <c r="A67" s="23"/>
      <c r="B67" s="23"/>
      <c r="C67" s="23"/>
      <c r="D67" s="23"/>
      <c r="E67" s="23"/>
      <c r="F67" s="23"/>
      <c r="G67" s="23"/>
      <c r="H67" s="23"/>
      <c r="I67" s="23"/>
    </row>
    <row r="68" spans="1:9" x14ac:dyDescent="0.3">
      <c r="A68" s="8" t="s">
        <v>285</v>
      </c>
      <c r="B68" s="8"/>
      <c r="C68" s="8"/>
      <c r="D68" s="2" t="s">
        <v>309</v>
      </c>
      <c r="E68" s="25" t="s">
        <v>275</v>
      </c>
      <c r="F68" s="2" t="s">
        <v>310</v>
      </c>
      <c r="G68" s="10" t="s">
        <v>276</v>
      </c>
      <c r="H68" s="2" t="s">
        <v>311</v>
      </c>
      <c r="I68" s="10" t="s">
        <v>312</v>
      </c>
    </row>
    <row r="69" spans="1:9" x14ac:dyDescent="0.3">
      <c r="A69" s="7" t="str">
        <f>VLOOKUP(A31,'Kodelister brukt i eksemplene'!$A$66:$C$96,3,0)</f>
        <v>32 Output VAT Reduced rate, raw fish</v>
      </c>
      <c r="B69" s="8"/>
      <c r="C69" s="8"/>
      <c r="D69" s="2"/>
      <c r="E69" s="2" t="str">
        <f>E31</f>
        <v>11,11% utgående mva</v>
      </c>
      <c r="F69" s="11"/>
      <c r="G69" s="12"/>
      <c r="H69" s="23">
        <f>H31</f>
        <v>2222</v>
      </c>
      <c r="I69" s="2"/>
    </row>
    <row r="70" spans="1:9" x14ac:dyDescent="0.3">
      <c r="A70" s="7"/>
      <c r="B70" s="8"/>
      <c r="C70" s="8"/>
      <c r="D70" s="2"/>
      <c r="E70" s="2"/>
      <c r="F70" s="11"/>
      <c r="G70" s="12"/>
      <c r="H70" s="11"/>
      <c r="I70" s="2"/>
    </row>
    <row r="71" spans="1:9" x14ac:dyDescent="0.3">
      <c r="A71" s="7"/>
      <c r="B71" s="8"/>
      <c r="C71" s="8"/>
      <c r="D71" s="2"/>
      <c r="E71" s="2"/>
      <c r="F71" s="11"/>
      <c r="G71" s="12"/>
      <c r="H71" s="11"/>
      <c r="I71" s="2"/>
    </row>
    <row r="72" spans="1:9" x14ac:dyDescent="0.3">
      <c r="A72" s="7"/>
      <c r="B72" s="8"/>
      <c r="C72" s="8"/>
      <c r="D72" s="2"/>
      <c r="E72" s="2"/>
      <c r="F72" s="11"/>
      <c r="G72" s="2"/>
      <c r="H72" s="11"/>
      <c r="I72" s="2"/>
    </row>
    <row r="73" spans="1:9" x14ac:dyDescent="0.3">
      <c r="A73" s="23"/>
      <c r="B73" s="23"/>
      <c r="C73" s="23"/>
      <c r="D73" s="23"/>
      <c r="E73" s="23"/>
      <c r="F73" s="23"/>
      <c r="G73" s="23"/>
      <c r="H73" s="23"/>
      <c r="I73" s="2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31" workbookViewId="0"/>
  </sheetViews>
  <sheetFormatPr baseColWidth="10" defaultRowHeight="14.4" x14ac:dyDescent="0.3"/>
  <cols>
    <col min="1" max="1" width="19.6640625" customWidth="1"/>
    <col min="3" max="3" width="50.109375" bestFit="1" customWidth="1"/>
    <col min="4" max="4" width="12.6640625" bestFit="1" customWidth="1"/>
    <col min="5" max="5" width="20" customWidth="1"/>
    <col min="8" max="8" width="12.6640625" bestFit="1" customWidth="1"/>
    <col min="9" max="9" width="18.33203125" bestFit="1" customWidth="1"/>
  </cols>
  <sheetData>
    <row r="1" spans="1:8" x14ac:dyDescent="0.3">
      <c r="A1" t="s">
        <v>147</v>
      </c>
    </row>
    <row r="2" spans="1:8" x14ac:dyDescent="0.3">
      <c r="A2" s="14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">
      <c r="A3">
        <v>1</v>
      </c>
      <c r="B3">
        <v>3050</v>
      </c>
      <c r="C3" t="str">
        <f>VLOOKUP(B3,'Kodelister brukt i eksemplene'!$A$5:$C$55,1+'Kodelister brukt i eksemplene'!$A$2,0)</f>
        <v>Salgsinntekt tjenester, avgiftspliktig, lav sats</v>
      </c>
      <c r="D3">
        <v>-20000</v>
      </c>
      <c r="E3" t="s">
        <v>114</v>
      </c>
      <c r="F3" s="1">
        <v>0.12</v>
      </c>
      <c r="G3">
        <f>D3*F3</f>
        <v>-2400</v>
      </c>
      <c r="H3">
        <v>33</v>
      </c>
    </row>
    <row r="4" spans="1:8" x14ac:dyDescent="0.3">
      <c r="A4">
        <v>1</v>
      </c>
      <c r="B4">
        <v>2703</v>
      </c>
      <c r="C4" t="str">
        <f>VLOOKUP(B4,'Kodelister brukt i eksemplene'!$A$5:$C$55,1+'Kodelister brukt i eksemplene'!$A$2,0)</f>
        <v>Utgående merverdiavgift, lav sats</v>
      </c>
      <c r="D4">
        <f>G3</f>
        <v>-2400</v>
      </c>
    </row>
    <row r="5" spans="1:8" x14ac:dyDescent="0.3">
      <c r="A5">
        <v>1</v>
      </c>
      <c r="B5">
        <v>1500</v>
      </c>
      <c r="C5" t="str">
        <f>VLOOKUP(B5,'Kodelister brukt i eksemplene'!$A$5:$C$55,1+'Kodelister brukt i eksemplene'!$A$2,0)</f>
        <v>Kundefordringer</v>
      </c>
      <c r="D5">
        <f>-SUM(D3:D4)</f>
        <v>22400</v>
      </c>
    </row>
    <row r="7" spans="1:8" x14ac:dyDescent="0.3">
      <c r="F7" s="1"/>
    </row>
    <row r="8" spans="1:8" x14ac:dyDescent="0.3">
      <c r="F8" s="1"/>
    </row>
    <row r="15" spans="1:8" x14ac:dyDescent="0.3">
      <c r="A15" s="2" t="s">
        <v>15</v>
      </c>
      <c r="B15" s="2">
        <v>913238254</v>
      </c>
    </row>
    <row r="16" spans="1:8" x14ac:dyDescent="0.3">
      <c r="A16" s="2" t="s">
        <v>16</v>
      </c>
      <c r="B16" s="3">
        <v>33</v>
      </c>
      <c r="C16" s="4"/>
    </row>
    <row r="17" spans="1:9" x14ac:dyDescent="0.3">
      <c r="A17" s="2" t="s">
        <v>17</v>
      </c>
      <c r="B17" s="2" t="s">
        <v>18</v>
      </c>
    </row>
    <row r="18" spans="1:9" x14ac:dyDescent="0.3">
      <c r="A18" s="2" t="s">
        <v>19</v>
      </c>
      <c r="B18" s="2" t="s">
        <v>20</v>
      </c>
    </row>
    <row r="19" spans="1:9" x14ac:dyDescent="0.3">
      <c r="B19" s="5"/>
      <c r="C19" s="5"/>
    </row>
    <row r="20" spans="1:9" x14ac:dyDescent="0.3">
      <c r="B20" s="5"/>
      <c r="C20" s="5"/>
    </row>
    <row r="21" spans="1:9" x14ac:dyDescent="0.3">
      <c r="A21" s="2" t="s">
        <v>21</v>
      </c>
      <c r="B21" s="6"/>
      <c r="C21" s="5"/>
    </row>
    <row r="22" spans="1:9" x14ac:dyDescent="0.3">
      <c r="A22" s="2" t="s">
        <v>22</v>
      </c>
      <c r="B22" s="6"/>
      <c r="C22" s="5"/>
    </row>
    <row r="23" spans="1:9" x14ac:dyDescent="0.3">
      <c r="B23" s="5"/>
      <c r="C23" s="5"/>
    </row>
    <row r="25" spans="1:9" x14ac:dyDescent="0.3">
      <c r="A25" s="2" t="s">
        <v>187</v>
      </c>
      <c r="B25" s="2">
        <v>2022</v>
      </c>
    </row>
    <row r="26" spans="1:9" x14ac:dyDescent="0.3">
      <c r="A26" s="2" t="s">
        <v>23</v>
      </c>
      <c r="B26" s="2" t="s">
        <v>188</v>
      </c>
    </row>
    <row r="28" spans="1:9" x14ac:dyDescent="0.3">
      <c r="A28" s="7" t="s">
        <v>24</v>
      </c>
      <c r="B28" s="8"/>
      <c r="C28" s="8"/>
      <c r="D28" s="8"/>
      <c r="E28" s="8"/>
      <c r="F28" s="8"/>
      <c r="G28" s="8"/>
      <c r="H28" s="9">
        <f>SUM(H31:H39)</f>
        <v>2400</v>
      </c>
    </row>
    <row r="30" spans="1:9" x14ac:dyDescent="0.3">
      <c r="A30" s="8" t="s">
        <v>25</v>
      </c>
      <c r="B30" s="8"/>
      <c r="C30" s="8"/>
      <c r="D30" s="2" t="s">
        <v>26</v>
      </c>
      <c r="E30" s="2" t="s">
        <v>27</v>
      </c>
      <c r="F30" s="2" t="s">
        <v>32</v>
      </c>
      <c r="G30" s="10" t="s">
        <v>28</v>
      </c>
      <c r="H30" s="2" t="s">
        <v>29</v>
      </c>
      <c r="I30" s="10" t="s">
        <v>30</v>
      </c>
    </row>
    <row r="31" spans="1:9" x14ac:dyDescent="0.3">
      <c r="A31" t="s">
        <v>69</v>
      </c>
      <c r="B31" s="8"/>
      <c r="C31" s="8"/>
      <c r="D31" s="2"/>
      <c r="E31" s="7" t="s">
        <v>114</v>
      </c>
      <c r="F31" s="11">
        <f>-D3</f>
        <v>20000</v>
      </c>
      <c r="G31" s="12">
        <f>F3</f>
        <v>0.12</v>
      </c>
      <c r="H31" s="11">
        <f>-D4</f>
        <v>2400</v>
      </c>
      <c r="I31" s="2"/>
    </row>
    <row r="32" spans="1:9" x14ac:dyDescent="0.3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3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3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3">
      <c r="A35" s="23"/>
      <c r="B35" s="23"/>
      <c r="C35" s="23"/>
      <c r="D35" s="23"/>
      <c r="E35" s="23"/>
      <c r="F35" s="23"/>
      <c r="G35" s="23"/>
      <c r="H35" s="23"/>
      <c r="I35" s="23"/>
    </row>
    <row r="36" spans="1:9" x14ac:dyDescent="0.3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3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3">
      <c r="A38" s="23"/>
      <c r="B38" s="23"/>
      <c r="C38" s="23"/>
      <c r="D38" s="23"/>
      <c r="E38" s="23"/>
      <c r="F38" s="23"/>
      <c r="G38" s="23"/>
      <c r="H38" s="23"/>
      <c r="I38" s="23"/>
    </row>
    <row r="39" spans="1:9" x14ac:dyDescent="0.3">
      <c r="A39" s="23" t="s">
        <v>295</v>
      </c>
      <c r="B39" s="23"/>
      <c r="C39" s="23"/>
      <c r="D39" s="23"/>
      <c r="E39" s="23"/>
      <c r="F39" s="23"/>
      <c r="G39" s="23"/>
      <c r="H39" s="23"/>
      <c r="I39" s="23"/>
    </row>
    <row r="40" spans="1:9" x14ac:dyDescent="0.3">
      <c r="A40" s="23" t="s">
        <v>272</v>
      </c>
      <c r="B40" s="23" t="s">
        <v>273</v>
      </c>
      <c r="C40" s="23"/>
      <c r="D40" s="23" t="s">
        <v>274</v>
      </c>
      <c r="E40" s="23" t="s">
        <v>275</v>
      </c>
      <c r="F40" s="23" t="s">
        <v>276</v>
      </c>
      <c r="G40" s="23" t="s">
        <v>277</v>
      </c>
      <c r="H40" s="23" t="s">
        <v>278</v>
      </c>
      <c r="I40" s="23"/>
    </row>
    <row r="41" spans="1:9" x14ac:dyDescent="0.3">
      <c r="A41" s="23">
        <f>A3</f>
        <v>1</v>
      </c>
      <c r="B41" s="23">
        <f t="shared" ref="B41:B43" si="0">B3</f>
        <v>3050</v>
      </c>
      <c r="C41" s="23" t="str">
        <f>VLOOKUP(B41,'Kodelister brukt i eksemplene'!$A$5:$C$55,2+'Kodelister brukt i eksemplene'!$A$2,0)</f>
        <v>Sales revenue, services, subject to VAT, low rate</v>
      </c>
      <c r="D41" s="23">
        <f>D3</f>
        <v>-20000</v>
      </c>
      <c r="E41" s="23" t="str">
        <f t="shared" ref="E41:H41" si="1">E3</f>
        <v>12% utgående mva</v>
      </c>
      <c r="F41" s="1">
        <f t="shared" si="1"/>
        <v>0.12</v>
      </c>
      <c r="G41" s="23">
        <f t="shared" si="1"/>
        <v>-2400</v>
      </c>
      <c r="H41" s="23">
        <f t="shared" si="1"/>
        <v>33</v>
      </c>
      <c r="I41" s="23"/>
    </row>
    <row r="42" spans="1:9" x14ac:dyDescent="0.3">
      <c r="A42" s="23">
        <f t="shared" ref="A42:A43" si="2">A4</f>
        <v>1</v>
      </c>
      <c r="B42" s="23">
        <f t="shared" si="0"/>
        <v>2703</v>
      </c>
      <c r="C42" s="23" t="str">
        <f>VLOOKUP(B42,'Kodelister brukt i eksemplene'!$A$5:$C$55,2+'Kodelister brukt i eksemplene'!$A$2,0)</f>
        <v>Output VAT, low rate</v>
      </c>
      <c r="D42" s="23">
        <f t="shared" ref="D42:D43" si="3">D4</f>
        <v>-2400</v>
      </c>
      <c r="E42" s="23"/>
      <c r="F42" s="23"/>
      <c r="G42" s="23"/>
      <c r="H42" s="23"/>
      <c r="I42" s="23"/>
    </row>
    <row r="43" spans="1:9" x14ac:dyDescent="0.3">
      <c r="A43" s="23">
        <f t="shared" si="2"/>
        <v>1</v>
      </c>
      <c r="B43" s="23">
        <f t="shared" si="0"/>
        <v>1500</v>
      </c>
      <c r="C43" s="23" t="str">
        <f>VLOOKUP(B43,'Kodelister brukt i eksemplene'!$A$5:$C$55,2+'Kodelister brukt i eksemplene'!$A$2,0)</f>
        <v>Trade debtors (accounts receivable from customers)</v>
      </c>
      <c r="D43" s="23">
        <f t="shared" si="3"/>
        <v>22400</v>
      </c>
      <c r="E43" s="23"/>
      <c r="F43" s="23"/>
      <c r="G43" s="23"/>
      <c r="H43" s="23"/>
      <c r="I43" s="23"/>
    </row>
    <row r="44" spans="1:9" x14ac:dyDescent="0.3">
      <c r="A44" s="23"/>
      <c r="B44" s="23"/>
      <c r="C44" s="23"/>
      <c r="D44" s="23"/>
      <c r="E44" s="23"/>
      <c r="F44" s="23"/>
      <c r="G44" s="23"/>
      <c r="H44" s="23"/>
      <c r="I44" s="23"/>
    </row>
    <row r="45" spans="1:9" x14ac:dyDescent="0.3">
      <c r="A45" s="23"/>
      <c r="B45" s="23"/>
      <c r="C45" s="23"/>
      <c r="D45" s="23"/>
      <c r="E45" s="23"/>
      <c r="F45" s="1"/>
      <c r="G45" s="23"/>
      <c r="H45" s="23"/>
      <c r="I45" s="23"/>
    </row>
    <row r="46" spans="1:9" x14ac:dyDescent="0.3">
      <c r="A46" s="23"/>
      <c r="B46" s="23"/>
      <c r="C46" s="23"/>
      <c r="D46" s="23"/>
      <c r="E46" s="23"/>
      <c r="F46" s="1"/>
      <c r="G46" s="23"/>
      <c r="H46" s="23"/>
      <c r="I46" s="23"/>
    </row>
    <row r="47" spans="1:9" x14ac:dyDescent="0.3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3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3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3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3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3">
      <c r="A52" s="23"/>
      <c r="B52" s="23"/>
      <c r="C52" s="23"/>
      <c r="D52" s="23"/>
      <c r="E52" s="23"/>
      <c r="F52" s="23"/>
      <c r="G52" s="23"/>
      <c r="H52" s="23"/>
      <c r="I52" s="23"/>
    </row>
    <row r="53" spans="1:9" x14ac:dyDescent="0.3">
      <c r="A53" s="2" t="s">
        <v>279</v>
      </c>
      <c r="B53" s="2">
        <v>913238254</v>
      </c>
      <c r="C53" s="23"/>
      <c r="D53" s="23"/>
      <c r="E53" s="23"/>
      <c r="F53" s="23"/>
      <c r="G53" s="23"/>
      <c r="H53" s="23"/>
      <c r="I53" s="23"/>
    </row>
    <row r="54" spans="1:9" x14ac:dyDescent="0.3">
      <c r="A54" s="2" t="s">
        <v>280</v>
      </c>
      <c r="B54" s="3">
        <f>B16</f>
        <v>33</v>
      </c>
      <c r="C54" s="4"/>
      <c r="D54" s="23"/>
      <c r="E54" s="23"/>
      <c r="F54" s="23"/>
      <c r="G54" s="23"/>
      <c r="H54" s="23"/>
      <c r="I54" s="23"/>
    </row>
    <row r="55" spans="1:9" x14ac:dyDescent="0.3">
      <c r="A55" s="2" t="s">
        <v>281</v>
      </c>
      <c r="B55" s="2" t="s">
        <v>18</v>
      </c>
      <c r="C55" s="23"/>
      <c r="D55" s="23"/>
      <c r="E55" s="23"/>
      <c r="F55" s="23"/>
      <c r="G55" s="23"/>
      <c r="H55" s="23"/>
      <c r="I55" s="23"/>
    </row>
    <row r="56" spans="1:9" x14ac:dyDescent="0.3">
      <c r="A56" s="2" t="s">
        <v>19</v>
      </c>
      <c r="B56" s="2" t="s">
        <v>20</v>
      </c>
      <c r="C56" s="23"/>
      <c r="D56" s="23"/>
      <c r="E56" s="23"/>
      <c r="F56" s="23"/>
      <c r="G56" s="23"/>
      <c r="H56" s="23"/>
      <c r="I56" s="23"/>
    </row>
    <row r="57" spans="1:9" x14ac:dyDescent="0.3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3">
      <c r="A58" s="23"/>
      <c r="B58" s="5"/>
      <c r="C58" s="5"/>
      <c r="D58" s="23"/>
      <c r="E58" s="23"/>
      <c r="F58" s="23"/>
      <c r="G58" s="23"/>
      <c r="H58" s="23"/>
      <c r="I58" s="23"/>
    </row>
    <row r="59" spans="1:9" x14ac:dyDescent="0.3">
      <c r="A59" s="2" t="s">
        <v>282</v>
      </c>
      <c r="B59" s="6"/>
      <c r="C59" s="5"/>
      <c r="D59" s="23"/>
      <c r="E59" s="23"/>
      <c r="F59" s="23"/>
      <c r="G59" s="23"/>
      <c r="H59" s="23"/>
      <c r="I59" s="23"/>
    </row>
    <row r="60" spans="1:9" x14ac:dyDescent="0.3">
      <c r="A60" s="2" t="s">
        <v>22</v>
      </c>
      <c r="B60" s="6"/>
      <c r="C60" s="5"/>
      <c r="D60" s="23"/>
      <c r="E60" s="23"/>
      <c r="F60" s="23"/>
      <c r="G60" s="23"/>
      <c r="H60" s="23"/>
      <c r="I60" s="23"/>
    </row>
    <row r="61" spans="1:9" x14ac:dyDescent="0.3">
      <c r="A61" s="23"/>
      <c r="B61" s="5"/>
      <c r="C61" s="5"/>
      <c r="D61" s="23"/>
      <c r="E61" s="23"/>
      <c r="F61" s="23"/>
      <c r="G61" s="23"/>
      <c r="H61" s="23"/>
      <c r="I61" s="23"/>
    </row>
    <row r="62" spans="1:9" x14ac:dyDescent="0.3">
      <c r="A62" s="23"/>
      <c r="B62" s="23"/>
      <c r="C62" s="23"/>
      <c r="D62" s="23"/>
      <c r="E62" s="23"/>
      <c r="F62" s="23"/>
      <c r="G62" s="23"/>
      <c r="H62" s="23"/>
      <c r="I62" s="23"/>
    </row>
    <row r="63" spans="1:9" x14ac:dyDescent="0.3">
      <c r="A63" s="2" t="s">
        <v>283</v>
      </c>
      <c r="B63" s="2">
        <v>2022</v>
      </c>
      <c r="C63" s="23"/>
      <c r="D63" s="23"/>
      <c r="E63" s="23"/>
      <c r="F63" s="23"/>
      <c r="G63" s="23"/>
      <c r="H63" s="23"/>
      <c r="I63" s="23"/>
    </row>
    <row r="64" spans="1:9" x14ac:dyDescent="0.3">
      <c r="A64" s="2" t="s">
        <v>284</v>
      </c>
      <c r="B64" s="2" t="s">
        <v>188</v>
      </c>
      <c r="C64" s="23"/>
      <c r="D64" s="23"/>
      <c r="E64" s="23"/>
      <c r="F64" s="23"/>
      <c r="G64" s="23"/>
      <c r="H64" s="23"/>
      <c r="I64" s="23"/>
    </row>
    <row r="65" spans="1:9" x14ac:dyDescent="0.3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3">
      <c r="A66" s="7" t="s">
        <v>24</v>
      </c>
      <c r="B66" s="8"/>
      <c r="C66" s="8"/>
      <c r="D66" s="8"/>
      <c r="E66" s="8"/>
      <c r="F66" s="8"/>
      <c r="G66" s="8"/>
      <c r="H66" s="9">
        <f>H28</f>
        <v>2400</v>
      </c>
      <c r="I66" s="23"/>
    </row>
    <row r="67" spans="1:9" x14ac:dyDescent="0.3">
      <c r="A67" s="23"/>
      <c r="B67" s="23"/>
      <c r="C67" s="23"/>
      <c r="D67" s="23"/>
      <c r="E67" s="23"/>
      <c r="F67" s="23"/>
      <c r="G67" s="23"/>
      <c r="H67" s="23"/>
      <c r="I67" s="23"/>
    </row>
    <row r="68" spans="1:9" x14ac:dyDescent="0.3">
      <c r="A68" s="8" t="s">
        <v>285</v>
      </c>
      <c r="B68" s="8"/>
      <c r="C68" s="8"/>
      <c r="D68" s="2" t="s">
        <v>309</v>
      </c>
      <c r="E68" s="25" t="s">
        <v>275</v>
      </c>
      <c r="F68" s="2" t="s">
        <v>310</v>
      </c>
      <c r="G68" s="10" t="s">
        <v>276</v>
      </c>
      <c r="H68" s="2" t="s">
        <v>311</v>
      </c>
      <c r="I68" s="10" t="s">
        <v>312</v>
      </c>
    </row>
    <row r="69" spans="1:9" x14ac:dyDescent="0.3">
      <c r="A69" s="7" t="str">
        <f>VLOOKUP(A31,'Kodelister brukt i eksemplene'!$A$66:$C$96,3,0)</f>
        <v xml:space="preserve">33 Output VAT Reduced rate, low </v>
      </c>
      <c r="B69" s="8"/>
      <c r="C69" s="8"/>
      <c r="D69" s="2"/>
      <c r="E69" s="2" t="str">
        <f>E31</f>
        <v>12% utgående mva</v>
      </c>
      <c r="F69" s="11"/>
      <c r="G69" s="12"/>
      <c r="H69" s="23">
        <f>H31</f>
        <v>2400</v>
      </c>
      <c r="I69" s="2"/>
    </row>
    <row r="70" spans="1:9" x14ac:dyDescent="0.3">
      <c r="A70" s="7"/>
      <c r="B70" s="8"/>
      <c r="C70" s="8"/>
      <c r="D70" s="2"/>
      <c r="E70" s="2"/>
      <c r="F70" s="11"/>
      <c r="G70" s="12"/>
      <c r="H70" s="11"/>
      <c r="I70" s="2"/>
    </row>
    <row r="71" spans="1:9" x14ac:dyDescent="0.3">
      <c r="A71" s="7"/>
      <c r="B71" s="8"/>
      <c r="C71" s="8"/>
      <c r="D71" s="2"/>
      <c r="E71" s="2"/>
      <c r="F71" s="11"/>
      <c r="G71" s="12"/>
      <c r="H71" s="11"/>
      <c r="I71" s="2"/>
    </row>
    <row r="72" spans="1:9" x14ac:dyDescent="0.3">
      <c r="A72" s="7"/>
      <c r="B72" s="8"/>
      <c r="C72" s="8"/>
      <c r="D72" s="2"/>
      <c r="E72" s="2"/>
      <c r="F72" s="11"/>
      <c r="G72" s="2"/>
      <c r="H72" s="11"/>
      <c r="I72" s="2"/>
    </row>
    <row r="73" spans="1:9" x14ac:dyDescent="0.3">
      <c r="A73" s="23"/>
      <c r="B73" s="23"/>
      <c r="C73" s="23"/>
      <c r="D73" s="23"/>
      <c r="E73" s="23"/>
      <c r="F73" s="23"/>
      <c r="G73" s="23"/>
      <c r="H73" s="23"/>
      <c r="I73" s="2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31" workbookViewId="0"/>
  </sheetViews>
  <sheetFormatPr baseColWidth="10" defaultRowHeight="14.4" x14ac:dyDescent="0.3"/>
  <cols>
    <col min="1" max="1" width="19.6640625" customWidth="1"/>
    <col min="3" max="3" width="50.109375" bestFit="1" customWidth="1"/>
    <col min="4" max="4" width="12.6640625" bestFit="1" customWidth="1"/>
    <col min="5" max="5" width="20" customWidth="1"/>
    <col min="8" max="8" width="12.6640625" bestFit="1" customWidth="1"/>
    <col min="9" max="9" width="18.33203125" bestFit="1" customWidth="1"/>
  </cols>
  <sheetData>
    <row r="1" spans="1:8" x14ac:dyDescent="0.3">
      <c r="A1" t="s">
        <v>150</v>
      </c>
    </row>
    <row r="2" spans="1:8" x14ac:dyDescent="0.3">
      <c r="A2" s="14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">
      <c r="A3">
        <v>1</v>
      </c>
      <c r="B3">
        <v>3120</v>
      </c>
      <c r="C3" t="str">
        <f>VLOOKUP(B3,'Kodelister brukt i eksemplene'!$A$5:$C$55,1+'Kodelister brukt i eksemplene'!$A$2,0)</f>
        <v>Salgsinntekt tjenester, innenlands, avgiftsfri</v>
      </c>
      <c r="D3">
        <v>-20000</v>
      </c>
      <c r="E3" t="s">
        <v>117</v>
      </c>
      <c r="F3" s="1"/>
      <c r="H3">
        <v>5</v>
      </c>
    </row>
    <row r="4" spans="1:8" x14ac:dyDescent="0.3">
      <c r="A4">
        <v>1</v>
      </c>
      <c r="B4">
        <v>2700</v>
      </c>
      <c r="C4" t="str">
        <f>VLOOKUP(B4,'Kodelister brukt i eksemplene'!$A$5:$C$55,1+'Kodelister brukt i eksemplene'!$A$2,0)</f>
        <v>Utgående merverdiavgift, høy sats</v>
      </c>
      <c r="D4">
        <f>G3</f>
        <v>0</v>
      </c>
    </row>
    <row r="5" spans="1:8" x14ac:dyDescent="0.3">
      <c r="A5">
        <v>1</v>
      </c>
      <c r="B5">
        <v>1500</v>
      </c>
      <c r="C5" t="str">
        <f>VLOOKUP(B5,'Kodelister brukt i eksemplene'!$A$5:$C$55,1+'Kodelister brukt i eksemplene'!$A$2,0)</f>
        <v>Kundefordringer</v>
      </c>
      <c r="D5">
        <f>-SUM(D3:D4)</f>
        <v>20000</v>
      </c>
    </row>
    <row r="7" spans="1:8" x14ac:dyDescent="0.3">
      <c r="F7" s="1"/>
    </row>
    <row r="8" spans="1:8" x14ac:dyDescent="0.3">
      <c r="F8" s="1"/>
    </row>
    <row r="15" spans="1:8" x14ac:dyDescent="0.3">
      <c r="A15" s="2" t="s">
        <v>15</v>
      </c>
      <c r="B15" s="2">
        <v>913238254</v>
      </c>
    </row>
    <row r="16" spans="1:8" x14ac:dyDescent="0.3">
      <c r="A16" s="2" t="s">
        <v>16</v>
      </c>
      <c r="B16" s="3">
        <v>5</v>
      </c>
      <c r="C16" s="4"/>
    </row>
    <row r="17" spans="1:9" x14ac:dyDescent="0.3">
      <c r="A17" s="2" t="s">
        <v>17</v>
      </c>
      <c r="B17" s="2" t="s">
        <v>18</v>
      </c>
    </row>
    <row r="18" spans="1:9" x14ac:dyDescent="0.3">
      <c r="A18" s="2" t="s">
        <v>19</v>
      </c>
      <c r="B18" s="2" t="s">
        <v>20</v>
      </c>
    </row>
    <row r="19" spans="1:9" x14ac:dyDescent="0.3">
      <c r="B19" s="5"/>
      <c r="C19" s="5"/>
    </row>
    <row r="20" spans="1:9" x14ac:dyDescent="0.3">
      <c r="B20" s="5"/>
      <c r="C20" s="5"/>
    </row>
    <row r="21" spans="1:9" x14ac:dyDescent="0.3">
      <c r="A21" s="2" t="s">
        <v>21</v>
      </c>
      <c r="B21" s="6"/>
      <c r="C21" s="5"/>
    </row>
    <row r="22" spans="1:9" x14ac:dyDescent="0.3">
      <c r="A22" s="2" t="s">
        <v>22</v>
      </c>
      <c r="B22" s="6"/>
      <c r="C22" s="5"/>
    </row>
    <row r="23" spans="1:9" x14ac:dyDescent="0.3">
      <c r="B23" s="5"/>
      <c r="C23" s="5"/>
    </row>
    <row r="25" spans="1:9" x14ac:dyDescent="0.3">
      <c r="A25" s="2" t="s">
        <v>187</v>
      </c>
      <c r="B25" s="2">
        <v>2022</v>
      </c>
    </row>
    <row r="26" spans="1:9" x14ac:dyDescent="0.3">
      <c r="A26" s="2" t="s">
        <v>23</v>
      </c>
      <c r="B26" s="2" t="s">
        <v>188</v>
      </c>
    </row>
    <row r="28" spans="1:9" x14ac:dyDescent="0.3">
      <c r="A28" s="7" t="s">
        <v>24</v>
      </c>
      <c r="B28" s="8"/>
      <c r="C28" s="8"/>
      <c r="D28" s="8"/>
      <c r="E28" s="8"/>
      <c r="F28" s="8"/>
      <c r="G28" s="8"/>
      <c r="H28" s="9">
        <f>SUM(H31:H39)</f>
        <v>0</v>
      </c>
    </row>
    <row r="30" spans="1:9" x14ac:dyDescent="0.3">
      <c r="A30" s="8" t="s">
        <v>25</v>
      </c>
      <c r="B30" s="8"/>
      <c r="C30" s="8"/>
      <c r="D30" s="2" t="s">
        <v>26</v>
      </c>
      <c r="E30" s="2" t="s">
        <v>27</v>
      </c>
      <c r="F30" s="2" t="s">
        <v>32</v>
      </c>
      <c r="G30" s="10" t="s">
        <v>28</v>
      </c>
      <c r="H30" s="2" t="s">
        <v>29</v>
      </c>
      <c r="I30" s="10" t="s">
        <v>30</v>
      </c>
    </row>
    <row r="31" spans="1:9" x14ac:dyDescent="0.3">
      <c r="A31" t="s">
        <v>70</v>
      </c>
      <c r="B31" s="8"/>
      <c r="C31" s="8"/>
      <c r="D31" s="2"/>
      <c r="E31" t="s">
        <v>117</v>
      </c>
      <c r="F31" s="11">
        <f>-D3</f>
        <v>20000</v>
      </c>
      <c r="G31" s="12">
        <v>0</v>
      </c>
      <c r="H31" s="11">
        <f>D4</f>
        <v>0</v>
      </c>
      <c r="I31" s="2"/>
    </row>
    <row r="32" spans="1:9" x14ac:dyDescent="0.3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3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3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3">
      <c r="A35" s="23"/>
      <c r="B35" s="23"/>
      <c r="C35" s="23"/>
      <c r="D35" s="23"/>
      <c r="E35" s="23"/>
      <c r="F35" s="23"/>
      <c r="G35" s="23"/>
      <c r="H35" s="23"/>
      <c r="I35" s="23"/>
    </row>
    <row r="36" spans="1:9" x14ac:dyDescent="0.3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3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3">
      <c r="A38" s="23"/>
      <c r="B38" s="23"/>
      <c r="C38" s="23"/>
      <c r="D38" s="23"/>
      <c r="E38" s="23"/>
      <c r="F38" s="23"/>
      <c r="G38" s="23"/>
      <c r="H38" s="23"/>
      <c r="I38" s="23"/>
    </row>
    <row r="39" spans="1:9" x14ac:dyDescent="0.3">
      <c r="A39" s="23" t="s">
        <v>295</v>
      </c>
      <c r="B39" s="23"/>
      <c r="C39" s="23"/>
      <c r="D39" s="23"/>
      <c r="E39" s="23"/>
      <c r="F39" s="23"/>
      <c r="G39" s="23"/>
      <c r="H39" s="23"/>
      <c r="I39" s="23"/>
    </row>
    <row r="40" spans="1:9" x14ac:dyDescent="0.3">
      <c r="A40" s="23" t="s">
        <v>272</v>
      </c>
      <c r="B40" s="23" t="s">
        <v>273</v>
      </c>
      <c r="C40" s="23"/>
      <c r="D40" s="23" t="s">
        <v>274</v>
      </c>
      <c r="E40" s="23" t="s">
        <v>275</v>
      </c>
      <c r="F40" s="23" t="s">
        <v>276</v>
      </c>
      <c r="G40" s="23" t="s">
        <v>277</v>
      </c>
      <c r="H40" s="23" t="s">
        <v>278</v>
      </c>
      <c r="I40" s="23"/>
    </row>
    <row r="41" spans="1:9" x14ac:dyDescent="0.3">
      <c r="A41" s="23">
        <f>A3</f>
        <v>1</v>
      </c>
      <c r="B41" s="23">
        <f t="shared" ref="B41:B43" si="0">B3</f>
        <v>3120</v>
      </c>
      <c r="C41" s="23" t="str">
        <f>VLOOKUP(B41,'Kodelister brukt i eksemplene'!$A$5:$C$55,2+'Kodelister brukt i eksemplene'!$A$2,0)</f>
        <v>Revenue services, domestic, duty free</v>
      </c>
      <c r="D41" s="23">
        <f>D3</f>
        <v>-20000</v>
      </c>
      <c r="E41" s="23" t="str">
        <f t="shared" ref="E41:H41" si="1">E3</f>
        <v>Fritatt</v>
      </c>
      <c r="F41" s="1">
        <f t="shared" si="1"/>
        <v>0</v>
      </c>
      <c r="G41" s="23">
        <f t="shared" si="1"/>
        <v>0</v>
      </c>
      <c r="H41" s="23">
        <f t="shared" si="1"/>
        <v>5</v>
      </c>
      <c r="I41" s="23"/>
    </row>
    <row r="42" spans="1:9" x14ac:dyDescent="0.3">
      <c r="A42" s="23">
        <f t="shared" ref="A42:A43" si="2">A4</f>
        <v>1</v>
      </c>
      <c r="B42" s="23">
        <f t="shared" si="0"/>
        <v>2700</v>
      </c>
      <c r="C42" s="23" t="str">
        <f>VLOOKUP(B42,'Kodelister brukt i eksemplene'!$A$5:$C$55,2+'Kodelister brukt i eksemplene'!$A$2,0)</f>
        <v>Output VAT, high rate</v>
      </c>
      <c r="D42" s="23">
        <f t="shared" ref="D42:D43" si="3">D4</f>
        <v>0</v>
      </c>
      <c r="E42" s="23"/>
      <c r="F42" s="23"/>
      <c r="G42" s="23"/>
      <c r="H42" s="23"/>
      <c r="I42" s="23"/>
    </row>
    <row r="43" spans="1:9" x14ac:dyDescent="0.3">
      <c r="A43" s="23">
        <f t="shared" si="2"/>
        <v>1</v>
      </c>
      <c r="B43" s="23">
        <f t="shared" si="0"/>
        <v>1500</v>
      </c>
      <c r="C43" s="23" t="str">
        <f>VLOOKUP(B43,'Kodelister brukt i eksemplene'!$A$5:$C$55,2+'Kodelister brukt i eksemplene'!$A$2,0)</f>
        <v>Trade debtors (accounts receivable from customers)</v>
      </c>
      <c r="D43" s="23">
        <f t="shared" si="3"/>
        <v>20000</v>
      </c>
      <c r="E43" s="23"/>
      <c r="F43" s="23"/>
      <c r="G43" s="23"/>
      <c r="H43" s="23"/>
      <c r="I43" s="23"/>
    </row>
    <row r="44" spans="1:9" x14ac:dyDescent="0.3">
      <c r="A44" s="23"/>
      <c r="B44" s="23"/>
      <c r="C44" s="23"/>
      <c r="D44" s="23"/>
      <c r="E44" s="23"/>
      <c r="F44" s="23"/>
      <c r="G44" s="23"/>
      <c r="H44" s="23"/>
      <c r="I44" s="23"/>
    </row>
    <row r="45" spans="1:9" x14ac:dyDescent="0.3">
      <c r="A45" s="23"/>
      <c r="B45" s="23"/>
      <c r="C45" s="23"/>
      <c r="D45" s="23"/>
      <c r="E45" s="23"/>
      <c r="F45" s="1"/>
      <c r="G45" s="23"/>
      <c r="H45" s="23"/>
      <c r="I45" s="23"/>
    </row>
    <row r="46" spans="1:9" x14ac:dyDescent="0.3">
      <c r="A46" s="23"/>
      <c r="B46" s="23"/>
      <c r="C46" s="23"/>
      <c r="D46" s="23"/>
      <c r="E46" s="23"/>
      <c r="F46" s="1"/>
      <c r="G46" s="23"/>
      <c r="H46" s="23"/>
      <c r="I46" s="23"/>
    </row>
    <row r="47" spans="1:9" x14ac:dyDescent="0.3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3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3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3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3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3">
      <c r="A52" s="23"/>
      <c r="B52" s="23"/>
      <c r="C52" s="23"/>
      <c r="D52" s="23"/>
      <c r="E52" s="23"/>
      <c r="F52" s="23"/>
      <c r="G52" s="23"/>
      <c r="H52" s="23"/>
      <c r="I52" s="23"/>
    </row>
    <row r="53" spans="1:9" x14ac:dyDescent="0.3">
      <c r="A53" s="2" t="s">
        <v>279</v>
      </c>
      <c r="B53" s="2">
        <v>913238254</v>
      </c>
      <c r="C53" s="23"/>
      <c r="D53" s="23"/>
      <c r="E53" s="23"/>
      <c r="F53" s="23"/>
      <c r="G53" s="23"/>
      <c r="H53" s="23"/>
      <c r="I53" s="23"/>
    </row>
    <row r="54" spans="1:9" x14ac:dyDescent="0.3">
      <c r="A54" s="2" t="s">
        <v>280</v>
      </c>
      <c r="B54" s="3">
        <f>B16</f>
        <v>5</v>
      </c>
      <c r="C54" s="4"/>
      <c r="D54" s="23"/>
      <c r="E54" s="23"/>
      <c r="F54" s="23"/>
      <c r="G54" s="23"/>
      <c r="H54" s="23"/>
      <c r="I54" s="23"/>
    </row>
    <row r="55" spans="1:9" x14ac:dyDescent="0.3">
      <c r="A55" s="2" t="s">
        <v>281</v>
      </c>
      <c r="B55" s="2" t="s">
        <v>18</v>
      </c>
      <c r="C55" s="23"/>
      <c r="D55" s="23"/>
      <c r="E55" s="23"/>
      <c r="F55" s="23"/>
      <c r="G55" s="23"/>
      <c r="H55" s="23"/>
      <c r="I55" s="23"/>
    </row>
    <row r="56" spans="1:9" x14ac:dyDescent="0.3">
      <c r="A56" s="2" t="s">
        <v>19</v>
      </c>
      <c r="B56" s="2" t="s">
        <v>20</v>
      </c>
      <c r="C56" s="23"/>
      <c r="D56" s="23"/>
      <c r="E56" s="23"/>
      <c r="F56" s="23"/>
      <c r="G56" s="23"/>
      <c r="H56" s="23"/>
      <c r="I56" s="23"/>
    </row>
    <row r="57" spans="1:9" x14ac:dyDescent="0.3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3">
      <c r="A58" s="23"/>
      <c r="B58" s="5"/>
      <c r="C58" s="5"/>
      <c r="D58" s="23"/>
      <c r="E58" s="23"/>
      <c r="F58" s="23"/>
      <c r="G58" s="23"/>
      <c r="H58" s="23"/>
      <c r="I58" s="23"/>
    </row>
    <row r="59" spans="1:9" x14ac:dyDescent="0.3">
      <c r="A59" s="2" t="s">
        <v>282</v>
      </c>
      <c r="B59" s="6"/>
      <c r="C59" s="5"/>
      <c r="D59" s="23"/>
      <c r="E59" s="23"/>
      <c r="F59" s="23"/>
      <c r="G59" s="23"/>
      <c r="H59" s="23"/>
      <c r="I59" s="23"/>
    </row>
    <row r="60" spans="1:9" x14ac:dyDescent="0.3">
      <c r="A60" s="2" t="s">
        <v>22</v>
      </c>
      <c r="B60" s="6"/>
      <c r="C60" s="5"/>
      <c r="D60" s="23"/>
      <c r="E60" s="23"/>
      <c r="F60" s="23"/>
      <c r="G60" s="23"/>
      <c r="H60" s="23"/>
      <c r="I60" s="23"/>
    </row>
    <row r="61" spans="1:9" x14ac:dyDescent="0.3">
      <c r="A61" s="23"/>
      <c r="B61" s="5"/>
      <c r="C61" s="5"/>
      <c r="D61" s="23"/>
      <c r="E61" s="23"/>
      <c r="F61" s="23"/>
      <c r="G61" s="23"/>
      <c r="H61" s="23"/>
      <c r="I61" s="23"/>
    </row>
    <row r="62" spans="1:9" x14ac:dyDescent="0.3">
      <c r="A62" s="23"/>
      <c r="B62" s="23"/>
      <c r="C62" s="23"/>
      <c r="D62" s="23"/>
      <c r="E62" s="23"/>
      <c r="F62" s="23"/>
      <c r="G62" s="23"/>
      <c r="H62" s="23"/>
      <c r="I62" s="23"/>
    </row>
    <row r="63" spans="1:9" x14ac:dyDescent="0.3">
      <c r="A63" s="2" t="s">
        <v>283</v>
      </c>
      <c r="B63" s="2">
        <v>2022</v>
      </c>
      <c r="C63" s="23"/>
      <c r="D63" s="23"/>
      <c r="E63" s="23"/>
      <c r="F63" s="23"/>
      <c r="G63" s="23"/>
      <c r="H63" s="23"/>
      <c r="I63" s="23"/>
    </row>
    <row r="64" spans="1:9" x14ac:dyDescent="0.3">
      <c r="A64" s="2" t="s">
        <v>284</v>
      </c>
      <c r="B64" s="2" t="s">
        <v>188</v>
      </c>
      <c r="C64" s="23"/>
      <c r="D64" s="23"/>
      <c r="E64" s="23"/>
      <c r="F64" s="23"/>
      <c r="G64" s="23"/>
      <c r="H64" s="23"/>
      <c r="I64" s="23"/>
    </row>
    <row r="65" spans="1:9" x14ac:dyDescent="0.3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3">
      <c r="A66" s="7" t="s">
        <v>24</v>
      </c>
      <c r="B66" s="8"/>
      <c r="C66" s="8"/>
      <c r="D66" s="8"/>
      <c r="E66" s="8"/>
      <c r="F66" s="8"/>
      <c r="G66" s="8"/>
      <c r="H66" s="9">
        <f>H28</f>
        <v>0</v>
      </c>
      <c r="I66" s="23"/>
    </row>
    <row r="67" spans="1:9" x14ac:dyDescent="0.3">
      <c r="A67" s="23"/>
      <c r="B67" s="23"/>
      <c r="C67" s="23"/>
      <c r="D67" s="23"/>
      <c r="E67" s="23"/>
      <c r="F67" s="23"/>
      <c r="G67" s="23"/>
      <c r="H67" s="23"/>
      <c r="I67" s="23"/>
    </row>
    <row r="68" spans="1:9" x14ac:dyDescent="0.3">
      <c r="A68" s="8" t="s">
        <v>285</v>
      </c>
      <c r="B68" s="8"/>
      <c r="C68" s="8"/>
      <c r="D68" s="2" t="s">
        <v>309</v>
      </c>
      <c r="E68" s="25" t="s">
        <v>275</v>
      </c>
      <c r="F68" s="2" t="s">
        <v>310</v>
      </c>
      <c r="G68" s="10" t="s">
        <v>276</v>
      </c>
      <c r="H68" s="2" t="s">
        <v>311</v>
      </c>
      <c r="I68" s="10" t="s">
        <v>312</v>
      </c>
    </row>
    <row r="69" spans="1:9" x14ac:dyDescent="0.3">
      <c r="A69" s="7" t="str">
        <f>VLOOKUP(A31,'Kodelister brukt i eksemplene'!$A$66:$C$96,3,0)</f>
        <v>5 No output VAT Zero rate</v>
      </c>
      <c r="B69" s="8"/>
      <c r="C69" s="8"/>
      <c r="D69" s="2"/>
      <c r="E69" s="2" t="str">
        <f>E31</f>
        <v>Fritatt</v>
      </c>
      <c r="F69" s="2">
        <f>F31</f>
        <v>20000</v>
      </c>
      <c r="G69" s="12">
        <f>G31</f>
        <v>0</v>
      </c>
      <c r="H69" s="23">
        <f>H31</f>
        <v>0</v>
      </c>
      <c r="I69" s="2"/>
    </row>
    <row r="70" spans="1:9" x14ac:dyDescent="0.3">
      <c r="A70" s="7"/>
      <c r="B70" s="8"/>
      <c r="C70" s="8"/>
      <c r="D70" s="2"/>
      <c r="E70" s="2"/>
      <c r="F70" s="11"/>
      <c r="G70" s="12"/>
      <c r="H70" s="11"/>
      <c r="I70" s="2"/>
    </row>
    <row r="71" spans="1:9" x14ac:dyDescent="0.3">
      <c r="A71" s="7"/>
      <c r="B71" s="8"/>
      <c r="C71" s="8"/>
      <c r="D71" s="2"/>
      <c r="E71" s="2"/>
      <c r="F71" s="11"/>
      <c r="G71" s="12"/>
      <c r="H71" s="11"/>
      <c r="I71" s="2"/>
    </row>
    <row r="72" spans="1:9" x14ac:dyDescent="0.3">
      <c r="A72" s="7"/>
      <c r="B72" s="8"/>
      <c r="C72" s="8"/>
      <c r="D72" s="2"/>
      <c r="E72" s="2"/>
      <c r="F72" s="11"/>
      <c r="G72" s="2"/>
      <c r="H72" s="11"/>
      <c r="I72" s="2"/>
    </row>
    <row r="73" spans="1:9" x14ac:dyDescent="0.3">
      <c r="A73" s="23"/>
      <c r="B73" s="23"/>
      <c r="C73" s="23"/>
      <c r="D73" s="23"/>
      <c r="E73" s="23"/>
      <c r="F73" s="23"/>
      <c r="G73" s="23"/>
      <c r="H73" s="23"/>
      <c r="I73" s="2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31" workbookViewId="0"/>
  </sheetViews>
  <sheetFormatPr baseColWidth="10" defaultRowHeight="14.4" x14ac:dyDescent="0.3"/>
  <cols>
    <col min="1" max="1" width="19.6640625" customWidth="1"/>
    <col min="3" max="3" width="50.109375" bestFit="1" customWidth="1"/>
    <col min="4" max="4" width="12.6640625" bestFit="1" customWidth="1"/>
    <col min="5" max="5" width="20" customWidth="1"/>
    <col min="8" max="8" width="12.6640625" bestFit="1" customWidth="1"/>
    <col min="9" max="9" width="18.33203125" bestFit="1" customWidth="1"/>
  </cols>
  <sheetData>
    <row r="1" spans="1:8" x14ac:dyDescent="0.3">
      <c r="A1" t="s">
        <v>151</v>
      </c>
    </row>
    <row r="2" spans="1:8" x14ac:dyDescent="0.3">
      <c r="A2" s="14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">
      <c r="A3">
        <v>1</v>
      </c>
      <c r="B3">
        <v>3005</v>
      </c>
      <c r="C3" t="str">
        <f>VLOOKUP(B3,'Kodelister brukt i eksemplene'!$A$5:$C$55,1+'Kodelister brukt i eksemplene'!$A$2,0)</f>
        <v>Salgsinntekt handelsvarer, omvendt avgiftsplikt</v>
      </c>
      <c r="D3">
        <v>-20000</v>
      </c>
      <c r="E3" t="s">
        <v>118</v>
      </c>
      <c r="F3" s="1"/>
      <c r="H3">
        <v>51</v>
      </c>
    </row>
    <row r="4" spans="1:8" x14ac:dyDescent="0.3">
      <c r="A4">
        <v>1</v>
      </c>
      <c r="B4">
        <v>2700</v>
      </c>
      <c r="C4" t="str">
        <f>VLOOKUP(B4,'Kodelister brukt i eksemplene'!$A$5:$C$55,1+'Kodelister brukt i eksemplene'!$A$2,0)</f>
        <v>Utgående merverdiavgift, høy sats</v>
      </c>
      <c r="D4">
        <f>G3</f>
        <v>0</v>
      </c>
    </row>
    <row r="5" spans="1:8" x14ac:dyDescent="0.3">
      <c r="A5">
        <v>1</v>
      </c>
      <c r="B5">
        <v>1500</v>
      </c>
      <c r="C5" t="str">
        <f>VLOOKUP(B5,'Kodelister brukt i eksemplene'!$A$5:$C$55,1+'Kodelister brukt i eksemplene'!$A$2,0)</f>
        <v>Kundefordringer</v>
      </c>
      <c r="D5">
        <f>-SUM(D3:D4)</f>
        <v>20000</v>
      </c>
    </row>
    <row r="7" spans="1:8" x14ac:dyDescent="0.3">
      <c r="F7" s="1"/>
    </row>
    <row r="8" spans="1:8" x14ac:dyDescent="0.3">
      <c r="F8" s="1"/>
    </row>
    <row r="15" spans="1:8" x14ac:dyDescent="0.3">
      <c r="A15" s="2" t="s">
        <v>15</v>
      </c>
      <c r="B15" s="2">
        <v>913238254</v>
      </c>
    </row>
    <row r="16" spans="1:8" x14ac:dyDescent="0.3">
      <c r="A16" s="2" t="s">
        <v>16</v>
      </c>
      <c r="B16" s="3">
        <v>51</v>
      </c>
      <c r="C16" s="4"/>
    </row>
    <row r="17" spans="1:9" x14ac:dyDescent="0.3">
      <c r="A17" s="2" t="s">
        <v>17</v>
      </c>
      <c r="B17" s="2" t="s">
        <v>18</v>
      </c>
    </row>
    <row r="18" spans="1:9" x14ac:dyDescent="0.3">
      <c r="A18" s="2" t="s">
        <v>19</v>
      </c>
      <c r="B18" s="2" t="s">
        <v>20</v>
      </c>
    </row>
    <row r="19" spans="1:9" x14ac:dyDescent="0.3">
      <c r="B19" s="5"/>
      <c r="C19" s="5"/>
    </row>
    <row r="20" spans="1:9" x14ac:dyDescent="0.3">
      <c r="B20" s="5"/>
      <c r="C20" s="5"/>
    </row>
    <row r="21" spans="1:9" x14ac:dyDescent="0.3">
      <c r="A21" s="2" t="s">
        <v>21</v>
      </c>
      <c r="B21" s="6"/>
      <c r="C21" s="5"/>
    </row>
    <row r="22" spans="1:9" x14ac:dyDescent="0.3">
      <c r="A22" s="2" t="s">
        <v>22</v>
      </c>
      <c r="B22" s="6"/>
      <c r="C22" s="5"/>
    </row>
    <row r="23" spans="1:9" x14ac:dyDescent="0.3">
      <c r="B23" s="5"/>
      <c r="C23" s="5"/>
    </row>
    <row r="25" spans="1:9" x14ac:dyDescent="0.3">
      <c r="A25" s="2" t="s">
        <v>187</v>
      </c>
      <c r="B25" s="2">
        <v>2022</v>
      </c>
    </row>
    <row r="26" spans="1:9" x14ac:dyDescent="0.3">
      <c r="A26" s="2" t="s">
        <v>23</v>
      </c>
      <c r="B26" s="2" t="s">
        <v>188</v>
      </c>
    </row>
    <row r="28" spans="1:9" x14ac:dyDescent="0.3">
      <c r="A28" s="7" t="s">
        <v>24</v>
      </c>
      <c r="B28" s="8"/>
      <c r="C28" s="8"/>
      <c r="D28" s="8"/>
      <c r="E28" s="8"/>
      <c r="F28" s="8"/>
      <c r="G28" s="8"/>
      <c r="H28" s="9">
        <f>SUM(H31:H39)</f>
        <v>0</v>
      </c>
    </row>
    <row r="30" spans="1:9" x14ac:dyDescent="0.3">
      <c r="A30" s="8" t="s">
        <v>25</v>
      </c>
      <c r="B30" s="8"/>
      <c r="C30" s="8"/>
      <c r="D30" s="2" t="s">
        <v>26</v>
      </c>
      <c r="E30" s="2" t="s">
        <v>27</v>
      </c>
      <c r="F30" s="2" t="s">
        <v>32</v>
      </c>
      <c r="G30" s="10" t="s">
        <v>28</v>
      </c>
      <c r="H30" s="2" t="s">
        <v>29</v>
      </c>
      <c r="I30" s="10" t="s">
        <v>30</v>
      </c>
    </row>
    <row r="31" spans="1:9" x14ac:dyDescent="0.3">
      <c r="A31" t="s">
        <v>71</v>
      </c>
      <c r="B31" s="8"/>
      <c r="C31" s="8"/>
      <c r="D31" s="2"/>
      <c r="E31" t="s">
        <v>118</v>
      </c>
      <c r="F31" s="11">
        <f>-D3</f>
        <v>20000</v>
      </c>
      <c r="G31" s="12">
        <f>F3</f>
        <v>0</v>
      </c>
      <c r="H31" s="11">
        <f>D4</f>
        <v>0</v>
      </c>
      <c r="I31" s="2"/>
    </row>
    <row r="32" spans="1:9" x14ac:dyDescent="0.3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3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3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3">
      <c r="A35" s="23"/>
      <c r="B35" s="23"/>
      <c r="C35" s="23"/>
      <c r="D35" s="23"/>
      <c r="E35" s="23"/>
      <c r="F35" s="23"/>
      <c r="G35" s="23"/>
      <c r="H35" s="23"/>
      <c r="I35" s="23"/>
    </row>
    <row r="36" spans="1:9" x14ac:dyDescent="0.3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3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3">
      <c r="A38" s="23"/>
      <c r="B38" s="23"/>
      <c r="C38" s="23"/>
      <c r="D38" s="23"/>
      <c r="E38" s="23"/>
      <c r="F38" s="23"/>
      <c r="G38" s="23"/>
      <c r="H38" s="23"/>
      <c r="I38" s="23"/>
    </row>
    <row r="39" spans="1:9" x14ac:dyDescent="0.3">
      <c r="A39" s="23" t="s">
        <v>296</v>
      </c>
      <c r="B39" s="23"/>
      <c r="C39" s="23"/>
      <c r="D39" s="23"/>
      <c r="E39" s="23"/>
      <c r="F39" s="23"/>
      <c r="G39" s="23"/>
      <c r="H39" s="23"/>
      <c r="I39" s="23"/>
    </row>
    <row r="40" spans="1:9" x14ac:dyDescent="0.3">
      <c r="A40" s="23" t="s">
        <v>272</v>
      </c>
      <c r="B40" s="23" t="s">
        <v>273</v>
      </c>
      <c r="C40" s="23"/>
      <c r="D40" s="23" t="s">
        <v>274</v>
      </c>
      <c r="E40" s="23" t="s">
        <v>275</v>
      </c>
      <c r="F40" s="23" t="s">
        <v>276</v>
      </c>
      <c r="G40" s="23" t="s">
        <v>277</v>
      </c>
      <c r="H40" s="23" t="s">
        <v>278</v>
      </c>
      <c r="I40" s="23"/>
    </row>
    <row r="41" spans="1:9" x14ac:dyDescent="0.3">
      <c r="A41" s="23">
        <f>A3</f>
        <v>1</v>
      </c>
      <c r="B41" s="23">
        <f t="shared" ref="B41:B43" si="0">B3</f>
        <v>3005</v>
      </c>
      <c r="C41" s="23" t="str">
        <f>VLOOKUP(B41,'Kodelister brukt i eksemplene'!$A$5:$C$55,2+'Kodelister brukt i eksemplene'!$A$2,0)</f>
        <v>Revenue trade goods, reversed VAT liability</v>
      </c>
      <c r="D41" s="23">
        <f>D3</f>
        <v>-20000</v>
      </c>
      <c r="E41" s="23" t="str">
        <f t="shared" ref="E41:H41" si="1">E3</f>
        <v>omsetning omvendt avgiftsplikt</v>
      </c>
      <c r="F41" s="1">
        <f t="shared" si="1"/>
        <v>0</v>
      </c>
      <c r="G41" s="23">
        <f t="shared" si="1"/>
        <v>0</v>
      </c>
      <c r="H41" s="23">
        <f t="shared" si="1"/>
        <v>51</v>
      </c>
      <c r="I41" s="23"/>
    </row>
    <row r="42" spans="1:9" x14ac:dyDescent="0.3">
      <c r="A42" s="23">
        <f t="shared" ref="A42:A43" si="2">A4</f>
        <v>1</v>
      </c>
      <c r="B42" s="23">
        <f t="shared" si="0"/>
        <v>2700</v>
      </c>
      <c r="C42" s="23" t="str">
        <f>VLOOKUP(B42,'Kodelister brukt i eksemplene'!$A$5:$C$55,2+'Kodelister brukt i eksemplene'!$A$2,0)</f>
        <v>Output VAT, high rate</v>
      </c>
      <c r="D42" s="23">
        <f t="shared" ref="D42:D43" si="3">D4</f>
        <v>0</v>
      </c>
      <c r="E42" s="23"/>
      <c r="F42" s="23"/>
      <c r="G42" s="23"/>
      <c r="H42" s="23"/>
      <c r="I42" s="23"/>
    </row>
    <row r="43" spans="1:9" x14ac:dyDescent="0.3">
      <c r="A43" s="23">
        <f t="shared" si="2"/>
        <v>1</v>
      </c>
      <c r="B43" s="23">
        <f t="shared" si="0"/>
        <v>1500</v>
      </c>
      <c r="C43" s="23" t="str">
        <f>VLOOKUP(B43,'Kodelister brukt i eksemplene'!$A$5:$C$55,2+'Kodelister brukt i eksemplene'!$A$2,0)</f>
        <v>Trade debtors (accounts receivable from customers)</v>
      </c>
      <c r="D43" s="23">
        <f t="shared" si="3"/>
        <v>20000</v>
      </c>
      <c r="E43" s="23"/>
      <c r="F43" s="23"/>
      <c r="G43" s="23"/>
      <c r="H43" s="23"/>
      <c r="I43" s="23"/>
    </row>
    <row r="44" spans="1:9" x14ac:dyDescent="0.3">
      <c r="A44" s="23"/>
      <c r="B44" s="23"/>
      <c r="C44" s="23"/>
      <c r="D44" s="23"/>
      <c r="E44" s="23"/>
      <c r="F44" s="23"/>
      <c r="G44" s="23"/>
      <c r="H44" s="23"/>
      <c r="I44" s="23"/>
    </row>
    <row r="45" spans="1:9" x14ac:dyDescent="0.3">
      <c r="A45" s="23"/>
      <c r="B45" s="23"/>
      <c r="C45" s="23"/>
      <c r="D45" s="23"/>
      <c r="E45" s="23"/>
      <c r="F45" s="1"/>
      <c r="G45" s="23"/>
      <c r="H45" s="23"/>
      <c r="I45" s="23"/>
    </row>
    <row r="46" spans="1:9" x14ac:dyDescent="0.3">
      <c r="A46" s="23"/>
      <c r="B46" s="23"/>
      <c r="C46" s="23"/>
      <c r="D46" s="23"/>
      <c r="E46" s="23"/>
      <c r="F46" s="1"/>
      <c r="G46" s="23"/>
      <c r="H46" s="23"/>
      <c r="I46" s="23"/>
    </row>
    <row r="47" spans="1:9" x14ac:dyDescent="0.3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3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3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3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3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3">
      <c r="A52" s="23"/>
      <c r="B52" s="23"/>
      <c r="C52" s="23"/>
      <c r="D52" s="23"/>
      <c r="E52" s="23"/>
      <c r="F52" s="23"/>
      <c r="G52" s="23"/>
      <c r="H52" s="23"/>
      <c r="I52" s="23"/>
    </row>
    <row r="53" spans="1:9" x14ac:dyDescent="0.3">
      <c r="A53" s="2" t="s">
        <v>279</v>
      </c>
      <c r="B53" s="2">
        <v>913238254</v>
      </c>
      <c r="C53" s="23"/>
      <c r="D53" s="23"/>
      <c r="E53" s="23"/>
      <c r="F53" s="23"/>
      <c r="G53" s="23"/>
      <c r="H53" s="23"/>
      <c r="I53" s="23"/>
    </row>
    <row r="54" spans="1:9" x14ac:dyDescent="0.3">
      <c r="A54" s="2" t="s">
        <v>280</v>
      </c>
      <c r="B54" s="3">
        <f>B16</f>
        <v>51</v>
      </c>
      <c r="C54" s="4"/>
      <c r="D54" s="23"/>
      <c r="E54" s="23"/>
      <c r="F54" s="23"/>
      <c r="G54" s="23"/>
      <c r="H54" s="23"/>
      <c r="I54" s="23"/>
    </row>
    <row r="55" spans="1:9" x14ac:dyDescent="0.3">
      <c r="A55" s="2" t="s">
        <v>281</v>
      </c>
      <c r="B55" s="2" t="s">
        <v>18</v>
      </c>
      <c r="C55" s="23"/>
      <c r="D55" s="23"/>
      <c r="E55" s="23"/>
      <c r="F55" s="23"/>
      <c r="G55" s="23"/>
      <c r="H55" s="23"/>
      <c r="I55" s="23"/>
    </row>
    <row r="56" spans="1:9" x14ac:dyDescent="0.3">
      <c r="A56" s="2" t="s">
        <v>19</v>
      </c>
      <c r="B56" s="2" t="s">
        <v>20</v>
      </c>
      <c r="C56" s="23"/>
      <c r="D56" s="23"/>
      <c r="E56" s="23"/>
      <c r="F56" s="23"/>
      <c r="G56" s="23"/>
      <c r="H56" s="23"/>
      <c r="I56" s="23"/>
    </row>
    <row r="57" spans="1:9" x14ac:dyDescent="0.3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3">
      <c r="A58" s="23"/>
      <c r="B58" s="5"/>
      <c r="C58" s="5"/>
      <c r="D58" s="23"/>
      <c r="E58" s="23"/>
      <c r="F58" s="23"/>
      <c r="G58" s="23"/>
      <c r="H58" s="23"/>
      <c r="I58" s="23"/>
    </row>
    <row r="59" spans="1:9" x14ac:dyDescent="0.3">
      <c r="A59" s="2" t="s">
        <v>282</v>
      </c>
      <c r="B59" s="6"/>
      <c r="C59" s="5"/>
      <c r="D59" s="23"/>
      <c r="E59" s="23"/>
      <c r="F59" s="23"/>
      <c r="G59" s="23"/>
      <c r="H59" s="23"/>
      <c r="I59" s="23"/>
    </row>
    <row r="60" spans="1:9" x14ac:dyDescent="0.3">
      <c r="A60" s="2" t="s">
        <v>22</v>
      </c>
      <c r="B60" s="6"/>
      <c r="C60" s="5"/>
      <c r="D60" s="23"/>
      <c r="E60" s="23"/>
      <c r="F60" s="23"/>
      <c r="G60" s="23"/>
      <c r="H60" s="23"/>
      <c r="I60" s="23"/>
    </row>
    <row r="61" spans="1:9" x14ac:dyDescent="0.3">
      <c r="A61" s="23"/>
      <c r="B61" s="5"/>
      <c r="C61" s="5"/>
      <c r="D61" s="23"/>
      <c r="E61" s="23"/>
      <c r="F61" s="23"/>
      <c r="G61" s="23"/>
      <c r="H61" s="23"/>
      <c r="I61" s="23"/>
    </row>
    <row r="62" spans="1:9" x14ac:dyDescent="0.3">
      <c r="A62" s="23"/>
      <c r="B62" s="23"/>
      <c r="C62" s="23"/>
      <c r="D62" s="23"/>
      <c r="E62" s="23"/>
      <c r="F62" s="23"/>
      <c r="G62" s="23"/>
      <c r="H62" s="23"/>
      <c r="I62" s="23"/>
    </row>
    <row r="63" spans="1:9" x14ac:dyDescent="0.3">
      <c r="A63" s="2" t="s">
        <v>283</v>
      </c>
      <c r="B63" s="2">
        <v>2022</v>
      </c>
      <c r="C63" s="23"/>
      <c r="D63" s="23"/>
      <c r="E63" s="23"/>
      <c r="F63" s="23"/>
      <c r="G63" s="23"/>
      <c r="H63" s="23"/>
      <c r="I63" s="23"/>
    </row>
    <row r="64" spans="1:9" x14ac:dyDescent="0.3">
      <c r="A64" s="2" t="s">
        <v>284</v>
      </c>
      <c r="B64" s="2" t="s">
        <v>188</v>
      </c>
      <c r="C64" s="23"/>
      <c r="D64" s="23"/>
      <c r="E64" s="23"/>
      <c r="F64" s="23"/>
      <c r="G64" s="23"/>
      <c r="H64" s="23"/>
      <c r="I64" s="23"/>
    </row>
    <row r="65" spans="1:9" x14ac:dyDescent="0.3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3">
      <c r="A66" s="7" t="s">
        <v>24</v>
      </c>
      <c r="B66" s="8"/>
      <c r="C66" s="8"/>
      <c r="D66" s="8"/>
      <c r="E66" s="8"/>
      <c r="F66" s="8"/>
      <c r="G66" s="8"/>
      <c r="H66" s="9">
        <f>H28</f>
        <v>0</v>
      </c>
      <c r="I66" s="23"/>
    </row>
    <row r="67" spans="1:9" x14ac:dyDescent="0.3">
      <c r="A67" s="23"/>
      <c r="B67" s="23"/>
      <c r="C67" s="23"/>
      <c r="D67" s="23"/>
      <c r="E67" s="23"/>
      <c r="F67" s="23"/>
      <c r="G67" s="23"/>
      <c r="H67" s="23"/>
      <c r="I67" s="23"/>
    </row>
    <row r="68" spans="1:9" x14ac:dyDescent="0.3">
      <c r="A68" s="8" t="s">
        <v>285</v>
      </c>
      <c r="B68" s="8"/>
      <c r="C68" s="8"/>
      <c r="D68" s="2" t="s">
        <v>309</v>
      </c>
      <c r="E68" s="25" t="s">
        <v>275</v>
      </c>
      <c r="F68" s="2" t="s">
        <v>310</v>
      </c>
      <c r="G68" s="10" t="s">
        <v>276</v>
      </c>
      <c r="H68" s="2" t="s">
        <v>311</v>
      </c>
      <c r="I68" s="10" t="s">
        <v>312</v>
      </c>
    </row>
    <row r="69" spans="1:9" x14ac:dyDescent="0.3">
      <c r="A69" s="7" t="str">
        <f>VLOOKUP(A31,'Kodelister brukt i eksemplene'!$A$66:$C$96,3,0)</f>
        <v xml:space="preserve">51 Domestic sales of reverse charge /VAT obligation Zero rate </v>
      </c>
      <c r="B69" s="8"/>
      <c r="C69" s="8"/>
      <c r="D69" s="2"/>
      <c r="E69" s="2" t="str">
        <f>E31</f>
        <v>omsetning omvendt avgiftsplikt</v>
      </c>
      <c r="F69" s="2">
        <f>F31</f>
        <v>20000</v>
      </c>
      <c r="G69" s="12">
        <f>G31</f>
        <v>0</v>
      </c>
      <c r="H69" s="23">
        <f>H31</f>
        <v>0</v>
      </c>
      <c r="I69" s="2"/>
    </row>
    <row r="70" spans="1:9" x14ac:dyDescent="0.3">
      <c r="A70" s="7"/>
      <c r="B70" s="8"/>
      <c r="C70" s="8"/>
      <c r="D70" s="2"/>
      <c r="E70" s="2"/>
      <c r="F70" s="11"/>
      <c r="G70" s="12"/>
      <c r="H70" s="11"/>
      <c r="I70" s="2"/>
    </row>
    <row r="71" spans="1:9" x14ac:dyDescent="0.3">
      <c r="A71" s="7"/>
      <c r="B71" s="8"/>
      <c r="C71" s="8"/>
      <c r="D71" s="2"/>
      <c r="E71" s="2"/>
      <c r="F71" s="11"/>
      <c r="G71" s="12"/>
      <c r="H71" s="11"/>
      <c r="I71" s="2"/>
    </row>
    <row r="72" spans="1:9" x14ac:dyDescent="0.3">
      <c r="A72" s="7"/>
      <c r="B72" s="8"/>
      <c r="C72" s="8"/>
      <c r="D72" s="2"/>
      <c r="E72" s="2"/>
      <c r="F72" s="11"/>
      <c r="G72" s="2"/>
      <c r="H72" s="11"/>
      <c r="I72" s="2"/>
    </row>
    <row r="73" spans="1:9" x14ac:dyDescent="0.3">
      <c r="A73" s="23"/>
      <c r="B73" s="23"/>
      <c r="C73" s="23"/>
      <c r="D73" s="23"/>
      <c r="E73" s="23"/>
      <c r="F73" s="23"/>
      <c r="G73" s="23"/>
      <c r="H73" s="23"/>
      <c r="I73" s="23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31" workbookViewId="0"/>
  </sheetViews>
  <sheetFormatPr baseColWidth="10" defaultRowHeight="14.4" x14ac:dyDescent="0.3"/>
  <cols>
    <col min="1" max="1" width="19.6640625" customWidth="1"/>
    <col min="3" max="3" width="50.109375" bestFit="1" customWidth="1"/>
    <col min="4" max="4" width="12.6640625" bestFit="1" customWidth="1"/>
    <col min="5" max="5" width="20" customWidth="1"/>
    <col min="8" max="8" width="12.6640625" bestFit="1" customWidth="1"/>
    <col min="9" max="9" width="18.33203125" bestFit="1" customWidth="1"/>
  </cols>
  <sheetData>
    <row r="1" spans="1:8" x14ac:dyDescent="0.3">
      <c r="A1" t="s">
        <v>154</v>
      </c>
    </row>
    <row r="2" spans="1:8" x14ac:dyDescent="0.3">
      <c r="A2" s="14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">
      <c r="A3">
        <v>1</v>
      </c>
      <c r="B3">
        <v>3115</v>
      </c>
      <c r="C3" t="str">
        <f>VLOOKUP(B3,'Kodelister brukt i eksemplene'!$A$5:$C$55,1+'Kodelister brukt i eksemplene'!$A$2,0)</f>
        <v>Salgsinntekt egentilvirkede varer, utførsel, avgiftsfri</v>
      </c>
      <c r="D3">
        <v>-20000</v>
      </c>
      <c r="E3" t="s">
        <v>119</v>
      </c>
      <c r="F3" s="1"/>
      <c r="H3">
        <v>52</v>
      </c>
    </row>
    <row r="4" spans="1:8" x14ac:dyDescent="0.3">
      <c r="A4">
        <v>1</v>
      </c>
      <c r="B4">
        <v>2700</v>
      </c>
      <c r="C4" t="str">
        <f>VLOOKUP(B4,'Kodelister brukt i eksemplene'!$A$5:$C$55,1+'Kodelister brukt i eksemplene'!$A$2,0)</f>
        <v>Utgående merverdiavgift, høy sats</v>
      </c>
      <c r="D4">
        <f>G3</f>
        <v>0</v>
      </c>
    </row>
    <row r="5" spans="1:8" x14ac:dyDescent="0.3">
      <c r="A5">
        <v>1</v>
      </c>
      <c r="B5">
        <v>1500</v>
      </c>
      <c r="C5" t="str">
        <f>VLOOKUP(B5,'Kodelister brukt i eksemplene'!$A$5:$C$55,1+'Kodelister brukt i eksemplene'!$A$2,0)</f>
        <v>Kundefordringer</v>
      </c>
      <c r="D5">
        <f>-SUM(D3:D4)</f>
        <v>20000</v>
      </c>
    </row>
    <row r="7" spans="1:8" x14ac:dyDescent="0.3">
      <c r="F7" s="1"/>
    </row>
    <row r="8" spans="1:8" x14ac:dyDescent="0.3">
      <c r="F8" s="1"/>
    </row>
    <row r="15" spans="1:8" x14ac:dyDescent="0.3">
      <c r="A15" s="2" t="s">
        <v>15</v>
      </c>
      <c r="B15" s="2">
        <v>913238254</v>
      </c>
    </row>
    <row r="16" spans="1:8" x14ac:dyDescent="0.3">
      <c r="A16" s="2" t="s">
        <v>16</v>
      </c>
      <c r="B16" s="3">
        <v>52</v>
      </c>
      <c r="C16" s="4"/>
    </row>
    <row r="17" spans="1:9" x14ac:dyDescent="0.3">
      <c r="A17" s="2" t="s">
        <v>17</v>
      </c>
      <c r="B17" s="2" t="s">
        <v>18</v>
      </c>
    </row>
    <row r="18" spans="1:9" x14ac:dyDescent="0.3">
      <c r="A18" s="2" t="s">
        <v>19</v>
      </c>
      <c r="B18" s="2" t="s">
        <v>20</v>
      </c>
    </row>
    <row r="19" spans="1:9" x14ac:dyDescent="0.3">
      <c r="B19" s="5"/>
      <c r="C19" s="5"/>
    </row>
    <row r="20" spans="1:9" x14ac:dyDescent="0.3">
      <c r="B20" s="5"/>
      <c r="C20" s="5"/>
    </row>
    <row r="21" spans="1:9" x14ac:dyDescent="0.3">
      <c r="A21" s="2" t="s">
        <v>21</v>
      </c>
      <c r="B21" s="6"/>
      <c r="C21" s="5"/>
    </row>
    <row r="22" spans="1:9" x14ac:dyDescent="0.3">
      <c r="A22" s="2" t="s">
        <v>22</v>
      </c>
      <c r="B22" s="6"/>
      <c r="C22" s="5"/>
    </row>
    <row r="23" spans="1:9" x14ac:dyDescent="0.3">
      <c r="B23" s="5"/>
      <c r="C23" s="5"/>
    </row>
    <row r="25" spans="1:9" x14ac:dyDescent="0.3">
      <c r="A25" s="2" t="s">
        <v>187</v>
      </c>
      <c r="B25" s="2">
        <v>2022</v>
      </c>
    </row>
    <row r="26" spans="1:9" x14ac:dyDescent="0.3">
      <c r="A26" s="2" t="s">
        <v>23</v>
      </c>
      <c r="B26" s="2" t="s">
        <v>188</v>
      </c>
    </row>
    <row r="28" spans="1:9" x14ac:dyDescent="0.3">
      <c r="A28" s="7" t="s">
        <v>24</v>
      </c>
      <c r="B28" s="8"/>
      <c r="C28" s="8"/>
      <c r="D28" s="8"/>
      <c r="E28" s="8"/>
      <c r="F28" s="8"/>
      <c r="G28" s="8"/>
      <c r="H28" s="9">
        <f>SUM(H31:H39)</f>
        <v>0</v>
      </c>
    </row>
    <row r="30" spans="1:9" x14ac:dyDescent="0.3">
      <c r="A30" s="8" t="s">
        <v>25</v>
      </c>
      <c r="B30" s="8"/>
      <c r="C30" s="8"/>
      <c r="D30" s="2" t="s">
        <v>26</v>
      </c>
      <c r="E30" s="2" t="s">
        <v>27</v>
      </c>
      <c r="F30" s="2" t="s">
        <v>32</v>
      </c>
      <c r="G30" s="10" t="s">
        <v>28</v>
      </c>
      <c r="H30" s="2" t="s">
        <v>29</v>
      </c>
      <c r="I30" s="10" t="s">
        <v>30</v>
      </c>
    </row>
    <row r="31" spans="1:9" x14ac:dyDescent="0.3">
      <c r="A31" s="23" t="s">
        <v>72</v>
      </c>
      <c r="B31" s="8"/>
      <c r="C31" s="8"/>
      <c r="D31" s="2"/>
      <c r="E31" t="str">
        <f>E3</f>
        <v>utførsel</v>
      </c>
      <c r="F31" s="11">
        <f>-D3</f>
        <v>20000</v>
      </c>
      <c r="G31" s="12">
        <f>F3</f>
        <v>0</v>
      </c>
      <c r="H31" s="11">
        <f>D4</f>
        <v>0</v>
      </c>
      <c r="I31" s="2"/>
    </row>
    <row r="32" spans="1:9" x14ac:dyDescent="0.3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3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3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3">
      <c r="A35" s="23"/>
      <c r="B35" s="23"/>
      <c r="C35" s="23"/>
      <c r="D35" s="23"/>
      <c r="E35" s="23"/>
      <c r="F35" s="23"/>
      <c r="G35" s="23"/>
      <c r="H35" s="23"/>
      <c r="I35" s="23"/>
    </row>
    <row r="36" spans="1:9" x14ac:dyDescent="0.3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3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3">
      <c r="A38" s="23"/>
      <c r="B38" s="23"/>
      <c r="C38" s="23"/>
      <c r="D38" s="23"/>
      <c r="E38" s="23"/>
      <c r="F38" s="23"/>
      <c r="G38" s="23"/>
      <c r="H38" s="23"/>
      <c r="I38" s="23"/>
    </row>
    <row r="39" spans="1:9" x14ac:dyDescent="0.3">
      <c r="A39" s="23" t="s">
        <v>297</v>
      </c>
      <c r="B39" s="23"/>
      <c r="C39" s="23"/>
      <c r="D39" s="23"/>
      <c r="E39" s="23"/>
      <c r="F39" s="23"/>
      <c r="G39" s="23"/>
      <c r="H39" s="23"/>
      <c r="I39" s="23"/>
    </row>
    <row r="40" spans="1:9" x14ac:dyDescent="0.3">
      <c r="A40" s="23" t="s">
        <v>272</v>
      </c>
      <c r="B40" s="23" t="s">
        <v>273</v>
      </c>
      <c r="C40" s="23"/>
      <c r="D40" s="23" t="s">
        <v>274</v>
      </c>
      <c r="E40" s="23" t="s">
        <v>275</v>
      </c>
      <c r="F40" s="23" t="s">
        <v>276</v>
      </c>
      <c r="G40" s="23" t="s">
        <v>277</v>
      </c>
      <c r="H40" s="23" t="s">
        <v>278</v>
      </c>
      <c r="I40" s="23"/>
    </row>
    <row r="41" spans="1:9" x14ac:dyDescent="0.3">
      <c r="A41" s="23">
        <f>A3</f>
        <v>1</v>
      </c>
      <c r="B41" s="23">
        <f t="shared" ref="B41:B43" si="0">B3</f>
        <v>3115</v>
      </c>
      <c r="C41" s="23" t="str">
        <f>VLOOKUP(B41,'Kodelister brukt i eksemplene'!$A$5:$C$55,2+'Kodelister brukt i eksemplene'!$A$2,0)</f>
        <v>Revenue self-produced goods,  exportation, duty free</v>
      </c>
      <c r="D41" s="23">
        <f>D3</f>
        <v>-20000</v>
      </c>
      <c r="E41" s="23" t="str">
        <f t="shared" ref="E41:H41" si="1">E3</f>
        <v>utførsel</v>
      </c>
      <c r="F41" s="1">
        <f t="shared" si="1"/>
        <v>0</v>
      </c>
      <c r="G41" s="23">
        <f t="shared" si="1"/>
        <v>0</v>
      </c>
      <c r="H41" s="23">
        <f t="shared" si="1"/>
        <v>52</v>
      </c>
      <c r="I41" s="23"/>
    </row>
    <row r="42" spans="1:9" x14ac:dyDescent="0.3">
      <c r="A42" s="23">
        <f t="shared" ref="A42:A43" si="2">A4</f>
        <v>1</v>
      </c>
      <c r="B42" s="23">
        <f t="shared" si="0"/>
        <v>2700</v>
      </c>
      <c r="C42" s="23" t="str">
        <f>VLOOKUP(B42,'Kodelister brukt i eksemplene'!$A$5:$C$55,2+'Kodelister brukt i eksemplene'!$A$2,0)</f>
        <v>Output VAT, high rate</v>
      </c>
      <c r="D42" s="23">
        <f t="shared" ref="D42:D43" si="3">D4</f>
        <v>0</v>
      </c>
      <c r="E42" s="23"/>
      <c r="F42" s="23"/>
      <c r="G42" s="23"/>
      <c r="H42" s="23"/>
      <c r="I42" s="23"/>
    </row>
    <row r="43" spans="1:9" x14ac:dyDescent="0.3">
      <c r="A43" s="23">
        <f t="shared" si="2"/>
        <v>1</v>
      </c>
      <c r="B43" s="23">
        <f t="shared" si="0"/>
        <v>1500</v>
      </c>
      <c r="C43" s="23" t="str">
        <f>VLOOKUP(B43,'Kodelister brukt i eksemplene'!$A$5:$C$55,2+'Kodelister brukt i eksemplene'!$A$2,0)</f>
        <v>Trade debtors (accounts receivable from customers)</v>
      </c>
      <c r="D43" s="23">
        <f t="shared" si="3"/>
        <v>20000</v>
      </c>
      <c r="E43" s="23"/>
      <c r="F43" s="23"/>
      <c r="G43" s="23"/>
      <c r="H43" s="23"/>
      <c r="I43" s="23"/>
    </row>
    <row r="44" spans="1:9" x14ac:dyDescent="0.3">
      <c r="A44" s="23"/>
      <c r="B44" s="23"/>
      <c r="C44" s="23"/>
      <c r="D44" s="23"/>
      <c r="E44" s="23"/>
      <c r="F44" s="23"/>
      <c r="G44" s="23"/>
      <c r="H44" s="23"/>
      <c r="I44" s="23"/>
    </row>
    <row r="45" spans="1:9" x14ac:dyDescent="0.3">
      <c r="A45" s="23"/>
      <c r="B45" s="23"/>
      <c r="C45" s="23"/>
      <c r="D45" s="23"/>
      <c r="E45" s="23"/>
      <c r="F45" s="1"/>
      <c r="G45" s="23"/>
      <c r="H45" s="23"/>
      <c r="I45" s="23"/>
    </row>
    <row r="46" spans="1:9" x14ac:dyDescent="0.3">
      <c r="A46" s="23"/>
      <c r="B46" s="23"/>
      <c r="C46" s="23"/>
      <c r="D46" s="23"/>
      <c r="E46" s="23"/>
      <c r="F46" s="1"/>
      <c r="G46" s="23"/>
      <c r="H46" s="23"/>
      <c r="I46" s="23"/>
    </row>
    <row r="47" spans="1:9" x14ac:dyDescent="0.3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3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3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3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3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3">
      <c r="A52" s="23"/>
      <c r="B52" s="23"/>
      <c r="C52" s="23"/>
      <c r="D52" s="23"/>
      <c r="E52" s="23"/>
      <c r="F52" s="23"/>
      <c r="G52" s="23"/>
      <c r="H52" s="23"/>
      <c r="I52" s="23"/>
    </row>
    <row r="53" spans="1:9" x14ac:dyDescent="0.3">
      <c r="A53" s="2" t="s">
        <v>279</v>
      </c>
      <c r="B53" s="2">
        <v>913238254</v>
      </c>
      <c r="C53" s="23"/>
      <c r="D53" s="23"/>
      <c r="E53" s="23"/>
      <c r="F53" s="23"/>
      <c r="G53" s="23"/>
      <c r="H53" s="23"/>
      <c r="I53" s="23"/>
    </row>
    <row r="54" spans="1:9" x14ac:dyDescent="0.3">
      <c r="A54" s="2" t="s">
        <v>280</v>
      </c>
      <c r="B54" s="3">
        <f>B16</f>
        <v>52</v>
      </c>
      <c r="C54" s="4"/>
      <c r="D54" s="23"/>
      <c r="E54" s="23"/>
      <c r="F54" s="23"/>
      <c r="G54" s="23"/>
      <c r="H54" s="23"/>
      <c r="I54" s="23"/>
    </row>
    <row r="55" spans="1:9" x14ac:dyDescent="0.3">
      <c r="A55" s="2" t="s">
        <v>281</v>
      </c>
      <c r="B55" s="2" t="s">
        <v>18</v>
      </c>
      <c r="C55" s="23"/>
      <c r="D55" s="23"/>
      <c r="E55" s="23"/>
      <c r="F55" s="23"/>
      <c r="G55" s="23"/>
      <c r="H55" s="23"/>
      <c r="I55" s="23"/>
    </row>
    <row r="56" spans="1:9" x14ac:dyDescent="0.3">
      <c r="A56" s="2" t="s">
        <v>19</v>
      </c>
      <c r="B56" s="2" t="s">
        <v>20</v>
      </c>
      <c r="C56" s="23"/>
      <c r="D56" s="23"/>
      <c r="E56" s="23"/>
      <c r="F56" s="23"/>
      <c r="G56" s="23"/>
      <c r="H56" s="23"/>
      <c r="I56" s="23"/>
    </row>
    <row r="57" spans="1:9" x14ac:dyDescent="0.3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3">
      <c r="A58" s="23"/>
      <c r="B58" s="5"/>
      <c r="C58" s="5"/>
      <c r="D58" s="23"/>
      <c r="E58" s="23"/>
      <c r="F58" s="23"/>
      <c r="G58" s="23"/>
      <c r="H58" s="23"/>
      <c r="I58" s="23"/>
    </row>
    <row r="59" spans="1:9" x14ac:dyDescent="0.3">
      <c r="A59" s="2" t="s">
        <v>282</v>
      </c>
      <c r="B59" s="6"/>
      <c r="C59" s="5"/>
      <c r="D59" s="23"/>
      <c r="E59" s="23"/>
      <c r="F59" s="23"/>
      <c r="G59" s="23"/>
      <c r="H59" s="23"/>
      <c r="I59" s="23"/>
    </row>
    <row r="60" spans="1:9" x14ac:dyDescent="0.3">
      <c r="A60" s="2" t="s">
        <v>22</v>
      </c>
      <c r="B60" s="6"/>
      <c r="C60" s="5"/>
      <c r="D60" s="23"/>
      <c r="E60" s="23"/>
      <c r="F60" s="23"/>
      <c r="G60" s="23"/>
      <c r="H60" s="23"/>
      <c r="I60" s="23"/>
    </row>
    <row r="61" spans="1:9" x14ac:dyDescent="0.3">
      <c r="A61" s="23"/>
      <c r="B61" s="5"/>
      <c r="C61" s="5"/>
      <c r="D61" s="23"/>
      <c r="E61" s="23"/>
      <c r="F61" s="23"/>
      <c r="G61" s="23"/>
      <c r="H61" s="23"/>
      <c r="I61" s="23"/>
    </row>
    <row r="62" spans="1:9" x14ac:dyDescent="0.3">
      <c r="A62" s="23"/>
      <c r="B62" s="23"/>
      <c r="C62" s="23"/>
      <c r="D62" s="23"/>
      <c r="E62" s="23"/>
      <c r="F62" s="23"/>
      <c r="G62" s="23"/>
      <c r="H62" s="23"/>
      <c r="I62" s="23"/>
    </row>
    <row r="63" spans="1:9" x14ac:dyDescent="0.3">
      <c r="A63" s="2" t="s">
        <v>283</v>
      </c>
      <c r="B63" s="2">
        <v>2022</v>
      </c>
      <c r="C63" s="23"/>
      <c r="D63" s="23"/>
      <c r="E63" s="23"/>
      <c r="F63" s="23"/>
      <c r="G63" s="23"/>
      <c r="H63" s="23"/>
      <c r="I63" s="23"/>
    </row>
    <row r="64" spans="1:9" x14ac:dyDescent="0.3">
      <c r="A64" s="2" t="s">
        <v>284</v>
      </c>
      <c r="B64" s="2" t="s">
        <v>188</v>
      </c>
      <c r="C64" s="23"/>
      <c r="D64" s="23"/>
      <c r="E64" s="23"/>
      <c r="F64" s="23"/>
      <c r="G64" s="23"/>
      <c r="H64" s="23"/>
      <c r="I64" s="23"/>
    </row>
    <row r="65" spans="1:9" x14ac:dyDescent="0.3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3">
      <c r="A66" s="7" t="s">
        <v>24</v>
      </c>
      <c r="B66" s="8"/>
      <c r="C66" s="8"/>
      <c r="D66" s="8"/>
      <c r="E66" s="8"/>
      <c r="F66" s="8"/>
      <c r="G66" s="8"/>
      <c r="H66" s="9">
        <f>H28</f>
        <v>0</v>
      </c>
      <c r="I66" s="23"/>
    </row>
    <row r="67" spans="1:9" x14ac:dyDescent="0.3">
      <c r="A67" s="23"/>
      <c r="B67" s="23"/>
      <c r="C67" s="23"/>
      <c r="D67" s="23"/>
      <c r="E67" s="23"/>
      <c r="F67" s="23"/>
      <c r="G67" s="23"/>
      <c r="H67" s="23"/>
      <c r="I67" s="23"/>
    </row>
    <row r="68" spans="1:9" x14ac:dyDescent="0.3">
      <c r="A68" s="8" t="s">
        <v>285</v>
      </c>
      <c r="B68" s="8"/>
      <c r="C68" s="8"/>
      <c r="D68" s="2" t="s">
        <v>309</v>
      </c>
      <c r="E68" s="25" t="s">
        <v>275</v>
      </c>
      <c r="F68" s="2" t="s">
        <v>310</v>
      </c>
      <c r="G68" s="10" t="s">
        <v>276</v>
      </c>
      <c r="H68" s="2" t="s">
        <v>311</v>
      </c>
      <c r="I68" s="10" t="s">
        <v>312</v>
      </c>
    </row>
    <row r="69" spans="1:9" x14ac:dyDescent="0.3">
      <c r="A69" s="7" t="str">
        <f>VLOOKUP(A31,'Kodelister brukt i eksemplene'!$A$66:$C$96,3,0)</f>
        <v>52 Export of goods and services Zero rate</v>
      </c>
      <c r="B69" s="8"/>
      <c r="C69" s="8"/>
      <c r="D69" s="2"/>
      <c r="E69" s="2" t="str">
        <f>E31</f>
        <v>utførsel</v>
      </c>
      <c r="F69" s="2">
        <f>F31</f>
        <v>20000</v>
      </c>
      <c r="G69" s="12">
        <f>G31</f>
        <v>0</v>
      </c>
      <c r="H69" s="23">
        <f>H31</f>
        <v>0</v>
      </c>
      <c r="I69" s="2"/>
    </row>
    <row r="70" spans="1:9" x14ac:dyDescent="0.3">
      <c r="A70" s="7"/>
      <c r="B70" s="8"/>
      <c r="C70" s="8"/>
      <c r="D70" s="2"/>
      <c r="E70" s="2"/>
      <c r="F70" s="11"/>
      <c r="G70" s="12"/>
      <c r="H70" s="11"/>
      <c r="I70" s="2"/>
    </row>
    <row r="71" spans="1:9" x14ac:dyDescent="0.3">
      <c r="A71" s="7"/>
      <c r="B71" s="8"/>
      <c r="C71" s="8"/>
      <c r="D71" s="2"/>
      <c r="E71" s="2"/>
      <c r="F71" s="11"/>
      <c r="G71" s="12"/>
      <c r="H71" s="11"/>
      <c r="I71" s="2"/>
    </row>
    <row r="72" spans="1:9" x14ac:dyDescent="0.3">
      <c r="A72" s="7"/>
      <c r="B72" s="8"/>
      <c r="C72" s="8"/>
      <c r="D72" s="2"/>
      <c r="E72" s="2"/>
      <c r="F72" s="11"/>
      <c r="G72" s="2"/>
      <c r="H72" s="11"/>
      <c r="I72" s="2"/>
    </row>
    <row r="73" spans="1:9" x14ac:dyDescent="0.3">
      <c r="A73" s="23"/>
      <c r="B73" s="23"/>
      <c r="C73" s="23"/>
      <c r="D73" s="23"/>
      <c r="E73" s="23"/>
      <c r="F73" s="23"/>
      <c r="G73" s="23"/>
      <c r="H73" s="23"/>
      <c r="I73" s="2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31" workbookViewId="0"/>
  </sheetViews>
  <sheetFormatPr baseColWidth="10" defaultRowHeight="14.4" x14ac:dyDescent="0.3"/>
  <cols>
    <col min="1" max="1" width="19.6640625" customWidth="1"/>
    <col min="3" max="3" width="50.109375" bestFit="1" customWidth="1"/>
    <col min="4" max="4" width="12.6640625" bestFit="1" customWidth="1"/>
    <col min="5" max="5" width="20" customWidth="1"/>
    <col min="8" max="8" width="12.6640625" bestFit="1" customWidth="1"/>
    <col min="9" max="9" width="18.33203125" bestFit="1" customWidth="1"/>
  </cols>
  <sheetData>
    <row r="1" spans="1:8" x14ac:dyDescent="0.3">
      <c r="A1" t="s">
        <v>152</v>
      </c>
    </row>
    <row r="2" spans="1:8" x14ac:dyDescent="0.3">
      <c r="A2" s="14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">
      <c r="A3">
        <v>1</v>
      </c>
      <c r="B3">
        <v>3220</v>
      </c>
      <c r="C3" t="str">
        <f>VLOOKUP(B3,'Kodelister brukt i eksemplene'!$A$5:$C$55,1+'Kodelister brukt i eksemplene'!$A$2,0)</f>
        <v>Salgsinntekt tjenester, unntatt avgiftsplikt</v>
      </c>
      <c r="D3">
        <v>-20000</v>
      </c>
      <c r="E3" t="s">
        <v>153</v>
      </c>
      <c r="F3" s="1"/>
      <c r="H3">
        <v>6</v>
      </c>
    </row>
    <row r="4" spans="1:8" x14ac:dyDescent="0.3">
      <c r="A4">
        <v>1</v>
      </c>
      <c r="B4">
        <v>2700</v>
      </c>
      <c r="C4" t="str">
        <f>VLOOKUP(B4,'Kodelister brukt i eksemplene'!$A$5:$C$55,1+'Kodelister brukt i eksemplene'!$A$2,0)</f>
        <v>Utgående merverdiavgift, høy sats</v>
      </c>
      <c r="D4">
        <f>G3</f>
        <v>0</v>
      </c>
    </row>
    <row r="5" spans="1:8" x14ac:dyDescent="0.3">
      <c r="A5">
        <v>1</v>
      </c>
      <c r="B5">
        <v>1500</v>
      </c>
      <c r="C5" t="str">
        <f>VLOOKUP(B5,'Kodelister brukt i eksemplene'!$A$5:$C$55,1+'Kodelister brukt i eksemplene'!$A$2,0)</f>
        <v>Kundefordringer</v>
      </c>
      <c r="D5">
        <f>-SUM(D3:D4)</f>
        <v>20000</v>
      </c>
    </row>
    <row r="7" spans="1:8" x14ac:dyDescent="0.3">
      <c r="F7" s="1"/>
    </row>
    <row r="8" spans="1:8" x14ac:dyDescent="0.3">
      <c r="F8" s="1"/>
    </row>
    <row r="15" spans="1:8" x14ac:dyDescent="0.3">
      <c r="A15" s="2" t="s">
        <v>15</v>
      </c>
      <c r="B15" s="2">
        <v>913238254</v>
      </c>
    </row>
    <row r="16" spans="1:8" x14ac:dyDescent="0.3">
      <c r="A16" s="2" t="s">
        <v>16</v>
      </c>
      <c r="B16" s="3">
        <v>6</v>
      </c>
      <c r="C16" s="4"/>
    </row>
    <row r="17" spans="1:9" x14ac:dyDescent="0.3">
      <c r="A17" s="2" t="s">
        <v>17</v>
      </c>
      <c r="B17" s="2" t="s">
        <v>18</v>
      </c>
    </row>
    <row r="18" spans="1:9" x14ac:dyDescent="0.3">
      <c r="A18" s="2" t="s">
        <v>19</v>
      </c>
      <c r="B18" s="2" t="s">
        <v>20</v>
      </c>
    </row>
    <row r="19" spans="1:9" x14ac:dyDescent="0.3">
      <c r="B19" s="5"/>
      <c r="C19" s="5"/>
    </row>
    <row r="20" spans="1:9" x14ac:dyDescent="0.3">
      <c r="B20" s="5"/>
      <c r="C20" s="5"/>
    </row>
    <row r="21" spans="1:9" x14ac:dyDescent="0.3">
      <c r="A21" s="2" t="s">
        <v>21</v>
      </c>
      <c r="B21" s="6"/>
      <c r="C21" s="5"/>
    </row>
    <row r="22" spans="1:9" x14ac:dyDescent="0.3">
      <c r="A22" s="2" t="s">
        <v>22</v>
      </c>
      <c r="B22" s="6"/>
      <c r="C22" s="5"/>
    </row>
    <row r="23" spans="1:9" x14ac:dyDescent="0.3">
      <c r="B23" s="5"/>
      <c r="C23" s="5"/>
    </row>
    <row r="25" spans="1:9" x14ac:dyDescent="0.3">
      <c r="A25" s="2" t="s">
        <v>187</v>
      </c>
      <c r="B25" s="2">
        <v>2022</v>
      </c>
    </row>
    <row r="26" spans="1:9" x14ac:dyDescent="0.3">
      <c r="A26" s="2" t="s">
        <v>23</v>
      </c>
      <c r="B26" s="2" t="s">
        <v>188</v>
      </c>
    </row>
    <row r="28" spans="1:9" x14ac:dyDescent="0.3">
      <c r="A28" s="7" t="s">
        <v>24</v>
      </c>
      <c r="B28" s="8"/>
      <c r="C28" s="8"/>
      <c r="D28" s="8"/>
      <c r="E28" s="8"/>
      <c r="F28" s="8"/>
      <c r="G28" s="8"/>
      <c r="H28" s="9">
        <f>SUM(H31:H39)</f>
        <v>0</v>
      </c>
    </row>
    <row r="30" spans="1:9" x14ac:dyDescent="0.3">
      <c r="A30" s="8" t="s">
        <v>25</v>
      </c>
      <c r="B30" s="8"/>
      <c r="C30" s="8"/>
      <c r="D30" s="2" t="s">
        <v>26</v>
      </c>
      <c r="E30" s="2" t="s">
        <v>27</v>
      </c>
      <c r="F30" s="2" t="s">
        <v>32</v>
      </c>
      <c r="G30" s="10" t="s">
        <v>28</v>
      </c>
      <c r="H30" s="2" t="s">
        <v>29</v>
      </c>
      <c r="I30" s="10" t="s">
        <v>30</v>
      </c>
    </row>
    <row r="31" spans="1:9" x14ac:dyDescent="0.3">
      <c r="A31" t="s">
        <v>85</v>
      </c>
      <c r="B31" s="8"/>
      <c r="C31" s="8"/>
      <c r="D31" s="2"/>
      <c r="E31" t="s">
        <v>153</v>
      </c>
      <c r="F31" s="11">
        <f>-D3</f>
        <v>20000</v>
      </c>
      <c r="G31" s="12">
        <v>0</v>
      </c>
      <c r="H31" s="11">
        <f>D4</f>
        <v>0</v>
      </c>
      <c r="I31" s="2"/>
    </row>
    <row r="32" spans="1:9" x14ac:dyDescent="0.3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3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3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3">
      <c r="A35" s="23"/>
      <c r="B35" s="23"/>
      <c r="C35" s="23"/>
      <c r="D35" s="23"/>
      <c r="E35" s="23"/>
      <c r="F35" s="23"/>
      <c r="G35" s="23"/>
      <c r="H35" s="23"/>
      <c r="I35" s="23"/>
    </row>
    <row r="36" spans="1:9" x14ac:dyDescent="0.3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3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3">
      <c r="A38" s="23"/>
      <c r="B38" s="23"/>
      <c r="C38" s="23"/>
      <c r="D38" s="23"/>
      <c r="E38" s="23"/>
      <c r="F38" s="23"/>
      <c r="G38" s="23"/>
      <c r="H38" s="23"/>
      <c r="I38" s="23"/>
    </row>
    <row r="39" spans="1:9" x14ac:dyDescent="0.3">
      <c r="A39" s="23" t="s">
        <v>298</v>
      </c>
      <c r="B39" s="23"/>
      <c r="C39" s="23"/>
      <c r="D39" s="23"/>
      <c r="E39" s="23"/>
      <c r="F39" s="23"/>
      <c r="G39" s="23"/>
      <c r="H39" s="23"/>
      <c r="I39" s="23"/>
    </row>
    <row r="40" spans="1:9" x14ac:dyDescent="0.3">
      <c r="A40" s="23" t="s">
        <v>272</v>
      </c>
      <c r="B40" s="23" t="s">
        <v>273</v>
      </c>
      <c r="C40" s="23"/>
      <c r="D40" s="23" t="s">
        <v>274</v>
      </c>
      <c r="E40" s="23" t="s">
        <v>275</v>
      </c>
      <c r="F40" s="23" t="s">
        <v>276</v>
      </c>
      <c r="G40" s="23" t="s">
        <v>277</v>
      </c>
      <c r="H40" s="23" t="s">
        <v>278</v>
      </c>
      <c r="I40" s="23"/>
    </row>
    <row r="41" spans="1:9" x14ac:dyDescent="0.3">
      <c r="A41" s="23">
        <f>A3</f>
        <v>1</v>
      </c>
      <c r="B41" s="23">
        <f t="shared" ref="B41:B43" si="0">B3</f>
        <v>3220</v>
      </c>
      <c r="C41" s="23" t="str">
        <f>VLOOKUP(B41,'Kodelister brukt i eksemplene'!$A$5:$C$55,2+'Kodelister brukt i eksemplene'!$A$2,0)</f>
        <v>Sales revenue, services, exempt from VAT</v>
      </c>
      <c r="D41" s="23">
        <f>D3</f>
        <v>-20000</v>
      </c>
      <c r="E41" s="23" t="str">
        <f t="shared" ref="E41:H41" si="1">E3</f>
        <v>Unntatt for mva</v>
      </c>
      <c r="F41" s="1">
        <f t="shared" si="1"/>
        <v>0</v>
      </c>
      <c r="G41" s="23">
        <f t="shared" si="1"/>
        <v>0</v>
      </c>
      <c r="H41" s="23">
        <f t="shared" si="1"/>
        <v>6</v>
      </c>
      <c r="I41" s="23"/>
    </row>
    <row r="42" spans="1:9" x14ac:dyDescent="0.3">
      <c r="A42" s="23">
        <f t="shared" ref="A42:A43" si="2">A4</f>
        <v>1</v>
      </c>
      <c r="B42" s="23">
        <f t="shared" si="0"/>
        <v>2700</v>
      </c>
      <c r="C42" s="23" t="str">
        <f>VLOOKUP(B42,'Kodelister brukt i eksemplene'!$A$5:$C$55,2+'Kodelister brukt i eksemplene'!$A$2,0)</f>
        <v>Output VAT, high rate</v>
      </c>
      <c r="D42" s="23">
        <f t="shared" ref="D42:D43" si="3">D4</f>
        <v>0</v>
      </c>
      <c r="E42" s="23"/>
      <c r="F42" s="23"/>
      <c r="G42" s="23"/>
      <c r="H42" s="23"/>
      <c r="I42" s="23"/>
    </row>
    <row r="43" spans="1:9" x14ac:dyDescent="0.3">
      <c r="A43" s="23">
        <f t="shared" si="2"/>
        <v>1</v>
      </c>
      <c r="B43" s="23">
        <f t="shared" si="0"/>
        <v>1500</v>
      </c>
      <c r="C43" s="23" t="str">
        <f>VLOOKUP(B43,'Kodelister brukt i eksemplene'!$A$5:$C$55,2+'Kodelister brukt i eksemplene'!$A$2,0)</f>
        <v>Trade debtors (accounts receivable from customers)</v>
      </c>
      <c r="D43" s="23">
        <f t="shared" si="3"/>
        <v>20000</v>
      </c>
      <c r="E43" s="23"/>
      <c r="F43" s="23"/>
      <c r="G43" s="23"/>
      <c r="H43" s="23"/>
      <c r="I43" s="23"/>
    </row>
    <row r="44" spans="1:9" x14ac:dyDescent="0.3">
      <c r="A44" s="23"/>
      <c r="B44" s="23"/>
      <c r="C44" s="23"/>
      <c r="D44" s="23"/>
      <c r="E44" s="23"/>
      <c r="F44" s="23"/>
      <c r="G44" s="23"/>
      <c r="H44" s="23"/>
      <c r="I44" s="23"/>
    </row>
    <row r="45" spans="1:9" x14ac:dyDescent="0.3">
      <c r="A45" s="23"/>
      <c r="B45" s="23"/>
      <c r="C45" s="23"/>
      <c r="D45" s="23"/>
      <c r="E45" s="23"/>
      <c r="F45" s="1"/>
      <c r="G45" s="23"/>
      <c r="H45" s="23"/>
      <c r="I45" s="23"/>
    </row>
    <row r="46" spans="1:9" x14ac:dyDescent="0.3">
      <c r="A46" s="23"/>
      <c r="B46" s="23"/>
      <c r="C46" s="23"/>
      <c r="D46" s="23"/>
      <c r="E46" s="23"/>
      <c r="F46" s="1"/>
      <c r="G46" s="23"/>
      <c r="H46" s="23"/>
      <c r="I46" s="23"/>
    </row>
    <row r="47" spans="1:9" x14ac:dyDescent="0.3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3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3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3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3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3">
      <c r="A52" s="23"/>
      <c r="B52" s="23"/>
      <c r="C52" s="23"/>
      <c r="D52" s="23"/>
      <c r="E52" s="23"/>
      <c r="F52" s="23"/>
      <c r="G52" s="23"/>
      <c r="H52" s="23"/>
      <c r="I52" s="23"/>
    </row>
    <row r="53" spans="1:9" x14ac:dyDescent="0.3">
      <c r="A53" s="2" t="s">
        <v>279</v>
      </c>
      <c r="B53" s="2">
        <v>913238254</v>
      </c>
      <c r="C53" s="23"/>
      <c r="D53" s="23"/>
      <c r="E53" s="23"/>
      <c r="F53" s="23"/>
      <c r="G53" s="23"/>
      <c r="H53" s="23"/>
      <c r="I53" s="23"/>
    </row>
    <row r="54" spans="1:9" x14ac:dyDescent="0.3">
      <c r="A54" s="2" t="s">
        <v>280</v>
      </c>
      <c r="B54" s="3">
        <f>B16</f>
        <v>6</v>
      </c>
      <c r="C54" s="4"/>
      <c r="D54" s="23"/>
      <c r="E54" s="23"/>
      <c r="F54" s="23"/>
      <c r="G54" s="23"/>
      <c r="H54" s="23"/>
      <c r="I54" s="23"/>
    </row>
    <row r="55" spans="1:9" x14ac:dyDescent="0.3">
      <c r="A55" s="2" t="s">
        <v>281</v>
      </c>
      <c r="B55" s="2" t="s">
        <v>18</v>
      </c>
      <c r="C55" s="23"/>
      <c r="D55" s="23"/>
      <c r="E55" s="23"/>
      <c r="F55" s="23"/>
      <c r="G55" s="23"/>
      <c r="H55" s="23"/>
      <c r="I55" s="23"/>
    </row>
    <row r="56" spans="1:9" x14ac:dyDescent="0.3">
      <c r="A56" s="2" t="s">
        <v>19</v>
      </c>
      <c r="B56" s="2" t="s">
        <v>20</v>
      </c>
      <c r="C56" s="23"/>
      <c r="D56" s="23"/>
      <c r="E56" s="23"/>
      <c r="F56" s="23"/>
      <c r="G56" s="23"/>
      <c r="H56" s="23"/>
      <c r="I56" s="23"/>
    </row>
    <row r="57" spans="1:9" x14ac:dyDescent="0.3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3">
      <c r="A58" s="23"/>
      <c r="B58" s="5"/>
      <c r="C58" s="5"/>
      <c r="D58" s="23"/>
      <c r="E58" s="23"/>
      <c r="F58" s="23"/>
      <c r="G58" s="23"/>
      <c r="H58" s="23"/>
      <c r="I58" s="23"/>
    </row>
    <row r="59" spans="1:9" x14ac:dyDescent="0.3">
      <c r="A59" s="2" t="s">
        <v>282</v>
      </c>
      <c r="B59" s="6"/>
      <c r="C59" s="5"/>
      <c r="D59" s="23"/>
      <c r="E59" s="23"/>
      <c r="F59" s="23"/>
      <c r="G59" s="23"/>
      <c r="H59" s="23"/>
      <c r="I59" s="23"/>
    </row>
    <row r="60" spans="1:9" x14ac:dyDescent="0.3">
      <c r="A60" s="2" t="s">
        <v>22</v>
      </c>
      <c r="B60" s="6"/>
      <c r="C60" s="5"/>
      <c r="D60" s="23"/>
      <c r="E60" s="23"/>
      <c r="F60" s="23"/>
      <c r="G60" s="23"/>
      <c r="H60" s="23"/>
      <c r="I60" s="23"/>
    </row>
    <row r="61" spans="1:9" x14ac:dyDescent="0.3">
      <c r="A61" s="23"/>
      <c r="B61" s="5"/>
      <c r="C61" s="5"/>
      <c r="D61" s="23"/>
      <c r="E61" s="23"/>
      <c r="F61" s="23"/>
      <c r="G61" s="23"/>
      <c r="H61" s="23"/>
      <c r="I61" s="23"/>
    </row>
    <row r="62" spans="1:9" x14ac:dyDescent="0.3">
      <c r="A62" s="23"/>
      <c r="B62" s="23"/>
      <c r="C62" s="23"/>
      <c r="D62" s="23"/>
      <c r="E62" s="23"/>
      <c r="F62" s="23"/>
      <c r="G62" s="23"/>
      <c r="H62" s="23"/>
      <c r="I62" s="23"/>
    </row>
    <row r="63" spans="1:9" x14ac:dyDescent="0.3">
      <c r="A63" s="2" t="s">
        <v>283</v>
      </c>
      <c r="B63" s="2">
        <v>2022</v>
      </c>
      <c r="C63" s="23"/>
      <c r="D63" s="23"/>
      <c r="E63" s="23"/>
      <c r="F63" s="23"/>
      <c r="G63" s="23"/>
      <c r="H63" s="23"/>
      <c r="I63" s="23"/>
    </row>
    <row r="64" spans="1:9" x14ac:dyDescent="0.3">
      <c r="A64" s="2" t="s">
        <v>284</v>
      </c>
      <c r="B64" s="2" t="s">
        <v>188</v>
      </c>
      <c r="C64" s="23"/>
      <c r="D64" s="23"/>
      <c r="E64" s="23"/>
      <c r="F64" s="23"/>
      <c r="G64" s="23"/>
      <c r="H64" s="23"/>
      <c r="I64" s="23"/>
    </row>
    <row r="65" spans="1:9" x14ac:dyDescent="0.3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3">
      <c r="A66" s="7" t="s">
        <v>24</v>
      </c>
      <c r="B66" s="8"/>
      <c r="C66" s="8"/>
      <c r="D66" s="8"/>
      <c r="E66" s="8"/>
      <c r="F66" s="8"/>
      <c r="G66" s="8"/>
      <c r="H66" s="9">
        <f>H28</f>
        <v>0</v>
      </c>
      <c r="I66" s="23"/>
    </row>
    <row r="67" spans="1:9" x14ac:dyDescent="0.3">
      <c r="A67" s="23"/>
      <c r="B67" s="23"/>
      <c r="C67" s="23"/>
      <c r="D67" s="23"/>
      <c r="E67" s="23"/>
      <c r="F67" s="23"/>
      <c r="G67" s="23"/>
      <c r="H67" s="23"/>
      <c r="I67" s="23"/>
    </row>
    <row r="68" spans="1:9" x14ac:dyDescent="0.3">
      <c r="A68" s="8" t="s">
        <v>285</v>
      </c>
      <c r="B68" s="8"/>
      <c r="C68" s="8"/>
      <c r="D68" s="2" t="s">
        <v>309</v>
      </c>
      <c r="E68" s="25" t="s">
        <v>275</v>
      </c>
      <c r="F68" s="2" t="s">
        <v>310</v>
      </c>
      <c r="G68" s="10" t="s">
        <v>276</v>
      </c>
      <c r="H68" s="2" t="s">
        <v>311</v>
      </c>
      <c r="I68" s="10" t="s">
        <v>312</v>
      </c>
    </row>
    <row r="69" spans="1:9" x14ac:dyDescent="0.3">
      <c r="A69" s="7" t="str">
        <f>VLOOKUP(A31,'Kodelister brukt i eksemplene'!$A$66:$C$96,3,0)</f>
        <v>6 Not liable to VAT treatment, turnover outside the scope of the VAT legislation</v>
      </c>
      <c r="B69" s="8"/>
      <c r="C69" s="8"/>
      <c r="D69" s="2"/>
      <c r="E69" s="2" t="str">
        <f>E31</f>
        <v>Unntatt for mva</v>
      </c>
      <c r="F69" s="2">
        <f>F31</f>
        <v>20000</v>
      </c>
      <c r="G69" s="12">
        <f>G31</f>
        <v>0</v>
      </c>
      <c r="H69" s="23">
        <f>H31</f>
        <v>0</v>
      </c>
      <c r="I69" s="2"/>
    </row>
    <row r="70" spans="1:9" x14ac:dyDescent="0.3">
      <c r="A70" s="7"/>
      <c r="B70" s="8"/>
      <c r="C70" s="8"/>
      <c r="D70" s="2"/>
      <c r="E70" s="2"/>
      <c r="F70" s="11"/>
      <c r="G70" s="12"/>
      <c r="H70" s="11"/>
      <c r="I70" s="2"/>
    </row>
    <row r="71" spans="1:9" x14ac:dyDescent="0.3">
      <c r="A71" s="7"/>
      <c r="B71" s="8"/>
      <c r="C71" s="8"/>
      <c r="D71" s="2"/>
      <c r="E71" s="2"/>
      <c r="F71" s="11"/>
      <c r="G71" s="12"/>
      <c r="H71" s="11"/>
      <c r="I71" s="2"/>
    </row>
    <row r="72" spans="1:9" x14ac:dyDescent="0.3">
      <c r="A72" s="7"/>
      <c r="B72" s="8"/>
      <c r="C72" s="8"/>
      <c r="D72" s="2"/>
      <c r="E72" s="2"/>
      <c r="F72" s="11"/>
      <c r="G72" s="2"/>
      <c r="H72" s="11"/>
      <c r="I72" s="2"/>
    </row>
    <row r="73" spans="1:9" x14ac:dyDescent="0.3">
      <c r="A73" s="23"/>
      <c r="B73" s="23"/>
      <c r="C73" s="23"/>
      <c r="D73" s="23"/>
      <c r="E73" s="23"/>
      <c r="F73" s="23"/>
      <c r="G73" s="23"/>
      <c r="H73" s="23"/>
      <c r="I73" s="2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7" workbookViewId="0"/>
  </sheetViews>
  <sheetFormatPr baseColWidth="10" defaultRowHeight="14.4" x14ac:dyDescent="0.3"/>
  <cols>
    <col min="1" max="1" width="19.6640625" customWidth="1"/>
    <col min="3" max="3" width="50.109375" bestFit="1" customWidth="1"/>
    <col min="4" max="4" width="12.6640625" bestFit="1" customWidth="1"/>
    <col min="5" max="5" width="20" customWidth="1"/>
    <col min="8" max="8" width="12.6640625" bestFit="1" customWidth="1"/>
    <col min="9" max="9" width="18.33203125" bestFit="1" customWidth="1"/>
  </cols>
  <sheetData>
    <row r="1" spans="1:8" x14ac:dyDescent="0.3">
      <c r="A1" t="s">
        <v>0</v>
      </c>
    </row>
    <row r="2" spans="1:8" x14ac:dyDescent="0.3">
      <c r="A2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">
      <c r="A3">
        <v>1</v>
      </c>
      <c r="B3">
        <v>4340</v>
      </c>
      <c r="C3" t="str">
        <f>VLOOKUP(B3,'Kodelister brukt i eksemplene'!$A$5:$C$55,1+'Kodelister brukt i eksemplene'!$A$2,0)</f>
        <v>Utenlands innkjøp av varer for videresalg, høy sats</v>
      </c>
      <c r="D3">
        <v>9800</v>
      </c>
      <c r="E3" t="s">
        <v>8</v>
      </c>
      <c r="H3">
        <v>21</v>
      </c>
    </row>
    <row r="4" spans="1:8" x14ac:dyDescent="0.3">
      <c r="A4">
        <v>1</v>
      </c>
      <c r="B4">
        <v>2400</v>
      </c>
      <c r="C4" t="str">
        <f>VLOOKUP(B4,'Kodelister brukt i eksemplene'!$A$5:$C$55,1+'Kodelister brukt i eksemplene'!$A$2,0)</f>
        <v>Leverandørgjeld</v>
      </c>
      <c r="D4">
        <v>-9800</v>
      </c>
      <c r="E4" t="s">
        <v>8</v>
      </c>
      <c r="H4">
        <v>21</v>
      </c>
    </row>
    <row r="5" spans="1:8" x14ac:dyDescent="0.3">
      <c r="A5">
        <v>2</v>
      </c>
      <c r="B5">
        <v>4360</v>
      </c>
      <c r="C5" t="str">
        <f>VLOOKUP(B5,'Kodelister brukt i eksemplene'!$A$5:$C$55,1+'Kodelister brukt i eksemplene'!$A$2,0)</f>
        <v>Frakt, toll og spedisjon</v>
      </c>
      <c r="D5">
        <v>100</v>
      </c>
      <c r="E5" t="s">
        <v>8</v>
      </c>
      <c r="H5">
        <v>21</v>
      </c>
    </row>
    <row r="6" spans="1:8" x14ac:dyDescent="0.3">
      <c r="A6">
        <v>2</v>
      </c>
      <c r="B6">
        <v>2400</v>
      </c>
      <c r="C6" t="str">
        <f>VLOOKUP(B6,'Kodelister brukt i eksemplene'!$A$5:$C$55,1+'Kodelister brukt i eksemplene'!$A$2,0)</f>
        <v>Leverandørgjeld</v>
      </c>
      <c r="D6">
        <v>-100</v>
      </c>
      <c r="E6" t="s">
        <v>8</v>
      </c>
      <c r="H6">
        <v>21</v>
      </c>
    </row>
    <row r="7" spans="1:8" x14ac:dyDescent="0.3">
      <c r="A7">
        <v>3</v>
      </c>
      <c r="B7">
        <v>4380</v>
      </c>
      <c r="C7" t="str">
        <f>VLOOKUP(B7,'Kodelister brukt i eksemplene'!$A$5:$C$55,1+'Kodelister brukt i eksemplene'!$A$2,0)</f>
        <v>Grunnlag MVA innførsel av varer, høy sats</v>
      </c>
      <c r="D7">
        <v>10000</v>
      </c>
      <c r="E7" t="s">
        <v>11</v>
      </c>
      <c r="F7" s="1">
        <v>0.25</v>
      </c>
      <c r="G7">
        <v>2500</v>
      </c>
      <c r="H7">
        <v>81</v>
      </c>
    </row>
    <row r="8" spans="1:8" x14ac:dyDescent="0.3">
      <c r="A8">
        <v>3</v>
      </c>
      <c r="B8">
        <v>4381</v>
      </c>
      <c r="C8" t="str">
        <f>VLOOKUP(B8,'Kodelister brukt i eksemplene'!$A$5:$C$55,1+'Kodelister brukt i eksemplene'!$A$2,0)</f>
        <v>Grunnlag MVA innførsel av varer, høy sats, motkonto</v>
      </c>
      <c r="D8">
        <v>-10000</v>
      </c>
      <c r="E8" t="s">
        <v>12</v>
      </c>
      <c r="F8" s="1">
        <v>0.25</v>
      </c>
      <c r="G8">
        <v>-2500</v>
      </c>
      <c r="H8">
        <v>81</v>
      </c>
    </row>
    <row r="9" spans="1:8" x14ac:dyDescent="0.3">
      <c r="A9">
        <v>3</v>
      </c>
      <c r="B9">
        <v>2705</v>
      </c>
      <c r="C9" t="str">
        <f>VLOOKUP(B9,'Kodelister brukt i eksemplene'!$A$5:$C$55,1+'Kodelister brukt i eksemplene'!$A$2,0)</f>
        <v>Utgående merverdiavgift - innførsel av varer, høy sats</v>
      </c>
      <c r="D9">
        <v>-2500</v>
      </c>
    </row>
    <row r="10" spans="1:8" x14ac:dyDescent="0.3">
      <c r="A10">
        <v>3</v>
      </c>
      <c r="B10">
        <v>2715</v>
      </c>
      <c r="C10" t="str">
        <f>VLOOKUP(B10,'Kodelister brukt i eksemplene'!$A$5:$C$55,1+'Kodelister brukt i eksemplene'!$A$2,0)</f>
        <v>Inngående merverdiavgift - innførsel av varer, høy sats</v>
      </c>
      <c r="D10">
        <v>2500</v>
      </c>
    </row>
    <row r="15" spans="1:8" x14ac:dyDescent="0.3">
      <c r="A15" s="2" t="s">
        <v>15</v>
      </c>
      <c r="B15" s="2">
        <v>913238254</v>
      </c>
    </row>
    <row r="16" spans="1:8" x14ac:dyDescent="0.3">
      <c r="A16" s="2" t="s">
        <v>16</v>
      </c>
      <c r="B16" s="3">
        <v>81</v>
      </c>
      <c r="C16" s="4"/>
    </row>
    <row r="17" spans="1:9" x14ac:dyDescent="0.3">
      <c r="A17" s="2" t="s">
        <v>17</v>
      </c>
      <c r="B17" s="2" t="s">
        <v>18</v>
      </c>
    </row>
    <row r="18" spans="1:9" x14ac:dyDescent="0.3">
      <c r="A18" s="2" t="s">
        <v>19</v>
      </c>
      <c r="B18" s="2" t="s">
        <v>20</v>
      </c>
    </row>
    <row r="19" spans="1:9" x14ac:dyDescent="0.3">
      <c r="B19" s="5"/>
      <c r="C19" s="5"/>
    </row>
    <row r="20" spans="1:9" x14ac:dyDescent="0.3">
      <c r="B20" s="5"/>
      <c r="C20" s="5"/>
    </row>
    <row r="21" spans="1:9" x14ac:dyDescent="0.3">
      <c r="A21" s="2" t="s">
        <v>21</v>
      </c>
      <c r="B21" s="6"/>
      <c r="C21" s="5"/>
    </row>
    <row r="22" spans="1:9" x14ac:dyDescent="0.3">
      <c r="A22" s="2" t="s">
        <v>22</v>
      </c>
      <c r="B22" s="6"/>
      <c r="C22" s="5"/>
    </row>
    <row r="23" spans="1:9" x14ac:dyDescent="0.3">
      <c r="B23" s="5"/>
      <c r="C23" s="5"/>
    </row>
    <row r="25" spans="1:9" x14ac:dyDescent="0.3">
      <c r="A25" s="2" t="s">
        <v>187</v>
      </c>
      <c r="B25" s="2">
        <v>2022</v>
      </c>
    </row>
    <row r="26" spans="1:9" x14ac:dyDescent="0.3">
      <c r="A26" s="2" t="s">
        <v>23</v>
      </c>
      <c r="B26" s="2" t="s">
        <v>188</v>
      </c>
    </row>
    <row r="28" spans="1:9" x14ac:dyDescent="0.3">
      <c r="A28" s="7" t="s">
        <v>24</v>
      </c>
      <c r="B28" s="8"/>
      <c r="C28" s="8"/>
      <c r="D28" s="8"/>
      <c r="E28" s="8"/>
      <c r="F28" s="8"/>
      <c r="G28" s="8"/>
      <c r="H28" s="9">
        <v>0</v>
      </c>
    </row>
    <row r="30" spans="1:9" x14ac:dyDescent="0.3">
      <c r="A30" s="8" t="s">
        <v>25</v>
      </c>
      <c r="B30" s="8"/>
      <c r="C30" s="8"/>
      <c r="D30" s="2" t="s">
        <v>26</v>
      </c>
      <c r="E30" s="2" t="s">
        <v>27</v>
      </c>
      <c r="F30" s="2" t="s">
        <v>32</v>
      </c>
      <c r="G30" s="10" t="s">
        <v>28</v>
      </c>
      <c r="H30" s="2" t="s">
        <v>29</v>
      </c>
      <c r="I30" s="10" t="s">
        <v>30</v>
      </c>
    </row>
    <row r="31" spans="1:9" x14ac:dyDescent="0.3">
      <c r="A31" s="7" t="s">
        <v>31</v>
      </c>
      <c r="B31" s="8"/>
      <c r="C31" s="8"/>
      <c r="D31" s="2"/>
      <c r="E31" t="s">
        <v>12</v>
      </c>
      <c r="F31" s="11">
        <v>10000</v>
      </c>
      <c r="G31" s="12">
        <v>0.25</v>
      </c>
      <c r="H31" s="11">
        <v>2500</v>
      </c>
      <c r="I31" s="2"/>
    </row>
    <row r="32" spans="1:9" x14ac:dyDescent="0.3">
      <c r="A32" s="7" t="s">
        <v>31</v>
      </c>
      <c r="B32" s="8"/>
      <c r="C32" s="8"/>
      <c r="D32" s="2"/>
      <c r="E32" s="2" t="s">
        <v>11</v>
      </c>
      <c r="F32" s="11"/>
      <c r="G32" s="12"/>
      <c r="H32" s="11">
        <v>-2500</v>
      </c>
      <c r="I32" s="2"/>
    </row>
    <row r="33" spans="1:9" x14ac:dyDescent="0.3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3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3">
      <c r="A35" s="23"/>
      <c r="B35" s="23"/>
      <c r="C35" s="23"/>
      <c r="D35" s="23"/>
      <c r="E35" s="23"/>
      <c r="F35" s="23"/>
      <c r="G35" s="23"/>
      <c r="H35" s="23"/>
      <c r="I35" s="23"/>
    </row>
    <row r="36" spans="1:9" x14ac:dyDescent="0.3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3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3">
      <c r="A38" s="23"/>
      <c r="B38" s="23"/>
      <c r="C38" s="23"/>
      <c r="D38" s="23"/>
      <c r="E38" s="23"/>
      <c r="F38" s="23"/>
      <c r="G38" s="23"/>
      <c r="H38" s="23"/>
      <c r="I38" s="23"/>
    </row>
    <row r="39" spans="1:9" x14ac:dyDescent="0.3">
      <c r="A39" s="23" t="s">
        <v>299</v>
      </c>
      <c r="B39" s="23"/>
      <c r="C39" s="23"/>
      <c r="D39" s="23"/>
      <c r="E39" s="23"/>
      <c r="F39" s="23"/>
      <c r="G39" s="23"/>
      <c r="H39" s="23"/>
      <c r="I39" s="23"/>
    </row>
    <row r="40" spans="1:9" x14ac:dyDescent="0.3">
      <c r="A40" s="23" t="s">
        <v>272</v>
      </c>
      <c r="B40" s="23" t="s">
        <v>273</v>
      </c>
      <c r="C40" s="23"/>
      <c r="D40" s="23" t="s">
        <v>274</v>
      </c>
      <c r="E40" s="23" t="s">
        <v>275</v>
      </c>
      <c r="F40" s="23" t="s">
        <v>276</v>
      </c>
      <c r="G40" s="23" t="s">
        <v>277</v>
      </c>
      <c r="H40" s="23" t="s">
        <v>278</v>
      </c>
      <c r="I40" s="23"/>
    </row>
    <row r="41" spans="1:9" x14ac:dyDescent="0.3">
      <c r="A41" s="23">
        <f>A3</f>
        <v>1</v>
      </c>
      <c r="B41" s="23">
        <f t="shared" ref="B41:B48" si="0">B3</f>
        <v>4340</v>
      </c>
      <c r="C41" s="23" t="str">
        <f>VLOOKUP(B41,'Kodelister brukt i eksemplene'!$A$5:$C$55,2+'Kodelister brukt i eksemplene'!$A$2,0)</f>
        <v>Foreign purchase of goods for resale, high rate</v>
      </c>
      <c r="D41" s="23">
        <f>D3</f>
        <v>9800</v>
      </c>
      <c r="E41" s="23" t="str">
        <f t="shared" ref="E41:H41" si="1">E3</f>
        <v>0 ikke mva</v>
      </c>
      <c r="F41" s="1">
        <f t="shared" si="1"/>
        <v>0</v>
      </c>
      <c r="G41" s="23">
        <f t="shared" si="1"/>
        <v>0</v>
      </c>
      <c r="H41" s="23">
        <f t="shared" si="1"/>
        <v>21</v>
      </c>
      <c r="I41" s="23"/>
    </row>
    <row r="42" spans="1:9" x14ac:dyDescent="0.3">
      <c r="A42" s="23">
        <f t="shared" ref="A42:A48" si="2">A4</f>
        <v>1</v>
      </c>
      <c r="B42" s="23">
        <f t="shared" si="0"/>
        <v>2400</v>
      </c>
      <c r="C42" s="23" t="str">
        <f>VLOOKUP(B42,'Kodelister brukt i eksemplene'!$A$5:$C$55,2+'Kodelister brukt i eksemplene'!$A$2,0)</f>
        <v>Trade creditors</v>
      </c>
      <c r="D42" s="23">
        <f t="shared" ref="D42:E48" si="3">D4</f>
        <v>-9800</v>
      </c>
      <c r="E42" s="23" t="str">
        <f t="shared" si="3"/>
        <v>0 ikke mva</v>
      </c>
      <c r="F42" s="23"/>
      <c r="G42" s="23"/>
      <c r="H42" s="23">
        <f t="shared" ref="H42" si="4">H4</f>
        <v>21</v>
      </c>
      <c r="I42" s="23"/>
    </row>
    <row r="43" spans="1:9" x14ac:dyDescent="0.3">
      <c r="A43" s="23">
        <f t="shared" si="2"/>
        <v>2</v>
      </c>
      <c r="B43" s="23">
        <f t="shared" si="0"/>
        <v>4360</v>
      </c>
      <c r="C43" s="23" t="str">
        <f>VLOOKUP(B43,'Kodelister brukt i eksemplene'!$A$5:$C$55,2+'Kodelister brukt i eksemplene'!$A$2,0)</f>
        <v>Freight, customs duty and forwarding</v>
      </c>
      <c r="D43" s="23">
        <f t="shared" si="3"/>
        <v>100</v>
      </c>
      <c r="E43" s="23" t="str">
        <f t="shared" si="3"/>
        <v>0 ikke mva</v>
      </c>
      <c r="F43" s="23"/>
      <c r="G43" s="23"/>
      <c r="H43" s="23">
        <f t="shared" ref="H43" si="5">H5</f>
        <v>21</v>
      </c>
      <c r="I43" s="23"/>
    </row>
    <row r="44" spans="1:9" x14ac:dyDescent="0.3">
      <c r="A44" s="23">
        <f t="shared" si="2"/>
        <v>2</v>
      </c>
      <c r="B44" s="23">
        <f t="shared" si="0"/>
        <v>2400</v>
      </c>
      <c r="C44" s="23" t="str">
        <f>VLOOKUP(B44,'Kodelister brukt i eksemplene'!$A$5:$C$55,2+'Kodelister brukt i eksemplene'!$A$2,0)</f>
        <v>Trade creditors</v>
      </c>
      <c r="D44" s="23">
        <f t="shared" si="3"/>
        <v>-100</v>
      </c>
      <c r="E44" s="23" t="str">
        <f t="shared" si="3"/>
        <v>0 ikke mva</v>
      </c>
      <c r="F44" s="23"/>
      <c r="G44" s="23"/>
      <c r="H44" s="23">
        <f t="shared" ref="H44" si="6">H6</f>
        <v>21</v>
      </c>
      <c r="I44" s="23"/>
    </row>
    <row r="45" spans="1:9" x14ac:dyDescent="0.3">
      <c r="A45" s="23">
        <f t="shared" si="2"/>
        <v>3</v>
      </c>
      <c r="B45" s="23">
        <f t="shared" si="0"/>
        <v>4380</v>
      </c>
      <c r="C45" s="23" t="str">
        <f>VLOOKUP(B45,'Kodelister brukt i eksemplene'!$A$5:$C$55,2+'Kodelister brukt i eksemplene'!$A$2,0)</f>
        <v>Basis VAT import of goods, high rate</v>
      </c>
      <c r="D45" s="23">
        <f t="shared" si="3"/>
        <v>10000</v>
      </c>
      <c r="E45" s="23" t="str">
        <f t="shared" si="3"/>
        <v>25% inng mva</v>
      </c>
      <c r="F45" s="1">
        <f t="shared" ref="F45:H45" si="7">F7</f>
        <v>0.25</v>
      </c>
      <c r="G45" s="23">
        <f t="shared" si="7"/>
        <v>2500</v>
      </c>
      <c r="H45" s="23">
        <f t="shared" si="7"/>
        <v>81</v>
      </c>
      <c r="I45" s="23"/>
    </row>
    <row r="46" spans="1:9" x14ac:dyDescent="0.3">
      <c r="A46" s="23">
        <f t="shared" si="2"/>
        <v>3</v>
      </c>
      <c r="B46" s="23">
        <f t="shared" si="0"/>
        <v>4381</v>
      </c>
      <c r="C46" s="23" t="str">
        <f>VLOOKUP(B46,'Kodelister brukt i eksemplene'!$A$5:$C$55,2+'Kodelister brukt i eksemplene'!$A$2,0)</f>
        <v>Basis VAT import of goods, high rate, contra account</v>
      </c>
      <c r="D46" s="23">
        <f t="shared" si="3"/>
        <v>-10000</v>
      </c>
      <c r="E46" s="23" t="str">
        <f t="shared" si="3"/>
        <v>25% utg mva</v>
      </c>
      <c r="F46" s="1">
        <f t="shared" ref="F46:H46" si="8">F8</f>
        <v>0.25</v>
      </c>
      <c r="G46" s="23">
        <f t="shared" si="8"/>
        <v>-2500</v>
      </c>
      <c r="H46" s="23">
        <f t="shared" si="8"/>
        <v>81</v>
      </c>
      <c r="I46" s="23"/>
    </row>
    <row r="47" spans="1:9" x14ac:dyDescent="0.3">
      <c r="A47" s="23">
        <f t="shared" si="2"/>
        <v>3</v>
      </c>
      <c r="B47" s="23">
        <f t="shared" si="0"/>
        <v>2705</v>
      </c>
      <c r="C47" s="23" t="str">
        <f>VLOOKUP(B47,'Kodelister brukt i eksemplene'!$A$5:$C$55,2+'Kodelister brukt i eksemplene'!$A$2,0)</f>
        <v>Output VAT - import of goods, high rate</v>
      </c>
      <c r="D47" s="23">
        <f t="shared" si="3"/>
        <v>-2500</v>
      </c>
      <c r="E47" s="23"/>
      <c r="F47" s="23"/>
      <c r="G47" s="23"/>
      <c r="H47" s="23"/>
      <c r="I47" s="23"/>
    </row>
    <row r="48" spans="1:9" x14ac:dyDescent="0.3">
      <c r="A48" s="23">
        <f t="shared" si="2"/>
        <v>3</v>
      </c>
      <c r="B48" s="23">
        <f t="shared" si="0"/>
        <v>2715</v>
      </c>
      <c r="C48" s="23" t="str">
        <f>VLOOKUP(B48,'Kodelister brukt i eksemplene'!$A$5:$C$55,2+'Kodelister brukt i eksemplene'!$A$2,0)</f>
        <v>Input VAT - import of goods, high rate</v>
      </c>
      <c r="D48" s="23">
        <f t="shared" si="3"/>
        <v>2500</v>
      </c>
      <c r="E48" s="23"/>
      <c r="F48" s="23"/>
      <c r="G48" s="23"/>
      <c r="H48" s="23"/>
      <c r="I48" s="23"/>
    </row>
    <row r="49" spans="1:9" x14ac:dyDescent="0.3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3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3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3">
      <c r="A52" s="23"/>
      <c r="B52" s="23"/>
      <c r="C52" s="23"/>
      <c r="D52" s="23"/>
      <c r="E52" s="23"/>
      <c r="F52" s="23"/>
      <c r="G52" s="23"/>
      <c r="H52" s="23"/>
      <c r="I52" s="23"/>
    </row>
    <row r="53" spans="1:9" x14ac:dyDescent="0.3">
      <c r="A53" s="2" t="s">
        <v>279</v>
      </c>
      <c r="B53" s="2">
        <v>913238254</v>
      </c>
      <c r="C53" s="23"/>
      <c r="D53" s="23"/>
      <c r="E53" s="23"/>
      <c r="F53" s="23"/>
      <c r="G53" s="23"/>
      <c r="H53" s="23"/>
      <c r="I53" s="23"/>
    </row>
    <row r="54" spans="1:9" x14ac:dyDescent="0.3">
      <c r="A54" s="2" t="s">
        <v>280</v>
      </c>
      <c r="B54" s="3">
        <f>B16</f>
        <v>81</v>
      </c>
      <c r="C54" s="4"/>
      <c r="D54" s="23"/>
      <c r="E54" s="23"/>
      <c r="F54" s="23"/>
      <c r="G54" s="23"/>
      <c r="H54" s="23"/>
      <c r="I54" s="23"/>
    </row>
    <row r="55" spans="1:9" x14ac:dyDescent="0.3">
      <c r="A55" s="2" t="s">
        <v>281</v>
      </c>
      <c r="B55" s="2" t="s">
        <v>18</v>
      </c>
      <c r="C55" s="23"/>
      <c r="D55" s="23"/>
      <c r="E55" s="23"/>
      <c r="F55" s="23"/>
      <c r="G55" s="23"/>
      <c r="H55" s="23"/>
      <c r="I55" s="23"/>
    </row>
    <row r="56" spans="1:9" x14ac:dyDescent="0.3">
      <c r="A56" s="2" t="s">
        <v>19</v>
      </c>
      <c r="B56" s="2" t="s">
        <v>20</v>
      </c>
      <c r="C56" s="23"/>
      <c r="D56" s="23"/>
      <c r="E56" s="23"/>
      <c r="F56" s="23"/>
      <c r="G56" s="23"/>
      <c r="H56" s="23"/>
      <c r="I56" s="23"/>
    </row>
    <row r="57" spans="1:9" x14ac:dyDescent="0.3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3">
      <c r="A58" s="23"/>
      <c r="B58" s="5"/>
      <c r="C58" s="5"/>
      <c r="D58" s="23"/>
      <c r="E58" s="23"/>
      <c r="F58" s="23"/>
      <c r="G58" s="23"/>
      <c r="H58" s="23"/>
      <c r="I58" s="23"/>
    </row>
    <row r="59" spans="1:9" x14ac:dyDescent="0.3">
      <c r="A59" s="2" t="s">
        <v>282</v>
      </c>
      <c r="B59" s="6"/>
      <c r="C59" s="5"/>
      <c r="D59" s="23"/>
      <c r="E59" s="23"/>
      <c r="F59" s="23"/>
      <c r="G59" s="23"/>
      <c r="H59" s="23"/>
      <c r="I59" s="23"/>
    </row>
    <row r="60" spans="1:9" x14ac:dyDescent="0.3">
      <c r="A60" s="2" t="s">
        <v>22</v>
      </c>
      <c r="B60" s="6"/>
      <c r="C60" s="5"/>
      <c r="D60" s="23"/>
      <c r="E60" s="23"/>
      <c r="F60" s="23"/>
      <c r="G60" s="23"/>
      <c r="H60" s="23"/>
      <c r="I60" s="23"/>
    </row>
    <row r="61" spans="1:9" x14ac:dyDescent="0.3">
      <c r="A61" s="23"/>
      <c r="B61" s="5"/>
      <c r="C61" s="5"/>
      <c r="D61" s="23"/>
      <c r="E61" s="23"/>
      <c r="F61" s="23"/>
      <c r="G61" s="23"/>
      <c r="H61" s="23"/>
      <c r="I61" s="23"/>
    </row>
    <row r="62" spans="1:9" x14ac:dyDescent="0.3">
      <c r="A62" s="23"/>
      <c r="B62" s="23"/>
      <c r="C62" s="23"/>
      <c r="D62" s="23"/>
      <c r="E62" s="23"/>
      <c r="F62" s="23"/>
      <c r="G62" s="23"/>
      <c r="H62" s="23"/>
      <c r="I62" s="23"/>
    </row>
    <row r="63" spans="1:9" x14ac:dyDescent="0.3">
      <c r="A63" s="2" t="s">
        <v>283</v>
      </c>
      <c r="B63" s="2">
        <v>2022</v>
      </c>
      <c r="C63" s="23"/>
      <c r="D63" s="23"/>
      <c r="E63" s="23"/>
      <c r="F63" s="23"/>
      <c r="G63" s="23"/>
      <c r="H63" s="23"/>
      <c r="I63" s="23"/>
    </row>
    <row r="64" spans="1:9" x14ac:dyDescent="0.3">
      <c r="A64" s="2" t="s">
        <v>284</v>
      </c>
      <c r="B64" s="2" t="s">
        <v>188</v>
      </c>
      <c r="C64" s="23"/>
      <c r="D64" s="23"/>
      <c r="E64" s="23"/>
      <c r="F64" s="23"/>
      <c r="G64" s="23"/>
      <c r="H64" s="23"/>
      <c r="I64" s="23"/>
    </row>
    <row r="65" spans="1:9" x14ac:dyDescent="0.3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3">
      <c r="A66" s="7" t="s">
        <v>24</v>
      </c>
      <c r="B66" s="8"/>
      <c r="C66" s="8"/>
      <c r="D66" s="8"/>
      <c r="E66" s="8"/>
      <c r="F66" s="8"/>
      <c r="G66" s="8"/>
      <c r="H66" s="9">
        <f>H28</f>
        <v>0</v>
      </c>
      <c r="I66" s="23"/>
    </row>
    <row r="67" spans="1:9" x14ac:dyDescent="0.3">
      <c r="A67" s="23"/>
      <c r="B67" s="23"/>
      <c r="C67" s="23"/>
      <c r="D67" s="23"/>
      <c r="E67" s="23"/>
      <c r="F67" s="23"/>
      <c r="G67" s="23"/>
      <c r="H67" s="23"/>
      <c r="I67" s="23"/>
    </row>
    <row r="68" spans="1:9" x14ac:dyDescent="0.3">
      <c r="A68" s="8" t="s">
        <v>285</v>
      </c>
      <c r="B68" s="8"/>
      <c r="C68" s="8"/>
      <c r="D68" s="2" t="s">
        <v>309</v>
      </c>
      <c r="E68" s="25" t="s">
        <v>275</v>
      </c>
      <c r="F68" s="2" t="s">
        <v>310</v>
      </c>
      <c r="G68" s="10" t="s">
        <v>276</v>
      </c>
      <c r="H68" s="2" t="s">
        <v>311</v>
      </c>
      <c r="I68" s="10" t="s">
        <v>312</v>
      </c>
    </row>
    <row r="69" spans="1:9" x14ac:dyDescent="0.3">
      <c r="A69" s="7" t="str">
        <f>VLOOKUP(A31,'Kodelister brukt i eksemplene'!$A$66:$C$96,3,0)</f>
        <v>81 Importation of goods, VAT deductible Regular rate</v>
      </c>
      <c r="B69" s="8"/>
      <c r="C69" s="8"/>
      <c r="D69" s="2"/>
      <c r="E69" s="2" t="str">
        <f>E31</f>
        <v>25% utg mva</v>
      </c>
      <c r="F69" s="11"/>
      <c r="G69" s="12"/>
      <c r="H69" s="2">
        <f>H31</f>
        <v>2500</v>
      </c>
      <c r="I69" s="2"/>
    </row>
    <row r="70" spans="1:9" x14ac:dyDescent="0.3">
      <c r="A70" s="7" t="str">
        <f>VLOOKUP(A32,'Kodelister brukt i eksemplene'!$A$66:$C$96,3,0)</f>
        <v>81 Importation of goods, VAT deductible Regular rate</v>
      </c>
      <c r="B70" s="8"/>
      <c r="C70" s="8"/>
      <c r="D70" s="2"/>
      <c r="E70" s="2" t="str">
        <f>E32</f>
        <v>25% inng mva</v>
      </c>
      <c r="F70" s="11"/>
      <c r="G70" s="12"/>
      <c r="H70" s="2">
        <f>H32</f>
        <v>-2500</v>
      </c>
      <c r="I70" s="2"/>
    </row>
    <row r="71" spans="1:9" x14ac:dyDescent="0.3">
      <c r="A71" s="7"/>
      <c r="B71" s="8"/>
      <c r="C71" s="8"/>
      <c r="D71" s="2"/>
      <c r="E71" s="2"/>
      <c r="F71" s="11"/>
      <c r="G71" s="12"/>
      <c r="H71" s="11"/>
      <c r="I71" s="2"/>
    </row>
    <row r="72" spans="1:9" x14ac:dyDescent="0.3">
      <c r="A72" s="7"/>
      <c r="B72" s="8"/>
      <c r="C72" s="8"/>
      <c r="D72" s="2"/>
      <c r="E72" s="2"/>
      <c r="F72" s="11"/>
      <c r="G72" s="2"/>
      <c r="H72" s="11"/>
      <c r="I72" s="2"/>
    </row>
    <row r="73" spans="1:9" x14ac:dyDescent="0.3">
      <c r="A73" s="23"/>
      <c r="B73" s="23"/>
      <c r="C73" s="23"/>
      <c r="D73" s="23"/>
      <c r="E73" s="23"/>
      <c r="F73" s="23"/>
      <c r="G73" s="23"/>
      <c r="H73" s="23"/>
      <c r="I73" s="2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6"/>
  <sheetViews>
    <sheetView workbookViewId="0">
      <selection activeCell="B4" sqref="B4"/>
    </sheetView>
  </sheetViews>
  <sheetFormatPr baseColWidth="10" defaultRowHeight="14.4" x14ac:dyDescent="0.3"/>
  <cols>
    <col min="1" max="1" width="22.5546875" customWidth="1"/>
    <col min="2" max="2" width="91.6640625" bestFit="1" customWidth="1"/>
    <col min="3" max="3" width="81.6640625" bestFit="1" customWidth="1"/>
  </cols>
  <sheetData>
    <row r="2" spans="1:3" x14ac:dyDescent="0.3">
      <c r="A2">
        <v>1</v>
      </c>
    </row>
    <row r="4" spans="1:3" x14ac:dyDescent="0.3">
      <c r="A4" t="s">
        <v>54</v>
      </c>
    </row>
    <row r="5" spans="1:3" x14ac:dyDescent="0.3">
      <c r="A5">
        <v>1230</v>
      </c>
      <c r="B5" t="s">
        <v>137</v>
      </c>
      <c r="C5" t="s">
        <v>191</v>
      </c>
    </row>
    <row r="6" spans="1:3" x14ac:dyDescent="0.3">
      <c r="A6">
        <v>1500</v>
      </c>
      <c r="B6" t="s">
        <v>110</v>
      </c>
      <c r="C6" t="s">
        <v>192</v>
      </c>
    </row>
    <row r="7" spans="1:3" x14ac:dyDescent="0.3">
      <c r="A7">
        <v>1580</v>
      </c>
      <c r="B7" t="s">
        <v>242</v>
      </c>
      <c r="C7" t="s">
        <v>245</v>
      </c>
    </row>
    <row r="8" spans="1:3" x14ac:dyDescent="0.3">
      <c r="A8">
        <v>2064</v>
      </c>
      <c r="B8" t="s">
        <v>134</v>
      </c>
      <c r="C8" t="s">
        <v>246</v>
      </c>
    </row>
    <row r="9" spans="1:3" x14ac:dyDescent="0.3">
      <c r="A9">
        <v>2400</v>
      </c>
      <c r="B9" t="s">
        <v>9</v>
      </c>
      <c r="C9" t="s">
        <v>193</v>
      </c>
    </row>
    <row r="10" spans="1:3" x14ac:dyDescent="0.3">
      <c r="A10">
        <v>2700</v>
      </c>
      <c r="B10" t="s">
        <v>105</v>
      </c>
      <c r="C10" t="s">
        <v>194</v>
      </c>
    </row>
    <row r="11" spans="1:3" x14ac:dyDescent="0.3">
      <c r="A11">
        <v>2701</v>
      </c>
      <c r="B11" t="s">
        <v>106</v>
      </c>
      <c r="C11" t="s">
        <v>195</v>
      </c>
    </row>
    <row r="12" spans="1:3" x14ac:dyDescent="0.3">
      <c r="A12">
        <v>2702</v>
      </c>
      <c r="B12" t="s">
        <v>107</v>
      </c>
      <c r="C12" t="s">
        <v>196</v>
      </c>
    </row>
    <row r="13" spans="1:3" x14ac:dyDescent="0.3">
      <c r="A13">
        <v>2703</v>
      </c>
      <c r="B13" t="s">
        <v>108</v>
      </c>
      <c r="C13" t="s">
        <v>197</v>
      </c>
    </row>
    <row r="14" spans="1:3" x14ac:dyDescent="0.3">
      <c r="A14">
        <v>2704</v>
      </c>
      <c r="B14" t="s">
        <v>109</v>
      </c>
      <c r="C14" t="s">
        <v>198</v>
      </c>
    </row>
    <row r="15" spans="1:3" x14ac:dyDescent="0.3">
      <c r="A15">
        <v>2705</v>
      </c>
      <c r="B15" t="s">
        <v>13</v>
      </c>
      <c r="C15" t="s">
        <v>199</v>
      </c>
    </row>
    <row r="16" spans="1:3" x14ac:dyDescent="0.3">
      <c r="A16">
        <v>2706</v>
      </c>
      <c r="B16" t="s">
        <v>40</v>
      </c>
      <c r="C16" t="s">
        <v>200</v>
      </c>
    </row>
    <row r="17" spans="1:3" x14ac:dyDescent="0.3">
      <c r="A17">
        <v>2710</v>
      </c>
      <c r="B17" t="s">
        <v>41</v>
      </c>
      <c r="C17" t="s">
        <v>201</v>
      </c>
    </row>
    <row r="18" spans="1:3" x14ac:dyDescent="0.3">
      <c r="A18">
        <v>2711</v>
      </c>
      <c r="B18" t="s">
        <v>42</v>
      </c>
      <c r="C18" t="s">
        <v>202</v>
      </c>
    </row>
    <row r="19" spans="1:3" x14ac:dyDescent="0.3">
      <c r="A19">
        <v>2712</v>
      </c>
      <c r="B19" t="s">
        <v>144</v>
      </c>
      <c r="C19" t="s">
        <v>203</v>
      </c>
    </row>
    <row r="20" spans="1:3" x14ac:dyDescent="0.3">
      <c r="A20">
        <v>2713</v>
      </c>
      <c r="B20" t="s">
        <v>43</v>
      </c>
      <c r="C20" t="s">
        <v>204</v>
      </c>
    </row>
    <row r="21" spans="1:3" x14ac:dyDescent="0.3">
      <c r="A21">
        <v>2714</v>
      </c>
      <c r="B21" t="s">
        <v>44</v>
      </c>
      <c r="C21" t="s">
        <v>205</v>
      </c>
    </row>
    <row r="22" spans="1:3" x14ac:dyDescent="0.3">
      <c r="A22">
        <v>2715</v>
      </c>
      <c r="B22" t="s">
        <v>14</v>
      </c>
      <c r="C22" t="s">
        <v>206</v>
      </c>
    </row>
    <row r="23" spans="1:3" x14ac:dyDescent="0.3">
      <c r="A23">
        <v>2716</v>
      </c>
      <c r="B23" t="s">
        <v>45</v>
      </c>
      <c r="C23" t="s">
        <v>207</v>
      </c>
    </row>
    <row r="24" spans="1:3" x14ac:dyDescent="0.3">
      <c r="A24">
        <v>2717</v>
      </c>
      <c r="B24" t="s">
        <v>46</v>
      </c>
      <c r="C24" t="s">
        <v>208</v>
      </c>
    </row>
    <row r="25" spans="1:3" x14ac:dyDescent="0.3">
      <c r="A25">
        <v>3000</v>
      </c>
      <c r="B25" t="s">
        <v>100</v>
      </c>
      <c r="C25" t="s">
        <v>209</v>
      </c>
    </row>
    <row r="26" spans="1:3" x14ac:dyDescent="0.3">
      <c r="A26">
        <v>3005</v>
      </c>
      <c r="B26" t="s">
        <v>101</v>
      </c>
      <c r="C26" t="s">
        <v>210</v>
      </c>
    </row>
    <row r="27" spans="1:3" x14ac:dyDescent="0.3">
      <c r="A27">
        <v>3030</v>
      </c>
      <c r="B27" t="s">
        <v>102</v>
      </c>
      <c r="C27" t="s">
        <v>211</v>
      </c>
    </row>
    <row r="28" spans="1:3" x14ac:dyDescent="0.3">
      <c r="A28">
        <v>3031</v>
      </c>
      <c r="B28" s="22" t="s">
        <v>148</v>
      </c>
      <c r="C28" s="22" t="s">
        <v>247</v>
      </c>
    </row>
    <row r="29" spans="1:3" x14ac:dyDescent="0.3">
      <c r="A29">
        <v>3050</v>
      </c>
      <c r="B29" t="s">
        <v>103</v>
      </c>
      <c r="C29" t="s">
        <v>212</v>
      </c>
    </row>
    <row r="30" spans="1:3" x14ac:dyDescent="0.3">
      <c r="A30">
        <v>3060</v>
      </c>
      <c r="B30" t="s">
        <v>104</v>
      </c>
      <c r="C30" t="s">
        <v>213</v>
      </c>
    </row>
    <row r="31" spans="1:3" x14ac:dyDescent="0.3">
      <c r="A31">
        <v>3110</v>
      </c>
      <c r="B31" t="s">
        <v>115</v>
      </c>
      <c r="C31" t="s">
        <v>214</v>
      </c>
    </row>
    <row r="32" spans="1:3" x14ac:dyDescent="0.3">
      <c r="A32">
        <v>3115</v>
      </c>
      <c r="B32" t="s">
        <v>116</v>
      </c>
      <c r="C32" t="s">
        <v>215</v>
      </c>
    </row>
    <row r="33" spans="1:3" x14ac:dyDescent="0.3">
      <c r="A33">
        <v>3120</v>
      </c>
      <c r="B33" t="s">
        <v>149</v>
      </c>
      <c r="C33" t="s">
        <v>216</v>
      </c>
    </row>
    <row r="34" spans="1:3" x14ac:dyDescent="0.3">
      <c r="A34">
        <v>3220</v>
      </c>
      <c r="B34" t="s">
        <v>160</v>
      </c>
      <c r="C34" t="s">
        <v>217</v>
      </c>
    </row>
    <row r="35" spans="1:3" x14ac:dyDescent="0.3">
      <c r="A35">
        <v>4300</v>
      </c>
      <c r="B35" t="s">
        <v>143</v>
      </c>
      <c r="C35" t="s">
        <v>218</v>
      </c>
    </row>
    <row r="36" spans="1:3" x14ac:dyDescent="0.3">
      <c r="A36">
        <v>4330</v>
      </c>
      <c r="B36" t="s">
        <v>142</v>
      </c>
      <c r="C36" t="s">
        <v>219</v>
      </c>
    </row>
    <row r="37" spans="1:3" x14ac:dyDescent="0.3">
      <c r="A37">
        <v>4331</v>
      </c>
      <c r="B37" s="23" t="s">
        <v>145</v>
      </c>
      <c r="C37" s="23" t="s">
        <v>248</v>
      </c>
    </row>
    <row r="38" spans="1:3" x14ac:dyDescent="0.3">
      <c r="A38">
        <v>4340</v>
      </c>
      <c r="B38" t="s">
        <v>125</v>
      </c>
      <c r="C38" t="s">
        <v>220</v>
      </c>
    </row>
    <row r="39" spans="1:3" x14ac:dyDescent="0.3">
      <c r="A39">
        <v>4341</v>
      </c>
      <c r="B39" t="s">
        <v>126</v>
      </c>
      <c r="C39" t="s">
        <v>221</v>
      </c>
    </row>
    <row r="40" spans="1:3" x14ac:dyDescent="0.3">
      <c r="A40">
        <v>4342</v>
      </c>
      <c r="B40" t="s">
        <v>124</v>
      </c>
      <c r="C40" t="s">
        <v>222</v>
      </c>
    </row>
    <row r="41" spans="1:3" x14ac:dyDescent="0.3">
      <c r="A41">
        <v>4360</v>
      </c>
      <c r="B41" t="s">
        <v>10</v>
      </c>
      <c r="C41" t="s">
        <v>223</v>
      </c>
    </row>
    <row r="42" spans="1:3" x14ac:dyDescent="0.3">
      <c r="A42">
        <v>4380</v>
      </c>
      <c r="B42" t="s">
        <v>47</v>
      </c>
      <c r="C42" t="s">
        <v>224</v>
      </c>
    </row>
    <row r="43" spans="1:3" x14ac:dyDescent="0.3">
      <c r="A43">
        <v>4381</v>
      </c>
      <c r="B43" t="s">
        <v>48</v>
      </c>
      <c r="C43" t="s">
        <v>225</v>
      </c>
    </row>
    <row r="44" spans="1:3" x14ac:dyDescent="0.3">
      <c r="A44">
        <v>4382</v>
      </c>
      <c r="B44" t="s">
        <v>49</v>
      </c>
      <c r="C44" t="s">
        <v>226</v>
      </c>
    </row>
    <row r="45" spans="1:3" x14ac:dyDescent="0.3">
      <c r="A45">
        <v>4383</v>
      </c>
      <c r="B45" t="s">
        <v>50</v>
      </c>
      <c r="C45" t="s">
        <v>227</v>
      </c>
    </row>
    <row r="46" spans="1:3" x14ac:dyDescent="0.3">
      <c r="A46">
        <v>4384</v>
      </c>
      <c r="B46" t="s">
        <v>51</v>
      </c>
      <c r="C46" t="s">
        <v>228</v>
      </c>
    </row>
    <row r="47" spans="1:3" x14ac:dyDescent="0.3">
      <c r="A47">
        <v>4385</v>
      </c>
      <c r="B47" t="s">
        <v>52</v>
      </c>
      <c r="C47" t="s">
        <v>229</v>
      </c>
    </row>
    <row r="48" spans="1:3" x14ac:dyDescent="0.3">
      <c r="A48">
        <v>4386</v>
      </c>
      <c r="B48" t="s">
        <v>121</v>
      </c>
      <c r="C48" t="s">
        <v>230</v>
      </c>
    </row>
    <row r="49" spans="1:3" x14ac:dyDescent="0.3">
      <c r="A49">
        <v>4387</v>
      </c>
      <c r="B49" t="s">
        <v>122</v>
      </c>
      <c r="C49" t="s">
        <v>231</v>
      </c>
    </row>
    <row r="50" spans="1:3" x14ac:dyDescent="0.3">
      <c r="A50">
        <v>6620</v>
      </c>
      <c r="B50" t="s">
        <v>53</v>
      </c>
      <c r="C50" t="s">
        <v>232</v>
      </c>
    </row>
    <row r="51" spans="1:3" x14ac:dyDescent="0.3">
      <c r="A51">
        <v>6790</v>
      </c>
      <c r="B51" t="s">
        <v>129</v>
      </c>
      <c r="C51" t="s">
        <v>233</v>
      </c>
    </row>
    <row r="52" spans="1:3" x14ac:dyDescent="0.3">
      <c r="A52">
        <v>7786</v>
      </c>
      <c r="B52" t="s">
        <v>127</v>
      </c>
      <c r="C52" t="s">
        <v>234</v>
      </c>
    </row>
    <row r="53" spans="1:3" x14ac:dyDescent="0.3">
      <c r="A53">
        <v>7787</v>
      </c>
      <c r="B53" t="s">
        <v>128</v>
      </c>
      <c r="C53" t="s">
        <v>235</v>
      </c>
    </row>
    <row r="54" spans="1:3" x14ac:dyDescent="0.3">
      <c r="A54">
        <v>7830</v>
      </c>
      <c r="B54" t="s">
        <v>135</v>
      </c>
      <c r="C54" t="s">
        <v>236</v>
      </c>
    </row>
    <row r="55" spans="1:3" x14ac:dyDescent="0.3">
      <c r="A55">
        <v>7971</v>
      </c>
      <c r="B55" t="s">
        <v>132</v>
      </c>
      <c r="C55" t="s">
        <v>237</v>
      </c>
    </row>
    <row r="58" spans="1:3" x14ac:dyDescent="0.3">
      <c r="A58" t="s">
        <v>96</v>
      </c>
    </row>
    <row r="59" spans="1:3" x14ac:dyDescent="0.3">
      <c r="A59" t="s">
        <v>91</v>
      </c>
      <c r="B59" s="1">
        <v>0.25</v>
      </c>
    </row>
    <row r="60" spans="1:3" x14ac:dyDescent="0.3">
      <c r="A60" t="s">
        <v>92</v>
      </c>
      <c r="B60" s="1">
        <v>0.15</v>
      </c>
    </row>
    <row r="61" spans="1:3" x14ac:dyDescent="0.3">
      <c r="A61" t="s">
        <v>93</v>
      </c>
      <c r="B61" s="1" t="s">
        <v>95</v>
      </c>
    </row>
    <row r="62" spans="1:3" x14ac:dyDescent="0.3">
      <c r="A62" t="s">
        <v>94</v>
      </c>
      <c r="B62" s="15">
        <v>0.1111</v>
      </c>
    </row>
    <row r="66" spans="1:3" x14ac:dyDescent="0.3">
      <c r="A66" t="s">
        <v>55</v>
      </c>
    </row>
    <row r="67" spans="1:3" x14ac:dyDescent="0.3">
      <c r="A67" t="s">
        <v>56</v>
      </c>
      <c r="C67" s="24" t="s">
        <v>249</v>
      </c>
    </row>
    <row r="68" spans="1:3" x14ac:dyDescent="0.3">
      <c r="A68" t="s">
        <v>57</v>
      </c>
      <c r="C68" s="24" t="s">
        <v>250</v>
      </c>
    </row>
    <row r="69" spans="1:3" x14ac:dyDescent="0.3">
      <c r="A69" t="s">
        <v>58</v>
      </c>
      <c r="C69" s="24" t="s">
        <v>286</v>
      </c>
    </row>
    <row r="70" spans="1:3" x14ac:dyDescent="0.3">
      <c r="A70" t="s">
        <v>59</v>
      </c>
      <c r="C70" s="24" t="s">
        <v>287</v>
      </c>
    </row>
    <row r="71" spans="1:3" x14ac:dyDescent="0.3">
      <c r="A71" t="s">
        <v>60</v>
      </c>
      <c r="C71" s="24" t="s">
        <v>288</v>
      </c>
    </row>
    <row r="72" spans="1:3" x14ac:dyDescent="0.3">
      <c r="A72" t="s">
        <v>61</v>
      </c>
      <c r="C72" s="24" t="s">
        <v>251</v>
      </c>
    </row>
    <row r="73" spans="1:3" x14ac:dyDescent="0.3">
      <c r="A73" t="s">
        <v>62</v>
      </c>
      <c r="C73" s="24" t="s">
        <v>289</v>
      </c>
    </row>
    <row r="74" spans="1:3" x14ac:dyDescent="0.3">
      <c r="A74" t="s">
        <v>63</v>
      </c>
      <c r="C74" s="24" t="s">
        <v>252</v>
      </c>
    </row>
    <row r="75" spans="1:3" x14ac:dyDescent="0.3">
      <c r="A75" t="s">
        <v>64</v>
      </c>
      <c r="C75" s="24" t="s">
        <v>253</v>
      </c>
    </row>
    <row r="76" spans="1:3" x14ac:dyDescent="0.3">
      <c r="A76" t="s">
        <v>65</v>
      </c>
      <c r="C76" s="24" t="s">
        <v>290</v>
      </c>
    </row>
    <row r="77" spans="1:3" x14ac:dyDescent="0.3">
      <c r="A77" t="s">
        <v>66</v>
      </c>
      <c r="C77" s="24" t="s">
        <v>254</v>
      </c>
    </row>
    <row r="78" spans="1:3" x14ac:dyDescent="0.3">
      <c r="A78" t="s">
        <v>67</v>
      </c>
      <c r="C78" s="24" t="s">
        <v>291</v>
      </c>
    </row>
    <row r="79" spans="1:3" x14ac:dyDescent="0.3">
      <c r="A79" t="s">
        <v>68</v>
      </c>
      <c r="C79" s="24" t="s">
        <v>292</v>
      </c>
    </row>
    <row r="80" spans="1:3" x14ac:dyDescent="0.3">
      <c r="A80" t="s">
        <v>69</v>
      </c>
      <c r="C80" s="24" t="s">
        <v>293</v>
      </c>
    </row>
    <row r="81" spans="1:3" x14ac:dyDescent="0.3">
      <c r="A81" t="s">
        <v>70</v>
      </c>
      <c r="C81" s="24" t="s">
        <v>255</v>
      </c>
    </row>
    <row r="82" spans="1:3" x14ac:dyDescent="0.3">
      <c r="A82" t="s">
        <v>71</v>
      </c>
      <c r="C82" s="24" t="s">
        <v>256</v>
      </c>
    </row>
    <row r="83" spans="1:3" x14ac:dyDescent="0.3">
      <c r="A83" t="s">
        <v>72</v>
      </c>
      <c r="C83" s="24" t="s">
        <v>257</v>
      </c>
    </row>
    <row r="84" spans="1:3" x14ac:dyDescent="0.3">
      <c r="A84" t="s">
        <v>85</v>
      </c>
      <c r="C84" s="24" t="s">
        <v>258</v>
      </c>
    </row>
    <row r="85" spans="1:3" x14ac:dyDescent="0.3">
      <c r="A85" t="s">
        <v>86</v>
      </c>
      <c r="C85" s="24" t="s">
        <v>259</v>
      </c>
    </row>
    <row r="86" spans="1:3" x14ac:dyDescent="0.3">
      <c r="A86" t="s">
        <v>31</v>
      </c>
      <c r="C86" s="24" t="s">
        <v>260</v>
      </c>
    </row>
    <row r="87" spans="1:3" x14ac:dyDescent="0.3">
      <c r="A87" t="s">
        <v>73</v>
      </c>
      <c r="C87" s="24" t="s">
        <v>261</v>
      </c>
    </row>
    <row r="88" spans="1:3" x14ac:dyDescent="0.3">
      <c r="A88" t="s">
        <v>74</v>
      </c>
      <c r="C88" s="24" t="s">
        <v>262</v>
      </c>
    </row>
    <row r="89" spans="1:3" x14ac:dyDescent="0.3">
      <c r="A89" t="s">
        <v>75</v>
      </c>
      <c r="C89" s="24" t="s">
        <v>263</v>
      </c>
    </row>
    <row r="90" spans="1:3" x14ac:dyDescent="0.3">
      <c r="A90" t="s">
        <v>76</v>
      </c>
      <c r="C90" s="24" t="s">
        <v>264</v>
      </c>
    </row>
    <row r="91" spans="1:3" x14ac:dyDescent="0.3">
      <c r="A91" t="s">
        <v>77</v>
      </c>
      <c r="C91" s="24" t="s">
        <v>265</v>
      </c>
    </row>
    <row r="92" spans="1:3" x14ac:dyDescent="0.3">
      <c r="A92" t="s">
        <v>78</v>
      </c>
      <c r="C92" s="24" t="s">
        <v>266</v>
      </c>
    </row>
    <row r="93" spans="1:3" x14ac:dyDescent="0.3">
      <c r="A93" t="s">
        <v>79</v>
      </c>
      <c r="C93" s="24" t="s">
        <v>267</v>
      </c>
    </row>
    <row r="94" spans="1:3" x14ac:dyDescent="0.3">
      <c r="A94" t="s">
        <v>80</v>
      </c>
      <c r="C94" s="24" t="s">
        <v>268</v>
      </c>
    </row>
    <row r="95" spans="1:3" x14ac:dyDescent="0.3">
      <c r="A95" t="s">
        <v>81</v>
      </c>
      <c r="C95" s="24" t="s">
        <v>269</v>
      </c>
    </row>
    <row r="96" spans="1:3" x14ac:dyDescent="0.3">
      <c r="A96" t="s">
        <v>82</v>
      </c>
      <c r="C96" s="24" t="s">
        <v>270</v>
      </c>
    </row>
  </sheetData>
  <sortState ref="A2:C50">
    <sortCondition ref="A12"/>
  </sortState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28" workbookViewId="0"/>
  </sheetViews>
  <sheetFormatPr baseColWidth="10" defaultRowHeight="14.4" x14ac:dyDescent="0.3"/>
  <cols>
    <col min="1" max="1" width="19.6640625" customWidth="1"/>
    <col min="3" max="3" width="50.109375" bestFit="1" customWidth="1"/>
    <col min="4" max="4" width="12.6640625" bestFit="1" customWidth="1"/>
    <col min="5" max="5" width="20" customWidth="1"/>
    <col min="8" max="8" width="12.6640625" bestFit="1" customWidth="1"/>
    <col min="9" max="9" width="18.33203125" bestFit="1" customWidth="1"/>
  </cols>
  <sheetData>
    <row r="1" spans="1:8" x14ac:dyDescent="0.3">
      <c r="A1" t="s">
        <v>155</v>
      </c>
    </row>
    <row r="2" spans="1:8" x14ac:dyDescent="0.3">
      <c r="A2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">
      <c r="A3">
        <v>1</v>
      </c>
      <c r="B3">
        <v>4340</v>
      </c>
      <c r="C3" t="str">
        <f>VLOOKUP(B3,'Kodelister brukt i eksemplene'!$A$5:$C$55,1+'Kodelister brukt i eksemplene'!$A$2,0)</f>
        <v>Utenlands innkjøp av varer for videresalg, høy sats</v>
      </c>
      <c r="D3">
        <v>9800</v>
      </c>
      <c r="E3" t="s">
        <v>8</v>
      </c>
      <c r="H3">
        <v>20</v>
      </c>
    </row>
    <row r="4" spans="1:8" x14ac:dyDescent="0.3">
      <c r="A4">
        <v>1</v>
      </c>
      <c r="B4">
        <v>2400</v>
      </c>
      <c r="C4" t="str">
        <f>VLOOKUP(B4,'Kodelister brukt i eksemplene'!$A$5:$C$55,1+'Kodelister brukt i eksemplene'!$A$2,0)</f>
        <v>Leverandørgjeld</v>
      </c>
      <c r="D4">
        <v>-9800</v>
      </c>
      <c r="E4" t="s">
        <v>8</v>
      </c>
      <c r="H4">
        <v>20</v>
      </c>
    </row>
    <row r="5" spans="1:8" x14ac:dyDescent="0.3">
      <c r="A5">
        <v>2</v>
      </c>
      <c r="B5">
        <v>4360</v>
      </c>
      <c r="C5" t="str">
        <f>VLOOKUP(B5,'Kodelister brukt i eksemplene'!$A$5:$C$55,1+'Kodelister brukt i eksemplene'!$A$2,0)</f>
        <v>Frakt, toll og spedisjon</v>
      </c>
      <c r="D5">
        <v>100</v>
      </c>
      <c r="E5" t="s">
        <v>8</v>
      </c>
      <c r="H5">
        <v>20</v>
      </c>
    </row>
    <row r="6" spans="1:8" x14ac:dyDescent="0.3">
      <c r="A6">
        <v>2</v>
      </c>
      <c r="B6">
        <v>2400</v>
      </c>
      <c r="C6" t="str">
        <f>VLOOKUP(B6,'Kodelister brukt i eksemplene'!$A$5:$C$55,1+'Kodelister brukt i eksemplene'!$A$2,0)</f>
        <v>Leverandørgjeld</v>
      </c>
      <c r="D6">
        <v>-100</v>
      </c>
      <c r="E6" t="s">
        <v>8</v>
      </c>
      <c r="H6">
        <v>20</v>
      </c>
    </row>
    <row r="7" spans="1:8" x14ac:dyDescent="0.3">
      <c r="A7">
        <v>3</v>
      </c>
      <c r="B7">
        <v>4380</v>
      </c>
      <c r="C7" t="str">
        <f>VLOOKUP(B7,'Kodelister brukt i eksemplene'!$A$5:$C$55,1+'Kodelister brukt i eksemplene'!$A$2,0)</f>
        <v>Grunnlag MVA innførsel av varer, høy sats</v>
      </c>
      <c r="D7">
        <v>10000</v>
      </c>
      <c r="F7" s="1"/>
      <c r="H7">
        <v>82</v>
      </c>
    </row>
    <row r="8" spans="1:8" x14ac:dyDescent="0.3">
      <c r="A8">
        <v>3</v>
      </c>
      <c r="B8">
        <v>4381</v>
      </c>
      <c r="C8" t="str">
        <f>VLOOKUP(B8,'Kodelister brukt i eksemplene'!$A$5:$C$55,1+'Kodelister brukt i eksemplene'!$A$2,0)</f>
        <v>Grunnlag MVA innførsel av varer, høy sats, motkonto</v>
      </c>
      <c r="D8">
        <v>-10000</v>
      </c>
      <c r="E8" t="s">
        <v>12</v>
      </c>
      <c r="F8" s="1">
        <v>0.25</v>
      </c>
      <c r="G8">
        <v>-2500</v>
      </c>
      <c r="H8">
        <v>82</v>
      </c>
    </row>
    <row r="9" spans="1:8" x14ac:dyDescent="0.3">
      <c r="A9">
        <v>3</v>
      </c>
      <c r="B9">
        <v>2705</v>
      </c>
      <c r="C9" t="str">
        <f>VLOOKUP(B9,'Kodelister brukt i eksemplene'!$A$5:$C$55,1+'Kodelister brukt i eksemplene'!$A$2,0)</f>
        <v>Utgående merverdiavgift - innførsel av varer, høy sats</v>
      </c>
      <c r="D9">
        <v>-2500</v>
      </c>
    </row>
    <row r="10" spans="1:8" x14ac:dyDescent="0.3">
      <c r="A10">
        <v>3</v>
      </c>
      <c r="B10">
        <v>4340</v>
      </c>
      <c r="C10" t="str">
        <f>VLOOKUP(B10,'Kodelister brukt i eksemplene'!$A$5:$C$55,1+'Kodelister brukt i eksemplene'!$A$2,0)</f>
        <v>Utenlands innkjøp av varer for videresalg, høy sats</v>
      </c>
      <c r="D10">
        <v>2500</v>
      </c>
      <c r="E10" t="s">
        <v>8</v>
      </c>
      <c r="H10">
        <v>0</v>
      </c>
    </row>
    <row r="15" spans="1:8" x14ac:dyDescent="0.3">
      <c r="A15" s="2" t="s">
        <v>15</v>
      </c>
      <c r="B15" s="2">
        <v>913238254</v>
      </c>
    </row>
    <row r="16" spans="1:8" x14ac:dyDescent="0.3">
      <c r="A16" s="2" t="s">
        <v>16</v>
      </c>
      <c r="B16" s="3">
        <v>82</v>
      </c>
      <c r="C16" s="4"/>
    </row>
    <row r="17" spans="1:9" x14ac:dyDescent="0.3">
      <c r="A17" s="2" t="s">
        <v>17</v>
      </c>
      <c r="B17" s="2" t="s">
        <v>18</v>
      </c>
    </row>
    <row r="18" spans="1:9" x14ac:dyDescent="0.3">
      <c r="A18" s="2" t="s">
        <v>19</v>
      </c>
      <c r="B18" s="2" t="s">
        <v>20</v>
      </c>
    </row>
    <row r="19" spans="1:9" x14ac:dyDescent="0.3">
      <c r="B19" s="5"/>
      <c r="C19" s="5"/>
    </row>
    <row r="20" spans="1:9" x14ac:dyDescent="0.3">
      <c r="B20" s="5"/>
      <c r="C20" s="5"/>
    </row>
    <row r="21" spans="1:9" x14ac:dyDescent="0.3">
      <c r="A21" s="2" t="s">
        <v>21</v>
      </c>
      <c r="B21" s="6"/>
      <c r="C21" s="5"/>
    </row>
    <row r="22" spans="1:9" x14ac:dyDescent="0.3">
      <c r="A22" s="2" t="s">
        <v>22</v>
      </c>
      <c r="B22" s="6"/>
      <c r="C22" s="5"/>
    </row>
    <row r="23" spans="1:9" x14ac:dyDescent="0.3">
      <c r="B23" s="5"/>
      <c r="C23" s="5"/>
    </row>
    <row r="25" spans="1:9" x14ac:dyDescent="0.3">
      <c r="A25" s="2" t="s">
        <v>187</v>
      </c>
      <c r="B25" s="2">
        <v>2022</v>
      </c>
    </row>
    <row r="26" spans="1:9" x14ac:dyDescent="0.3">
      <c r="A26" s="2" t="s">
        <v>23</v>
      </c>
      <c r="B26" s="2" t="s">
        <v>188</v>
      </c>
    </row>
    <row r="28" spans="1:9" x14ac:dyDescent="0.3">
      <c r="A28" s="7" t="s">
        <v>24</v>
      </c>
      <c r="B28" s="8"/>
      <c r="C28" s="8"/>
      <c r="D28" s="8"/>
      <c r="E28" s="8"/>
      <c r="F28" s="8"/>
      <c r="G28" s="8"/>
      <c r="H28" s="9">
        <f>SUM(H31:H39)</f>
        <v>2500</v>
      </c>
    </row>
    <row r="30" spans="1:9" x14ac:dyDescent="0.3">
      <c r="A30" s="8" t="s">
        <v>25</v>
      </c>
      <c r="B30" s="8"/>
      <c r="C30" s="8"/>
      <c r="D30" s="2" t="s">
        <v>26</v>
      </c>
      <c r="E30" s="2" t="s">
        <v>27</v>
      </c>
      <c r="F30" s="2" t="s">
        <v>32</v>
      </c>
      <c r="G30" s="10" t="s">
        <v>28</v>
      </c>
      <c r="H30" s="2" t="s">
        <v>29</v>
      </c>
      <c r="I30" s="10" t="s">
        <v>30</v>
      </c>
    </row>
    <row r="31" spans="1:9" x14ac:dyDescent="0.3">
      <c r="A31" s="7" t="s">
        <v>73</v>
      </c>
      <c r="B31" s="8"/>
      <c r="C31" s="8"/>
      <c r="D31" s="2"/>
      <c r="E31" t="s">
        <v>12</v>
      </c>
      <c r="F31" s="11">
        <f>-D8</f>
        <v>10000</v>
      </c>
      <c r="G31" s="12">
        <f>F8</f>
        <v>0.25</v>
      </c>
      <c r="H31" s="11">
        <v>2500</v>
      </c>
      <c r="I31" s="2"/>
    </row>
    <row r="32" spans="1:9" x14ac:dyDescent="0.3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3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3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3">
      <c r="A35" s="23"/>
      <c r="B35" s="23"/>
      <c r="C35" s="23"/>
      <c r="D35" s="23"/>
      <c r="E35" s="23"/>
      <c r="F35" s="23"/>
      <c r="G35" s="23"/>
      <c r="H35" s="23"/>
      <c r="I35" s="23"/>
    </row>
    <row r="36" spans="1:9" x14ac:dyDescent="0.3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3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3">
      <c r="A38" s="23"/>
      <c r="B38" s="23"/>
      <c r="C38" s="23"/>
      <c r="D38" s="23"/>
      <c r="E38" s="23"/>
      <c r="F38" s="23"/>
      <c r="G38" s="23"/>
      <c r="H38" s="23"/>
      <c r="I38" s="23"/>
    </row>
    <row r="39" spans="1:9" x14ac:dyDescent="0.3">
      <c r="A39" s="23" t="s">
        <v>299</v>
      </c>
      <c r="B39" s="23"/>
      <c r="C39" s="23"/>
      <c r="D39" s="23"/>
      <c r="E39" s="23"/>
      <c r="F39" s="23"/>
      <c r="G39" s="23"/>
      <c r="H39" s="23"/>
      <c r="I39" s="23"/>
    </row>
    <row r="40" spans="1:9" x14ac:dyDescent="0.3">
      <c r="A40" s="23" t="s">
        <v>272</v>
      </c>
      <c r="B40" s="23" t="s">
        <v>273</v>
      </c>
      <c r="C40" s="23"/>
      <c r="D40" s="23" t="s">
        <v>274</v>
      </c>
      <c r="E40" s="23" t="s">
        <v>275</v>
      </c>
      <c r="F40" s="23" t="s">
        <v>276</v>
      </c>
      <c r="G40" s="23" t="s">
        <v>277</v>
      </c>
      <c r="H40" s="23" t="s">
        <v>278</v>
      </c>
      <c r="I40" s="23"/>
    </row>
    <row r="41" spans="1:9" x14ac:dyDescent="0.3">
      <c r="A41" s="23">
        <f>A3</f>
        <v>1</v>
      </c>
      <c r="B41" s="23">
        <f t="shared" ref="B41:B48" si="0">B3</f>
        <v>4340</v>
      </c>
      <c r="C41" s="23" t="str">
        <f>VLOOKUP(B41,'Kodelister brukt i eksemplene'!$A$5:$C$55,2+'Kodelister brukt i eksemplene'!$A$2,0)</f>
        <v>Foreign purchase of goods for resale, high rate</v>
      </c>
      <c r="D41" s="23">
        <f>D3</f>
        <v>9800</v>
      </c>
      <c r="E41" s="23" t="str">
        <f t="shared" ref="E41:H44" si="1">E3</f>
        <v>0 ikke mva</v>
      </c>
      <c r="F41" s="1">
        <f t="shared" si="1"/>
        <v>0</v>
      </c>
      <c r="G41" s="23">
        <f t="shared" si="1"/>
        <v>0</v>
      </c>
      <c r="H41" s="23">
        <f t="shared" si="1"/>
        <v>20</v>
      </c>
      <c r="I41" s="23"/>
    </row>
    <row r="42" spans="1:9" x14ac:dyDescent="0.3">
      <c r="A42" s="23">
        <f t="shared" ref="A42:A48" si="2">A4</f>
        <v>1</v>
      </c>
      <c r="B42" s="23">
        <f t="shared" si="0"/>
        <v>2400</v>
      </c>
      <c r="C42" s="23" t="str">
        <f>VLOOKUP(B42,'Kodelister brukt i eksemplene'!$A$5:$C$55,2+'Kodelister brukt i eksemplene'!$A$2,0)</f>
        <v>Trade creditors</v>
      </c>
      <c r="D42" s="23">
        <f t="shared" ref="D42:H48" si="3">D4</f>
        <v>-9800</v>
      </c>
      <c r="E42" s="23" t="str">
        <f t="shared" si="3"/>
        <v>0 ikke mva</v>
      </c>
      <c r="F42" s="23"/>
      <c r="G42" s="23"/>
      <c r="H42" s="23">
        <f t="shared" si="1"/>
        <v>20</v>
      </c>
      <c r="I42" s="23"/>
    </row>
    <row r="43" spans="1:9" x14ac:dyDescent="0.3">
      <c r="A43" s="23">
        <f t="shared" si="2"/>
        <v>2</v>
      </c>
      <c r="B43" s="23">
        <f t="shared" si="0"/>
        <v>4360</v>
      </c>
      <c r="C43" s="23" t="str">
        <f>VLOOKUP(B43,'Kodelister brukt i eksemplene'!$A$5:$C$55,2+'Kodelister brukt i eksemplene'!$A$2,0)</f>
        <v>Freight, customs duty and forwarding</v>
      </c>
      <c r="D43" s="23">
        <f t="shared" si="3"/>
        <v>100</v>
      </c>
      <c r="E43" s="23" t="str">
        <f t="shared" si="3"/>
        <v>0 ikke mva</v>
      </c>
      <c r="F43" s="23"/>
      <c r="G43" s="23"/>
      <c r="H43" s="23">
        <f t="shared" si="1"/>
        <v>20</v>
      </c>
      <c r="I43" s="23"/>
    </row>
    <row r="44" spans="1:9" x14ac:dyDescent="0.3">
      <c r="A44" s="23">
        <f t="shared" si="2"/>
        <v>2</v>
      </c>
      <c r="B44" s="23">
        <f t="shared" si="0"/>
        <v>2400</v>
      </c>
      <c r="C44" s="23" t="str">
        <f>VLOOKUP(B44,'Kodelister brukt i eksemplene'!$A$5:$C$55,2+'Kodelister brukt i eksemplene'!$A$2,0)</f>
        <v>Trade creditors</v>
      </c>
      <c r="D44" s="23">
        <f t="shared" si="3"/>
        <v>-100</v>
      </c>
      <c r="E44" s="23" t="str">
        <f t="shared" si="3"/>
        <v>0 ikke mva</v>
      </c>
      <c r="F44" s="23"/>
      <c r="G44" s="23"/>
      <c r="H44" s="23">
        <f t="shared" si="1"/>
        <v>20</v>
      </c>
      <c r="I44" s="23"/>
    </row>
    <row r="45" spans="1:9" x14ac:dyDescent="0.3">
      <c r="A45" s="23">
        <f t="shared" si="2"/>
        <v>3</v>
      </c>
      <c r="B45" s="23">
        <f t="shared" si="0"/>
        <v>4380</v>
      </c>
      <c r="C45" s="23" t="str">
        <f>VLOOKUP(B45,'Kodelister brukt i eksemplene'!$A$5:$C$55,2+'Kodelister brukt i eksemplene'!$A$2,0)</f>
        <v>Basis VAT import of goods, high rate</v>
      </c>
      <c r="D45" s="23">
        <f t="shared" si="3"/>
        <v>10000</v>
      </c>
      <c r="E45" s="23">
        <f t="shared" si="3"/>
        <v>0</v>
      </c>
      <c r="F45" s="1">
        <f t="shared" si="3"/>
        <v>0</v>
      </c>
      <c r="G45" s="23">
        <f t="shared" si="3"/>
        <v>0</v>
      </c>
      <c r="H45" s="23">
        <f t="shared" si="3"/>
        <v>82</v>
      </c>
      <c r="I45" s="23"/>
    </row>
    <row r="46" spans="1:9" x14ac:dyDescent="0.3">
      <c r="A46" s="23">
        <f t="shared" si="2"/>
        <v>3</v>
      </c>
      <c r="B46" s="23">
        <f t="shared" si="0"/>
        <v>4381</v>
      </c>
      <c r="C46" s="23" t="str">
        <f>VLOOKUP(B46,'Kodelister brukt i eksemplene'!$A$5:$C$55,2+'Kodelister brukt i eksemplene'!$A$2,0)</f>
        <v>Basis VAT import of goods, high rate, contra account</v>
      </c>
      <c r="D46" s="23">
        <f t="shared" si="3"/>
        <v>-10000</v>
      </c>
      <c r="E46" s="23" t="str">
        <f t="shared" si="3"/>
        <v>25% utg mva</v>
      </c>
      <c r="F46" s="1">
        <f t="shared" si="3"/>
        <v>0.25</v>
      </c>
      <c r="G46" s="23">
        <f t="shared" si="3"/>
        <v>-2500</v>
      </c>
      <c r="H46" s="23">
        <f t="shared" si="3"/>
        <v>82</v>
      </c>
      <c r="I46" s="23"/>
    </row>
    <row r="47" spans="1:9" x14ac:dyDescent="0.3">
      <c r="A47" s="23">
        <f t="shared" si="2"/>
        <v>3</v>
      </c>
      <c r="B47" s="23">
        <f t="shared" si="0"/>
        <v>2705</v>
      </c>
      <c r="C47" s="23" t="str">
        <f>VLOOKUP(B47,'Kodelister brukt i eksemplene'!$A$5:$C$55,2+'Kodelister brukt i eksemplene'!$A$2,0)</f>
        <v>Output VAT - import of goods, high rate</v>
      </c>
      <c r="D47" s="23">
        <f t="shared" si="3"/>
        <v>-2500</v>
      </c>
      <c r="E47" s="23"/>
      <c r="F47" s="23"/>
      <c r="G47" s="23"/>
      <c r="H47" s="23"/>
      <c r="I47" s="23"/>
    </row>
    <row r="48" spans="1:9" x14ac:dyDescent="0.3">
      <c r="A48" s="23">
        <f t="shared" si="2"/>
        <v>3</v>
      </c>
      <c r="B48" s="23">
        <f t="shared" si="0"/>
        <v>4340</v>
      </c>
      <c r="C48" s="23" t="str">
        <f>VLOOKUP(B48,'Kodelister brukt i eksemplene'!$A$5:$C$55,2+'Kodelister brukt i eksemplene'!$A$2,0)</f>
        <v>Foreign purchase of goods for resale, high rate</v>
      </c>
      <c r="D48" s="23">
        <f t="shared" si="3"/>
        <v>2500</v>
      </c>
      <c r="E48" s="23"/>
      <c r="F48" s="23"/>
      <c r="G48" s="23"/>
      <c r="H48" s="23"/>
      <c r="I48" s="23"/>
    </row>
    <row r="49" spans="1:9" x14ac:dyDescent="0.3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3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3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3">
      <c r="A52" s="23"/>
      <c r="B52" s="23"/>
      <c r="C52" s="23"/>
      <c r="D52" s="23"/>
      <c r="E52" s="23"/>
      <c r="F52" s="23"/>
      <c r="G52" s="23"/>
      <c r="H52" s="23"/>
      <c r="I52" s="23"/>
    </row>
    <row r="53" spans="1:9" x14ac:dyDescent="0.3">
      <c r="A53" s="2" t="s">
        <v>279</v>
      </c>
      <c r="B53" s="2">
        <v>913238254</v>
      </c>
      <c r="C53" s="23"/>
      <c r="D53" s="23"/>
      <c r="E53" s="23"/>
      <c r="F53" s="23"/>
      <c r="G53" s="23"/>
      <c r="H53" s="23"/>
      <c r="I53" s="23"/>
    </row>
    <row r="54" spans="1:9" x14ac:dyDescent="0.3">
      <c r="A54" s="2" t="s">
        <v>280</v>
      </c>
      <c r="B54" s="3">
        <f>B16</f>
        <v>82</v>
      </c>
      <c r="C54" s="4"/>
      <c r="D54" s="23"/>
      <c r="E54" s="23"/>
      <c r="F54" s="23"/>
      <c r="G54" s="23"/>
      <c r="H54" s="23"/>
      <c r="I54" s="23"/>
    </row>
    <row r="55" spans="1:9" x14ac:dyDescent="0.3">
      <c r="A55" s="2" t="s">
        <v>281</v>
      </c>
      <c r="B55" s="2" t="s">
        <v>18</v>
      </c>
      <c r="C55" s="23"/>
      <c r="D55" s="23"/>
      <c r="E55" s="23"/>
      <c r="F55" s="23"/>
      <c r="G55" s="23"/>
      <c r="H55" s="23"/>
      <c r="I55" s="23"/>
    </row>
    <row r="56" spans="1:9" x14ac:dyDescent="0.3">
      <c r="A56" s="2" t="s">
        <v>19</v>
      </c>
      <c r="B56" s="2" t="s">
        <v>20</v>
      </c>
      <c r="C56" s="23"/>
      <c r="D56" s="23"/>
      <c r="E56" s="23"/>
      <c r="F56" s="23"/>
      <c r="G56" s="23"/>
      <c r="H56" s="23"/>
      <c r="I56" s="23"/>
    </row>
    <row r="57" spans="1:9" x14ac:dyDescent="0.3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3">
      <c r="A58" s="23"/>
      <c r="B58" s="5"/>
      <c r="C58" s="5"/>
      <c r="D58" s="23"/>
      <c r="E58" s="23"/>
      <c r="F58" s="23"/>
      <c r="G58" s="23"/>
      <c r="H58" s="23"/>
      <c r="I58" s="23"/>
    </row>
    <row r="59" spans="1:9" x14ac:dyDescent="0.3">
      <c r="A59" s="2" t="s">
        <v>282</v>
      </c>
      <c r="B59" s="6"/>
      <c r="C59" s="5"/>
      <c r="D59" s="23"/>
      <c r="E59" s="23"/>
      <c r="F59" s="23"/>
      <c r="G59" s="23"/>
      <c r="H59" s="23"/>
      <c r="I59" s="23"/>
    </row>
    <row r="60" spans="1:9" x14ac:dyDescent="0.3">
      <c r="A60" s="2" t="s">
        <v>22</v>
      </c>
      <c r="B60" s="6"/>
      <c r="C60" s="5"/>
      <c r="D60" s="23"/>
      <c r="E60" s="23"/>
      <c r="F60" s="23"/>
      <c r="G60" s="23"/>
      <c r="H60" s="23"/>
      <c r="I60" s="23"/>
    </row>
    <row r="61" spans="1:9" x14ac:dyDescent="0.3">
      <c r="A61" s="23"/>
      <c r="B61" s="5"/>
      <c r="C61" s="5"/>
      <c r="D61" s="23"/>
      <c r="E61" s="23"/>
      <c r="F61" s="23"/>
      <c r="G61" s="23"/>
      <c r="H61" s="23"/>
      <c r="I61" s="23"/>
    </row>
    <row r="62" spans="1:9" x14ac:dyDescent="0.3">
      <c r="A62" s="23"/>
      <c r="B62" s="23"/>
      <c r="C62" s="23"/>
      <c r="D62" s="23"/>
      <c r="E62" s="23"/>
      <c r="F62" s="23"/>
      <c r="G62" s="23"/>
      <c r="H62" s="23"/>
      <c r="I62" s="23"/>
    </row>
    <row r="63" spans="1:9" x14ac:dyDescent="0.3">
      <c r="A63" s="2" t="s">
        <v>283</v>
      </c>
      <c r="B63" s="2">
        <v>2022</v>
      </c>
      <c r="C63" s="23"/>
      <c r="D63" s="23"/>
      <c r="E63" s="23"/>
      <c r="F63" s="23"/>
      <c r="G63" s="23"/>
      <c r="H63" s="23"/>
      <c r="I63" s="23"/>
    </row>
    <row r="64" spans="1:9" x14ac:dyDescent="0.3">
      <c r="A64" s="2" t="s">
        <v>284</v>
      </c>
      <c r="B64" s="2" t="s">
        <v>188</v>
      </c>
      <c r="C64" s="23"/>
      <c r="D64" s="23"/>
      <c r="E64" s="23"/>
      <c r="F64" s="23"/>
      <c r="G64" s="23"/>
      <c r="H64" s="23"/>
      <c r="I64" s="23"/>
    </row>
    <row r="65" spans="1:9" x14ac:dyDescent="0.3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3">
      <c r="A66" s="7" t="s">
        <v>24</v>
      </c>
      <c r="B66" s="8"/>
      <c r="C66" s="8"/>
      <c r="D66" s="8"/>
      <c r="E66" s="8"/>
      <c r="F66" s="8"/>
      <c r="G66" s="8"/>
      <c r="H66" s="9">
        <f>H28</f>
        <v>2500</v>
      </c>
      <c r="I66" s="23"/>
    </row>
    <row r="67" spans="1:9" x14ac:dyDescent="0.3">
      <c r="A67" s="23"/>
      <c r="B67" s="23"/>
      <c r="C67" s="23"/>
      <c r="D67" s="23"/>
      <c r="E67" s="23"/>
      <c r="F67" s="23"/>
      <c r="G67" s="23"/>
      <c r="H67" s="23"/>
      <c r="I67" s="23"/>
    </row>
    <row r="68" spans="1:9" x14ac:dyDescent="0.3">
      <c r="A68" s="8" t="s">
        <v>285</v>
      </c>
      <c r="B68" s="8"/>
      <c r="C68" s="8"/>
      <c r="D68" s="2" t="s">
        <v>309</v>
      </c>
      <c r="E68" s="25" t="s">
        <v>275</v>
      </c>
      <c r="F68" s="2" t="s">
        <v>310</v>
      </c>
      <c r="G68" s="10" t="s">
        <v>276</v>
      </c>
      <c r="H68" s="2" t="s">
        <v>311</v>
      </c>
      <c r="I68" s="10" t="s">
        <v>312</v>
      </c>
    </row>
    <row r="69" spans="1:9" x14ac:dyDescent="0.3">
      <c r="A69" s="7" t="str">
        <f>VLOOKUP(A31,'Kodelister brukt i eksemplene'!$A$66:$C$96,3,0)</f>
        <v>82 Importation of goods, without deduction of VAT Regular rate</v>
      </c>
      <c r="B69" s="8"/>
      <c r="C69" s="8"/>
      <c r="D69" s="2"/>
      <c r="E69" s="2" t="str">
        <f>E31</f>
        <v>25% utg mva</v>
      </c>
      <c r="F69" s="2">
        <f>F31</f>
        <v>10000</v>
      </c>
      <c r="G69" s="12">
        <f>G31</f>
        <v>0.25</v>
      </c>
      <c r="H69" s="23">
        <f>H31</f>
        <v>2500</v>
      </c>
      <c r="I69" s="2"/>
    </row>
    <row r="70" spans="1:9" x14ac:dyDescent="0.3">
      <c r="A70" s="7"/>
      <c r="B70" s="8"/>
      <c r="C70" s="8"/>
      <c r="D70" s="2"/>
      <c r="E70" s="2"/>
      <c r="F70" s="11"/>
      <c r="G70" s="12"/>
      <c r="H70" s="2"/>
      <c r="I70" s="2"/>
    </row>
    <row r="71" spans="1:9" x14ac:dyDescent="0.3">
      <c r="A71" s="7"/>
      <c r="B71" s="8"/>
      <c r="C71" s="8"/>
      <c r="D71" s="2"/>
      <c r="E71" s="2"/>
      <c r="F71" s="11"/>
      <c r="G71" s="12"/>
      <c r="H71" s="11"/>
      <c r="I71" s="2"/>
    </row>
    <row r="72" spans="1:9" x14ac:dyDescent="0.3">
      <c r="A72" s="7"/>
      <c r="B72" s="8"/>
      <c r="C72" s="8"/>
      <c r="D72" s="2"/>
      <c r="E72" s="2"/>
      <c r="F72" s="11"/>
      <c r="G72" s="2"/>
      <c r="H72" s="11"/>
      <c r="I72" s="2"/>
    </row>
    <row r="73" spans="1:9" x14ac:dyDescent="0.3">
      <c r="A73" s="23"/>
      <c r="B73" s="23"/>
      <c r="C73" s="23"/>
      <c r="D73" s="23"/>
      <c r="E73" s="23"/>
      <c r="F73" s="23"/>
      <c r="G73" s="23"/>
      <c r="H73" s="23"/>
      <c r="I73" s="2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31" workbookViewId="0"/>
  </sheetViews>
  <sheetFormatPr baseColWidth="10" defaultRowHeight="14.4" x14ac:dyDescent="0.3"/>
  <cols>
    <col min="1" max="1" width="19.6640625" customWidth="1"/>
    <col min="3" max="3" width="50.109375" bestFit="1" customWidth="1"/>
    <col min="4" max="4" width="12.6640625" bestFit="1" customWidth="1"/>
    <col min="5" max="5" width="20" customWidth="1"/>
    <col min="8" max="8" width="12.6640625" bestFit="1" customWidth="1"/>
    <col min="9" max="9" width="18.33203125" bestFit="1" customWidth="1"/>
  </cols>
  <sheetData>
    <row r="1" spans="1:8" x14ac:dyDescent="0.3">
      <c r="A1" t="s">
        <v>0</v>
      </c>
    </row>
    <row r="2" spans="1:8" x14ac:dyDescent="0.3">
      <c r="A2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">
      <c r="A3">
        <v>1</v>
      </c>
      <c r="B3">
        <v>4330</v>
      </c>
      <c r="C3" t="str">
        <f>VLOOKUP(B3,'Kodelister brukt i eksemplene'!$A$5:$C$55,1+'Kodelister brukt i eksemplene'!$A$2,0)</f>
        <v>Innkjøp av varer for videresalg, middels sats</v>
      </c>
      <c r="D3">
        <v>9800</v>
      </c>
      <c r="E3" t="s">
        <v>8</v>
      </c>
      <c r="H3">
        <v>21</v>
      </c>
    </row>
    <row r="4" spans="1:8" x14ac:dyDescent="0.3">
      <c r="A4">
        <v>1</v>
      </c>
      <c r="B4">
        <v>2400</v>
      </c>
      <c r="C4" t="str">
        <f>VLOOKUP(B4,'Kodelister brukt i eksemplene'!$A$5:$C$55,1+'Kodelister brukt i eksemplene'!$A$2,0)</f>
        <v>Leverandørgjeld</v>
      </c>
      <c r="D4">
        <v>-9800</v>
      </c>
      <c r="E4" t="s">
        <v>8</v>
      </c>
      <c r="H4">
        <v>21</v>
      </c>
    </row>
    <row r="5" spans="1:8" x14ac:dyDescent="0.3">
      <c r="A5">
        <v>2</v>
      </c>
      <c r="B5">
        <v>4360</v>
      </c>
      <c r="C5" t="str">
        <f>VLOOKUP(B5,'Kodelister brukt i eksemplene'!$A$5:$C$55,1+'Kodelister brukt i eksemplene'!$A$2,0)</f>
        <v>Frakt, toll og spedisjon</v>
      </c>
      <c r="D5">
        <v>100</v>
      </c>
      <c r="E5" t="s">
        <v>8</v>
      </c>
      <c r="H5">
        <v>21</v>
      </c>
    </row>
    <row r="6" spans="1:8" x14ac:dyDescent="0.3">
      <c r="A6">
        <v>2</v>
      </c>
      <c r="B6">
        <v>2400</v>
      </c>
      <c r="C6" t="str">
        <f>VLOOKUP(B6,'Kodelister brukt i eksemplene'!$A$5:$C$55,1+'Kodelister brukt i eksemplene'!$A$2,0)</f>
        <v>Leverandørgjeld</v>
      </c>
      <c r="D6">
        <v>-100</v>
      </c>
      <c r="E6" t="s">
        <v>8</v>
      </c>
      <c r="H6">
        <v>21</v>
      </c>
    </row>
    <row r="7" spans="1:8" x14ac:dyDescent="0.3">
      <c r="A7">
        <v>3</v>
      </c>
      <c r="B7">
        <v>4382</v>
      </c>
      <c r="C7" t="str">
        <f>VLOOKUP(B7,'Kodelister brukt i eksemplene'!$A$5:$C$55,1+'Kodelister brukt i eksemplene'!$A$2,0)</f>
        <v>Grunnlag MVA innførsel av varer, middels sats</v>
      </c>
      <c r="D7">
        <v>10000</v>
      </c>
      <c r="E7" t="s">
        <v>97</v>
      </c>
      <c r="F7" s="1">
        <v>0.15</v>
      </c>
      <c r="G7">
        <f>F7*D7</f>
        <v>1500</v>
      </c>
      <c r="H7">
        <v>83</v>
      </c>
    </row>
    <row r="8" spans="1:8" x14ac:dyDescent="0.3">
      <c r="A8">
        <v>3</v>
      </c>
      <c r="B8">
        <v>4383</v>
      </c>
      <c r="C8" t="str">
        <f>VLOOKUP(B8,'Kodelister brukt i eksemplene'!$A$5:$C$55,1+'Kodelister brukt i eksemplene'!$A$2,0)</f>
        <v>Grunnlag MVA innførsel av varer, middels sats, motkonto</v>
      </c>
      <c r="D8">
        <v>-10000</v>
      </c>
      <c r="E8" t="s">
        <v>120</v>
      </c>
      <c r="F8" s="1">
        <v>0.15</v>
      </c>
      <c r="G8">
        <f>F8*D8</f>
        <v>-1500</v>
      </c>
      <c r="H8">
        <v>83</v>
      </c>
    </row>
    <row r="9" spans="1:8" x14ac:dyDescent="0.3">
      <c r="A9">
        <v>3</v>
      </c>
      <c r="B9">
        <v>2706</v>
      </c>
      <c r="C9" t="str">
        <f>VLOOKUP(B9,'Kodelister brukt i eksemplene'!$A$5:$C$55,1+'Kodelister brukt i eksemplene'!$A$2,0)</f>
        <v>Utgående merverdiavgift - innførsel av varer, middels sats</v>
      </c>
      <c r="D9">
        <f>G8</f>
        <v>-1500</v>
      </c>
    </row>
    <row r="10" spans="1:8" x14ac:dyDescent="0.3">
      <c r="A10">
        <v>3</v>
      </c>
      <c r="B10">
        <v>2716</v>
      </c>
      <c r="C10" t="str">
        <f>VLOOKUP(B10,'Kodelister brukt i eksemplene'!$A$5:$C$55,1+'Kodelister brukt i eksemplene'!$A$2,0)</f>
        <v>Inngående merverdiavgift - innførsel av varer, middels sats</v>
      </c>
      <c r="D10">
        <f>G7</f>
        <v>1500</v>
      </c>
    </row>
    <row r="15" spans="1:8" x14ac:dyDescent="0.3">
      <c r="A15" s="2" t="s">
        <v>15</v>
      </c>
      <c r="B15" s="2">
        <v>913238254</v>
      </c>
    </row>
    <row r="16" spans="1:8" x14ac:dyDescent="0.3">
      <c r="A16" s="2" t="s">
        <v>16</v>
      </c>
      <c r="B16" s="3">
        <v>83</v>
      </c>
      <c r="C16" s="4"/>
    </row>
    <row r="17" spans="1:9" x14ac:dyDescent="0.3">
      <c r="A17" s="2" t="s">
        <v>17</v>
      </c>
      <c r="B17" s="2" t="s">
        <v>18</v>
      </c>
    </row>
    <row r="18" spans="1:9" x14ac:dyDescent="0.3">
      <c r="A18" s="2" t="s">
        <v>19</v>
      </c>
      <c r="B18" s="2" t="s">
        <v>20</v>
      </c>
    </row>
    <row r="19" spans="1:9" x14ac:dyDescent="0.3">
      <c r="B19" s="5"/>
      <c r="C19" s="5"/>
    </row>
    <row r="20" spans="1:9" x14ac:dyDescent="0.3">
      <c r="B20" s="5"/>
      <c r="C20" s="5"/>
    </row>
    <row r="21" spans="1:9" x14ac:dyDescent="0.3">
      <c r="A21" s="2" t="s">
        <v>21</v>
      </c>
      <c r="B21" s="6"/>
      <c r="C21" s="5"/>
    </row>
    <row r="22" spans="1:9" x14ac:dyDescent="0.3">
      <c r="A22" s="2" t="s">
        <v>22</v>
      </c>
      <c r="B22" s="6"/>
      <c r="C22" s="5"/>
    </row>
    <row r="23" spans="1:9" x14ac:dyDescent="0.3">
      <c r="B23" s="5"/>
      <c r="C23" s="5"/>
    </row>
    <row r="25" spans="1:9" x14ac:dyDescent="0.3">
      <c r="A25" s="2" t="s">
        <v>187</v>
      </c>
      <c r="B25" s="2">
        <v>2022</v>
      </c>
    </row>
    <row r="26" spans="1:9" x14ac:dyDescent="0.3">
      <c r="A26" s="2" t="s">
        <v>23</v>
      </c>
      <c r="B26" s="2" t="s">
        <v>188</v>
      </c>
    </row>
    <row r="28" spans="1:9" x14ac:dyDescent="0.3">
      <c r="A28" s="7" t="s">
        <v>24</v>
      </c>
      <c r="B28" s="8"/>
      <c r="C28" s="8"/>
      <c r="D28" s="8"/>
      <c r="E28" s="8"/>
      <c r="F28" s="8"/>
      <c r="G28" s="8"/>
      <c r="H28" s="9">
        <v>0</v>
      </c>
    </row>
    <row r="30" spans="1:9" x14ac:dyDescent="0.3">
      <c r="A30" s="8" t="s">
        <v>25</v>
      </c>
      <c r="B30" s="8"/>
      <c r="C30" s="8"/>
      <c r="D30" s="2" t="s">
        <v>26</v>
      </c>
      <c r="E30" s="2" t="s">
        <v>27</v>
      </c>
      <c r="F30" s="2" t="s">
        <v>32</v>
      </c>
      <c r="G30" s="10" t="s">
        <v>28</v>
      </c>
      <c r="H30" s="2" t="s">
        <v>29</v>
      </c>
      <c r="I30" s="10" t="s">
        <v>30</v>
      </c>
    </row>
    <row r="31" spans="1:9" x14ac:dyDescent="0.3">
      <c r="A31" s="7" t="s">
        <v>74</v>
      </c>
      <c r="B31" s="8"/>
      <c r="C31" s="8"/>
      <c r="D31" s="2"/>
      <c r="E31" t="str">
        <f>E8</f>
        <v>15% utg mva</v>
      </c>
      <c r="F31" s="11">
        <f>-D8</f>
        <v>10000</v>
      </c>
      <c r="G31" s="12">
        <f>F8</f>
        <v>0.15</v>
      </c>
      <c r="H31" s="11">
        <f>-G8</f>
        <v>1500</v>
      </c>
      <c r="I31" s="2"/>
    </row>
    <row r="32" spans="1:9" x14ac:dyDescent="0.3">
      <c r="A32" s="7" t="s">
        <v>74</v>
      </c>
      <c r="B32" s="8"/>
      <c r="C32" s="8"/>
      <c r="D32" s="2"/>
      <c r="E32" s="2" t="s">
        <v>97</v>
      </c>
      <c r="F32" s="11"/>
      <c r="G32" s="12"/>
      <c r="H32" s="11">
        <f>-G7</f>
        <v>-1500</v>
      </c>
      <c r="I32" s="2"/>
    </row>
    <row r="33" spans="1:9" x14ac:dyDescent="0.3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3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3">
      <c r="A35" s="23"/>
      <c r="B35" s="23"/>
      <c r="C35" s="23"/>
      <c r="D35" s="23"/>
      <c r="E35" s="23"/>
      <c r="F35" s="23"/>
      <c r="G35" s="23"/>
      <c r="H35" s="23"/>
      <c r="I35" s="23"/>
    </row>
    <row r="36" spans="1:9" x14ac:dyDescent="0.3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3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3">
      <c r="A38" s="23"/>
      <c r="B38" s="23"/>
      <c r="C38" s="23"/>
      <c r="D38" s="23"/>
      <c r="E38" s="23"/>
      <c r="F38" s="23"/>
      <c r="G38" s="23"/>
      <c r="H38" s="23"/>
      <c r="I38" s="23"/>
    </row>
    <row r="39" spans="1:9" x14ac:dyDescent="0.3">
      <c r="A39" s="23" t="s">
        <v>299</v>
      </c>
      <c r="B39" s="23"/>
      <c r="C39" s="23"/>
      <c r="D39" s="23"/>
      <c r="E39" s="23"/>
      <c r="F39" s="23"/>
      <c r="G39" s="23"/>
      <c r="H39" s="23"/>
      <c r="I39" s="23"/>
    </row>
    <row r="40" spans="1:9" x14ac:dyDescent="0.3">
      <c r="A40" s="23" t="s">
        <v>272</v>
      </c>
      <c r="B40" s="23" t="s">
        <v>273</v>
      </c>
      <c r="C40" s="23"/>
      <c r="D40" s="23" t="s">
        <v>274</v>
      </c>
      <c r="E40" s="23" t="s">
        <v>275</v>
      </c>
      <c r="F40" s="23" t="s">
        <v>276</v>
      </c>
      <c r="G40" s="23" t="s">
        <v>277</v>
      </c>
      <c r="H40" s="23" t="s">
        <v>278</v>
      </c>
      <c r="I40" s="23"/>
    </row>
    <row r="41" spans="1:9" x14ac:dyDescent="0.3">
      <c r="A41" s="23">
        <f>A3</f>
        <v>1</v>
      </c>
      <c r="B41" s="23">
        <f t="shared" ref="B41:B48" si="0">B3</f>
        <v>4330</v>
      </c>
      <c r="C41" s="23" t="str">
        <f>VLOOKUP(B41,'Kodelister brukt i eksemplene'!$A$5:$C$55,2+'Kodelister brukt i eksemplene'!$A$2,0)</f>
        <v>Purchase of goods for resale, middle rate</v>
      </c>
      <c r="D41" s="23">
        <f>D3</f>
        <v>9800</v>
      </c>
      <c r="E41" s="23" t="str">
        <f t="shared" ref="E41:H44" si="1">E3</f>
        <v>0 ikke mva</v>
      </c>
      <c r="F41" s="1">
        <f t="shared" si="1"/>
        <v>0</v>
      </c>
      <c r="G41" s="23">
        <f t="shared" si="1"/>
        <v>0</v>
      </c>
      <c r="H41" s="23">
        <f t="shared" si="1"/>
        <v>21</v>
      </c>
      <c r="I41" s="23"/>
    </row>
    <row r="42" spans="1:9" x14ac:dyDescent="0.3">
      <c r="A42" s="23">
        <f t="shared" ref="A42:A48" si="2">A4</f>
        <v>1</v>
      </c>
      <c r="B42" s="23">
        <f t="shared" si="0"/>
        <v>2400</v>
      </c>
      <c r="C42" s="23" t="str">
        <f>VLOOKUP(B42,'Kodelister brukt i eksemplene'!$A$5:$C$55,2+'Kodelister brukt i eksemplene'!$A$2,0)</f>
        <v>Trade creditors</v>
      </c>
      <c r="D42" s="23">
        <f t="shared" ref="D42:H48" si="3">D4</f>
        <v>-9800</v>
      </c>
      <c r="E42" s="23" t="str">
        <f t="shared" si="3"/>
        <v>0 ikke mva</v>
      </c>
      <c r="F42" s="23"/>
      <c r="G42" s="23"/>
      <c r="H42" s="23">
        <f t="shared" si="1"/>
        <v>21</v>
      </c>
      <c r="I42" s="23"/>
    </row>
    <row r="43" spans="1:9" x14ac:dyDescent="0.3">
      <c r="A43" s="23">
        <f t="shared" si="2"/>
        <v>2</v>
      </c>
      <c r="B43" s="23">
        <f t="shared" si="0"/>
        <v>4360</v>
      </c>
      <c r="C43" s="23" t="str">
        <f>VLOOKUP(B43,'Kodelister brukt i eksemplene'!$A$5:$C$55,2+'Kodelister brukt i eksemplene'!$A$2,0)</f>
        <v>Freight, customs duty and forwarding</v>
      </c>
      <c r="D43" s="23">
        <f t="shared" si="3"/>
        <v>100</v>
      </c>
      <c r="E43" s="23" t="str">
        <f t="shared" si="3"/>
        <v>0 ikke mva</v>
      </c>
      <c r="F43" s="23"/>
      <c r="G43" s="23"/>
      <c r="H43" s="23">
        <f t="shared" si="1"/>
        <v>21</v>
      </c>
      <c r="I43" s="23"/>
    </row>
    <row r="44" spans="1:9" x14ac:dyDescent="0.3">
      <c r="A44" s="23">
        <f t="shared" si="2"/>
        <v>2</v>
      </c>
      <c r="B44" s="23">
        <f t="shared" si="0"/>
        <v>2400</v>
      </c>
      <c r="C44" s="23" t="str">
        <f>VLOOKUP(B44,'Kodelister brukt i eksemplene'!$A$5:$C$55,2+'Kodelister brukt i eksemplene'!$A$2,0)</f>
        <v>Trade creditors</v>
      </c>
      <c r="D44" s="23">
        <f t="shared" si="3"/>
        <v>-100</v>
      </c>
      <c r="E44" s="23" t="str">
        <f t="shared" si="3"/>
        <v>0 ikke mva</v>
      </c>
      <c r="F44" s="23"/>
      <c r="G44" s="23"/>
      <c r="H44" s="23">
        <f t="shared" si="1"/>
        <v>21</v>
      </c>
      <c r="I44" s="23"/>
    </row>
    <row r="45" spans="1:9" x14ac:dyDescent="0.3">
      <c r="A45" s="23">
        <f t="shared" si="2"/>
        <v>3</v>
      </c>
      <c r="B45" s="23">
        <f t="shared" si="0"/>
        <v>4382</v>
      </c>
      <c r="C45" s="23" t="str">
        <f>VLOOKUP(B45,'Kodelister brukt i eksemplene'!$A$5:$C$55,2+'Kodelister brukt i eksemplene'!$A$2,0)</f>
        <v>Basis VAT import of goods, medium rate</v>
      </c>
      <c r="D45" s="23">
        <f t="shared" si="3"/>
        <v>10000</v>
      </c>
      <c r="E45" s="23" t="str">
        <f t="shared" si="3"/>
        <v>15% inng mva</v>
      </c>
      <c r="F45" s="1">
        <f t="shared" si="3"/>
        <v>0.15</v>
      </c>
      <c r="G45" s="23">
        <f t="shared" si="3"/>
        <v>1500</v>
      </c>
      <c r="H45" s="23">
        <f t="shared" si="3"/>
        <v>83</v>
      </c>
      <c r="I45" s="23"/>
    </row>
    <row r="46" spans="1:9" x14ac:dyDescent="0.3">
      <c r="A46" s="23">
        <f t="shared" si="2"/>
        <v>3</v>
      </c>
      <c r="B46" s="23">
        <f t="shared" si="0"/>
        <v>4383</v>
      </c>
      <c r="C46" s="23" t="str">
        <f>VLOOKUP(B46,'Kodelister brukt i eksemplene'!$A$5:$C$55,2+'Kodelister brukt i eksemplene'!$A$2,0)</f>
        <v>Basis VAT import of goods, medium rate, contra account</v>
      </c>
      <c r="D46" s="23">
        <f t="shared" si="3"/>
        <v>-10000</v>
      </c>
      <c r="E46" s="23" t="str">
        <f t="shared" si="3"/>
        <v>15% utg mva</v>
      </c>
      <c r="F46" s="1">
        <f t="shared" si="3"/>
        <v>0.15</v>
      </c>
      <c r="G46" s="23">
        <f t="shared" si="3"/>
        <v>-1500</v>
      </c>
      <c r="H46" s="23">
        <f t="shared" si="3"/>
        <v>83</v>
      </c>
      <c r="I46" s="23"/>
    </row>
    <row r="47" spans="1:9" x14ac:dyDescent="0.3">
      <c r="A47" s="23">
        <f t="shared" si="2"/>
        <v>3</v>
      </c>
      <c r="B47" s="23">
        <f t="shared" si="0"/>
        <v>2706</v>
      </c>
      <c r="C47" s="23" t="str">
        <f>VLOOKUP(B47,'Kodelister brukt i eksemplene'!$A$5:$C$55,2+'Kodelister brukt i eksemplene'!$A$2,0)</f>
        <v>Output VAT - import of goods, medium rate</v>
      </c>
      <c r="D47" s="23">
        <f t="shared" si="3"/>
        <v>-1500</v>
      </c>
      <c r="E47" s="23"/>
      <c r="F47" s="23"/>
      <c r="G47" s="23"/>
      <c r="H47" s="23"/>
      <c r="I47" s="23"/>
    </row>
    <row r="48" spans="1:9" x14ac:dyDescent="0.3">
      <c r="A48" s="23">
        <f t="shared" si="2"/>
        <v>3</v>
      </c>
      <c r="B48" s="23">
        <f t="shared" si="0"/>
        <v>2716</v>
      </c>
      <c r="C48" s="23" t="str">
        <f>VLOOKUP(B48,'Kodelister brukt i eksemplene'!$A$5:$C$55,2+'Kodelister brukt i eksemplene'!$A$2,0)</f>
        <v>Input VAT -  import of goods, medium rate</v>
      </c>
      <c r="D48" s="23">
        <f t="shared" si="3"/>
        <v>1500</v>
      </c>
      <c r="E48" s="23"/>
      <c r="F48" s="23"/>
      <c r="G48" s="23"/>
      <c r="H48" s="23"/>
      <c r="I48" s="23"/>
    </row>
    <row r="49" spans="1:9" x14ac:dyDescent="0.3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3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3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3">
      <c r="A52" s="23"/>
      <c r="B52" s="23"/>
      <c r="C52" s="23"/>
      <c r="D52" s="23"/>
      <c r="E52" s="23"/>
      <c r="F52" s="23"/>
      <c r="G52" s="23"/>
      <c r="H52" s="23"/>
      <c r="I52" s="23"/>
    </row>
    <row r="53" spans="1:9" x14ac:dyDescent="0.3">
      <c r="A53" s="2" t="s">
        <v>279</v>
      </c>
      <c r="B53" s="2">
        <v>913238254</v>
      </c>
      <c r="C53" s="23"/>
      <c r="D53" s="23"/>
      <c r="E53" s="23"/>
      <c r="F53" s="23"/>
      <c r="G53" s="23"/>
      <c r="H53" s="23"/>
      <c r="I53" s="23"/>
    </row>
    <row r="54" spans="1:9" x14ac:dyDescent="0.3">
      <c r="A54" s="2" t="s">
        <v>280</v>
      </c>
      <c r="B54" s="3">
        <f>B16</f>
        <v>83</v>
      </c>
      <c r="C54" s="4"/>
      <c r="D54" s="23"/>
      <c r="E54" s="23"/>
      <c r="F54" s="23"/>
      <c r="G54" s="23"/>
      <c r="H54" s="23"/>
      <c r="I54" s="23"/>
    </row>
    <row r="55" spans="1:9" x14ac:dyDescent="0.3">
      <c r="A55" s="2" t="s">
        <v>281</v>
      </c>
      <c r="B55" s="2" t="s">
        <v>18</v>
      </c>
      <c r="C55" s="23"/>
      <c r="D55" s="23"/>
      <c r="E55" s="23"/>
      <c r="F55" s="23"/>
      <c r="G55" s="23"/>
      <c r="H55" s="23"/>
      <c r="I55" s="23"/>
    </row>
    <row r="56" spans="1:9" x14ac:dyDescent="0.3">
      <c r="A56" s="2" t="s">
        <v>19</v>
      </c>
      <c r="B56" s="2" t="s">
        <v>20</v>
      </c>
      <c r="C56" s="23"/>
      <c r="D56" s="23"/>
      <c r="E56" s="23"/>
      <c r="F56" s="23"/>
      <c r="G56" s="23"/>
      <c r="H56" s="23"/>
      <c r="I56" s="23"/>
    </row>
    <row r="57" spans="1:9" x14ac:dyDescent="0.3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3">
      <c r="A58" s="23"/>
      <c r="B58" s="5"/>
      <c r="C58" s="5"/>
      <c r="D58" s="23"/>
      <c r="E58" s="23"/>
      <c r="F58" s="23"/>
      <c r="G58" s="23"/>
      <c r="H58" s="23"/>
      <c r="I58" s="23"/>
    </row>
    <row r="59" spans="1:9" x14ac:dyDescent="0.3">
      <c r="A59" s="2" t="s">
        <v>282</v>
      </c>
      <c r="B59" s="6"/>
      <c r="C59" s="5"/>
      <c r="D59" s="23"/>
      <c r="E59" s="23"/>
      <c r="F59" s="23"/>
      <c r="G59" s="23"/>
      <c r="H59" s="23"/>
      <c r="I59" s="23"/>
    </row>
    <row r="60" spans="1:9" x14ac:dyDescent="0.3">
      <c r="A60" s="2" t="s">
        <v>22</v>
      </c>
      <c r="B60" s="6"/>
      <c r="C60" s="5"/>
      <c r="D60" s="23"/>
      <c r="E60" s="23"/>
      <c r="F60" s="23"/>
      <c r="G60" s="23"/>
      <c r="H60" s="23"/>
      <c r="I60" s="23"/>
    </row>
    <row r="61" spans="1:9" x14ac:dyDescent="0.3">
      <c r="A61" s="23"/>
      <c r="B61" s="5"/>
      <c r="C61" s="5"/>
      <c r="D61" s="23"/>
      <c r="E61" s="23"/>
      <c r="F61" s="23"/>
      <c r="G61" s="23"/>
      <c r="H61" s="23"/>
      <c r="I61" s="23"/>
    </row>
    <row r="62" spans="1:9" x14ac:dyDescent="0.3">
      <c r="A62" s="23"/>
      <c r="B62" s="23"/>
      <c r="C62" s="23"/>
      <c r="D62" s="23"/>
      <c r="E62" s="23"/>
      <c r="F62" s="23"/>
      <c r="G62" s="23"/>
      <c r="H62" s="23"/>
      <c r="I62" s="23"/>
    </row>
    <row r="63" spans="1:9" x14ac:dyDescent="0.3">
      <c r="A63" s="2" t="s">
        <v>283</v>
      </c>
      <c r="B63" s="2">
        <v>2022</v>
      </c>
      <c r="C63" s="23"/>
      <c r="D63" s="23"/>
      <c r="E63" s="23"/>
      <c r="F63" s="23"/>
      <c r="G63" s="23"/>
      <c r="H63" s="23"/>
      <c r="I63" s="23"/>
    </row>
    <row r="64" spans="1:9" x14ac:dyDescent="0.3">
      <c r="A64" s="2" t="s">
        <v>284</v>
      </c>
      <c r="B64" s="2" t="s">
        <v>188</v>
      </c>
      <c r="C64" s="23"/>
      <c r="D64" s="23"/>
      <c r="E64" s="23"/>
      <c r="F64" s="23"/>
      <c r="G64" s="23"/>
      <c r="H64" s="23"/>
      <c r="I64" s="23"/>
    </row>
    <row r="65" spans="1:9" x14ac:dyDescent="0.3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3">
      <c r="A66" s="7" t="s">
        <v>24</v>
      </c>
      <c r="B66" s="8"/>
      <c r="C66" s="8"/>
      <c r="D66" s="8"/>
      <c r="E66" s="8"/>
      <c r="F66" s="8"/>
      <c r="G66" s="8"/>
      <c r="H66" s="9">
        <f>H28</f>
        <v>0</v>
      </c>
      <c r="I66" s="23"/>
    </row>
    <row r="67" spans="1:9" x14ac:dyDescent="0.3">
      <c r="A67" s="23"/>
      <c r="B67" s="23"/>
      <c r="C67" s="23"/>
      <c r="D67" s="23"/>
      <c r="E67" s="23"/>
      <c r="F67" s="23"/>
      <c r="G67" s="23"/>
      <c r="H67" s="23"/>
      <c r="I67" s="23"/>
    </row>
    <row r="68" spans="1:9" x14ac:dyDescent="0.3">
      <c r="A68" s="8" t="s">
        <v>285</v>
      </c>
      <c r="B68" s="8"/>
      <c r="C68" s="8"/>
      <c r="D68" s="2" t="s">
        <v>309</v>
      </c>
      <c r="E68" s="25" t="s">
        <v>275</v>
      </c>
      <c r="F68" s="2" t="s">
        <v>310</v>
      </c>
      <c r="G68" s="10" t="s">
        <v>276</v>
      </c>
      <c r="H68" s="2" t="s">
        <v>311</v>
      </c>
      <c r="I68" s="10" t="s">
        <v>312</v>
      </c>
    </row>
    <row r="69" spans="1:9" x14ac:dyDescent="0.3">
      <c r="A69" s="7" t="str">
        <f>VLOOKUP(A31,'Kodelister brukt i eksemplene'!$A$66:$C$96,3,0)</f>
        <v>83 Importation of goods, VAT deductible Reduced rate, middle</v>
      </c>
      <c r="B69" s="8"/>
      <c r="C69" s="8"/>
      <c r="D69" s="2"/>
      <c r="E69" s="2" t="str">
        <f>E31</f>
        <v>15% utg mva</v>
      </c>
      <c r="F69" s="2">
        <f>F31</f>
        <v>10000</v>
      </c>
      <c r="G69" s="12">
        <f>G31</f>
        <v>0.15</v>
      </c>
      <c r="H69" s="23">
        <f>H31</f>
        <v>1500</v>
      </c>
      <c r="I69" s="2"/>
    </row>
    <row r="70" spans="1:9" x14ac:dyDescent="0.3">
      <c r="A70" s="7" t="str">
        <f>VLOOKUP(A32,'Kodelister brukt i eksemplene'!$A$66:$C$96,3,0)</f>
        <v>83 Importation of goods, VAT deductible Reduced rate, middle</v>
      </c>
      <c r="B70" s="8"/>
      <c r="C70" s="8"/>
      <c r="D70" s="2"/>
      <c r="E70" s="2" t="str">
        <f>E32</f>
        <v>15% inng mva</v>
      </c>
      <c r="F70" s="11"/>
      <c r="G70" s="12"/>
      <c r="H70" s="2">
        <f>H32</f>
        <v>-1500</v>
      </c>
      <c r="I70" s="2"/>
    </row>
    <row r="71" spans="1:9" x14ac:dyDescent="0.3">
      <c r="A71" s="7"/>
      <c r="B71" s="8"/>
      <c r="C71" s="8"/>
      <c r="D71" s="2"/>
      <c r="E71" s="2"/>
      <c r="F71" s="11"/>
      <c r="G71" s="12"/>
      <c r="H71" s="11"/>
      <c r="I71" s="2"/>
    </row>
    <row r="72" spans="1:9" x14ac:dyDescent="0.3">
      <c r="A72" s="7"/>
      <c r="B72" s="8"/>
      <c r="C72" s="8"/>
      <c r="D72" s="2"/>
      <c r="E72" s="2"/>
      <c r="F72" s="11"/>
      <c r="G72" s="2"/>
      <c r="H72" s="11"/>
      <c r="I72" s="2"/>
    </row>
    <row r="73" spans="1:9" x14ac:dyDescent="0.3">
      <c r="A73" s="23"/>
      <c r="B73" s="23"/>
      <c r="C73" s="23"/>
      <c r="D73" s="23"/>
      <c r="E73" s="23"/>
      <c r="F73" s="23"/>
      <c r="G73" s="23"/>
      <c r="H73" s="23"/>
      <c r="I73" s="2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31" workbookViewId="0"/>
  </sheetViews>
  <sheetFormatPr baseColWidth="10" defaultRowHeight="14.4" x14ac:dyDescent="0.3"/>
  <cols>
    <col min="1" max="1" width="19.6640625" customWidth="1"/>
    <col min="3" max="3" width="50.109375" bestFit="1" customWidth="1"/>
    <col min="4" max="4" width="12.6640625" bestFit="1" customWidth="1"/>
    <col min="5" max="5" width="20" customWidth="1"/>
    <col min="8" max="8" width="12.6640625" bestFit="1" customWidth="1"/>
    <col min="9" max="9" width="18.33203125" bestFit="1" customWidth="1"/>
  </cols>
  <sheetData>
    <row r="1" spans="1:8" x14ac:dyDescent="0.3">
      <c r="A1" t="s">
        <v>155</v>
      </c>
    </row>
    <row r="2" spans="1:8" x14ac:dyDescent="0.3">
      <c r="A2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">
      <c r="A3">
        <v>1</v>
      </c>
      <c r="B3">
        <v>4341</v>
      </c>
      <c r="C3" t="str">
        <f>VLOOKUP(B3,'Kodelister brukt i eksemplene'!$A$5:$C$55,1+'Kodelister brukt i eksemplene'!$A$2,0)</f>
        <v>Utenlands innkjøp av varer for videresalg, middels sats</v>
      </c>
      <c r="D3">
        <v>9800</v>
      </c>
      <c r="E3" t="s">
        <v>8</v>
      </c>
      <c r="H3">
        <v>21</v>
      </c>
    </row>
    <row r="4" spans="1:8" x14ac:dyDescent="0.3">
      <c r="A4">
        <v>1</v>
      </c>
      <c r="B4">
        <v>2400</v>
      </c>
      <c r="C4" t="str">
        <f>VLOOKUP(B4,'Kodelister brukt i eksemplene'!$A$5:$C$55,1+'Kodelister brukt i eksemplene'!$A$2,0)</f>
        <v>Leverandørgjeld</v>
      </c>
      <c r="D4">
        <v>-9800</v>
      </c>
      <c r="E4" t="s">
        <v>8</v>
      </c>
      <c r="H4">
        <v>21</v>
      </c>
    </row>
    <row r="5" spans="1:8" x14ac:dyDescent="0.3">
      <c r="A5">
        <v>2</v>
      </c>
      <c r="B5">
        <v>4360</v>
      </c>
      <c r="C5" t="str">
        <f>VLOOKUP(B5,'Kodelister brukt i eksemplene'!$A$5:$C$55,1+'Kodelister brukt i eksemplene'!$A$2,0)</f>
        <v>Frakt, toll og spedisjon</v>
      </c>
      <c r="D5">
        <v>100</v>
      </c>
      <c r="E5" t="s">
        <v>8</v>
      </c>
      <c r="H5">
        <v>21</v>
      </c>
    </row>
    <row r="6" spans="1:8" x14ac:dyDescent="0.3">
      <c r="A6">
        <v>2</v>
      </c>
      <c r="B6">
        <v>2400</v>
      </c>
      <c r="C6" t="str">
        <f>VLOOKUP(B6,'Kodelister brukt i eksemplene'!$A$5:$C$55,1+'Kodelister brukt i eksemplene'!$A$2,0)</f>
        <v>Leverandørgjeld</v>
      </c>
      <c r="D6">
        <v>-100</v>
      </c>
      <c r="E6" t="s">
        <v>8</v>
      </c>
      <c r="H6">
        <v>21</v>
      </c>
    </row>
    <row r="7" spans="1:8" x14ac:dyDescent="0.3">
      <c r="A7">
        <v>3</v>
      </c>
      <c r="B7">
        <v>4382</v>
      </c>
      <c r="C7" t="str">
        <f>VLOOKUP(B7,'Kodelister brukt i eksemplene'!$A$5:$C$55,1+'Kodelister brukt i eksemplene'!$A$2,0)</f>
        <v>Grunnlag MVA innførsel av varer, middels sats</v>
      </c>
      <c r="D7">
        <v>10000</v>
      </c>
      <c r="E7" t="s">
        <v>8</v>
      </c>
      <c r="F7" s="1"/>
      <c r="H7">
        <v>84</v>
      </c>
    </row>
    <row r="8" spans="1:8" x14ac:dyDescent="0.3">
      <c r="A8">
        <v>3</v>
      </c>
      <c r="B8">
        <v>4383</v>
      </c>
      <c r="C8" t="str">
        <f>VLOOKUP(B8,'Kodelister brukt i eksemplene'!$A$5:$C$55,1+'Kodelister brukt i eksemplene'!$A$2,0)</f>
        <v>Grunnlag MVA innførsel av varer, middels sats, motkonto</v>
      </c>
      <c r="D8">
        <v>-10000</v>
      </c>
      <c r="E8" t="s">
        <v>120</v>
      </c>
      <c r="F8" s="1">
        <v>0.15</v>
      </c>
      <c r="G8">
        <f>F8*D8</f>
        <v>-1500</v>
      </c>
      <c r="H8">
        <v>84</v>
      </c>
    </row>
    <row r="9" spans="1:8" x14ac:dyDescent="0.3">
      <c r="A9">
        <v>3</v>
      </c>
      <c r="B9">
        <v>2706</v>
      </c>
      <c r="C9" t="str">
        <f>VLOOKUP(B9,'Kodelister brukt i eksemplene'!$A$5:$C$55,1+'Kodelister brukt i eksemplene'!$A$2,0)</f>
        <v>Utgående merverdiavgift - innførsel av varer, middels sats</v>
      </c>
      <c r="D9">
        <f>G8</f>
        <v>-1500</v>
      </c>
    </row>
    <row r="10" spans="1:8" x14ac:dyDescent="0.3">
      <c r="A10">
        <v>3</v>
      </c>
      <c r="B10">
        <v>4341</v>
      </c>
      <c r="C10" t="str">
        <f>VLOOKUP(B10,'Kodelister brukt i eksemplene'!$A$5:$C$55,1+'Kodelister brukt i eksemplene'!$A$2,0)</f>
        <v>Utenlands innkjøp av varer for videresalg, middels sats</v>
      </c>
      <c r="D10">
        <f>-D9</f>
        <v>1500</v>
      </c>
    </row>
    <row r="15" spans="1:8" x14ac:dyDescent="0.3">
      <c r="A15" s="2" t="s">
        <v>15</v>
      </c>
      <c r="B15" s="2">
        <v>913238254</v>
      </c>
    </row>
    <row r="16" spans="1:8" x14ac:dyDescent="0.3">
      <c r="A16" s="2" t="s">
        <v>16</v>
      </c>
      <c r="B16" s="3">
        <v>84</v>
      </c>
      <c r="C16" s="4"/>
    </row>
    <row r="17" spans="1:9" x14ac:dyDescent="0.3">
      <c r="A17" s="2" t="s">
        <v>17</v>
      </c>
      <c r="B17" s="2" t="s">
        <v>18</v>
      </c>
    </row>
    <row r="18" spans="1:9" x14ac:dyDescent="0.3">
      <c r="A18" s="2" t="s">
        <v>19</v>
      </c>
      <c r="B18" s="2" t="s">
        <v>20</v>
      </c>
    </row>
    <row r="19" spans="1:9" x14ac:dyDescent="0.3">
      <c r="B19" s="5"/>
      <c r="C19" s="5"/>
    </row>
    <row r="20" spans="1:9" x14ac:dyDescent="0.3">
      <c r="B20" s="5"/>
      <c r="C20" s="5"/>
    </row>
    <row r="21" spans="1:9" x14ac:dyDescent="0.3">
      <c r="A21" s="2" t="s">
        <v>21</v>
      </c>
      <c r="B21" s="6"/>
      <c r="C21" s="5"/>
    </row>
    <row r="22" spans="1:9" x14ac:dyDescent="0.3">
      <c r="A22" s="2" t="s">
        <v>22</v>
      </c>
      <c r="B22" s="6"/>
      <c r="C22" s="5"/>
    </row>
    <row r="23" spans="1:9" x14ac:dyDescent="0.3">
      <c r="B23" s="5"/>
      <c r="C23" s="5"/>
    </row>
    <row r="25" spans="1:9" x14ac:dyDescent="0.3">
      <c r="A25" s="2" t="s">
        <v>187</v>
      </c>
      <c r="B25" s="2">
        <v>2022</v>
      </c>
    </row>
    <row r="26" spans="1:9" x14ac:dyDescent="0.3">
      <c r="A26" s="2" t="s">
        <v>23</v>
      </c>
      <c r="B26" s="2" t="s">
        <v>188</v>
      </c>
    </row>
    <row r="28" spans="1:9" x14ac:dyDescent="0.3">
      <c r="A28" s="7" t="s">
        <v>24</v>
      </c>
      <c r="B28" s="8"/>
      <c r="C28" s="8"/>
      <c r="D28" s="8"/>
      <c r="E28" s="8"/>
      <c r="F28" s="8"/>
      <c r="G28" s="8"/>
      <c r="H28" s="9">
        <f>SUM(H31:H39)</f>
        <v>1500</v>
      </c>
    </row>
    <row r="30" spans="1:9" x14ac:dyDescent="0.3">
      <c r="A30" s="8" t="s">
        <v>25</v>
      </c>
      <c r="B30" s="8"/>
      <c r="C30" s="8"/>
      <c r="D30" s="2" t="s">
        <v>26</v>
      </c>
      <c r="E30" s="2" t="s">
        <v>27</v>
      </c>
      <c r="F30" s="2" t="s">
        <v>32</v>
      </c>
      <c r="G30" s="10" t="s">
        <v>28</v>
      </c>
      <c r="H30" s="2" t="s">
        <v>29</v>
      </c>
      <c r="I30" s="10" t="s">
        <v>30</v>
      </c>
    </row>
    <row r="31" spans="1:9" x14ac:dyDescent="0.3">
      <c r="A31" s="7" t="s">
        <v>75</v>
      </c>
      <c r="B31" s="8"/>
      <c r="C31" s="8"/>
      <c r="D31" s="2"/>
      <c r="E31" t="str">
        <f>E8</f>
        <v>15% utg mva</v>
      </c>
      <c r="F31" s="11">
        <f>-D8</f>
        <v>10000</v>
      </c>
      <c r="G31" s="12">
        <f>F8</f>
        <v>0.15</v>
      </c>
      <c r="H31" s="11">
        <f>-G8</f>
        <v>1500</v>
      </c>
      <c r="I31" s="2"/>
    </row>
    <row r="32" spans="1:9" x14ac:dyDescent="0.3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3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3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3">
      <c r="A35" s="23"/>
      <c r="B35" s="23"/>
      <c r="C35" s="23"/>
      <c r="D35" s="23"/>
      <c r="E35" s="23"/>
      <c r="F35" s="23"/>
      <c r="G35" s="23"/>
      <c r="H35" s="23"/>
      <c r="I35" s="23"/>
    </row>
    <row r="36" spans="1:9" x14ac:dyDescent="0.3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3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3">
      <c r="A38" s="23"/>
      <c r="B38" s="23"/>
      <c r="C38" s="23"/>
      <c r="D38" s="23"/>
      <c r="E38" s="23"/>
      <c r="F38" s="23"/>
      <c r="G38" s="23"/>
      <c r="H38" s="23"/>
      <c r="I38" s="23"/>
    </row>
    <row r="39" spans="1:9" x14ac:dyDescent="0.3">
      <c r="A39" s="23" t="s">
        <v>300</v>
      </c>
      <c r="B39" s="23"/>
      <c r="C39" s="23"/>
      <c r="D39" s="23"/>
      <c r="E39" s="23"/>
      <c r="F39" s="23"/>
      <c r="G39" s="23"/>
      <c r="H39" s="23"/>
      <c r="I39" s="23"/>
    </row>
    <row r="40" spans="1:9" x14ac:dyDescent="0.3">
      <c r="A40" s="23" t="s">
        <v>272</v>
      </c>
      <c r="B40" s="23" t="s">
        <v>273</v>
      </c>
      <c r="C40" s="23"/>
      <c r="D40" s="23" t="s">
        <v>274</v>
      </c>
      <c r="E40" s="23" t="s">
        <v>275</v>
      </c>
      <c r="F40" s="23" t="s">
        <v>276</v>
      </c>
      <c r="G40" s="23" t="s">
        <v>277</v>
      </c>
      <c r="H40" s="23" t="s">
        <v>278</v>
      </c>
      <c r="I40" s="23"/>
    </row>
    <row r="41" spans="1:9" x14ac:dyDescent="0.3">
      <c r="A41" s="23">
        <f>A3</f>
        <v>1</v>
      </c>
      <c r="B41" s="23">
        <f t="shared" ref="B41:B48" si="0">B3</f>
        <v>4341</v>
      </c>
      <c r="C41" s="23" t="str">
        <f>VLOOKUP(B41,'Kodelister brukt i eksemplene'!$A$5:$C$55,2+'Kodelister brukt i eksemplene'!$A$2,0)</f>
        <v>Foreign purchase of goods for resale, middle rate</v>
      </c>
      <c r="D41" s="23">
        <f>D3</f>
        <v>9800</v>
      </c>
      <c r="E41" s="23" t="str">
        <f t="shared" ref="E41:H44" si="1">E3</f>
        <v>0 ikke mva</v>
      </c>
      <c r="F41" s="1">
        <f t="shared" si="1"/>
        <v>0</v>
      </c>
      <c r="G41" s="23">
        <f t="shared" si="1"/>
        <v>0</v>
      </c>
      <c r="H41" s="23">
        <f t="shared" si="1"/>
        <v>21</v>
      </c>
      <c r="I41" s="23"/>
    </row>
    <row r="42" spans="1:9" x14ac:dyDescent="0.3">
      <c r="A42" s="23">
        <f t="shared" ref="A42:A48" si="2">A4</f>
        <v>1</v>
      </c>
      <c r="B42" s="23">
        <f t="shared" si="0"/>
        <v>2400</v>
      </c>
      <c r="C42" s="23" t="str">
        <f>VLOOKUP(B42,'Kodelister brukt i eksemplene'!$A$5:$C$55,2+'Kodelister brukt i eksemplene'!$A$2,0)</f>
        <v>Trade creditors</v>
      </c>
      <c r="D42" s="23">
        <f t="shared" ref="D42:H48" si="3">D4</f>
        <v>-9800</v>
      </c>
      <c r="E42" s="23" t="str">
        <f t="shared" si="3"/>
        <v>0 ikke mva</v>
      </c>
      <c r="F42" s="23"/>
      <c r="G42" s="23"/>
      <c r="H42" s="23">
        <f t="shared" si="1"/>
        <v>21</v>
      </c>
      <c r="I42" s="23"/>
    </row>
    <row r="43" spans="1:9" x14ac:dyDescent="0.3">
      <c r="A43" s="23">
        <f t="shared" si="2"/>
        <v>2</v>
      </c>
      <c r="B43" s="23">
        <f t="shared" si="0"/>
        <v>4360</v>
      </c>
      <c r="C43" s="23" t="str">
        <f>VLOOKUP(B43,'Kodelister brukt i eksemplene'!$A$5:$C$55,2+'Kodelister brukt i eksemplene'!$A$2,0)</f>
        <v>Freight, customs duty and forwarding</v>
      </c>
      <c r="D43" s="23">
        <f t="shared" si="3"/>
        <v>100</v>
      </c>
      <c r="E43" s="23" t="str">
        <f t="shared" si="3"/>
        <v>0 ikke mva</v>
      </c>
      <c r="F43" s="23"/>
      <c r="G43" s="23"/>
      <c r="H43" s="23">
        <f t="shared" si="1"/>
        <v>21</v>
      </c>
      <c r="I43" s="23"/>
    </row>
    <row r="44" spans="1:9" x14ac:dyDescent="0.3">
      <c r="A44" s="23">
        <f t="shared" si="2"/>
        <v>2</v>
      </c>
      <c r="B44" s="23">
        <f t="shared" si="0"/>
        <v>2400</v>
      </c>
      <c r="C44" s="23" t="str">
        <f>VLOOKUP(B44,'Kodelister brukt i eksemplene'!$A$5:$C$55,2+'Kodelister brukt i eksemplene'!$A$2,0)</f>
        <v>Trade creditors</v>
      </c>
      <c r="D44" s="23">
        <f t="shared" si="3"/>
        <v>-100</v>
      </c>
      <c r="E44" s="23" t="str">
        <f t="shared" si="3"/>
        <v>0 ikke mva</v>
      </c>
      <c r="F44" s="23"/>
      <c r="G44" s="23"/>
      <c r="H44" s="23">
        <f t="shared" si="1"/>
        <v>21</v>
      </c>
      <c r="I44" s="23"/>
    </row>
    <row r="45" spans="1:9" x14ac:dyDescent="0.3">
      <c r="A45" s="23">
        <f t="shared" si="2"/>
        <v>3</v>
      </c>
      <c r="B45" s="23">
        <f t="shared" si="0"/>
        <v>4382</v>
      </c>
      <c r="C45" s="23" t="str">
        <f>VLOOKUP(B45,'Kodelister brukt i eksemplene'!$A$5:$C$55,2+'Kodelister brukt i eksemplene'!$A$2,0)</f>
        <v>Basis VAT import of goods, medium rate</v>
      </c>
      <c r="D45" s="23">
        <f t="shared" si="3"/>
        <v>10000</v>
      </c>
      <c r="E45" s="23" t="str">
        <f t="shared" si="3"/>
        <v>0 ikke mva</v>
      </c>
      <c r="F45" s="1">
        <f t="shared" si="3"/>
        <v>0</v>
      </c>
      <c r="G45" s="23">
        <f t="shared" si="3"/>
        <v>0</v>
      </c>
      <c r="H45" s="23">
        <f t="shared" si="3"/>
        <v>84</v>
      </c>
      <c r="I45" s="23"/>
    </row>
    <row r="46" spans="1:9" x14ac:dyDescent="0.3">
      <c r="A46" s="23">
        <f t="shared" si="2"/>
        <v>3</v>
      </c>
      <c r="B46" s="23">
        <f t="shared" si="0"/>
        <v>4383</v>
      </c>
      <c r="C46" s="23" t="str">
        <f>VLOOKUP(B46,'Kodelister brukt i eksemplene'!$A$5:$C$55,2+'Kodelister brukt i eksemplene'!$A$2,0)</f>
        <v>Basis VAT import of goods, medium rate, contra account</v>
      </c>
      <c r="D46" s="23">
        <f t="shared" si="3"/>
        <v>-10000</v>
      </c>
      <c r="E46" s="23" t="str">
        <f t="shared" si="3"/>
        <v>15% utg mva</v>
      </c>
      <c r="F46" s="1">
        <f t="shared" si="3"/>
        <v>0.15</v>
      </c>
      <c r="G46" s="23">
        <f t="shared" si="3"/>
        <v>-1500</v>
      </c>
      <c r="H46" s="23">
        <f t="shared" si="3"/>
        <v>84</v>
      </c>
      <c r="I46" s="23"/>
    </row>
    <row r="47" spans="1:9" x14ac:dyDescent="0.3">
      <c r="A47" s="23">
        <f t="shared" si="2"/>
        <v>3</v>
      </c>
      <c r="B47" s="23">
        <f t="shared" si="0"/>
        <v>2706</v>
      </c>
      <c r="C47" s="23" t="str">
        <f>VLOOKUP(B47,'Kodelister brukt i eksemplene'!$A$5:$C$55,2+'Kodelister brukt i eksemplene'!$A$2,0)</f>
        <v>Output VAT - import of goods, medium rate</v>
      </c>
      <c r="D47" s="23">
        <f t="shared" si="3"/>
        <v>-1500</v>
      </c>
      <c r="E47" s="23"/>
      <c r="F47" s="23"/>
      <c r="G47" s="23"/>
      <c r="H47" s="23"/>
      <c r="I47" s="23"/>
    </row>
    <row r="48" spans="1:9" x14ac:dyDescent="0.3">
      <c r="A48" s="23">
        <f t="shared" si="2"/>
        <v>3</v>
      </c>
      <c r="B48" s="23">
        <f t="shared" si="0"/>
        <v>4341</v>
      </c>
      <c r="C48" s="23" t="str">
        <f>VLOOKUP(B48,'Kodelister brukt i eksemplene'!$A$5:$C$55,2+'Kodelister brukt i eksemplene'!$A$2,0)</f>
        <v>Foreign purchase of goods for resale, middle rate</v>
      </c>
      <c r="D48" s="23">
        <f t="shared" si="3"/>
        <v>1500</v>
      </c>
      <c r="E48" s="23"/>
      <c r="F48" s="23"/>
      <c r="G48" s="23"/>
      <c r="H48" s="23"/>
      <c r="I48" s="23"/>
    </row>
    <row r="49" spans="1:9" x14ac:dyDescent="0.3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3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3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3">
      <c r="A52" s="23"/>
      <c r="B52" s="23"/>
      <c r="C52" s="23"/>
      <c r="D52" s="23"/>
      <c r="E52" s="23"/>
      <c r="F52" s="23"/>
      <c r="G52" s="23"/>
      <c r="H52" s="23"/>
      <c r="I52" s="23"/>
    </row>
    <row r="53" spans="1:9" x14ac:dyDescent="0.3">
      <c r="A53" s="2" t="s">
        <v>279</v>
      </c>
      <c r="B53" s="2">
        <v>913238254</v>
      </c>
      <c r="C53" s="23"/>
      <c r="D53" s="23"/>
      <c r="E53" s="23"/>
      <c r="F53" s="23"/>
      <c r="G53" s="23"/>
      <c r="H53" s="23"/>
      <c r="I53" s="23"/>
    </row>
    <row r="54" spans="1:9" x14ac:dyDescent="0.3">
      <c r="A54" s="2" t="s">
        <v>280</v>
      </c>
      <c r="B54" s="3">
        <f>B16</f>
        <v>84</v>
      </c>
      <c r="C54" s="4"/>
      <c r="D54" s="23"/>
      <c r="E54" s="23"/>
      <c r="F54" s="23"/>
      <c r="G54" s="23"/>
      <c r="H54" s="23"/>
      <c r="I54" s="23"/>
    </row>
    <row r="55" spans="1:9" x14ac:dyDescent="0.3">
      <c r="A55" s="2" t="s">
        <v>281</v>
      </c>
      <c r="B55" s="2" t="s">
        <v>18</v>
      </c>
      <c r="C55" s="23"/>
      <c r="D55" s="23"/>
      <c r="E55" s="23"/>
      <c r="F55" s="23"/>
      <c r="G55" s="23"/>
      <c r="H55" s="23"/>
      <c r="I55" s="23"/>
    </row>
    <row r="56" spans="1:9" x14ac:dyDescent="0.3">
      <c r="A56" s="2" t="s">
        <v>19</v>
      </c>
      <c r="B56" s="2" t="s">
        <v>20</v>
      </c>
      <c r="C56" s="23"/>
      <c r="D56" s="23"/>
      <c r="E56" s="23"/>
      <c r="F56" s="23"/>
      <c r="G56" s="23"/>
      <c r="H56" s="23"/>
      <c r="I56" s="23"/>
    </row>
    <row r="57" spans="1:9" x14ac:dyDescent="0.3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3">
      <c r="A58" s="23"/>
      <c r="B58" s="5"/>
      <c r="C58" s="5"/>
      <c r="D58" s="23"/>
      <c r="E58" s="23"/>
      <c r="F58" s="23"/>
      <c r="G58" s="23"/>
      <c r="H58" s="23"/>
      <c r="I58" s="23"/>
    </row>
    <row r="59" spans="1:9" x14ac:dyDescent="0.3">
      <c r="A59" s="2" t="s">
        <v>282</v>
      </c>
      <c r="B59" s="6"/>
      <c r="C59" s="5"/>
      <c r="D59" s="23"/>
      <c r="E59" s="23"/>
      <c r="F59" s="23"/>
      <c r="G59" s="23"/>
      <c r="H59" s="23"/>
      <c r="I59" s="23"/>
    </row>
    <row r="60" spans="1:9" x14ac:dyDescent="0.3">
      <c r="A60" s="2" t="s">
        <v>22</v>
      </c>
      <c r="B60" s="6"/>
      <c r="C60" s="5"/>
      <c r="D60" s="23"/>
      <c r="E60" s="23"/>
      <c r="F60" s="23"/>
      <c r="G60" s="23"/>
      <c r="H60" s="23"/>
      <c r="I60" s="23"/>
    </row>
    <row r="61" spans="1:9" x14ac:dyDescent="0.3">
      <c r="A61" s="23"/>
      <c r="B61" s="5"/>
      <c r="C61" s="5"/>
      <c r="D61" s="23"/>
      <c r="E61" s="23"/>
      <c r="F61" s="23"/>
      <c r="G61" s="23"/>
      <c r="H61" s="23"/>
      <c r="I61" s="23"/>
    </row>
    <row r="62" spans="1:9" x14ac:dyDescent="0.3">
      <c r="A62" s="23"/>
      <c r="B62" s="23"/>
      <c r="C62" s="23"/>
      <c r="D62" s="23"/>
      <c r="E62" s="23"/>
      <c r="F62" s="23"/>
      <c r="G62" s="23"/>
      <c r="H62" s="23"/>
      <c r="I62" s="23"/>
    </row>
    <row r="63" spans="1:9" x14ac:dyDescent="0.3">
      <c r="A63" s="2" t="s">
        <v>283</v>
      </c>
      <c r="B63" s="2">
        <v>2022</v>
      </c>
      <c r="C63" s="23"/>
      <c r="D63" s="23"/>
      <c r="E63" s="23"/>
      <c r="F63" s="23"/>
      <c r="G63" s="23"/>
      <c r="H63" s="23"/>
      <c r="I63" s="23"/>
    </row>
    <row r="64" spans="1:9" x14ac:dyDescent="0.3">
      <c r="A64" s="2" t="s">
        <v>284</v>
      </c>
      <c r="B64" s="2" t="s">
        <v>188</v>
      </c>
      <c r="C64" s="23"/>
      <c r="D64" s="23"/>
      <c r="E64" s="23"/>
      <c r="F64" s="23"/>
      <c r="G64" s="23"/>
      <c r="H64" s="23"/>
      <c r="I64" s="23"/>
    </row>
    <row r="65" spans="1:9" x14ac:dyDescent="0.3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3">
      <c r="A66" s="7" t="s">
        <v>24</v>
      </c>
      <c r="B66" s="8"/>
      <c r="C66" s="8"/>
      <c r="D66" s="8"/>
      <c r="E66" s="8"/>
      <c r="F66" s="8"/>
      <c r="G66" s="8"/>
      <c r="H66" s="9">
        <f>H28</f>
        <v>1500</v>
      </c>
      <c r="I66" s="23"/>
    </row>
    <row r="67" spans="1:9" x14ac:dyDescent="0.3">
      <c r="A67" s="23"/>
      <c r="B67" s="23"/>
      <c r="C67" s="23"/>
      <c r="D67" s="23"/>
      <c r="E67" s="23"/>
      <c r="F67" s="23"/>
      <c r="G67" s="23"/>
      <c r="H67" s="23"/>
      <c r="I67" s="23"/>
    </row>
    <row r="68" spans="1:9" x14ac:dyDescent="0.3">
      <c r="A68" s="8" t="s">
        <v>285</v>
      </c>
      <c r="B68" s="8"/>
      <c r="C68" s="8"/>
      <c r="D68" s="2" t="s">
        <v>309</v>
      </c>
      <c r="E68" s="25" t="s">
        <v>275</v>
      </c>
      <c r="F68" s="2" t="s">
        <v>310</v>
      </c>
      <c r="G68" s="10" t="s">
        <v>276</v>
      </c>
      <c r="H68" s="2" t="s">
        <v>311</v>
      </c>
      <c r="I68" s="10" t="s">
        <v>312</v>
      </c>
    </row>
    <row r="69" spans="1:9" x14ac:dyDescent="0.3">
      <c r="A69" s="7" t="str">
        <f>VLOOKUP(A31,'Kodelister brukt i eksemplene'!$A$66:$C$96,3,0)</f>
        <v>84 Importation of goods, without deduction of VAT Reduced rate, middle</v>
      </c>
      <c r="B69" s="8"/>
      <c r="C69" s="8"/>
      <c r="D69" s="2"/>
      <c r="E69" s="2" t="str">
        <f>E31</f>
        <v>15% utg mva</v>
      </c>
      <c r="F69" s="2">
        <f>F31</f>
        <v>10000</v>
      </c>
      <c r="G69" s="12">
        <f>G31</f>
        <v>0.15</v>
      </c>
      <c r="H69" s="23">
        <f>H31</f>
        <v>1500</v>
      </c>
      <c r="I69" s="2"/>
    </row>
    <row r="70" spans="1:9" x14ac:dyDescent="0.3">
      <c r="A70" s="7"/>
      <c r="B70" s="8"/>
      <c r="C70" s="8"/>
      <c r="D70" s="2"/>
      <c r="E70" s="2"/>
      <c r="F70" s="11"/>
      <c r="G70" s="12"/>
      <c r="H70" s="2"/>
      <c r="I70" s="2"/>
    </row>
    <row r="71" spans="1:9" x14ac:dyDescent="0.3">
      <c r="A71" s="7"/>
      <c r="B71" s="8"/>
      <c r="C71" s="8"/>
      <c r="D71" s="2"/>
      <c r="E71" s="2"/>
      <c r="F71" s="11"/>
      <c r="G71" s="12"/>
      <c r="H71" s="11"/>
      <c r="I71" s="2"/>
    </row>
    <row r="72" spans="1:9" x14ac:dyDescent="0.3">
      <c r="A72" s="7"/>
      <c r="B72" s="8"/>
      <c r="C72" s="8"/>
      <c r="D72" s="2"/>
      <c r="E72" s="2"/>
      <c r="F72" s="11"/>
      <c r="G72" s="2"/>
      <c r="H72" s="11"/>
      <c r="I72" s="2"/>
    </row>
    <row r="73" spans="1:9" x14ac:dyDescent="0.3">
      <c r="A73" s="23"/>
      <c r="B73" s="23"/>
      <c r="C73" s="23"/>
      <c r="D73" s="23"/>
      <c r="E73" s="23"/>
      <c r="F73" s="23"/>
      <c r="G73" s="23"/>
      <c r="H73" s="23"/>
      <c r="I73" s="2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28" workbookViewId="0"/>
  </sheetViews>
  <sheetFormatPr baseColWidth="10" defaultRowHeight="14.4" x14ac:dyDescent="0.3"/>
  <cols>
    <col min="1" max="1" width="19.6640625" customWidth="1"/>
    <col min="3" max="3" width="50.109375" bestFit="1" customWidth="1"/>
    <col min="4" max="4" width="12.6640625" bestFit="1" customWidth="1"/>
    <col min="5" max="5" width="20" customWidth="1"/>
    <col min="8" max="8" width="12.6640625" bestFit="1" customWidth="1"/>
    <col min="9" max="9" width="18.33203125" bestFit="1" customWidth="1"/>
  </cols>
  <sheetData>
    <row r="1" spans="1:8" x14ac:dyDescent="0.3">
      <c r="A1" t="s">
        <v>155</v>
      </c>
    </row>
    <row r="2" spans="1:8" x14ac:dyDescent="0.3">
      <c r="A2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">
      <c r="A3">
        <v>1</v>
      </c>
      <c r="B3">
        <v>4342</v>
      </c>
      <c r="C3" t="str">
        <f>VLOOKUP(B3,'Kodelister brukt i eksemplene'!$A$5:$C$55,1+'Kodelister brukt i eksemplene'!$A$2,0)</f>
        <v>Utenlands innkjøp av varer for videresalg, fritatt for avgift</v>
      </c>
      <c r="D3">
        <v>9800</v>
      </c>
      <c r="E3" t="s">
        <v>8</v>
      </c>
      <c r="H3">
        <v>21</v>
      </c>
    </row>
    <row r="4" spans="1:8" x14ac:dyDescent="0.3">
      <c r="A4">
        <v>1</v>
      </c>
      <c r="B4">
        <v>2400</v>
      </c>
      <c r="C4" t="str">
        <f>VLOOKUP(B4,'Kodelister brukt i eksemplene'!$A$5:$C$55,1+'Kodelister brukt i eksemplene'!$A$2,0)</f>
        <v>Leverandørgjeld</v>
      </c>
      <c r="D4">
        <v>-9800</v>
      </c>
      <c r="E4" t="s">
        <v>8</v>
      </c>
      <c r="H4">
        <v>21</v>
      </c>
    </row>
    <row r="5" spans="1:8" x14ac:dyDescent="0.3">
      <c r="A5">
        <v>2</v>
      </c>
      <c r="B5">
        <v>4360</v>
      </c>
      <c r="C5" t="str">
        <f>VLOOKUP(B5,'Kodelister brukt i eksemplene'!$A$5:$C$55,1+'Kodelister brukt i eksemplene'!$A$2,0)</f>
        <v>Frakt, toll og spedisjon</v>
      </c>
      <c r="D5">
        <v>100</v>
      </c>
      <c r="E5" t="s">
        <v>8</v>
      </c>
      <c r="H5">
        <v>21</v>
      </c>
    </row>
    <row r="6" spans="1:8" x14ac:dyDescent="0.3">
      <c r="A6">
        <v>2</v>
      </c>
      <c r="B6">
        <v>2400</v>
      </c>
      <c r="C6" t="str">
        <f>VLOOKUP(B6,'Kodelister brukt i eksemplene'!$A$5:$C$55,1+'Kodelister brukt i eksemplene'!$A$2,0)</f>
        <v>Leverandørgjeld</v>
      </c>
      <c r="D6">
        <v>-100</v>
      </c>
      <c r="E6" t="s">
        <v>8</v>
      </c>
      <c r="H6">
        <v>21</v>
      </c>
    </row>
    <row r="7" spans="1:8" x14ac:dyDescent="0.3">
      <c r="A7">
        <v>3</v>
      </c>
      <c r="B7">
        <v>4384</v>
      </c>
      <c r="C7" t="str">
        <f>VLOOKUP(B7,'Kodelister brukt i eksemplene'!$A$5:$C$55,1+'Kodelister brukt i eksemplene'!$A$2,0)</f>
        <v>Grunnlag innførsel av varer med nullsats</v>
      </c>
      <c r="D7">
        <v>10000</v>
      </c>
      <c r="E7" t="s">
        <v>8</v>
      </c>
      <c r="F7" s="1"/>
      <c r="H7">
        <v>85</v>
      </c>
    </row>
    <row r="8" spans="1:8" x14ac:dyDescent="0.3">
      <c r="A8">
        <v>3</v>
      </c>
      <c r="B8">
        <v>4385</v>
      </c>
      <c r="C8" t="str">
        <f>VLOOKUP(B8,'Kodelister brukt i eksemplene'!$A$5:$C$55,1+'Kodelister brukt i eksemplene'!$A$2,0)</f>
        <v>Grunnlag innførsel av varer med nullsats, motkonto</v>
      </c>
      <c r="D8">
        <v>-10000</v>
      </c>
      <c r="E8" t="s">
        <v>123</v>
      </c>
      <c r="F8" s="1">
        <v>0</v>
      </c>
      <c r="G8">
        <f>F8*D8</f>
        <v>0</v>
      </c>
      <c r="H8">
        <v>85</v>
      </c>
    </row>
    <row r="15" spans="1:8" x14ac:dyDescent="0.3">
      <c r="A15" s="2" t="s">
        <v>15</v>
      </c>
      <c r="B15" s="2">
        <v>913238254</v>
      </c>
    </row>
    <row r="16" spans="1:8" x14ac:dyDescent="0.3">
      <c r="A16" s="2" t="s">
        <v>16</v>
      </c>
      <c r="B16" s="3">
        <v>85</v>
      </c>
      <c r="C16" s="4"/>
    </row>
    <row r="17" spans="1:9" x14ac:dyDescent="0.3">
      <c r="A17" s="2" t="s">
        <v>17</v>
      </c>
      <c r="B17" s="2" t="s">
        <v>18</v>
      </c>
    </row>
    <row r="18" spans="1:9" x14ac:dyDescent="0.3">
      <c r="A18" s="2" t="s">
        <v>19</v>
      </c>
      <c r="B18" s="2" t="s">
        <v>20</v>
      </c>
    </row>
    <row r="19" spans="1:9" x14ac:dyDescent="0.3">
      <c r="B19" s="5"/>
      <c r="C19" s="5"/>
    </row>
    <row r="20" spans="1:9" x14ac:dyDescent="0.3">
      <c r="B20" s="5"/>
      <c r="C20" s="5"/>
    </row>
    <row r="21" spans="1:9" x14ac:dyDescent="0.3">
      <c r="A21" s="2" t="s">
        <v>21</v>
      </c>
      <c r="B21" s="6"/>
      <c r="C21" s="5"/>
    </row>
    <row r="22" spans="1:9" x14ac:dyDescent="0.3">
      <c r="A22" s="2" t="s">
        <v>22</v>
      </c>
      <c r="B22" s="6"/>
      <c r="C22" s="5"/>
    </row>
    <row r="23" spans="1:9" x14ac:dyDescent="0.3">
      <c r="B23" s="5"/>
      <c r="C23" s="5"/>
    </row>
    <row r="25" spans="1:9" x14ac:dyDescent="0.3">
      <c r="A25" s="2" t="s">
        <v>187</v>
      </c>
      <c r="B25" s="2">
        <v>2022</v>
      </c>
    </row>
    <row r="26" spans="1:9" x14ac:dyDescent="0.3">
      <c r="A26" s="2" t="s">
        <v>23</v>
      </c>
      <c r="B26" s="2" t="s">
        <v>188</v>
      </c>
    </row>
    <row r="28" spans="1:9" x14ac:dyDescent="0.3">
      <c r="A28" s="7" t="s">
        <v>24</v>
      </c>
      <c r="B28" s="8"/>
      <c r="C28" s="8"/>
      <c r="D28" s="8"/>
      <c r="E28" s="8"/>
      <c r="F28" s="8"/>
      <c r="G28" s="8"/>
      <c r="H28" s="9">
        <f>SUM(H31:H39)</f>
        <v>0</v>
      </c>
    </row>
    <row r="30" spans="1:9" x14ac:dyDescent="0.3">
      <c r="A30" s="8" t="s">
        <v>25</v>
      </c>
      <c r="B30" s="8"/>
      <c r="C30" s="8"/>
      <c r="D30" s="2" t="s">
        <v>26</v>
      </c>
      <c r="E30" s="2" t="s">
        <v>27</v>
      </c>
      <c r="F30" s="2" t="s">
        <v>32</v>
      </c>
      <c r="G30" s="10" t="s">
        <v>28</v>
      </c>
      <c r="H30" s="2" t="s">
        <v>29</v>
      </c>
      <c r="I30" s="10" t="s">
        <v>30</v>
      </c>
    </row>
    <row r="31" spans="1:9" x14ac:dyDescent="0.3">
      <c r="A31" s="7" t="s">
        <v>76</v>
      </c>
      <c r="B31" s="8"/>
      <c r="C31" s="8"/>
      <c r="D31" s="2"/>
      <c r="E31" t="str">
        <f>E8</f>
        <v>0% utg mva</v>
      </c>
      <c r="F31" s="11">
        <f>-D8</f>
        <v>10000</v>
      </c>
      <c r="G31" s="12">
        <f>F8</f>
        <v>0</v>
      </c>
      <c r="H31" s="11">
        <f>G8</f>
        <v>0</v>
      </c>
      <c r="I31" s="2"/>
    </row>
    <row r="32" spans="1:9" x14ac:dyDescent="0.3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3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3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3">
      <c r="A35" s="23"/>
      <c r="B35" s="23"/>
      <c r="C35" s="23"/>
      <c r="D35" s="23"/>
      <c r="E35" s="23"/>
      <c r="F35" s="23"/>
      <c r="G35" s="23"/>
      <c r="H35" s="23"/>
      <c r="I35" s="23"/>
    </row>
    <row r="36" spans="1:9" x14ac:dyDescent="0.3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3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3">
      <c r="A38" s="23"/>
      <c r="B38" s="23"/>
      <c r="C38" s="23"/>
      <c r="D38" s="23"/>
      <c r="E38" s="23"/>
      <c r="F38" s="23"/>
      <c r="G38" s="23"/>
      <c r="H38" s="23"/>
      <c r="I38" s="23"/>
    </row>
    <row r="39" spans="1:9" x14ac:dyDescent="0.3">
      <c r="A39" s="23" t="s">
        <v>301</v>
      </c>
      <c r="B39" s="23"/>
      <c r="C39" s="23"/>
      <c r="D39" s="23"/>
      <c r="E39" s="23"/>
      <c r="F39" s="23"/>
      <c r="G39" s="23"/>
      <c r="H39" s="23"/>
      <c r="I39" s="23"/>
    </row>
    <row r="40" spans="1:9" x14ac:dyDescent="0.3">
      <c r="A40" s="23" t="s">
        <v>272</v>
      </c>
      <c r="B40" s="23" t="s">
        <v>273</v>
      </c>
      <c r="C40" s="23"/>
      <c r="D40" s="23" t="s">
        <v>274</v>
      </c>
      <c r="E40" s="23" t="s">
        <v>275</v>
      </c>
      <c r="F40" s="23" t="s">
        <v>276</v>
      </c>
      <c r="G40" s="23" t="s">
        <v>277</v>
      </c>
      <c r="H40" s="23" t="s">
        <v>278</v>
      </c>
      <c r="I40" s="23"/>
    </row>
    <row r="41" spans="1:9" x14ac:dyDescent="0.3">
      <c r="A41" s="23">
        <f>A3</f>
        <v>1</v>
      </c>
      <c r="B41" s="23">
        <f t="shared" ref="B41:B46" si="0">B3</f>
        <v>4342</v>
      </c>
      <c r="C41" s="23" t="str">
        <f>VLOOKUP(B41,'Kodelister brukt i eksemplene'!$A$5:$C$55,2+'Kodelister brukt i eksemplene'!$A$2,0)</f>
        <v>Foreign purchase of goods for resale, not subject for VAT</v>
      </c>
      <c r="D41" s="23">
        <f>D3</f>
        <v>9800</v>
      </c>
      <c r="E41" s="23" t="str">
        <f t="shared" ref="E41:H44" si="1">E3</f>
        <v>0 ikke mva</v>
      </c>
      <c r="F41" s="1">
        <f t="shared" si="1"/>
        <v>0</v>
      </c>
      <c r="G41" s="23">
        <f t="shared" si="1"/>
        <v>0</v>
      </c>
      <c r="H41" s="23">
        <f t="shared" si="1"/>
        <v>21</v>
      </c>
      <c r="I41" s="23"/>
    </row>
    <row r="42" spans="1:9" x14ac:dyDescent="0.3">
      <c r="A42" s="23">
        <f t="shared" ref="A42:A46" si="2">A4</f>
        <v>1</v>
      </c>
      <c r="B42" s="23">
        <f t="shared" si="0"/>
        <v>2400</v>
      </c>
      <c r="C42" s="23" t="str">
        <f>VLOOKUP(B42,'Kodelister brukt i eksemplene'!$A$5:$C$55,2+'Kodelister brukt i eksemplene'!$A$2,0)</f>
        <v>Trade creditors</v>
      </c>
      <c r="D42" s="23">
        <f t="shared" ref="D42:H46" si="3">D4</f>
        <v>-9800</v>
      </c>
      <c r="E42" s="23" t="str">
        <f t="shared" si="3"/>
        <v>0 ikke mva</v>
      </c>
      <c r="F42" s="23"/>
      <c r="G42" s="23"/>
      <c r="H42" s="23">
        <f t="shared" si="1"/>
        <v>21</v>
      </c>
      <c r="I42" s="23"/>
    </row>
    <row r="43" spans="1:9" x14ac:dyDescent="0.3">
      <c r="A43" s="23">
        <f t="shared" si="2"/>
        <v>2</v>
      </c>
      <c r="B43" s="23">
        <f t="shared" si="0"/>
        <v>4360</v>
      </c>
      <c r="C43" s="23" t="str">
        <f>VLOOKUP(B43,'Kodelister brukt i eksemplene'!$A$5:$C$55,2+'Kodelister brukt i eksemplene'!$A$2,0)</f>
        <v>Freight, customs duty and forwarding</v>
      </c>
      <c r="D43" s="23">
        <f t="shared" si="3"/>
        <v>100</v>
      </c>
      <c r="E43" s="23" t="str">
        <f t="shared" si="3"/>
        <v>0 ikke mva</v>
      </c>
      <c r="F43" s="23"/>
      <c r="G43" s="23"/>
      <c r="H43" s="23">
        <f t="shared" si="1"/>
        <v>21</v>
      </c>
      <c r="I43" s="23"/>
    </row>
    <row r="44" spans="1:9" x14ac:dyDescent="0.3">
      <c r="A44" s="23">
        <f t="shared" si="2"/>
        <v>2</v>
      </c>
      <c r="B44" s="23">
        <f t="shared" si="0"/>
        <v>2400</v>
      </c>
      <c r="C44" s="23" t="str">
        <f>VLOOKUP(B44,'Kodelister brukt i eksemplene'!$A$5:$C$55,2+'Kodelister brukt i eksemplene'!$A$2,0)</f>
        <v>Trade creditors</v>
      </c>
      <c r="D44" s="23">
        <f t="shared" si="3"/>
        <v>-100</v>
      </c>
      <c r="E44" s="23" t="str">
        <f t="shared" si="3"/>
        <v>0 ikke mva</v>
      </c>
      <c r="F44" s="23"/>
      <c r="G44" s="23"/>
      <c r="H44" s="23">
        <f t="shared" si="1"/>
        <v>21</v>
      </c>
      <c r="I44" s="23"/>
    </row>
    <row r="45" spans="1:9" x14ac:dyDescent="0.3">
      <c r="A45" s="23">
        <f t="shared" si="2"/>
        <v>3</v>
      </c>
      <c r="B45" s="23">
        <f t="shared" si="0"/>
        <v>4384</v>
      </c>
      <c r="C45" s="23" t="str">
        <f>VLOOKUP(B45,'Kodelister brukt i eksemplene'!$A$5:$C$55,2+'Kodelister brukt i eksemplene'!$A$2,0)</f>
        <v>Basis import of goods with zero rate</v>
      </c>
      <c r="D45" s="23">
        <f t="shared" si="3"/>
        <v>10000</v>
      </c>
      <c r="E45" s="23" t="str">
        <f t="shared" si="3"/>
        <v>0 ikke mva</v>
      </c>
      <c r="F45" s="1">
        <f t="shared" si="3"/>
        <v>0</v>
      </c>
      <c r="G45" s="23">
        <f t="shared" si="3"/>
        <v>0</v>
      </c>
      <c r="H45" s="23">
        <f t="shared" si="3"/>
        <v>85</v>
      </c>
      <c r="I45" s="23"/>
    </row>
    <row r="46" spans="1:9" x14ac:dyDescent="0.3">
      <c r="A46" s="23">
        <f t="shared" si="2"/>
        <v>3</v>
      </c>
      <c r="B46" s="23">
        <f t="shared" si="0"/>
        <v>4385</v>
      </c>
      <c r="C46" s="23" t="str">
        <f>VLOOKUP(B46,'Kodelister brukt i eksemplene'!$A$5:$C$55,2+'Kodelister brukt i eksemplene'!$A$2,0)</f>
        <v>Basis import of goods with zero rate, contra account</v>
      </c>
      <c r="D46" s="23">
        <f t="shared" si="3"/>
        <v>-10000</v>
      </c>
      <c r="E46" s="23" t="str">
        <f t="shared" si="3"/>
        <v>0% utg mva</v>
      </c>
      <c r="F46" s="1">
        <f t="shared" si="3"/>
        <v>0</v>
      </c>
      <c r="G46" s="23">
        <f t="shared" si="3"/>
        <v>0</v>
      </c>
      <c r="H46" s="23">
        <f t="shared" si="3"/>
        <v>85</v>
      </c>
      <c r="I46" s="23"/>
    </row>
    <row r="47" spans="1:9" x14ac:dyDescent="0.3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3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3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3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3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3">
      <c r="A52" s="23"/>
      <c r="B52" s="23"/>
      <c r="C52" s="23"/>
      <c r="D52" s="23"/>
      <c r="E52" s="23"/>
      <c r="F52" s="23"/>
      <c r="G52" s="23"/>
      <c r="H52" s="23"/>
      <c r="I52" s="23"/>
    </row>
    <row r="53" spans="1:9" x14ac:dyDescent="0.3">
      <c r="A53" s="2" t="s">
        <v>279</v>
      </c>
      <c r="B53" s="2">
        <v>913238254</v>
      </c>
      <c r="C53" s="23"/>
      <c r="D53" s="23"/>
      <c r="E53" s="23"/>
      <c r="F53" s="23"/>
      <c r="G53" s="23"/>
      <c r="H53" s="23"/>
      <c r="I53" s="23"/>
    </row>
    <row r="54" spans="1:9" x14ac:dyDescent="0.3">
      <c r="A54" s="2" t="s">
        <v>280</v>
      </c>
      <c r="B54" s="3">
        <f>B16</f>
        <v>85</v>
      </c>
      <c r="C54" s="4"/>
      <c r="D54" s="23"/>
      <c r="E54" s="23"/>
      <c r="F54" s="23"/>
      <c r="G54" s="23"/>
      <c r="H54" s="23"/>
      <c r="I54" s="23"/>
    </row>
    <row r="55" spans="1:9" x14ac:dyDescent="0.3">
      <c r="A55" s="2" t="s">
        <v>281</v>
      </c>
      <c r="B55" s="2" t="s">
        <v>18</v>
      </c>
      <c r="C55" s="23"/>
      <c r="D55" s="23"/>
      <c r="E55" s="23"/>
      <c r="F55" s="23"/>
      <c r="G55" s="23"/>
      <c r="H55" s="23"/>
      <c r="I55" s="23"/>
    </row>
    <row r="56" spans="1:9" x14ac:dyDescent="0.3">
      <c r="A56" s="2" t="s">
        <v>19</v>
      </c>
      <c r="B56" s="2" t="s">
        <v>20</v>
      </c>
      <c r="C56" s="23"/>
      <c r="D56" s="23"/>
      <c r="E56" s="23"/>
      <c r="F56" s="23"/>
      <c r="G56" s="23"/>
      <c r="H56" s="23"/>
      <c r="I56" s="23"/>
    </row>
    <row r="57" spans="1:9" x14ac:dyDescent="0.3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3">
      <c r="A58" s="23"/>
      <c r="B58" s="5"/>
      <c r="C58" s="5"/>
      <c r="D58" s="23"/>
      <c r="E58" s="23"/>
      <c r="F58" s="23"/>
      <c r="G58" s="23"/>
      <c r="H58" s="23"/>
      <c r="I58" s="23"/>
    </row>
    <row r="59" spans="1:9" x14ac:dyDescent="0.3">
      <c r="A59" s="2" t="s">
        <v>282</v>
      </c>
      <c r="B59" s="6"/>
      <c r="C59" s="5"/>
      <c r="D59" s="23"/>
      <c r="E59" s="23"/>
      <c r="F59" s="23"/>
      <c r="G59" s="23"/>
      <c r="H59" s="23"/>
      <c r="I59" s="23"/>
    </row>
    <row r="60" spans="1:9" x14ac:dyDescent="0.3">
      <c r="A60" s="2" t="s">
        <v>22</v>
      </c>
      <c r="B60" s="6"/>
      <c r="C60" s="5"/>
      <c r="D60" s="23"/>
      <c r="E60" s="23"/>
      <c r="F60" s="23"/>
      <c r="G60" s="23"/>
      <c r="H60" s="23"/>
      <c r="I60" s="23"/>
    </row>
    <row r="61" spans="1:9" x14ac:dyDescent="0.3">
      <c r="A61" s="23"/>
      <c r="B61" s="5"/>
      <c r="C61" s="5"/>
      <c r="D61" s="23"/>
      <c r="E61" s="23"/>
      <c r="F61" s="23"/>
      <c r="G61" s="23"/>
      <c r="H61" s="23"/>
      <c r="I61" s="23"/>
    </row>
    <row r="62" spans="1:9" x14ac:dyDescent="0.3">
      <c r="A62" s="23"/>
      <c r="B62" s="23"/>
      <c r="C62" s="23"/>
      <c r="D62" s="23"/>
      <c r="E62" s="23"/>
      <c r="F62" s="23"/>
      <c r="G62" s="23"/>
      <c r="H62" s="23"/>
      <c r="I62" s="23"/>
    </row>
    <row r="63" spans="1:9" x14ac:dyDescent="0.3">
      <c r="A63" s="2" t="s">
        <v>283</v>
      </c>
      <c r="B63" s="2">
        <v>2022</v>
      </c>
      <c r="C63" s="23"/>
      <c r="D63" s="23"/>
      <c r="E63" s="23"/>
      <c r="F63" s="23"/>
      <c r="G63" s="23"/>
      <c r="H63" s="23"/>
      <c r="I63" s="23"/>
    </row>
    <row r="64" spans="1:9" x14ac:dyDescent="0.3">
      <c r="A64" s="2" t="s">
        <v>284</v>
      </c>
      <c r="B64" s="2" t="s">
        <v>188</v>
      </c>
      <c r="C64" s="23"/>
      <c r="D64" s="23"/>
      <c r="E64" s="23"/>
      <c r="F64" s="23"/>
      <c r="G64" s="23"/>
      <c r="H64" s="23"/>
      <c r="I64" s="23"/>
    </row>
    <row r="65" spans="1:9" x14ac:dyDescent="0.3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3">
      <c r="A66" s="7" t="s">
        <v>24</v>
      </c>
      <c r="B66" s="8"/>
      <c r="C66" s="8"/>
      <c r="D66" s="8"/>
      <c r="E66" s="8"/>
      <c r="F66" s="8"/>
      <c r="G66" s="8"/>
      <c r="H66" s="9">
        <f>H28</f>
        <v>0</v>
      </c>
      <c r="I66" s="23"/>
    </row>
    <row r="67" spans="1:9" x14ac:dyDescent="0.3">
      <c r="A67" s="23"/>
      <c r="B67" s="23"/>
      <c r="C67" s="23"/>
      <c r="D67" s="23"/>
      <c r="E67" s="23"/>
      <c r="F67" s="23"/>
      <c r="G67" s="23"/>
      <c r="H67" s="23"/>
      <c r="I67" s="23"/>
    </row>
    <row r="68" spans="1:9" x14ac:dyDescent="0.3">
      <c r="A68" s="8" t="s">
        <v>285</v>
      </c>
      <c r="B68" s="8"/>
      <c r="C68" s="8"/>
      <c r="D68" s="2" t="s">
        <v>309</v>
      </c>
      <c r="E68" s="25" t="s">
        <v>275</v>
      </c>
      <c r="F68" s="2" t="s">
        <v>310</v>
      </c>
      <c r="G68" s="10" t="s">
        <v>276</v>
      </c>
      <c r="H68" s="2" t="s">
        <v>311</v>
      </c>
      <c r="I68" s="10" t="s">
        <v>312</v>
      </c>
    </row>
    <row r="69" spans="1:9" x14ac:dyDescent="0.3">
      <c r="A69" s="7" t="str">
        <f>VLOOKUP(A31,'Kodelister brukt i eksemplene'!$A$66:$C$96,3,0)</f>
        <v>85 Importation of goods, not applicable for VAT Zero rate</v>
      </c>
      <c r="B69" s="8"/>
      <c r="C69" s="8"/>
      <c r="D69" s="2"/>
      <c r="E69" s="2" t="str">
        <f>E31</f>
        <v>0% utg mva</v>
      </c>
      <c r="F69" s="11">
        <f>F31</f>
        <v>10000</v>
      </c>
      <c r="G69" s="12">
        <f>G31</f>
        <v>0</v>
      </c>
      <c r="H69" s="2">
        <f>H31</f>
        <v>0</v>
      </c>
      <c r="I69" s="2"/>
    </row>
    <row r="70" spans="1:9" x14ac:dyDescent="0.3">
      <c r="A70" s="7"/>
      <c r="B70" s="8"/>
      <c r="C70" s="8"/>
      <c r="D70" s="2"/>
      <c r="E70" s="2"/>
      <c r="F70" s="11"/>
      <c r="G70" s="12"/>
      <c r="H70" s="2"/>
      <c r="I70" s="2"/>
    </row>
    <row r="71" spans="1:9" x14ac:dyDescent="0.3">
      <c r="A71" s="7"/>
      <c r="B71" s="8"/>
      <c r="C71" s="8"/>
      <c r="D71" s="2"/>
      <c r="E71" s="2"/>
      <c r="F71" s="11"/>
      <c r="G71" s="12"/>
      <c r="H71" s="11"/>
      <c r="I71" s="2"/>
    </row>
    <row r="72" spans="1:9" x14ac:dyDescent="0.3">
      <c r="A72" s="7"/>
      <c r="B72" s="8"/>
      <c r="C72" s="8"/>
      <c r="D72" s="2"/>
      <c r="E72" s="2"/>
      <c r="F72" s="11"/>
      <c r="G72" s="2"/>
      <c r="H72" s="11"/>
      <c r="I72" s="2"/>
    </row>
    <row r="73" spans="1:9" x14ac:dyDescent="0.3">
      <c r="A73" s="23"/>
      <c r="B73" s="23"/>
      <c r="C73" s="23"/>
      <c r="D73" s="23"/>
      <c r="E73" s="23"/>
      <c r="F73" s="23"/>
      <c r="G73" s="23"/>
      <c r="H73" s="23"/>
      <c r="I73" s="2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workbookViewId="0"/>
  </sheetViews>
  <sheetFormatPr baseColWidth="10" defaultRowHeight="14.4" x14ac:dyDescent="0.3"/>
  <cols>
    <col min="1" max="1" width="19.6640625" customWidth="1"/>
    <col min="3" max="3" width="50.109375" bestFit="1" customWidth="1"/>
    <col min="4" max="4" width="12.6640625" bestFit="1" customWidth="1"/>
    <col min="5" max="5" width="20" customWidth="1"/>
    <col min="8" max="8" width="12.6640625" bestFit="1" customWidth="1"/>
    <col min="9" max="9" width="18.33203125" bestFit="1" customWidth="1"/>
  </cols>
  <sheetData>
    <row r="1" spans="1:8" x14ac:dyDescent="0.3">
      <c r="A1" t="s">
        <v>156</v>
      </c>
    </row>
    <row r="2" spans="1:8" x14ac:dyDescent="0.3">
      <c r="A2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">
      <c r="A3">
        <v>1</v>
      </c>
      <c r="B3">
        <v>6790</v>
      </c>
      <c r="C3" t="str">
        <f>VLOOKUP(B3,'Kodelister brukt i eksemplene'!$A$5:$C$55,1+'Kodelister brukt i eksemplene'!$A$2,0)</f>
        <v>Annen fremmed tjeneste, opplysningspliktig</v>
      </c>
      <c r="D3">
        <v>10000</v>
      </c>
      <c r="E3" t="s">
        <v>8</v>
      </c>
    </row>
    <row r="4" spans="1:8" x14ac:dyDescent="0.3">
      <c r="A4">
        <v>1</v>
      </c>
      <c r="B4">
        <v>2400</v>
      </c>
      <c r="C4" t="str">
        <f>VLOOKUP(B4,'Kodelister brukt i eksemplene'!$A$5:$C$55,1+'Kodelister brukt i eksemplene'!$A$2,0)</f>
        <v>Leverandørgjeld</v>
      </c>
      <c r="D4">
        <f>-D3</f>
        <v>-10000</v>
      </c>
      <c r="E4" t="s">
        <v>8</v>
      </c>
    </row>
    <row r="5" spans="1:8" x14ac:dyDescent="0.3">
      <c r="A5">
        <v>2</v>
      </c>
      <c r="B5">
        <v>7786</v>
      </c>
      <c r="C5" t="str">
        <f>VLOOKUP(B5,'Kodelister brukt i eksemplene'!$A$5:$C$55,1+'Kodelister brukt i eksemplene'!$A$2,0)</f>
        <v xml:space="preserve">Grunnlag utgående MVA kjøp tjenester fra utlandet </v>
      </c>
      <c r="D5">
        <v>10000</v>
      </c>
      <c r="E5" t="s">
        <v>11</v>
      </c>
      <c r="F5" s="1">
        <v>0.25</v>
      </c>
      <c r="G5">
        <v>2500</v>
      </c>
      <c r="H5">
        <v>86</v>
      </c>
    </row>
    <row r="6" spans="1:8" x14ac:dyDescent="0.3">
      <c r="A6">
        <v>2</v>
      </c>
      <c r="B6">
        <v>7787</v>
      </c>
      <c r="C6" t="str">
        <f>VLOOKUP(B6,'Kodelister brukt i eksemplene'!$A$5:$C$55,1+'Kodelister brukt i eksemplene'!$A$2,0)</f>
        <v>Grunnlag utgående MVA kjøp tjenester fra utlandet, motkonto</v>
      </c>
      <c r="D6">
        <v>-10000</v>
      </c>
      <c r="E6" t="s">
        <v>12</v>
      </c>
      <c r="F6" s="1">
        <v>0.25</v>
      </c>
      <c r="G6">
        <v>-2500</v>
      </c>
      <c r="H6">
        <v>86</v>
      </c>
    </row>
    <row r="7" spans="1:8" x14ac:dyDescent="0.3">
      <c r="A7">
        <v>2</v>
      </c>
      <c r="B7">
        <v>2704</v>
      </c>
      <c r="C7" t="str">
        <f>VLOOKUP(B7,'Kodelister brukt i eksemplene'!$A$5:$C$55,1+'Kodelister brukt i eksemplene'!$A$2,0)</f>
        <v>Utgående merverdiavgift ved kjøp av tjenester fra utlandet</v>
      </c>
      <c r="D7">
        <v>-2500</v>
      </c>
    </row>
    <row r="8" spans="1:8" x14ac:dyDescent="0.3">
      <c r="A8">
        <v>2</v>
      </c>
      <c r="B8">
        <v>2714</v>
      </c>
      <c r="C8" t="str">
        <f>VLOOKUP(B8,'Kodelister brukt i eksemplene'!$A$5:$C$55,1+'Kodelister brukt i eksemplene'!$A$2,0)</f>
        <v>Inngående merverdiavgift ved kjøp tjenester fra utlandet</v>
      </c>
      <c r="D8">
        <v>2500</v>
      </c>
    </row>
    <row r="15" spans="1:8" x14ac:dyDescent="0.3">
      <c r="A15" s="2" t="s">
        <v>15</v>
      </c>
      <c r="B15" s="2">
        <v>913238254</v>
      </c>
    </row>
    <row r="16" spans="1:8" x14ac:dyDescent="0.3">
      <c r="A16" s="2" t="s">
        <v>16</v>
      </c>
      <c r="B16" s="3">
        <v>86</v>
      </c>
      <c r="C16" s="4"/>
    </row>
    <row r="17" spans="1:9" x14ac:dyDescent="0.3">
      <c r="A17" s="2" t="s">
        <v>17</v>
      </c>
      <c r="B17" s="2" t="s">
        <v>18</v>
      </c>
    </row>
    <row r="18" spans="1:9" x14ac:dyDescent="0.3">
      <c r="A18" s="2" t="s">
        <v>19</v>
      </c>
      <c r="B18" s="2" t="s">
        <v>20</v>
      </c>
    </row>
    <row r="19" spans="1:9" x14ac:dyDescent="0.3">
      <c r="B19" s="5"/>
      <c r="C19" s="5"/>
    </row>
    <row r="20" spans="1:9" x14ac:dyDescent="0.3">
      <c r="B20" s="5"/>
      <c r="C20" s="5"/>
    </row>
    <row r="21" spans="1:9" x14ac:dyDescent="0.3">
      <c r="A21" s="2" t="s">
        <v>21</v>
      </c>
      <c r="B21" s="6"/>
      <c r="C21" s="5"/>
    </row>
    <row r="22" spans="1:9" x14ac:dyDescent="0.3">
      <c r="A22" s="2" t="s">
        <v>22</v>
      </c>
      <c r="B22" s="6"/>
      <c r="C22" s="5"/>
    </row>
    <row r="23" spans="1:9" x14ac:dyDescent="0.3">
      <c r="B23" s="5"/>
      <c r="C23" s="5"/>
    </row>
    <row r="25" spans="1:9" x14ac:dyDescent="0.3">
      <c r="A25" s="2" t="s">
        <v>187</v>
      </c>
      <c r="B25" s="2">
        <v>2022</v>
      </c>
    </row>
    <row r="26" spans="1:9" x14ac:dyDescent="0.3">
      <c r="A26" s="2" t="s">
        <v>23</v>
      </c>
      <c r="B26" s="2" t="s">
        <v>188</v>
      </c>
    </row>
    <row r="28" spans="1:9" x14ac:dyDescent="0.3">
      <c r="A28" s="7" t="s">
        <v>24</v>
      </c>
      <c r="B28" s="8"/>
      <c r="C28" s="8"/>
      <c r="D28" s="8"/>
      <c r="E28" s="8"/>
      <c r="F28" s="8"/>
      <c r="G28" s="8"/>
      <c r="H28" s="9">
        <v>0</v>
      </c>
    </row>
    <row r="30" spans="1:9" x14ac:dyDescent="0.3">
      <c r="A30" s="8" t="s">
        <v>25</v>
      </c>
      <c r="B30" s="8"/>
      <c r="C30" s="8"/>
      <c r="D30" s="2" t="s">
        <v>26</v>
      </c>
      <c r="E30" s="2" t="s">
        <v>27</v>
      </c>
      <c r="F30" s="2" t="s">
        <v>32</v>
      </c>
      <c r="G30" s="10" t="s">
        <v>28</v>
      </c>
      <c r="H30" s="2" t="s">
        <v>29</v>
      </c>
      <c r="I30" s="10" t="s">
        <v>30</v>
      </c>
    </row>
    <row r="31" spans="1:9" x14ac:dyDescent="0.3">
      <c r="A31" s="7" t="s">
        <v>77</v>
      </c>
      <c r="B31" s="8"/>
      <c r="C31" s="8"/>
      <c r="D31" s="2"/>
      <c r="E31" t="s">
        <v>12</v>
      </c>
      <c r="F31" s="11">
        <v>10000</v>
      </c>
      <c r="G31" s="12">
        <v>0.25</v>
      </c>
      <c r="H31" s="11">
        <v>2500</v>
      </c>
      <c r="I31" s="2"/>
    </row>
    <row r="32" spans="1:9" x14ac:dyDescent="0.3">
      <c r="A32" s="7" t="s">
        <v>77</v>
      </c>
      <c r="B32" s="8"/>
      <c r="C32" s="8"/>
      <c r="D32" s="2"/>
      <c r="E32" s="2" t="s">
        <v>11</v>
      </c>
      <c r="F32" s="11"/>
      <c r="G32" s="12"/>
      <c r="H32" s="11">
        <v>-2500</v>
      </c>
      <c r="I32" s="2"/>
    </row>
    <row r="33" spans="1:9" x14ac:dyDescent="0.3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3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3">
      <c r="A35" s="23"/>
      <c r="B35" s="23"/>
      <c r="C35" s="23"/>
      <c r="D35" s="23"/>
      <c r="E35" s="23"/>
      <c r="F35" s="23"/>
      <c r="G35" s="23"/>
      <c r="H35" s="23"/>
      <c r="I35" s="23"/>
    </row>
    <row r="36" spans="1:9" x14ac:dyDescent="0.3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3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3">
      <c r="A38" s="23"/>
      <c r="B38" s="23"/>
      <c r="C38" s="23"/>
      <c r="D38" s="23"/>
      <c r="E38" s="23"/>
      <c r="F38" s="23"/>
      <c r="G38" s="23"/>
      <c r="H38" s="23"/>
      <c r="I38" s="23"/>
    </row>
    <row r="39" spans="1:9" x14ac:dyDescent="0.3">
      <c r="A39" s="23" t="s">
        <v>302</v>
      </c>
      <c r="B39" s="23"/>
      <c r="C39" s="23"/>
      <c r="D39" s="23"/>
      <c r="E39" s="23"/>
      <c r="F39" s="23"/>
      <c r="G39" s="23"/>
      <c r="H39" s="23"/>
      <c r="I39" s="23"/>
    </row>
    <row r="40" spans="1:9" x14ac:dyDescent="0.3">
      <c r="A40" s="23" t="s">
        <v>272</v>
      </c>
      <c r="B40" s="23" t="s">
        <v>273</v>
      </c>
      <c r="C40" s="23"/>
      <c r="D40" s="23" t="s">
        <v>274</v>
      </c>
      <c r="E40" s="23" t="s">
        <v>275</v>
      </c>
      <c r="F40" s="23" t="s">
        <v>276</v>
      </c>
      <c r="G40" s="23" t="s">
        <v>277</v>
      </c>
      <c r="H40" s="23" t="s">
        <v>278</v>
      </c>
      <c r="I40" s="23"/>
    </row>
    <row r="41" spans="1:9" x14ac:dyDescent="0.3">
      <c r="A41" s="23">
        <f>A3</f>
        <v>1</v>
      </c>
      <c r="B41" s="23">
        <f t="shared" ref="B41:B46" si="0">B3</f>
        <v>6790</v>
      </c>
      <c r="C41" s="23" t="str">
        <f>VLOOKUP(B41,'Kodelister brukt i eksemplene'!$A$5:$C$55,2+'Kodelister brukt i eksemplene'!$A$2,0)</f>
        <v>Other external services, reportable</v>
      </c>
      <c r="D41" s="23">
        <f>D3</f>
        <v>10000</v>
      </c>
      <c r="E41" s="23" t="str">
        <f t="shared" ref="E41:H44" si="1">E3</f>
        <v>0 ikke mva</v>
      </c>
      <c r="F41" s="1">
        <f t="shared" si="1"/>
        <v>0</v>
      </c>
      <c r="G41" s="23">
        <f t="shared" si="1"/>
        <v>0</v>
      </c>
      <c r="H41" s="23">
        <f t="shared" si="1"/>
        <v>0</v>
      </c>
      <c r="I41" s="23"/>
    </row>
    <row r="42" spans="1:9" x14ac:dyDescent="0.3">
      <c r="A42" s="23">
        <f t="shared" ref="A42:A46" si="2">A4</f>
        <v>1</v>
      </c>
      <c r="B42" s="23">
        <f t="shared" si="0"/>
        <v>2400</v>
      </c>
      <c r="C42" s="23" t="str">
        <f>VLOOKUP(B42,'Kodelister brukt i eksemplene'!$A$5:$C$55,2+'Kodelister brukt i eksemplene'!$A$2,0)</f>
        <v>Trade creditors</v>
      </c>
      <c r="D42" s="23">
        <f t="shared" ref="D42:H46" si="3">D4</f>
        <v>-10000</v>
      </c>
      <c r="E42" s="23" t="str">
        <f t="shared" si="3"/>
        <v>0 ikke mva</v>
      </c>
      <c r="F42" s="23"/>
      <c r="G42" s="23"/>
      <c r="H42" s="23">
        <f t="shared" si="1"/>
        <v>0</v>
      </c>
      <c r="I42" s="23"/>
    </row>
    <row r="43" spans="1:9" x14ac:dyDescent="0.3">
      <c r="A43" s="23">
        <f t="shared" si="2"/>
        <v>2</v>
      </c>
      <c r="B43" s="23">
        <f t="shared" si="0"/>
        <v>7786</v>
      </c>
      <c r="C43" s="23" t="str">
        <f>VLOOKUP(B43,'Kodelister brukt i eksemplene'!$A$5:$C$55,2+'Kodelister brukt i eksemplene'!$A$2,0)</f>
        <v xml:space="preserve">Basis outgoing VAT purchase of services from abroad </v>
      </c>
      <c r="D43" s="23">
        <f t="shared" si="3"/>
        <v>10000</v>
      </c>
      <c r="E43" s="23" t="str">
        <f t="shared" si="3"/>
        <v>25% inng mva</v>
      </c>
      <c r="F43" s="23"/>
      <c r="G43" s="23"/>
      <c r="H43" s="23">
        <f t="shared" si="1"/>
        <v>86</v>
      </c>
      <c r="I43" s="23"/>
    </row>
    <row r="44" spans="1:9" x14ac:dyDescent="0.3">
      <c r="A44" s="23">
        <f t="shared" si="2"/>
        <v>2</v>
      </c>
      <c r="B44" s="23">
        <f t="shared" si="0"/>
        <v>7787</v>
      </c>
      <c r="C44" s="23" t="str">
        <f>VLOOKUP(B44,'Kodelister brukt i eksemplene'!$A$5:$C$55,2+'Kodelister brukt i eksemplene'!$A$2,0)</f>
        <v>Basis outgoing VAT purchase of services from abroad, contra account</v>
      </c>
      <c r="D44" s="23">
        <f t="shared" si="3"/>
        <v>-10000</v>
      </c>
      <c r="E44" s="23" t="str">
        <f t="shared" si="3"/>
        <v>25% utg mva</v>
      </c>
      <c r="F44" s="23"/>
      <c r="G44" s="23"/>
      <c r="H44" s="23">
        <f t="shared" si="1"/>
        <v>86</v>
      </c>
      <c r="I44" s="23"/>
    </row>
    <row r="45" spans="1:9" x14ac:dyDescent="0.3">
      <c r="A45" s="23">
        <f t="shared" si="2"/>
        <v>2</v>
      </c>
      <c r="B45" s="23">
        <f t="shared" si="0"/>
        <v>2704</v>
      </c>
      <c r="C45" s="23" t="str">
        <f>VLOOKUP(B45,'Kodelister brukt i eksemplene'!$A$5:$C$55,2+'Kodelister brukt i eksemplene'!$A$2,0)</f>
        <v>Output VAT, purchases of services from abroad</v>
      </c>
      <c r="D45" s="23">
        <f t="shared" si="3"/>
        <v>-2500</v>
      </c>
      <c r="E45" s="23">
        <f t="shared" si="3"/>
        <v>0</v>
      </c>
      <c r="F45" s="1">
        <f t="shared" si="3"/>
        <v>0</v>
      </c>
      <c r="G45" s="23">
        <f t="shared" si="3"/>
        <v>0</v>
      </c>
      <c r="H45" s="23">
        <f t="shared" si="3"/>
        <v>0</v>
      </c>
      <c r="I45" s="23"/>
    </row>
    <row r="46" spans="1:9" x14ac:dyDescent="0.3">
      <c r="A46" s="23">
        <f t="shared" si="2"/>
        <v>2</v>
      </c>
      <c r="B46" s="23">
        <f t="shared" si="0"/>
        <v>2714</v>
      </c>
      <c r="C46" s="23" t="str">
        <f>VLOOKUP(B46,'Kodelister brukt i eksemplene'!$A$5:$C$55,2+'Kodelister brukt i eksemplene'!$A$2,0)</f>
        <v>Input VAT, purchases of services from abroad</v>
      </c>
      <c r="D46" s="23">
        <f t="shared" si="3"/>
        <v>2500</v>
      </c>
      <c r="E46" s="23">
        <f t="shared" si="3"/>
        <v>0</v>
      </c>
      <c r="F46" s="1">
        <f t="shared" si="3"/>
        <v>0</v>
      </c>
      <c r="G46" s="23">
        <f t="shared" si="3"/>
        <v>0</v>
      </c>
      <c r="H46" s="23">
        <f t="shared" si="3"/>
        <v>0</v>
      </c>
      <c r="I46" s="23"/>
    </row>
    <row r="47" spans="1:9" x14ac:dyDescent="0.3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3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3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3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3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3">
      <c r="A52" s="23"/>
      <c r="B52" s="23"/>
      <c r="C52" s="23"/>
      <c r="D52" s="23"/>
      <c r="E52" s="23"/>
      <c r="F52" s="23"/>
      <c r="G52" s="23"/>
      <c r="H52" s="23"/>
      <c r="I52" s="23"/>
    </row>
    <row r="53" spans="1:9" x14ac:dyDescent="0.3">
      <c r="A53" s="2" t="s">
        <v>279</v>
      </c>
      <c r="B53" s="2">
        <v>913238254</v>
      </c>
      <c r="C53" s="23"/>
      <c r="D53" s="23"/>
      <c r="E53" s="23"/>
      <c r="F53" s="23"/>
      <c r="G53" s="23"/>
      <c r="H53" s="23"/>
      <c r="I53" s="23"/>
    </row>
    <row r="54" spans="1:9" x14ac:dyDescent="0.3">
      <c r="A54" s="2" t="s">
        <v>280</v>
      </c>
      <c r="B54" s="3">
        <f>B16</f>
        <v>86</v>
      </c>
      <c r="C54" s="4"/>
      <c r="D54" s="23"/>
      <c r="E54" s="23"/>
      <c r="F54" s="23"/>
      <c r="G54" s="23"/>
      <c r="H54" s="23"/>
      <c r="I54" s="23"/>
    </row>
    <row r="55" spans="1:9" x14ac:dyDescent="0.3">
      <c r="A55" s="2" t="s">
        <v>281</v>
      </c>
      <c r="B55" s="2" t="s">
        <v>18</v>
      </c>
      <c r="C55" s="23"/>
      <c r="D55" s="23"/>
      <c r="E55" s="23"/>
      <c r="F55" s="23"/>
      <c r="G55" s="23"/>
      <c r="H55" s="23"/>
      <c r="I55" s="23"/>
    </row>
    <row r="56" spans="1:9" x14ac:dyDescent="0.3">
      <c r="A56" s="2" t="s">
        <v>19</v>
      </c>
      <c r="B56" s="2" t="s">
        <v>20</v>
      </c>
      <c r="C56" s="23"/>
      <c r="D56" s="23"/>
      <c r="E56" s="23"/>
      <c r="F56" s="23"/>
      <c r="G56" s="23"/>
      <c r="H56" s="23"/>
      <c r="I56" s="23"/>
    </row>
    <row r="57" spans="1:9" x14ac:dyDescent="0.3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3">
      <c r="A58" s="23"/>
      <c r="B58" s="5"/>
      <c r="C58" s="5"/>
      <c r="D58" s="23"/>
      <c r="E58" s="23"/>
      <c r="F58" s="23"/>
      <c r="G58" s="23"/>
      <c r="H58" s="23"/>
      <c r="I58" s="23"/>
    </row>
    <row r="59" spans="1:9" x14ac:dyDescent="0.3">
      <c r="A59" s="2" t="s">
        <v>282</v>
      </c>
      <c r="B59" s="6"/>
      <c r="C59" s="5"/>
      <c r="D59" s="23"/>
      <c r="E59" s="23"/>
      <c r="F59" s="23"/>
      <c r="G59" s="23"/>
      <c r="H59" s="23"/>
      <c r="I59" s="23"/>
    </row>
    <row r="60" spans="1:9" x14ac:dyDescent="0.3">
      <c r="A60" s="2" t="s">
        <v>22</v>
      </c>
      <c r="B60" s="6"/>
      <c r="C60" s="5"/>
      <c r="D60" s="23"/>
      <c r="E60" s="23"/>
      <c r="F60" s="23"/>
      <c r="G60" s="23"/>
      <c r="H60" s="23"/>
      <c r="I60" s="23"/>
    </row>
    <row r="61" spans="1:9" x14ac:dyDescent="0.3">
      <c r="A61" s="23"/>
      <c r="B61" s="5"/>
      <c r="C61" s="5"/>
      <c r="D61" s="23"/>
      <c r="E61" s="23"/>
      <c r="F61" s="23"/>
      <c r="G61" s="23"/>
      <c r="H61" s="23"/>
      <c r="I61" s="23"/>
    </row>
    <row r="62" spans="1:9" x14ac:dyDescent="0.3">
      <c r="A62" s="23"/>
      <c r="B62" s="23"/>
      <c r="C62" s="23"/>
      <c r="D62" s="23"/>
      <c r="E62" s="23"/>
      <c r="F62" s="23"/>
      <c r="G62" s="23"/>
      <c r="H62" s="23"/>
      <c r="I62" s="23"/>
    </row>
    <row r="63" spans="1:9" x14ac:dyDescent="0.3">
      <c r="A63" s="2" t="s">
        <v>283</v>
      </c>
      <c r="B63" s="2">
        <v>2022</v>
      </c>
      <c r="C63" s="23"/>
      <c r="D63" s="23"/>
      <c r="E63" s="23"/>
      <c r="F63" s="23"/>
      <c r="G63" s="23"/>
      <c r="H63" s="23"/>
      <c r="I63" s="23"/>
    </row>
    <row r="64" spans="1:9" x14ac:dyDescent="0.3">
      <c r="A64" s="2" t="s">
        <v>284</v>
      </c>
      <c r="B64" s="2" t="s">
        <v>188</v>
      </c>
      <c r="C64" s="23"/>
      <c r="D64" s="23"/>
      <c r="E64" s="23"/>
      <c r="F64" s="23"/>
      <c r="G64" s="23"/>
      <c r="H64" s="23"/>
      <c r="I64" s="23"/>
    </row>
    <row r="65" spans="1:9" x14ac:dyDescent="0.3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3">
      <c r="A66" s="7" t="s">
        <v>24</v>
      </c>
      <c r="B66" s="8"/>
      <c r="C66" s="8"/>
      <c r="D66" s="8"/>
      <c r="E66" s="8"/>
      <c r="F66" s="8"/>
      <c r="G66" s="8"/>
      <c r="H66" s="9">
        <f>H28</f>
        <v>0</v>
      </c>
      <c r="I66" s="23"/>
    </row>
    <row r="67" spans="1:9" x14ac:dyDescent="0.3">
      <c r="A67" s="23"/>
      <c r="B67" s="23"/>
      <c r="C67" s="23"/>
      <c r="D67" s="23"/>
      <c r="E67" s="23"/>
      <c r="F67" s="23"/>
      <c r="G67" s="23"/>
      <c r="H67" s="23"/>
      <c r="I67" s="23"/>
    </row>
    <row r="68" spans="1:9" x14ac:dyDescent="0.3">
      <c r="A68" s="8" t="s">
        <v>285</v>
      </c>
      <c r="B68" s="8"/>
      <c r="C68" s="8"/>
      <c r="D68" s="2" t="s">
        <v>309</v>
      </c>
      <c r="E68" s="25" t="s">
        <v>275</v>
      </c>
      <c r="F68" s="2" t="s">
        <v>310</v>
      </c>
      <c r="G68" s="10" t="s">
        <v>276</v>
      </c>
      <c r="H68" s="2" t="s">
        <v>311</v>
      </c>
      <c r="I68" s="10" t="s">
        <v>312</v>
      </c>
    </row>
    <row r="69" spans="1:9" x14ac:dyDescent="0.3">
      <c r="A69" s="7" t="str">
        <f>VLOOKUP(A31,'Kodelister brukt i eksemplene'!$A$66:$C$96,3,0)</f>
        <v>86 Services purchased from abroad, VAT deductible Regular rate</v>
      </c>
      <c r="B69" s="8"/>
      <c r="C69" s="8"/>
      <c r="D69" s="2"/>
      <c r="E69" s="2" t="str">
        <f>E31</f>
        <v>25% utg mva</v>
      </c>
      <c r="F69" s="11">
        <f>F31</f>
        <v>10000</v>
      </c>
      <c r="G69" s="12">
        <f>G31</f>
        <v>0.25</v>
      </c>
      <c r="H69" s="2">
        <f>H31</f>
        <v>2500</v>
      </c>
      <c r="I69" s="2"/>
    </row>
    <row r="70" spans="1:9" x14ac:dyDescent="0.3">
      <c r="A70" s="7" t="str">
        <f>VLOOKUP(A32,'Kodelister brukt i eksemplene'!$A$66:$C$96,3,0)</f>
        <v>86 Services purchased from abroad, VAT deductible Regular rate</v>
      </c>
      <c r="B70" s="8"/>
      <c r="C70" s="8"/>
      <c r="D70" s="2"/>
      <c r="E70" s="2" t="str">
        <f>E32</f>
        <v>25% inng mva</v>
      </c>
      <c r="F70" s="11"/>
      <c r="G70" s="12"/>
      <c r="H70" s="2">
        <f>H32</f>
        <v>-2500</v>
      </c>
      <c r="I70" s="2"/>
    </row>
    <row r="71" spans="1:9" x14ac:dyDescent="0.3">
      <c r="A71" s="7"/>
      <c r="B71" s="8"/>
      <c r="C71" s="8"/>
      <c r="D71" s="2"/>
      <c r="E71" s="2"/>
      <c r="F71" s="11"/>
      <c r="G71" s="12"/>
      <c r="H71" s="11"/>
      <c r="I71" s="2"/>
    </row>
    <row r="72" spans="1:9" x14ac:dyDescent="0.3">
      <c r="A72" s="7"/>
      <c r="B72" s="8"/>
      <c r="C72" s="8"/>
      <c r="D72" s="2"/>
      <c r="E72" s="2"/>
      <c r="F72" s="11"/>
      <c r="G72" s="2"/>
      <c r="H72" s="11"/>
      <c r="I72" s="2"/>
    </row>
    <row r="73" spans="1:9" x14ac:dyDescent="0.3">
      <c r="A73" s="23"/>
      <c r="B73" s="23"/>
      <c r="C73" s="23"/>
      <c r="D73" s="23"/>
      <c r="E73" s="23"/>
      <c r="F73" s="23"/>
      <c r="G73" s="23"/>
      <c r="H73" s="23"/>
      <c r="I73" s="2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40" workbookViewId="0"/>
  </sheetViews>
  <sheetFormatPr baseColWidth="10" defaultRowHeight="14.4" x14ac:dyDescent="0.3"/>
  <cols>
    <col min="1" max="1" width="19.6640625" customWidth="1"/>
    <col min="3" max="3" width="50.109375" bestFit="1" customWidth="1"/>
    <col min="4" max="4" width="12.6640625" bestFit="1" customWidth="1"/>
    <col min="5" max="5" width="20" customWidth="1"/>
    <col min="8" max="8" width="12.6640625" bestFit="1" customWidth="1"/>
    <col min="9" max="9" width="18.33203125" bestFit="1" customWidth="1"/>
  </cols>
  <sheetData>
    <row r="1" spans="1:8" x14ac:dyDescent="0.3">
      <c r="A1" t="s">
        <v>157</v>
      </c>
    </row>
    <row r="2" spans="1:8" x14ac:dyDescent="0.3">
      <c r="A2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">
      <c r="A3">
        <v>1</v>
      </c>
      <c r="B3">
        <v>6790</v>
      </c>
      <c r="C3" t="str">
        <f>VLOOKUP(B3,'Kodelister brukt i eksemplene'!$A$5:$C$55,1+'Kodelister brukt i eksemplene'!$A$2,0)</f>
        <v>Annen fremmed tjeneste, opplysningspliktig</v>
      </c>
      <c r="D3">
        <v>9800</v>
      </c>
      <c r="E3" t="s">
        <v>8</v>
      </c>
      <c r="H3">
        <v>20</v>
      </c>
    </row>
    <row r="4" spans="1:8" x14ac:dyDescent="0.3">
      <c r="A4">
        <v>1</v>
      </c>
      <c r="B4">
        <v>2400</v>
      </c>
      <c r="C4" t="str">
        <f>VLOOKUP(B4,'Kodelister brukt i eksemplene'!$A$5:$C$55,1+'Kodelister brukt i eksemplene'!$A$2,0)</f>
        <v>Leverandørgjeld</v>
      </c>
      <c r="D4">
        <v>-9800</v>
      </c>
      <c r="E4" t="s">
        <v>8</v>
      </c>
      <c r="H4">
        <v>20</v>
      </c>
    </row>
    <row r="5" spans="1:8" x14ac:dyDescent="0.3">
      <c r="A5">
        <v>2</v>
      </c>
      <c r="B5">
        <v>4360</v>
      </c>
      <c r="C5" t="str">
        <f>VLOOKUP(B5,'Kodelister brukt i eksemplene'!$A$5:$C$55,1+'Kodelister brukt i eksemplene'!$A$2,0)</f>
        <v>Frakt, toll og spedisjon</v>
      </c>
      <c r="D5">
        <v>100</v>
      </c>
      <c r="E5" t="s">
        <v>8</v>
      </c>
      <c r="H5">
        <v>20</v>
      </c>
    </row>
    <row r="6" spans="1:8" x14ac:dyDescent="0.3">
      <c r="A6">
        <v>2</v>
      </c>
      <c r="B6">
        <v>2400</v>
      </c>
      <c r="C6" t="str">
        <f>VLOOKUP(B6,'Kodelister brukt i eksemplene'!$A$5:$C$55,1+'Kodelister brukt i eksemplene'!$A$2,0)</f>
        <v>Leverandørgjeld</v>
      </c>
      <c r="D6">
        <v>-100</v>
      </c>
      <c r="E6" t="s">
        <v>8</v>
      </c>
      <c r="H6">
        <v>20</v>
      </c>
    </row>
    <row r="7" spans="1:8" x14ac:dyDescent="0.3">
      <c r="A7">
        <v>3</v>
      </c>
      <c r="B7">
        <v>7786</v>
      </c>
      <c r="C7" t="str">
        <f>VLOOKUP(B7,'Kodelister brukt i eksemplene'!$A$5:$C$55,1+'Kodelister brukt i eksemplene'!$A$2,0)</f>
        <v xml:space="preserve">Grunnlag utgående MVA kjøp tjenester fra utlandet </v>
      </c>
      <c r="D7">
        <v>10000</v>
      </c>
      <c r="F7" s="1"/>
      <c r="H7">
        <v>87</v>
      </c>
    </row>
    <row r="8" spans="1:8" x14ac:dyDescent="0.3">
      <c r="A8">
        <v>3</v>
      </c>
      <c r="B8">
        <v>7787</v>
      </c>
      <c r="C8" t="str">
        <f>VLOOKUP(B8,'Kodelister brukt i eksemplene'!$A$5:$C$55,1+'Kodelister brukt i eksemplene'!$A$2,0)</f>
        <v>Grunnlag utgående MVA kjøp tjenester fra utlandet, motkonto</v>
      </c>
      <c r="D8">
        <v>-10000</v>
      </c>
      <c r="E8" t="s">
        <v>12</v>
      </c>
      <c r="F8" s="1">
        <v>0.25</v>
      </c>
      <c r="G8">
        <v>-2500</v>
      </c>
      <c r="H8">
        <v>87</v>
      </c>
    </row>
    <row r="9" spans="1:8" x14ac:dyDescent="0.3">
      <c r="A9">
        <v>3</v>
      </c>
      <c r="B9">
        <v>2704</v>
      </c>
      <c r="C9" t="str">
        <f>VLOOKUP(B9,'Kodelister brukt i eksemplene'!$A$5:$C$55,1+'Kodelister brukt i eksemplene'!$A$2,0)</f>
        <v>Utgående merverdiavgift ved kjøp av tjenester fra utlandet</v>
      </c>
      <c r="D9">
        <v>-2500</v>
      </c>
    </row>
    <row r="10" spans="1:8" x14ac:dyDescent="0.3">
      <c r="A10">
        <v>3</v>
      </c>
      <c r="B10">
        <v>6790</v>
      </c>
      <c r="C10" t="str">
        <f>VLOOKUP(B10,'Kodelister brukt i eksemplene'!$A$5:$C$55,1+'Kodelister brukt i eksemplene'!$A$2,0)</f>
        <v>Annen fremmed tjeneste, opplysningspliktig</v>
      </c>
      <c r="D10">
        <v>2500</v>
      </c>
      <c r="E10" t="s">
        <v>8</v>
      </c>
      <c r="H10">
        <v>0</v>
      </c>
    </row>
    <row r="15" spans="1:8" x14ac:dyDescent="0.3">
      <c r="A15" s="2" t="s">
        <v>15</v>
      </c>
      <c r="B15" s="2">
        <v>913238254</v>
      </c>
    </row>
    <row r="16" spans="1:8" x14ac:dyDescent="0.3">
      <c r="A16" s="2" t="s">
        <v>16</v>
      </c>
      <c r="B16" s="3">
        <v>87</v>
      </c>
      <c r="C16" s="4"/>
    </row>
    <row r="17" spans="1:9" x14ac:dyDescent="0.3">
      <c r="A17" s="2" t="s">
        <v>17</v>
      </c>
      <c r="B17" s="2" t="s">
        <v>18</v>
      </c>
    </row>
    <row r="18" spans="1:9" x14ac:dyDescent="0.3">
      <c r="A18" s="2" t="s">
        <v>19</v>
      </c>
      <c r="B18" s="2" t="s">
        <v>20</v>
      </c>
    </row>
    <row r="19" spans="1:9" x14ac:dyDescent="0.3">
      <c r="B19" s="5"/>
      <c r="C19" s="5"/>
    </row>
    <row r="20" spans="1:9" x14ac:dyDescent="0.3">
      <c r="B20" s="5"/>
      <c r="C20" s="5"/>
    </row>
    <row r="21" spans="1:9" x14ac:dyDescent="0.3">
      <c r="A21" s="2" t="s">
        <v>21</v>
      </c>
      <c r="B21" s="6"/>
      <c r="C21" s="5"/>
    </row>
    <row r="22" spans="1:9" x14ac:dyDescent="0.3">
      <c r="A22" s="2" t="s">
        <v>22</v>
      </c>
      <c r="B22" s="6"/>
      <c r="C22" s="5"/>
    </row>
    <row r="23" spans="1:9" x14ac:dyDescent="0.3">
      <c r="B23" s="5"/>
      <c r="C23" s="5"/>
    </row>
    <row r="25" spans="1:9" x14ac:dyDescent="0.3">
      <c r="A25" s="2" t="s">
        <v>187</v>
      </c>
      <c r="B25" s="2">
        <v>2022</v>
      </c>
    </row>
    <row r="26" spans="1:9" x14ac:dyDescent="0.3">
      <c r="A26" s="2" t="s">
        <v>23</v>
      </c>
      <c r="B26" s="2" t="s">
        <v>188</v>
      </c>
    </row>
    <row r="28" spans="1:9" x14ac:dyDescent="0.3">
      <c r="A28" s="7" t="s">
        <v>24</v>
      </c>
      <c r="B28" s="8"/>
      <c r="C28" s="8"/>
      <c r="D28" s="8"/>
      <c r="E28" s="8"/>
      <c r="F28" s="8"/>
      <c r="G28" s="8"/>
      <c r="H28" s="9">
        <f>SUM(H31:H39)</f>
        <v>2500</v>
      </c>
    </row>
    <row r="30" spans="1:9" x14ac:dyDescent="0.3">
      <c r="A30" s="8" t="s">
        <v>25</v>
      </c>
      <c r="B30" s="8"/>
      <c r="C30" s="8"/>
      <c r="D30" s="2" t="s">
        <v>26</v>
      </c>
      <c r="E30" s="2" t="s">
        <v>27</v>
      </c>
      <c r="F30" s="2" t="s">
        <v>32</v>
      </c>
      <c r="G30" s="10" t="s">
        <v>28</v>
      </c>
      <c r="H30" s="2" t="s">
        <v>29</v>
      </c>
      <c r="I30" s="10" t="s">
        <v>30</v>
      </c>
    </row>
    <row r="31" spans="1:9" x14ac:dyDescent="0.3">
      <c r="A31" s="7" t="s">
        <v>78</v>
      </c>
      <c r="B31" s="8"/>
      <c r="C31" s="8"/>
      <c r="D31" s="2"/>
      <c r="E31" t="s">
        <v>12</v>
      </c>
      <c r="F31" s="11">
        <f>-D8</f>
        <v>10000</v>
      </c>
      <c r="G31" s="12">
        <f>F8</f>
        <v>0.25</v>
      </c>
      <c r="H31" s="11">
        <v>2500</v>
      </c>
      <c r="I31" s="2"/>
    </row>
    <row r="32" spans="1:9" x14ac:dyDescent="0.3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3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3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3">
      <c r="A35" s="23"/>
      <c r="B35" s="23"/>
      <c r="C35" s="23"/>
      <c r="D35" s="23"/>
      <c r="E35" s="23"/>
      <c r="F35" s="23"/>
      <c r="G35" s="23"/>
      <c r="H35" s="23"/>
      <c r="I35" s="23"/>
    </row>
    <row r="36" spans="1:9" x14ac:dyDescent="0.3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3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3">
      <c r="A38" s="23"/>
      <c r="B38" s="23"/>
      <c r="C38" s="23"/>
      <c r="D38" s="23"/>
      <c r="E38" s="23"/>
      <c r="F38" s="23"/>
      <c r="G38" s="23"/>
      <c r="H38" s="23"/>
      <c r="I38" s="23"/>
    </row>
    <row r="39" spans="1:9" x14ac:dyDescent="0.3">
      <c r="A39" s="23" t="s">
        <v>303</v>
      </c>
      <c r="B39" s="23"/>
      <c r="C39" s="23"/>
      <c r="D39" s="23"/>
      <c r="E39" s="23"/>
      <c r="F39" s="23"/>
      <c r="G39" s="23"/>
      <c r="H39" s="23"/>
      <c r="I39" s="23"/>
    </row>
    <row r="40" spans="1:9" x14ac:dyDescent="0.3">
      <c r="A40" s="23" t="s">
        <v>272</v>
      </c>
      <c r="B40" s="23" t="s">
        <v>273</v>
      </c>
      <c r="C40" s="23"/>
      <c r="D40" s="23" t="s">
        <v>274</v>
      </c>
      <c r="E40" s="23" t="s">
        <v>275</v>
      </c>
      <c r="F40" s="23" t="s">
        <v>276</v>
      </c>
      <c r="G40" s="23" t="s">
        <v>277</v>
      </c>
      <c r="H40" s="23" t="s">
        <v>278</v>
      </c>
      <c r="I40" s="23"/>
    </row>
    <row r="41" spans="1:9" x14ac:dyDescent="0.3">
      <c r="A41" s="23">
        <f>A3</f>
        <v>1</v>
      </c>
      <c r="B41" s="23">
        <f t="shared" ref="B41:B46" si="0">B3</f>
        <v>6790</v>
      </c>
      <c r="C41" s="23" t="str">
        <f>VLOOKUP(B41,'Kodelister brukt i eksemplene'!$A$5:$C$55,2+'Kodelister brukt i eksemplene'!$A$2,0)</f>
        <v>Other external services, reportable</v>
      </c>
      <c r="D41" s="23">
        <f>D3</f>
        <v>9800</v>
      </c>
      <c r="E41" s="23" t="str">
        <f t="shared" ref="E41:H44" si="1">E3</f>
        <v>0 ikke mva</v>
      </c>
      <c r="F41" s="1">
        <f t="shared" si="1"/>
        <v>0</v>
      </c>
      <c r="G41" s="23">
        <f t="shared" si="1"/>
        <v>0</v>
      </c>
      <c r="H41" s="23">
        <f t="shared" si="1"/>
        <v>20</v>
      </c>
      <c r="I41" s="23"/>
    </row>
    <row r="42" spans="1:9" x14ac:dyDescent="0.3">
      <c r="A42" s="23">
        <f t="shared" ref="A42:E48" si="2">A4</f>
        <v>1</v>
      </c>
      <c r="B42" s="23">
        <f t="shared" si="0"/>
        <v>2400</v>
      </c>
      <c r="C42" s="23" t="str">
        <f>VLOOKUP(B42,'Kodelister brukt i eksemplene'!$A$5:$C$55,2+'Kodelister brukt i eksemplene'!$A$2,0)</f>
        <v>Trade creditors</v>
      </c>
      <c r="D42" s="23">
        <f t="shared" ref="D42:H46" si="3">D4</f>
        <v>-9800</v>
      </c>
      <c r="E42" s="23" t="str">
        <f t="shared" si="3"/>
        <v>0 ikke mva</v>
      </c>
      <c r="F42" s="23"/>
      <c r="G42" s="23"/>
      <c r="H42" s="23">
        <f t="shared" si="1"/>
        <v>20</v>
      </c>
      <c r="I42" s="23"/>
    </row>
    <row r="43" spans="1:9" x14ac:dyDescent="0.3">
      <c r="A43" s="23">
        <f t="shared" si="2"/>
        <v>2</v>
      </c>
      <c r="B43" s="23">
        <f t="shared" si="0"/>
        <v>4360</v>
      </c>
      <c r="C43" s="23" t="str">
        <f>VLOOKUP(B43,'Kodelister brukt i eksemplene'!$A$5:$C$55,2+'Kodelister brukt i eksemplene'!$A$2,0)</f>
        <v>Freight, customs duty and forwarding</v>
      </c>
      <c r="D43" s="23">
        <f t="shared" si="3"/>
        <v>100</v>
      </c>
      <c r="E43" s="23" t="str">
        <f t="shared" si="3"/>
        <v>0 ikke mva</v>
      </c>
      <c r="F43" s="23"/>
      <c r="G43" s="23"/>
      <c r="H43" s="23">
        <f t="shared" si="1"/>
        <v>20</v>
      </c>
      <c r="I43" s="23"/>
    </row>
    <row r="44" spans="1:9" x14ac:dyDescent="0.3">
      <c r="A44" s="23">
        <f t="shared" si="2"/>
        <v>2</v>
      </c>
      <c r="B44" s="23">
        <f t="shared" si="0"/>
        <v>2400</v>
      </c>
      <c r="C44" s="23" t="str">
        <f>VLOOKUP(B44,'Kodelister brukt i eksemplene'!$A$5:$C$55,2+'Kodelister brukt i eksemplene'!$A$2,0)</f>
        <v>Trade creditors</v>
      </c>
      <c r="D44" s="23">
        <f t="shared" si="3"/>
        <v>-100</v>
      </c>
      <c r="E44" s="23" t="str">
        <f t="shared" si="3"/>
        <v>0 ikke mva</v>
      </c>
      <c r="F44" s="23"/>
      <c r="G44" s="23"/>
      <c r="H44" s="23">
        <f t="shared" si="1"/>
        <v>20</v>
      </c>
      <c r="I44" s="23"/>
    </row>
    <row r="45" spans="1:9" x14ac:dyDescent="0.3">
      <c r="A45" s="23">
        <f t="shared" si="2"/>
        <v>3</v>
      </c>
      <c r="B45" s="23">
        <f t="shared" si="0"/>
        <v>7786</v>
      </c>
      <c r="C45" s="23" t="str">
        <f>VLOOKUP(B45,'Kodelister brukt i eksemplene'!$A$5:$C$55,2+'Kodelister brukt i eksemplene'!$A$2,0)</f>
        <v xml:space="preserve">Basis outgoing VAT purchase of services from abroad </v>
      </c>
      <c r="D45" s="23">
        <f t="shared" si="3"/>
        <v>10000</v>
      </c>
      <c r="E45" s="23"/>
      <c r="F45" s="1"/>
      <c r="G45" s="23"/>
      <c r="H45" s="23">
        <f t="shared" si="3"/>
        <v>87</v>
      </c>
      <c r="I45" s="23"/>
    </row>
    <row r="46" spans="1:9" x14ac:dyDescent="0.3">
      <c r="A46" s="23">
        <f t="shared" si="2"/>
        <v>3</v>
      </c>
      <c r="B46" s="23">
        <f t="shared" si="0"/>
        <v>7787</v>
      </c>
      <c r="C46" s="23" t="str">
        <f>VLOOKUP(B46,'Kodelister brukt i eksemplene'!$A$5:$C$55,2+'Kodelister brukt i eksemplene'!$A$2,0)</f>
        <v>Basis outgoing VAT purchase of services from abroad, contra account</v>
      </c>
      <c r="D46" s="23">
        <f t="shared" si="3"/>
        <v>-10000</v>
      </c>
      <c r="E46" s="23" t="str">
        <f t="shared" si="3"/>
        <v>25% utg mva</v>
      </c>
      <c r="F46" s="1">
        <f t="shared" si="3"/>
        <v>0.25</v>
      </c>
      <c r="G46" s="23">
        <f t="shared" si="3"/>
        <v>-2500</v>
      </c>
      <c r="H46" s="23">
        <f t="shared" si="3"/>
        <v>87</v>
      </c>
      <c r="I46" s="23"/>
    </row>
    <row r="47" spans="1:9" x14ac:dyDescent="0.3">
      <c r="A47" s="23">
        <f t="shared" si="2"/>
        <v>3</v>
      </c>
      <c r="B47" s="23">
        <f t="shared" si="2"/>
        <v>2704</v>
      </c>
      <c r="C47" s="23" t="str">
        <f t="shared" si="2"/>
        <v>Utgående merverdiavgift ved kjøp av tjenester fra utlandet</v>
      </c>
      <c r="D47" s="23">
        <f t="shared" si="2"/>
        <v>-2500</v>
      </c>
      <c r="E47" s="23"/>
      <c r="F47" s="23"/>
      <c r="G47" s="23"/>
      <c r="H47" s="23"/>
      <c r="I47" s="23"/>
    </row>
    <row r="48" spans="1:9" x14ac:dyDescent="0.3">
      <c r="A48" s="23">
        <f t="shared" si="2"/>
        <v>3</v>
      </c>
      <c r="B48" s="23">
        <f t="shared" si="2"/>
        <v>6790</v>
      </c>
      <c r="C48" s="23" t="str">
        <f t="shared" si="2"/>
        <v>Annen fremmed tjeneste, opplysningspliktig</v>
      </c>
      <c r="D48" s="23">
        <f t="shared" si="2"/>
        <v>2500</v>
      </c>
      <c r="E48" s="23" t="str">
        <f t="shared" si="2"/>
        <v>0 ikke mva</v>
      </c>
      <c r="F48" s="23"/>
      <c r="G48" s="23"/>
      <c r="H48" s="23">
        <f t="shared" ref="H48" si="4">H10</f>
        <v>0</v>
      </c>
      <c r="I48" s="23"/>
    </row>
    <row r="49" spans="1:9" x14ac:dyDescent="0.3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3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3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3">
      <c r="A52" s="23"/>
      <c r="B52" s="23"/>
      <c r="C52" s="23"/>
      <c r="D52" s="23"/>
      <c r="E52" s="23"/>
      <c r="F52" s="23"/>
      <c r="G52" s="23"/>
      <c r="H52" s="23"/>
      <c r="I52" s="23"/>
    </row>
    <row r="53" spans="1:9" x14ac:dyDescent="0.3">
      <c r="A53" s="2" t="s">
        <v>279</v>
      </c>
      <c r="B53" s="2">
        <v>913238254</v>
      </c>
      <c r="C53" s="23"/>
      <c r="D53" s="23"/>
      <c r="E53" s="23"/>
      <c r="F53" s="23"/>
      <c r="G53" s="23"/>
      <c r="H53" s="23"/>
      <c r="I53" s="23"/>
    </row>
    <row r="54" spans="1:9" x14ac:dyDescent="0.3">
      <c r="A54" s="2" t="s">
        <v>280</v>
      </c>
      <c r="B54" s="3">
        <f>B16</f>
        <v>87</v>
      </c>
      <c r="C54" s="4"/>
      <c r="D54" s="23"/>
      <c r="E54" s="23"/>
      <c r="F54" s="23"/>
      <c r="G54" s="23"/>
      <c r="H54" s="23"/>
      <c r="I54" s="23"/>
    </row>
    <row r="55" spans="1:9" x14ac:dyDescent="0.3">
      <c r="A55" s="2" t="s">
        <v>281</v>
      </c>
      <c r="B55" s="2" t="s">
        <v>18</v>
      </c>
      <c r="C55" s="23"/>
      <c r="D55" s="23"/>
      <c r="E55" s="23"/>
      <c r="F55" s="23"/>
      <c r="G55" s="23"/>
      <c r="H55" s="23"/>
      <c r="I55" s="23"/>
    </row>
    <row r="56" spans="1:9" x14ac:dyDescent="0.3">
      <c r="A56" s="2" t="s">
        <v>19</v>
      </c>
      <c r="B56" s="2" t="s">
        <v>20</v>
      </c>
      <c r="C56" s="23"/>
      <c r="D56" s="23"/>
      <c r="E56" s="23"/>
      <c r="F56" s="23"/>
      <c r="G56" s="23"/>
      <c r="H56" s="23"/>
      <c r="I56" s="23"/>
    </row>
    <row r="57" spans="1:9" x14ac:dyDescent="0.3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3">
      <c r="A58" s="23"/>
      <c r="B58" s="5"/>
      <c r="C58" s="5"/>
      <c r="D58" s="23"/>
      <c r="E58" s="23"/>
      <c r="F58" s="23"/>
      <c r="G58" s="23"/>
      <c r="H58" s="23"/>
      <c r="I58" s="23"/>
    </row>
    <row r="59" spans="1:9" x14ac:dyDescent="0.3">
      <c r="A59" s="2" t="s">
        <v>282</v>
      </c>
      <c r="B59" s="6"/>
      <c r="C59" s="5"/>
      <c r="D59" s="23"/>
      <c r="E59" s="23"/>
      <c r="F59" s="23"/>
      <c r="G59" s="23"/>
      <c r="H59" s="23"/>
      <c r="I59" s="23"/>
    </row>
    <row r="60" spans="1:9" x14ac:dyDescent="0.3">
      <c r="A60" s="2" t="s">
        <v>22</v>
      </c>
      <c r="B60" s="6"/>
      <c r="C60" s="5"/>
      <c r="D60" s="23"/>
      <c r="E60" s="23"/>
      <c r="F60" s="23"/>
      <c r="G60" s="23"/>
      <c r="H60" s="23"/>
      <c r="I60" s="23"/>
    </row>
    <row r="61" spans="1:9" x14ac:dyDescent="0.3">
      <c r="A61" s="23"/>
      <c r="B61" s="5"/>
      <c r="C61" s="5"/>
      <c r="D61" s="23"/>
      <c r="E61" s="23"/>
      <c r="F61" s="23"/>
      <c r="G61" s="23"/>
      <c r="H61" s="23"/>
      <c r="I61" s="23"/>
    </row>
    <row r="62" spans="1:9" x14ac:dyDescent="0.3">
      <c r="A62" s="23"/>
      <c r="B62" s="23"/>
      <c r="C62" s="23"/>
      <c r="D62" s="23"/>
      <c r="E62" s="23"/>
      <c r="F62" s="23"/>
      <c r="G62" s="23"/>
      <c r="H62" s="23"/>
      <c r="I62" s="23"/>
    </row>
    <row r="63" spans="1:9" x14ac:dyDescent="0.3">
      <c r="A63" s="2" t="s">
        <v>283</v>
      </c>
      <c r="B63" s="2">
        <v>2022</v>
      </c>
      <c r="C63" s="23"/>
      <c r="D63" s="23"/>
      <c r="E63" s="23"/>
      <c r="F63" s="23"/>
      <c r="G63" s="23"/>
      <c r="H63" s="23"/>
      <c r="I63" s="23"/>
    </row>
    <row r="64" spans="1:9" x14ac:dyDescent="0.3">
      <c r="A64" s="2" t="s">
        <v>284</v>
      </c>
      <c r="B64" s="2" t="s">
        <v>188</v>
      </c>
      <c r="C64" s="23"/>
      <c r="D64" s="23"/>
      <c r="E64" s="23"/>
      <c r="F64" s="23"/>
      <c r="G64" s="23"/>
      <c r="H64" s="23"/>
      <c r="I64" s="23"/>
    </row>
    <row r="65" spans="1:9" x14ac:dyDescent="0.3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3">
      <c r="A66" s="7" t="s">
        <v>24</v>
      </c>
      <c r="B66" s="8"/>
      <c r="C66" s="8"/>
      <c r="D66" s="8"/>
      <c r="E66" s="8"/>
      <c r="F66" s="8"/>
      <c r="G66" s="8"/>
      <c r="H66" s="9">
        <f>H28</f>
        <v>2500</v>
      </c>
      <c r="I66" s="23"/>
    </row>
    <row r="67" spans="1:9" x14ac:dyDescent="0.3">
      <c r="A67" s="23"/>
      <c r="B67" s="23"/>
      <c r="C67" s="23"/>
      <c r="D67" s="23"/>
      <c r="E67" s="23"/>
      <c r="F67" s="23"/>
      <c r="G67" s="23"/>
      <c r="H67" s="23"/>
      <c r="I67" s="23"/>
    </row>
    <row r="68" spans="1:9" x14ac:dyDescent="0.3">
      <c r="A68" s="8" t="s">
        <v>285</v>
      </c>
      <c r="B68" s="8"/>
      <c r="C68" s="8"/>
      <c r="D68" s="2" t="s">
        <v>309</v>
      </c>
      <c r="E68" s="25" t="s">
        <v>275</v>
      </c>
      <c r="F68" s="2" t="s">
        <v>310</v>
      </c>
      <c r="G68" s="10" t="s">
        <v>276</v>
      </c>
      <c r="H68" s="2" t="s">
        <v>311</v>
      </c>
      <c r="I68" s="10" t="s">
        <v>312</v>
      </c>
    </row>
    <row r="69" spans="1:9" x14ac:dyDescent="0.3">
      <c r="A69" s="7" t="str">
        <f>VLOOKUP(A31,'Kodelister brukt i eksemplene'!$A$66:$C$96,3,0)</f>
        <v>87 Services purchased from abroad, without deduction of VAT Regular rate</v>
      </c>
      <c r="B69" s="8"/>
      <c r="C69" s="8"/>
      <c r="D69" s="2"/>
      <c r="E69" s="2" t="str">
        <f>E31</f>
        <v>25% utg mva</v>
      </c>
      <c r="F69" s="11">
        <f>F31</f>
        <v>10000</v>
      </c>
      <c r="G69" s="12">
        <f>G31</f>
        <v>0.25</v>
      </c>
      <c r="H69" s="2">
        <f>H31</f>
        <v>2500</v>
      </c>
      <c r="I69" s="2"/>
    </row>
    <row r="70" spans="1:9" x14ac:dyDescent="0.3">
      <c r="A70" s="7"/>
      <c r="B70" s="8"/>
      <c r="C70" s="8"/>
      <c r="D70" s="2"/>
      <c r="E70" s="2"/>
      <c r="F70" s="11"/>
      <c r="G70" s="12"/>
      <c r="H70" s="2"/>
      <c r="I70" s="2"/>
    </row>
    <row r="71" spans="1:9" x14ac:dyDescent="0.3">
      <c r="A71" s="7"/>
      <c r="B71" s="8"/>
      <c r="C71" s="8"/>
      <c r="D71" s="2"/>
      <c r="E71" s="2"/>
      <c r="F71" s="11"/>
      <c r="G71" s="12"/>
      <c r="H71" s="11"/>
      <c r="I71" s="2"/>
    </row>
    <row r="72" spans="1:9" x14ac:dyDescent="0.3">
      <c r="A72" s="7"/>
      <c r="B72" s="8"/>
      <c r="C72" s="8"/>
      <c r="D72" s="2"/>
      <c r="E72" s="2"/>
      <c r="F72" s="11"/>
      <c r="G72" s="2"/>
      <c r="H72" s="11"/>
      <c r="I72" s="2"/>
    </row>
    <row r="73" spans="1:9" x14ac:dyDescent="0.3">
      <c r="A73" s="23"/>
      <c r="B73" s="23"/>
      <c r="C73" s="23"/>
      <c r="D73" s="23"/>
      <c r="E73" s="23"/>
      <c r="F73" s="23"/>
      <c r="G73" s="23"/>
      <c r="H73" s="23"/>
      <c r="I73" s="2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34" workbookViewId="0"/>
  </sheetViews>
  <sheetFormatPr baseColWidth="10" defaultRowHeight="14.4" x14ac:dyDescent="0.3"/>
  <cols>
    <col min="1" max="1" width="19.6640625" customWidth="1"/>
    <col min="3" max="3" width="50.109375" bestFit="1" customWidth="1"/>
    <col min="4" max="4" width="12.6640625" bestFit="1" customWidth="1"/>
    <col min="5" max="5" width="20" customWidth="1"/>
    <col min="8" max="8" width="12.6640625" bestFit="1" customWidth="1"/>
    <col min="9" max="9" width="18.33203125" bestFit="1" customWidth="1"/>
  </cols>
  <sheetData>
    <row r="1" spans="1:8" x14ac:dyDescent="0.3">
      <c r="A1" t="s">
        <v>156</v>
      </c>
    </row>
    <row r="2" spans="1:8" x14ac:dyDescent="0.3">
      <c r="A2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">
      <c r="A3">
        <v>1</v>
      </c>
      <c r="B3">
        <v>6790</v>
      </c>
      <c r="C3" t="str">
        <f>VLOOKUP(B3,'Kodelister brukt i eksemplene'!$A$5:$C$55,1+'Kodelister brukt i eksemplene'!$A$2,0)</f>
        <v>Annen fremmed tjeneste, opplysningspliktig</v>
      </c>
      <c r="D3">
        <v>10000</v>
      </c>
      <c r="E3" t="s">
        <v>8</v>
      </c>
    </row>
    <row r="4" spans="1:8" x14ac:dyDescent="0.3">
      <c r="A4">
        <v>1</v>
      </c>
      <c r="B4">
        <v>2400</v>
      </c>
      <c r="C4" t="str">
        <f>VLOOKUP(B4,'Kodelister brukt i eksemplene'!$A$5:$C$55,1+'Kodelister brukt i eksemplene'!$A$2,0)</f>
        <v>Leverandørgjeld</v>
      </c>
      <c r="D4">
        <f>-D3</f>
        <v>-10000</v>
      </c>
      <c r="E4" t="s">
        <v>8</v>
      </c>
    </row>
    <row r="5" spans="1:8" x14ac:dyDescent="0.3">
      <c r="A5">
        <v>2</v>
      </c>
      <c r="B5">
        <v>7786</v>
      </c>
      <c r="C5" t="str">
        <f>VLOOKUP(B5,'Kodelister brukt i eksemplene'!$A$5:$C$55,1+'Kodelister brukt i eksemplene'!$A$2,0)</f>
        <v xml:space="preserve">Grunnlag utgående MVA kjøp tjenester fra utlandet </v>
      </c>
      <c r="D5">
        <v>10000</v>
      </c>
      <c r="E5" t="s">
        <v>99</v>
      </c>
      <c r="F5" s="1">
        <v>0.12</v>
      </c>
      <c r="G5">
        <f>F5*D5</f>
        <v>1200</v>
      </c>
      <c r="H5">
        <v>88</v>
      </c>
    </row>
    <row r="6" spans="1:8" x14ac:dyDescent="0.3">
      <c r="A6">
        <v>2</v>
      </c>
      <c r="B6">
        <v>7787</v>
      </c>
      <c r="C6" t="str">
        <f>VLOOKUP(B6,'Kodelister brukt i eksemplene'!$A$5:$C$55,1+'Kodelister brukt i eksemplene'!$A$2,0)</f>
        <v>Grunnlag utgående MVA kjøp tjenester fra utlandet, motkonto</v>
      </c>
      <c r="D6">
        <v>-10000</v>
      </c>
      <c r="E6" t="s">
        <v>130</v>
      </c>
      <c r="F6" s="1">
        <v>0.12</v>
      </c>
      <c r="G6">
        <f>F6*D6</f>
        <v>-1200</v>
      </c>
      <c r="H6">
        <v>88</v>
      </c>
    </row>
    <row r="7" spans="1:8" x14ac:dyDescent="0.3">
      <c r="A7">
        <v>2</v>
      </c>
      <c r="B7">
        <v>2704</v>
      </c>
      <c r="C7" t="str">
        <f>VLOOKUP(B7,'Kodelister brukt i eksemplene'!$A$5:$C$55,1+'Kodelister brukt i eksemplene'!$A$2,0)</f>
        <v>Utgående merverdiavgift ved kjøp av tjenester fra utlandet</v>
      </c>
      <c r="D7">
        <f>G6</f>
        <v>-1200</v>
      </c>
    </row>
    <row r="8" spans="1:8" x14ac:dyDescent="0.3">
      <c r="A8">
        <v>2</v>
      </c>
      <c r="B8">
        <v>2714</v>
      </c>
      <c r="C8" t="str">
        <f>VLOOKUP(B8,'Kodelister brukt i eksemplene'!$A$5:$C$55,1+'Kodelister brukt i eksemplene'!$A$2,0)</f>
        <v>Inngående merverdiavgift ved kjøp tjenester fra utlandet</v>
      </c>
      <c r="D8">
        <f>G5</f>
        <v>1200</v>
      </c>
    </row>
    <row r="15" spans="1:8" x14ac:dyDescent="0.3">
      <c r="A15" s="2" t="s">
        <v>15</v>
      </c>
      <c r="B15" s="2">
        <v>913238254</v>
      </c>
    </row>
    <row r="16" spans="1:8" x14ac:dyDescent="0.3">
      <c r="A16" s="2" t="s">
        <v>16</v>
      </c>
      <c r="B16" s="3">
        <v>88</v>
      </c>
      <c r="C16" s="4"/>
    </row>
    <row r="17" spans="1:9" x14ac:dyDescent="0.3">
      <c r="A17" s="2" t="s">
        <v>17</v>
      </c>
      <c r="B17" s="2" t="s">
        <v>18</v>
      </c>
    </row>
    <row r="18" spans="1:9" x14ac:dyDescent="0.3">
      <c r="A18" s="2" t="s">
        <v>19</v>
      </c>
      <c r="B18" s="2" t="s">
        <v>20</v>
      </c>
    </row>
    <row r="19" spans="1:9" x14ac:dyDescent="0.3">
      <c r="B19" s="5"/>
      <c r="C19" s="5"/>
    </row>
    <row r="20" spans="1:9" x14ac:dyDescent="0.3">
      <c r="B20" s="5"/>
      <c r="C20" s="5"/>
    </row>
    <row r="21" spans="1:9" x14ac:dyDescent="0.3">
      <c r="A21" s="2" t="s">
        <v>21</v>
      </c>
      <c r="B21" s="6"/>
      <c r="C21" s="5"/>
    </row>
    <row r="22" spans="1:9" x14ac:dyDescent="0.3">
      <c r="A22" s="2" t="s">
        <v>22</v>
      </c>
      <c r="B22" s="6"/>
      <c r="C22" s="5"/>
    </row>
    <row r="23" spans="1:9" x14ac:dyDescent="0.3">
      <c r="B23" s="5"/>
      <c r="C23" s="5"/>
    </row>
    <row r="25" spans="1:9" x14ac:dyDescent="0.3">
      <c r="A25" s="2" t="s">
        <v>187</v>
      </c>
      <c r="B25" s="2">
        <v>2022</v>
      </c>
    </row>
    <row r="26" spans="1:9" x14ac:dyDescent="0.3">
      <c r="A26" s="2" t="s">
        <v>23</v>
      </c>
      <c r="B26" s="2" t="s">
        <v>188</v>
      </c>
    </row>
    <row r="28" spans="1:9" x14ac:dyDescent="0.3">
      <c r="A28" s="7" t="s">
        <v>24</v>
      </c>
      <c r="B28" s="8"/>
      <c r="C28" s="8"/>
      <c r="D28" s="8"/>
      <c r="E28" s="8"/>
      <c r="F28" s="8"/>
      <c r="G28" s="8"/>
      <c r="H28" s="9">
        <v>0</v>
      </c>
    </row>
    <row r="30" spans="1:9" x14ac:dyDescent="0.3">
      <c r="A30" s="8" t="s">
        <v>25</v>
      </c>
      <c r="B30" s="8"/>
      <c r="C30" s="8"/>
      <c r="D30" s="2" t="s">
        <v>26</v>
      </c>
      <c r="E30" s="2" t="s">
        <v>27</v>
      </c>
      <c r="F30" s="2" t="s">
        <v>32</v>
      </c>
      <c r="G30" s="10" t="s">
        <v>28</v>
      </c>
      <c r="H30" s="2" t="s">
        <v>29</v>
      </c>
      <c r="I30" s="10" t="s">
        <v>30</v>
      </c>
    </row>
    <row r="31" spans="1:9" x14ac:dyDescent="0.3">
      <c r="A31" s="7" t="s">
        <v>79</v>
      </c>
      <c r="B31" s="8"/>
      <c r="C31" s="8"/>
      <c r="D31" s="2"/>
      <c r="E31" t="str">
        <f>E6</f>
        <v>12% utg mva</v>
      </c>
      <c r="F31" s="11">
        <f>-D6</f>
        <v>10000</v>
      </c>
      <c r="G31" s="12">
        <f>F6</f>
        <v>0.12</v>
      </c>
      <c r="H31" s="11">
        <f>-G6</f>
        <v>1200</v>
      </c>
      <c r="I31" s="2"/>
    </row>
    <row r="32" spans="1:9" x14ac:dyDescent="0.3">
      <c r="A32" s="7" t="s">
        <v>79</v>
      </c>
      <c r="B32" s="8"/>
      <c r="C32" s="8"/>
      <c r="D32" s="2"/>
      <c r="E32" s="2" t="s">
        <v>99</v>
      </c>
      <c r="F32" s="11"/>
      <c r="G32" s="12"/>
      <c r="H32" s="11">
        <f>-G5</f>
        <v>-1200</v>
      </c>
      <c r="I32" s="2"/>
    </row>
    <row r="33" spans="1:9" x14ac:dyDescent="0.3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3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3">
      <c r="A35" s="23"/>
      <c r="B35" s="23"/>
      <c r="C35" s="23"/>
      <c r="D35" s="23"/>
      <c r="E35" s="23"/>
      <c r="F35" s="23"/>
      <c r="G35" s="23"/>
      <c r="H35" s="23"/>
      <c r="I35" s="23"/>
    </row>
    <row r="36" spans="1:9" x14ac:dyDescent="0.3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3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3">
      <c r="A38" s="23"/>
      <c r="B38" s="23"/>
      <c r="C38" s="23"/>
      <c r="D38" s="23"/>
      <c r="E38" s="23"/>
      <c r="F38" s="23"/>
      <c r="G38" s="23"/>
      <c r="H38" s="23"/>
      <c r="I38" s="23"/>
    </row>
    <row r="39" spans="1:9" x14ac:dyDescent="0.3">
      <c r="A39" s="23" t="s">
        <v>302</v>
      </c>
      <c r="B39" s="23"/>
      <c r="C39" s="23"/>
      <c r="D39" s="23"/>
      <c r="E39" s="23"/>
      <c r="F39" s="23"/>
      <c r="G39" s="23"/>
      <c r="H39" s="23"/>
      <c r="I39" s="23"/>
    </row>
    <row r="40" spans="1:9" x14ac:dyDescent="0.3">
      <c r="A40" s="23" t="s">
        <v>272</v>
      </c>
      <c r="B40" s="23" t="s">
        <v>273</v>
      </c>
      <c r="C40" s="23"/>
      <c r="D40" s="23" t="s">
        <v>274</v>
      </c>
      <c r="E40" s="23" t="s">
        <v>275</v>
      </c>
      <c r="F40" s="23" t="s">
        <v>276</v>
      </c>
      <c r="G40" s="23" t="s">
        <v>277</v>
      </c>
      <c r="H40" s="23" t="s">
        <v>278</v>
      </c>
      <c r="I40" s="23"/>
    </row>
    <row r="41" spans="1:9" x14ac:dyDescent="0.3">
      <c r="A41" s="23">
        <f>A3</f>
        <v>1</v>
      </c>
      <c r="B41" s="23">
        <f t="shared" ref="B41:B46" si="0">B3</f>
        <v>6790</v>
      </c>
      <c r="C41" s="23" t="str">
        <f>VLOOKUP(B41,'Kodelister brukt i eksemplene'!$A$5:$C$55,2+'Kodelister brukt i eksemplene'!$A$2,0)</f>
        <v>Other external services, reportable</v>
      </c>
      <c r="D41" s="23">
        <f>D3</f>
        <v>10000</v>
      </c>
      <c r="E41" s="23" t="str">
        <f t="shared" ref="E41:H44" si="1">E3</f>
        <v>0 ikke mva</v>
      </c>
      <c r="F41" s="1">
        <f t="shared" si="1"/>
        <v>0</v>
      </c>
      <c r="G41" s="23">
        <f t="shared" si="1"/>
        <v>0</v>
      </c>
      <c r="H41" s="23">
        <f t="shared" si="1"/>
        <v>0</v>
      </c>
      <c r="I41" s="23"/>
    </row>
    <row r="42" spans="1:9" x14ac:dyDescent="0.3">
      <c r="A42" s="23">
        <f t="shared" ref="A42:A46" si="2">A4</f>
        <v>1</v>
      </c>
      <c r="B42" s="23">
        <f t="shared" si="0"/>
        <v>2400</v>
      </c>
      <c r="C42" s="23" t="str">
        <f>VLOOKUP(B42,'Kodelister brukt i eksemplene'!$A$5:$C$55,2+'Kodelister brukt i eksemplene'!$A$2,0)</f>
        <v>Trade creditors</v>
      </c>
      <c r="D42" s="23">
        <f t="shared" ref="D42:H46" si="3">D4</f>
        <v>-10000</v>
      </c>
      <c r="E42" s="23" t="str">
        <f t="shared" si="3"/>
        <v>0 ikke mva</v>
      </c>
      <c r="F42" s="23"/>
      <c r="G42" s="23"/>
      <c r="H42" s="23">
        <f t="shared" si="1"/>
        <v>0</v>
      </c>
      <c r="I42" s="23"/>
    </row>
    <row r="43" spans="1:9" x14ac:dyDescent="0.3">
      <c r="A43" s="23">
        <f t="shared" si="2"/>
        <v>2</v>
      </c>
      <c r="B43" s="23">
        <f t="shared" si="0"/>
        <v>7786</v>
      </c>
      <c r="C43" s="23" t="str">
        <f>VLOOKUP(B43,'Kodelister brukt i eksemplene'!$A$5:$C$55,2+'Kodelister brukt i eksemplene'!$A$2,0)</f>
        <v xml:space="preserve">Basis outgoing VAT purchase of services from abroad </v>
      </c>
      <c r="D43" s="23">
        <f t="shared" si="3"/>
        <v>10000</v>
      </c>
      <c r="E43" s="23" t="str">
        <f t="shared" si="3"/>
        <v>12% inng mva</v>
      </c>
      <c r="F43" s="23"/>
      <c r="G43" s="23"/>
      <c r="H43" s="23">
        <f t="shared" si="1"/>
        <v>88</v>
      </c>
      <c r="I43" s="23"/>
    </row>
    <row r="44" spans="1:9" x14ac:dyDescent="0.3">
      <c r="A44" s="23">
        <f t="shared" si="2"/>
        <v>2</v>
      </c>
      <c r="B44" s="23">
        <f t="shared" si="0"/>
        <v>7787</v>
      </c>
      <c r="C44" s="23" t="str">
        <f>VLOOKUP(B44,'Kodelister brukt i eksemplene'!$A$5:$C$55,2+'Kodelister brukt i eksemplene'!$A$2,0)</f>
        <v>Basis outgoing VAT purchase of services from abroad, contra account</v>
      </c>
      <c r="D44" s="23">
        <f t="shared" si="3"/>
        <v>-10000</v>
      </c>
      <c r="E44" s="23" t="str">
        <f t="shared" si="3"/>
        <v>12% utg mva</v>
      </c>
      <c r="F44" s="23"/>
      <c r="G44" s="23"/>
      <c r="H44" s="23">
        <f t="shared" si="1"/>
        <v>88</v>
      </c>
      <c r="I44" s="23"/>
    </row>
    <row r="45" spans="1:9" x14ac:dyDescent="0.3">
      <c r="A45" s="23">
        <f t="shared" si="2"/>
        <v>2</v>
      </c>
      <c r="B45" s="23">
        <f t="shared" si="0"/>
        <v>2704</v>
      </c>
      <c r="C45" s="23" t="str">
        <f>VLOOKUP(B45,'Kodelister brukt i eksemplene'!$A$5:$C$55,2+'Kodelister brukt i eksemplene'!$A$2,0)</f>
        <v>Output VAT, purchases of services from abroad</v>
      </c>
      <c r="D45" s="23">
        <f t="shared" si="3"/>
        <v>-1200</v>
      </c>
      <c r="E45" s="23">
        <f t="shared" si="3"/>
        <v>0</v>
      </c>
      <c r="F45" s="1">
        <f t="shared" si="3"/>
        <v>0</v>
      </c>
      <c r="G45" s="23">
        <f t="shared" si="3"/>
        <v>0</v>
      </c>
      <c r="H45" s="23">
        <f t="shared" si="3"/>
        <v>0</v>
      </c>
      <c r="I45" s="23"/>
    </row>
    <row r="46" spans="1:9" x14ac:dyDescent="0.3">
      <c r="A46" s="23">
        <f t="shared" si="2"/>
        <v>2</v>
      </c>
      <c r="B46" s="23">
        <f t="shared" si="0"/>
        <v>2714</v>
      </c>
      <c r="C46" s="23" t="str">
        <f>VLOOKUP(B46,'Kodelister brukt i eksemplene'!$A$5:$C$55,2+'Kodelister brukt i eksemplene'!$A$2,0)</f>
        <v>Input VAT, purchases of services from abroad</v>
      </c>
      <c r="D46" s="23">
        <f t="shared" si="3"/>
        <v>1200</v>
      </c>
      <c r="E46" s="23">
        <f t="shared" si="3"/>
        <v>0</v>
      </c>
      <c r="F46" s="1">
        <f t="shared" si="3"/>
        <v>0</v>
      </c>
      <c r="G46" s="23">
        <f t="shared" si="3"/>
        <v>0</v>
      </c>
      <c r="H46" s="23">
        <f t="shared" si="3"/>
        <v>0</v>
      </c>
      <c r="I46" s="23"/>
    </row>
    <row r="47" spans="1:9" x14ac:dyDescent="0.3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3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3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3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3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3">
      <c r="A52" s="23"/>
      <c r="B52" s="23"/>
      <c r="C52" s="23"/>
      <c r="D52" s="23"/>
      <c r="E52" s="23"/>
      <c r="F52" s="23"/>
      <c r="G52" s="23"/>
      <c r="H52" s="23"/>
      <c r="I52" s="23"/>
    </row>
    <row r="53" spans="1:9" x14ac:dyDescent="0.3">
      <c r="A53" s="2" t="s">
        <v>279</v>
      </c>
      <c r="B53" s="2">
        <v>913238254</v>
      </c>
      <c r="C53" s="23"/>
      <c r="D53" s="23"/>
      <c r="E53" s="23"/>
      <c r="F53" s="23"/>
      <c r="G53" s="23"/>
      <c r="H53" s="23"/>
      <c r="I53" s="23"/>
    </row>
    <row r="54" spans="1:9" x14ac:dyDescent="0.3">
      <c r="A54" s="2" t="s">
        <v>280</v>
      </c>
      <c r="B54" s="3">
        <f>B16</f>
        <v>88</v>
      </c>
      <c r="C54" s="4"/>
      <c r="D54" s="23"/>
      <c r="E54" s="23"/>
      <c r="F54" s="23"/>
      <c r="G54" s="23"/>
      <c r="H54" s="23"/>
      <c r="I54" s="23"/>
    </row>
    <row r="55" spans="1:9" x14ac:dyDescent="0.3">
      <c r="A55" s="2" t="s">
        <v>281</v>
      </c>
      <c r="B55" s="2" t="s">
        <v>18</v>
      </c>
      <c r="C55" s="23"/>
      <c r="D55" s="23"/>
      <c r="E55" s="23"/>
      <c r="F55" s="23"/>
      <c r="G55" s="23"/>
      <c r="H55" s="23"/>
      <c r="I55" s="23"/>
    </row>
    <row r="56" spans="1:9" x14ac:dyDescent="0.3">
      <c r="A56" s="2" t="s">
        <v>19</v>
      </c>
      <c r="B56" s="2" t="s">
        <v>20</v>
      </c>
      <c r="C56" s="23"/>
      <c r="D56" s="23"/>
      <c r="E56" s="23"/>
      <c r="F56" s="23"/>
      <c r="G56" s="23"/>
      <c r="H56" s="23"/>
      <c r="I56" s="23"/>
    </row>
    <row r="57" spans="1:9" x14ac:dyDescent="0.3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3">
      <c r="A58" s="23"/>
      <c r="B58" s="5"/>
      <c r="C58" s="5"/>
      <c r="D58" s="23"/>
      <c r="E58" s="23"/>
      <c r="F58" s="23"/>
      <c r="G58" s="23"/>
      <c r="H58" s="23"/>
      <c r="I58" s="23"/>
    </row>
    <row r="59" spans="1:9" x14ac:dyDescent="0.3">
      <c r="A59" s="2" t="s">
        <v>282</v>
      </c>
      <c r="B59" s="6"/>
      <c r="C59" s="5"/>
      <c r="D59" s="23"/>
      <c r="E59" s="23"/>
      <c r="F59" s="23"/>
      <c r="G59" s="23"/>
      <c r="H59" s="23"/>
      <c r="I59" s="23"/>
    </row>
    <row r="60" spans="1:9" x14ac:dyDescent="0.3">
      <c r="A60" s="2" t="s">
        <v>22</v>
      </c>
      <c r="B60" s="6"/>
      <c r="C60" s="5"/>
      <c r="D60" s="23"/>
      <c r="E60" s="23"/>
      <c r="F60" s="23"/>
      <c r="G60" s="23"/>
      <c r="H60" s="23"/>
      <c r="I60" s="23"/>
    </row>
    <row r="61" spans="1:9" x14ac:dyDescent="0.3">
      <c r="A61" s="23"/>
      <c r="B61" s="5"/>
      <c r="C61" s="5"/>
      <c r="D61" s="23"/>
      <c r="E61" s="23"/>
      <c r="F61" s="23"/>
      <c r="G61" s="23"/>
      <c r="H61" s="23"/>
      <c r="I61" s="23"/>
    </row>
    <row r="62" spans="1:9" x14ac:dyDescent="0.3">
      <c r="A62" s="23"/>
      <c r="B62" s="23"/>
      <c r="C62" s="23"/>
      <c r="D62" s="23"/>
      <c r="E62" s="23"/>
      <c r="F62" s="23"/>
      <c r="G62" s="23"/>
      <c r="H62" s="23"/>
      <c r="I62" s="23"/>
    </row>
    <row r="63" spans="1:9" x14ac:dyDescent="0.3">
      <c r="A63" s="2" t="s">
        <v>283</v>
      </c>
      <c r="B63" s="2">
        <v>2022</v>
      </c>
      <c r="C63" s="23"/>
      <c r="D63" s="23"/>
      <c r="E63" s="23"/>
      <c r="F63" s="23"/>
      <c r="G63" s="23"/>
      <c r="H63" s="23"/>
      <c r="I63" s="23"/>
    </row>
    <row r="64" spans="1:9" x14ac:dyDescent="0.3">
      <c r="A64" s="2" t="s">
        <v>284</v>
      </c>
      <c r="B64" s="2" t="s">
        <v>188</v>
      </c>
      <c r="C64" s="23"/>
      <c r="D64" s="23"/>
      <c r="E64" s="23"/>
      <c r="F64" s="23"/>
      <c r="G64" s="23"/>
      <c r="H64" s="23"/>
      <c r="I64" s="23"/>
    </row>
    <row r="65" spans="1:9" x14ac:dyDescent="0.3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3">
      <c r="A66" s="7" t="s">
        <v>24</v>
      </c>
      <c r="B66" s="8"/>
      <c r="C66" s="8"/>
      <c r="D66" s="8"/>
      <c r="E66" s="8"/>
      <c r="F66" s="8"/>
      <c r="G66" s="8"/>
      <c r="H66" s="9">
        <f>H28</f>
        <v>0</v>
      </c>
      <c r="I66" s="23"/>
    </row>
    <row r="67" spans="1:9" x14ac:dyDescent="0.3">
      <c r="A67" s="23"/>
      <c r="B67" s="23"/>
      <c r="C67" s="23"/>
      <c r="D67" s="23"/>
      <c r="E67" s="23"/>
      <c r="F67" s="23"/>
      <c r="G67" s="23"/>
      <c r="H67" s="23"/>
      <c r="I67" s="23"/>
    </row>
    <row r="68" spans="1:9" x14ac:dyDescent="0.3">
      <c r="A68" s="8" t="s">
        <v>285</v>
      </c>
      <c r="B68" s="8"/>
      <c r="C68" s="8"/>
      <c r="D68" s="2" t="s">
        <v>309</v>
      </c>
      <c r="E68" s="25" t="s">
        <v>275</v>
      </c>
      <c r="F68" s="2" t="s">
        <v>310</v>
      </c>
      <c r="G68" s="10" t="s">
        <v>276</v>
      </c>
      <c r="H68" s="2" t="s">
        <v>311</v>
      </c>
      <c r="I68" s="10" t="s">
        <v>312</v>
      </c>
    </row>
    <row r="69" spans="1:9" x14ac:dyDescent="0.3">
      <c r="A69" s="7" t="str">
        <f>VLOOKUP(A31,'Kodelister brukt i eksemplene'!$A$66:$C$96,3,0)</f>
        <v>88 Services purchased from abroad, VAT deductible Reduced rate, low</v>
      </c>
      <c r="B69" s="8"/>
      <c r="C69" s="8"/>
      <c r="D69" s="2"/>
      <c r="E69" s="2" t="str">
        <f>E31</f>
        <v>12% utg mva</v>
      </c>
      <c r="F69" s="11">
        <f>F31</f>
        <v>10000</v>
      </c>
      <c r="G69" s="12">
        <f>G31</f>
        <v>0.12</v>
      </c>
      <c r="H69" s="2">
        <f>H31</f>
        <v>1200</v>
      </c>
      <c r="I69" s="2"/>
    </row>
    <row r="70" spans="1:9" x14ac:dyDescent="0.3">
      <c r="A70" s="7" t="str">
        <f>VLOOKUP(A32,'Kodelister brukt i eksemplene'!$A$66:$C$96,3,0)</f>
        <v>88 Services purchased from abroad, VAT deductible Reduced rate, low</v>
      </c>
      <c r="B70" s="8"/>
      <c r="C70" s="8"/>
      <c r="D70" s="2"/>
      <c r="E70" s="2" t="str">
        <f>E32</f>
        <v>12% inng mva</v>
      </c>
      <c r="F70" s="11"/>
      <c r="G70" s="12"/>
      <c r="H70" s="2">
        <f>H32</f>
        <v>-1200</v>
      </c>
      <c r="I70" s="2"/>
    </row>
    <row r="71" spans="1:9" x14ac:dyDescent="0.3">
      <c r="A71" s="7"/>
      <c r="B71" s="8"/>
      <c r="C71" s="8"/>
      <c r="D71" s="2"/>
      <c r="E71" s="2"/>
      <c r="F71" s="11"/>
      <c r="G71" s="12"/>
      <c r="H71" s="11"/>
      <c r="I71" s="2"/>
    </row>
    <row r="72" spans="1:9" x14ac:dyDescent="0.3">
      <c r="A72" s="7"/>
      <c r="B72" s="8"/>
      <c r="C72" s="8"/>
      <c r="D72" s="2"/>
      <c r="E72" s="2"/>
      <c r="F72" s="11"/>
      <c r="G72" s="2"/>
      <c r="H72" s="11"/>
      <c r="I72" s="2"/>
    </row>
    <row r="73" spans="1:9" x14ac:dyDescent="0.3">
      <c r="A73" s="23"/>
      <c r="B73" s="23"/>
      <c r="C73" s="23"/>
      <c r="D73" s="23"/>
      <c r="E73" s="23"/>
      <c r="F73" s="23"/>
      <c r="G73" s="23"/>
      <c r="H73" s="23"/>
      <c r="I73" s="2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28" workbookViewId="0"/>
  </sheetViews>
  <sheetFormatPr baseColWidth="10" defaultRowHeight="14.4" x14ac:dyDescent="0.3"/>
  <cols>
    <col min="1" max="1" width="19.6640625" customWidth="1"/>
    <col min="3" max="3" width="50.109375" bestFit="1" customWidth="1"/>
    <col min="4" max="4" width="12.6640625" bestFit="1" customWidth="1"/>
    <col min="5" max="5" width="20" customWidth="1"/>
    <col min="8" max="8" width="12.6640625" bestFit="1" customWidth="1"/>
    <col min="9" max="9" width="18.33203125" bestFit="1" customWidth="1"/>
  </cols>
  <sheetData>
    <row r="1" spans="1:8" x14ac:dyDescent="0.3">
      <c r="A1" t="s">
        <v>157</v>
      </c>
    </row>
    <row r="2" spans="1:8" x14ac:dyDescent="0.3">
      <c r="A2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">
      <c r="A3">
        <v>1</v>
      </c>
      <c r="B3">
        <v>6790</v>
      </c>
      <c r="C3" t="str">
        <f>VLOOKUP(B3,'Kodelister brukt i eksemplene'!$A$5:$C$55,1+'Kodelister brukt i eksemplene'!$A$2,0)</f>
        <v>Annen fremmed tjeneste, opplysningspliktig</v>
      </c>
      <c r="D3">
        <v>10000</v>
      </c>
      <c r="E3" t="s">
        <v>8</v>
      </c>
    </row>
    <row r="4" spans="1:8" x14ac:dyDescent="0.3">
      <c r="A4">
        <v>1</v>
      </c>
      <c r="B4">
        <v>2400</v>
      </c>
      <c r="C4" t="str">
        <f>VLOOKUP(B4,'Kodelister brukt i eksemplene'!$A$5:$C$55,1+'Kodelister brukt i eksemplene'!$A$2,0)</f>
        <v>Leverandørgjeld</v>
      </c>
      <c r="D4">
        <f>-D3</f>
        <v>-10000</v>
      </c>
      <c r="E4" t="s">
        <v>8</v>
      </c>
    </row>
    <row r="5" spans="1:8" x14ac:dyDescent="0.3">
      <c r="A5">
        <v>2</v>
      </c>
      <c r="B5">
        <v>7786</v>
      </c>
      <c r="C5" t="str">
        <f>VLOOKUP(B5,'Kodelister brukt i eksemplene'!$A$5:$C$55,1+'Kodelister brukt i eksemplene'!$A$2,0)</f>
        <v xml:space="preserve">Grunnlag utgående MVA kjøp tjenester fra utlandet </v>
      </c>
      <c r="D5">
        <v>10000</v>
      </c>
      <c r="E5" t="s">
        <v>99</v>
      </c>
      <c r="F5" s="1">
        <v>0.12</v>
      </c>
      <c r="G5">
        <f>F5*D5</f>
        <v>1200</v>
      </c>
      <c r="H5">
        <v>89</v>
      </c>
    </row>
    <row r="6" spans="1:8" x14ac:dyDescent="0.3">
      <c r="A6">
        <v>2</v>
      </c>
      <c r="B6">
        <v>7787</v>
      </c>
      <c r="C6" t="str">
        <f>VLOOKUP(B6,'Kodelister brukt i eksemplene'!$A$5:$C$55,1+'Kodelister brukt i eksemplene'!$A$2,0)</f>
        <v>Grunnlag utgående MVA kjøp tjenester fra utlandet, motkonto</v>
      </c>
      <c r="D6">
        <v>-10000</v>
      </c>
      <c r="E6" t="s">
        <v>130</v>
      </c>
      <c r="F6" s="1">
        <v>0.12</v>
      </c>
      <c r="G6">
        <f>F6*D6</f>
        <v>-1200</v>
      </c>
      <c r="H6">
        <v>89</v>
      </c>
    </row>
    <row r="7" spans="1:8" x14ac:dyDescent="0.3">
      <c r="A7">
        <v>2</v>
      </c>
      <c r="B7">
        <v>2704</v>
      </c>
      <c r="C7" t="str">
        <f>VLOOKUP(B7,'Kodelister brukt i eksemplene'!$A$5:$C$55,1+'Kodelister brukt i eksemplene'!$A$2,0)</f>
        <v>Utgående merverdiavgift ved kjøp av tjenester fra utlandet</v>
      </c>
      <c r="D7">
        <f>G6</f>
        <v>-1200</v>
      </c>
    </row>
    <row r="8" spans="1:8" x14ac:dyDescent="0.3">
      <c r="A8">
        <v>2</v>
      </c>
      <c r="B8">
        <v>6790</v>
      </c>
      <c r="C8" t="str">
        <f>VLOOKUP(B8,'Kodelister brukt i eksemplene'!$A$5:$C$55,1+'Kodelister brukt i eksemplene'!$A$2,0)</f>
        <v>Annen fremmed tjeneste, opplysningspliktig</v>
      </c>
      <c r="D8">
        <f>G5</f>
        <v>1200</v>
      </c>
    </row>
    <row r="15" spans="1:8" x14ac:dyDescent="0.3">
      <c r="A15" s="2" t="s">
        <v>15</v>
      </c>
      <c r="B15" s="2">
        <v>913238254</v>
      </c>
    </row>
    <row r="16" spans="1:8" x14ac:dyDescent="0.3">
      <c r="A16" s="2" t="s">
        <v>16</v>
      </c>
      <c r="B16" s="3">
        <v>89</v>
      </c>
      <c r="C16" s="4"/>
    </row>
    <row r="17" spans="1:9" x14ac:dyDescent="0.3">
      <c r="A17" s="2" t="s">
        <v>17</v>
      </c>
      <c r="B17" s="2" t="s">
        <v>18</v>
      </c>
    </row>
    <row r="18" spans="1:9" x14ac:dyDescent="0.3">
      <c r="A18" s="2" t="s">
        <v>19</v>
      </c>
      <c r="B18" s="2" t="s">
        <v>20</v>
      </c>
    </row>
    <row r="19" spans="1:9" x14ac:dyDescent="0.3">
      <c r="B19" s="5"/>
      <c r="C19" s="5"/>
    </row>
    <row r="20" spans="1:9" x14ac:dyDescent="0.3">
      <c r="B20" s="5"/>
      <c r="C20" s="5"/>
    </row>
    <row r="21" spans="1:9" x14ac:dyDescent="0.3">
      <c r="A21" s="2" t="s">
        <v>21</v>
      </c>
      <c r="B21" s="6"/>
      <c r="C21" s="5"/>
    </row>
    <row r="22" spans="1:9" x14ac:dyDescent="0.3">
      <c r="A22" s="2" t="s">
        <v>22</v>
      </c>
      <c r="B22" s="6"/>
      <c r="C22" s="5"/>
    </row>
    <row r="23" spans="1:9" x14ac:dyDescent="0.3">
      <c r="B23" s="5"/>
      <c r="C23" s="5"/>
    </row>
    <row r="25" spans="1:9" x14ac:dyDescent="0.3">
      <c r="A25" s="2" t="s">
        <v>187</v>
      </c>
      <c r="B25" s="2">
        <v>2022</v>
      </c>
    </row>
    <row r="26" spans="1:9" x14ac:dyDescent="0.3">
      <c r="A26" s="2" t="s">
        <v>23</v>
      </c>
      <c r="B26" s="2" t="s">
        <v>188</v>
      </c>
    </row>
    <row r="28" spans="1:9" x14ac:dyDescent="0.3">
      <c r="A28" s="7" t="s">
        <v>24</v>
      </c>
      <c r="B28" s="8"/>
      <c r="C28" s="8"/>
      <c r="D28" s="8"/>
      <c r="E28" s="8"/>
      <c r="F28" s="8"/>
      <c r="G28" s="8"/>
      <c r="H28" s="9">
        <f>SUM(H31:H39)</f>
        <v>1200</v>
      </c>
    </row>
    <row r="30" spans="1:9" x14ac:dyDescent="0.3">
      <c r="A30" s="8" t="s">
        <v>25</v>
      </c>
      <c r="B30" s="8"/>
      <c r="C30" s="8"/>
      <c r="D30" s="2" t="s">
        <v>26</v>
      </c>
      <c r="E30" s="2" t="s">
        <v>27</v>
      </c>
      <c r="F30" s="2" t="s">
        <v>32</v>
      </c>
      <c r="G30" s="10" t="s">
        <v>28</v>
      </c>
      <c r="H30" s="2" t="s">
        <v>29</v>
      </c>
      <c r="I30" s="10" t="s">
        <v>30</v>
      </c>
    </row>
    <row r="31" spans="1:9" x14ac:dyDescent="0.3">
      <c r="A31" s="7" t="s">
        <v>80</v>
      </c>
      <c r="B31" s="8"/>
      <c r="C31" s="8"/>
      <c r="D31" s="2"/>
      <c r="E31" t="str">
        <f>E6</f>
        <v>12% utg mva</v>
      </c>
      <c r="F31" s="11">
        <f>-D6</f>
        <v>10000</v>
      </c>
      <c r="G31" s="12">
        <f>F6</f>
        <v>0.12</v>
      </c>
      <c r="H31" s="11">
        <f>-G6</f>
        <v>1200</v>
      </c>
      <c r="I31" s="2"/>
    </row>
    <row r="32" spans="1:9" x14ac:dyDescent="0.3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3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3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3">
      <c r="A35" s="23"/>
      <c r="B35" s="23"/>
      <c r="C35" s="23"/>
      <c r="D35" s="23"/>
      <c r="E35" s="23"/>
      <c r="F35" s="23"/>
      <c r="G35" s="23"/>
      <c r="H35" s="23"/>
      <c r="I35" s="23"/>
    </row>
    <row r="36" spans="1:9" x14ac:dyDescent="0.3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3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3">
      <c r="A38" s="23"/>
      <c r="B38" s="23"/>
      <c r="C38" s="23"/>
      <c r="D38" s="23"/>
      <c r="E38" s="23"/>
      <c r="F38" s="23"/>
      <c r="G38" s="23"/>
      <c r="H38" s="23"/>
      <c r="I38" s="23"/>
    </row>
    <row r="39" spans="1:9" x14ac:dyDescent="0.3">
      <c r="A39" s="23" t="s">
        <v>303</v>
      </c>
      <c r="B39" s="23"/>
      <c r="C39" s="23"/>
      <c r="D39" s="23"/>
      <c r="E39" s="23"/>
      <c r="F39" s="23"/>
      <c r="G39" s="23"/>
      <c r="H39" s="23"/>
      <c r="I39" s="23"/>
    </row>
    <row r="40" spans="1:9" x14ac:dyDescent="0.3">
      <c r="A40" s="23" t="s">
        <v>272</v>
      </c>
      <c r="B40" s="23" t="s">
        <v>273</v>
      </c>
      <c r="C40" s="23"/>
      <c r="D40" s="23" t="s">
        <v>274</v>
      </c>
      <c r="E40" s="23" t="s">
        <v>275</v>
      </c>
      <c r="F40" s="23" t="s">
        <v>276</v>
      </c>
      <c r="G40" s="23" t="s">
        <v>277</v>
      </c>
      <c r="H40" s="23" t="s">
        <v>278</v>
      </c>
      <c r="I40" s="23"/>
    </row>
    <row r="41" spans="1:9" x14ac:dyDescent="0.3">
      <c r="A41" s="23">
        <f>A3</f>
        <v>1</v>
      </c>
      <c r="B41" s="23">
        <f t="shared" ref="B41:B46" si="0">B3</f>
        <v>6790</v>
      </c>
      <c r="C41" s="23" t="str">
        <f>VLOOKUP(B41,'Kodelister brukt i eksemplene'!$A$5:$C$55,2+'Kodelister brukt i eksemplene'!$A$2,0)</f>
        <v>Other external services, reportable</v>
      </c>
      <c r="D41" s="23">
        <f>D3</f>
        <v>10000</v>
      </c>
      <c r="E41" s="23" t="str">
        <f t="shared" ref="E41:H44" si="1">E3</f>
        <v>0 ikke mva</v>
      </c>
      <c r="F41" s="1">
        <f t="shared" si="1"/>
        <v>0</v>
      </c>
      <c r="G41" s="23">
        <f t="shared" si="1"/>
        <v>0</v>
      </c>
      <c r="H41" s="23">
        <f t="shared" si="1"/>
        <v>0</v>
      </c>
      <c r="I41" s="23"/>
    </row>
    <row r="42" spans="1:9" x14ac:dyDescent="0.3">
      <c r="A42" s="23">
        <f t="shared" ref="A42:A46" si="2">A4</f>
        <v>1</v>
      </c>
      <c r="B42" s="23">
        <f t="shared" si="0"/>
        <v>2400</v>
      </c>
      <c r="C42" s="23" t="str">
        <f>VLOOKUP(B42,'Kodelister brukt i eksemplene'!$A$5:$C$55,2+'Kodelister brukt i eksemplene'!$A$2,0)</f>
        <v>Trade creditors</v>
      </c>
      <c r="D42" s="23">
        <f t="shared" ref="D42:E46" si="3">D4</f>
        <v>-10000</v>
      </c>
      <c r="E42" s="23" t="str">
        <f t="shared" si="3"/>
        <v>0 ikke mva</v>
      </c>
      <c r="F42" s="23"/>
      <c r="G42" s="23"/>
      <c r="H42" s="23">
        <f t="shared" si="1"/>
        <v>0</v>
      </c>
      <c r="I42" s="23"/>
    </row>
    <row r="43" spans="1:9" x14ac:dyDescent="0.3">
      <c r="A43" s="23">
        <f t="shared" si="2"/>
        <v>2</v>
      </c>
      <c r="B43" s="23">
        <f t="shared" si="0"/>
        <v>7786</v>
      </c>
      <c r="C43" s="23" t="str">
        <f>VLOOKUP(B43,'Kodelister brukt i eksemplene'!$A$5:$C$55,2+'Kodelister brukt i eksemplene'!$A$2,0)</f>
        <v xml:space="preserve">Basis outgoing VAT purchase of services from abroad </v>
      </c>
      <c r="D43" s="23">
        <f t="shared" si="3"/>
        <v>10000</v>
      </c>
      <c r="E43" s="23" t="str">
        <f t="shared" si="3"/>
        <v>12% inng mva</v>
      </c>
      <c r="F43" s="23"/>
      <c r="G43" s="23"/>
      <c r="H43" s="23">
        <f t="shared" si="1"/>
        <v>89</v>
      </c>
      <c r="I43" s="23"/>
    </row>
    <row r="44" spans="1:9" x14ac:dyDescent="0.3">
      <c r="A44" s="23">
        <f t="shared" si="2"/>
        <v>2</v>
      </c>
      <c r="B44" s="23">
        <f t="shared" si="0"/>
        <v>7787</v>
      </c>
      <c r="C44" s="23" t="str">
        <f>VLOOKUP(B44,'Kodelister brukt i eksemplene'!$A$5:$C$55,2+'Kodelister brukt i eksemplene'!$A$2,0)</f>
        <v>Basis outgoing VAT purchase of services from abroad, contra account</v>
      </c>
      <c r="D44" s="23">
        <f t="shared" si="3"/>
        <v>-10000</v>
      </c>
      <c r="E44" s="23" t="str">
        <f t="shared" si="3"/>
        <v>12% utg mva</v>
      </c>
      <c r="F44" s="23"/>
      <c r="G44" s="23"/>
      <c r="H44" s="23">
        <f t="shared" si="1"/>
        <v>89</v>
      </c>
      <c r="I44" s="23"/>
    </row>
    <row r="45" spans="1:9" x14ac:dyDescent="0.3">
      <c r="A45" s="23">
        <f t="shared" si="2"/>
        <v>2</v>
      </c>
      <c r="B45" s="23">
        <f t="shared" si="0"/>
        <v>2704</v>
      </c>
      <c r="C45" s="23" t="str">
        <f>VLOOKUP(B45,'Kodelister brukt i eksemplene'!$A$5:$C$55,2+'Kodelister brukt i eksemplene'!$A$2,0)</f>
        <v>Output VAT, purchases of services from abroad</v>
      </c>
      <c r="D45" s="23">
        <f t="shared" si="3"/>
        <v>-1200</v>
      </c>
      <c r="E45" s="23"/>
      <c r="F45" s="1"/>
      <c r="G45" s="23"/>
      <c r="H45" s="23"/>
      <c r="I45" s="23"/>
    </row>
    <row r="46" spans="1:9" x14ac:dyDescent="0.3">
      <c r="A46" s="23">
        <f t="shared" si="2"/>
        <v>2</v>
      </c>
      <c r="B46" s="23">
        <f t="shared" si="0"/>
        <v>6790</v>
      </c>
      <c r="C46" s="23" t="str">
        <f>VLOOKUP(B46,'Kodelister brukt i eksemplene'!$A$5:$C$55,2+'Kodelister brukt i eksemplene'!$A$2,0)</f>
        <v>Other external services, reportable</v>
      </c>
      <c r="D46" s="23">
        <f t="shared" si="3"/>
        <v>1200</v>
      </c>
      <c r="E46" s="23"/>
      <c r="F46" s="1"/>
      <c r="G46" s="23"/>
      <c r="H46" s="23"/>
      <c r="I46" s="23"/>
    </row>
    <row r="47" spans="1:9" x14ac:dyDescent="0.3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3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3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3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3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3">
      <c r="A52" s="23"/>
      <c r="B52" s="23"/>
      <c r="C52" s="23"/>
      <c r="D52" s="23"/>
      <c r="E52" s="23"/>
      <c r="F52" s="23"/>
      <c r="G52" s="23"/>
      <c r="H52" s="23"/>
      <c r="I52" s="23"/>
    </row>
    <row r="53" spans="1:9" x14ac:dyDescent="0.3">
      <c r="A53" s="2" t="s">
        <v>279</v>
      </c>
      <c r="B53" s="2">
        <v>913238254</v>
      </c>
      <c r="C53" s="23"/>
      <c r="D53" s="23"/>
      <c r="E53" s="23"/>
      <c r="F53" s="23"/>
      <c r="G53" s="23"/>
      <c r="H53" s="23"/>
      <c r="I53" s="23"/>
    </row>
    <row r="54" spans="1:9" x14ac:dyDescent="0.3">
      <c r="A54" s="2" t="s">
        <v>280</v>
      </c>
      <c r="B54" s="3">
        <f>B16</f>
        <v>89</v>
      </c>
      <c r="C54" s="4"/>
      <c r="D54" s="23"/>
      <c r="E54" s="23"/>
      <c r="F54" s="23"/>
      <c r="G54" s="23"/>
      <c r="H54" s="23"/>
      <c r="I54" s="23"/>
    </row>
    <row r="55" spans="1:9" x14ac:dyDescent="0.3">
      <c r="A55" s="2" t="s">
        <v>281</v>
      </c>
      <c r="B55" s="2" t="s">
        <v>18</v>
      </c>
      <c r="C55" s="23"/>
      <c r="D55" s="23"/>
      <c r="E55" s="23"/>
      <c r="F55" s="23"/>
      <c r="G55" s="23"/>
      <c r="H55" s="23"/>
      <c r="I55" s="23"/>
    </row>
    <row r="56" spans="1:9" x14ac:dyDescent="0.3">
      <c r="A56" s="2" t="s">
        <v>19</v>
      </c>
      <c r="B56" s="2" t="s">
        <v>20</v>
      </c>
      <c r="C56" s="23"/>
      <c r="D56" s="23"/>
      <c r="E56" s="23"/>
      <c r="F56" s="23"/>
      <c r="G56" s="23"/>
      <c r="H56" s="23"/>
      <c r="I56" s="23"/>
    </row>
    <row r="57" spans="1:9" x14ac:dyDescent="0.3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3">
      <c r="A58" s="23"/>
      <c r="B58" s="5"/>
      <c r="C58" s="5"/>
      <c r="D58" s="23"/>
      <c r="E58" s="23"/>
      <c r="F58" s="23"/>
      <c r="G58" s="23"/>
      <c r="H58" s="23"/>
      <c r="I58" s="23"/>
    </row>
    <row r="59" spans="1:9" x14ac:dyDescent="0.3">
      <c r="A59" s="2" t="s">
        <v>282</v>
      </c>
      <c r="B59" s="6"/>
      <c r="C59" s="5"/>
      <c r="D59" s="23"/>
      <c r="E59" s="23"/>
      <c r="F59" s="23"/>
      <c r="G59" s="23"/>
      <c r="H59" s="23"/>
      <c r="I59" s="23"/>
    </row>
    <row r="60" spans="1:9" x14ac:dyDescent="0.3">
      <c r="A60" s="2" t="s">
        <v>22</v>
      </c>
      <c r="B60" s="6"/>
      <c r="C60" s="5"/>
      <c r="D60" s="23"/>
      <c r="E60" s="23"/>
      <c r="F60" s="23"/>
      <c r="G60" s="23"/>
      <c r="H60" s="23"/>
      <c r="I60" s="23"/>
    </row>
    <row r="61" spans="1:9" x14ac:dyDescent="0.3">
      <c r="A61" s="23"/>
      <c r="B61" s="5"/>
      <c r="C61" s="5"/>
      <c r="D61" s="23"/>
      <c r="E61" s="23"/>
      <c r="F61" s="23"/>
      <c r="G61" s="23"/>
      <c r="H61" s="23"/>
      <c r="I61" s="23"/>
    </row>
    <row r="62" spans="1:9" x14ac:dyDescent="0.3">
      <c r="A62" s="23"/>
      <c r="B62" s="23"/>
      <c r="C62" s="23"/>
      <c r="D62" s="23"/>
      <c r="E62" s="23"/>
      <c r="F62" s="23"/>
      <c r="G62" s="23"/>
      <c r="H62" s="23"/>
      <c r="I62" s="23"/>
    </row>
    <row r="63" spans="1:9" x14ac:dyDescent="0.3">
      <c r="A63" s="2" t="s">
        <v>283</v>
      </c>
      <c r="B63" s="2">
        <v>2022</v>
      </c>
      <c r="C63" s="23"/>
      <c r="D63" s="23"/>
      <c r="E63" s="23"/>
      <c r="F63" s="23"/>
      <c r="G63" s="23"/>
      <c r="H63" s="23"/>
      <c r="I63" s="23"/>
    </row>
    <row r="64" spans="1:9" x14ac:dyDescent="0.3">
      <c r="A64" s="2" t="s">
        <v>284</v>
      </c>
      <c r="B64" s="2" t="s">
        <v>188</v>
      </c>
      <c r="C64" s="23"/>
      <c r="D64" s="23"/>
      <c r="E64" s="23"/>
      <c r="F64" s="23"/>
      <c r="G64" s="23"/>
      <c r="H64" s="23"/>
      <c r="I64" s="23"/>
    </row>
    <row r="65" spans="1:9" x14ac:dyDescent="0.3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3">
      <c r="A66" s="7" t="s">
        <v>24</v>
      </c>
      <c r="B66" s="8"/>
      <c r="C66" s="8"/>
      <c r="D66" s="8"/>
      <c r="E66" s="8"/>
      <c r="F66" s="8"/>
      <c r="G66" s="8"/>
      <c r="H66" s="9">
        <f>H28</f>
        <v>1200</v>
      </c>
      <c r="I66" s="23"/>
    </row>
    <row r="67" spans="1:9" x14ac:dyDescent="0.3">
      <c r="A67" s="23"/>
      <c r="B67" s="23"/>
      <c r="C67" s="23"/>
      <c r="D67" s="23"/>
      <c r="E67" s="23"/>
      <c r="F67" s="23"/>
      <c r="G67" s="23"/>
      <c r="H67" s="23"/>
      <c r="I67" s="23"/>
    </row>
    <row r="68" spans="1:9" x14ac:dyDescent="0.3">
      <c r="A68" s="8" t="s">
        <v>285</v>
      </c>
      <c r="B68" s="8"/>
      <c r="C68" s="8"/>
      <c r="D68" s="2" t="s">
        <v>309</v>
      </c>
      <c r="E68" s="25" t="s">
        <v>275</v>
      </c>
      <c r="F68" s="2" t="s">
        <v>310</v>
      </c>
      <c r="G68" s="10" t="s">
        <v>276</v>
      </c>
      <c r="H68" s="2" t="s">
        <v>311</v>
      </c>
      <c r="I68" s="10" t="s">
        <v>312</v>
      </c>
    </row>
    <row r="69" spans="1:9" x14ac:dyDescent="0.3">
      <c r="A69" s="7" t="str">
        <f>VLOOKUP(A31,'Kodelister brukt i eksemplene'!$A$66:$C$96,3,0)</f>
        <v>89 Services purchased from abroad, without deduction of VAT Reduced rate, low</v>
      </c>
      <c r="B69" s="8"/>
      <c r="C69" s="8"/>
      <c r="D69" s="2"/>
      <c r="E69" s="2" t="str">
        <f>E31</f>
        <v>12% utg mva</v>
      </c>
      <c r="F69" s="11">
        <f>F31</f>
        <v>10000</v>
      </c>
      <c r="G69" s="12">
        <f>G31</f>
        <v>0.12</v>
      </c>
      <c r="H69" s="2">
        <f>H31</f>
        <v>1200</v>
      </c>
      <c r="I69" s="2"/>
    </row>
    <row r="70" spans="1:9" x14ac:dyDescent="0.3">
      <c r="A70" s="7"/>
      <c r="B70" s="8"/>
      <c r="C70" s="8"/>
      <c r="D70" s="2"/>
      <c r="E70" s="2"/>
      <c r="F70" s="11"/>
      <c r="G70" s="12"/>
      <c r="H70" s="2"/>
      <c r="I70" s="2"/>
    </row>
    <row r="71" spans="1:9" x14ac:dyDescent="0.3">
      <c r="A71" s="7"/>
      <c r="B71" s="8"/>
      <c r="C71" s="8"/>
      <c r="D71" s="2"/>
      <c r="E71" s="2"/>
      <c r="F71" s="11"/>
      <c r="G71" s="12"/>
      <c r="H71" s="11"/>
      <c r="I71" s="2"/>
    </row>
    <row r="72" spans="1:9" x14ac:dyDescent="0.3">
      <c r="A72" s="7"/>
      <c r="B72" s="8"/>
      <c r="C72" s="8"/>
      <c r="D72" s="2"/>
      <c r="E72" s="2"/>
      <c r="F72" s="11"/>
      <c r="G72" s="2"/>
      <c r="H72" s="11"/>
      <c r="I72" s="2"/>
    </row>
    <row r="73" spans="1:9" x14ac:dyDescent="0.3">
      <c r="A73" s="23"/>
      <c r="B73" s="23"/>
      <c r="C73" s="23"/>
      <c r="D73" s="23"/>
      <c r="E73" s="23"/>
      <c r="F73" s="23"/>
      <c r="G73" s="23"/>
      <c r="H73" s="23"/>
      <c r="I73" s="2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37" workbookViewId="0"/>
  </sheetViews>
  <sheetFormatPr baseColWidth="10" defaultRowHeight="14.4" x14ac:dyDescent="0.3"/>
  <cols>
    <col min="1" max="1" width="19.6640625" customWidth="1"/>
    <col min="3" max="3" width="50.109375" bestFit="1" customWidth="1"/>
    <col min="4" max="4" width="12.6640625" bestFit="1" customWidth="1"/>
    <col min="5" max="5" width="20" customWidth="1"/>
    <col min="8" max="8" width="12.6640625" bestFit="1" customWidth="1"/>
    <col min="9" max="9" width="18.33203125" bestFit="1" customWidth="1"/>
  </cols>
  <sheetData>
    <row r="1" spans="1:8" x14ac:dyDescent="0.3">
      <c r="A1" t="s">
        <v>131</v>
      </c>
    </row>
    <row r="2" spans="1:8" x14ac:dyDescent="0.3">
      <c r="A2" s="14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">
      <c r="A3">
        <v>1</v>
      </c>
      <c r="B3">
        <v>4300</v>
      </c>
      <c r="C3" t="str">
        <f>VLOOKUP(B3,'Kodelister brukt i eksemplene'!$A$5:$C$55,1+'Kodelister brukt i eksemplene'!$A$2,0)</f>
        <v>Innkjøp av varer for videresalg, høy sats</v>
      </c>
      <c r="D3">
        <v>10000</v>
      </c>
      <c r="E3" t="s">
        <v>11</v>
      </c>
      <c r="F3" s="1"/>
    </row>
    <row r="4" spans="1:8" x14ac:dyDescent="0.3">
      <c r="A4">
        <v>1</v>
      </c>
      <c r="B4">
        <v>2400</v>
      </c>
      <c r="C4" t="str">
        <f>VLOOKUP(B4,'Kodelister brukt i eksemplene'!$A$5:$C$55,1+'Kodelister brukt i eksemplene'!$A$2,0)</f>
        <v>Leverandørgjeld</v>
      </c>
      <c r="D4">
        <f>-SUM(D3:D3)</f>
        <v>-10000</v>
      </c>
    </row>
    <row r="5" spans="1:8" x14ac:dyDescent="0.3">
      <c r="A5">
        <v>2</v>
      </c>
      <c r="B5">
        <v>4386</v>
      </c>
      <c r="C5" t="str">
        <f>VLOOKUP(B5,'Kodelister brukt i eksemplene'!$A$5:$C$55,1+'Kodelister brukt i eksemplene'!$A$2,0)</f>
        <v>Innenlands kjøp av varer, omvendt avgiftsplikt</v>
      </c>
      <c r="D5">
        <v>10000</v>
      </c>
      <c r="E5" t="s">
        <v>11</v>
      </c>
      <c r="F5" s="1">
        <v>0.25</v>
      </c>
      <c r="G5">
        <f t="shared" ref="G5:G6" si="0">D5*F5</f>
        <v>2500</v>
      </c>
      <c r="H5">
        <v>91</v>
      </c>
    </row>
    <row r="6" spans="1:8" x14ac:dyDescent="0.3">
      <c r="A6">
        <v>2</v>
      </c>
      <c r="B6">
        <v>4387</v>
      </c>
      <c r="C6" t="str">
        <f>VLOOKUP(B6,'Kodelister brukt i eksemplene'!$A$5:$C$55,1+'Kodelister brukt i eksemplene'!$A$2,0)</f>
        <v>Innenlands kjøp av varer, omvendt avgiftsplikt, motkonto</v>
      </c>
      <c r="D6">
        <v>-10000</v>
      </c>
      <c r="E6" t="s">
        <v>12</v>
      </c>
      <c r="F6" s="1">
        <v>0.25</v>
      </c>
      <c r="G6">
        <f t="shared" si="0"/>
        <v>-2500</v>
      </c>
      <c r="H6">
        <v>91</v>
      </c>
    </row>
    <row r="8" spans="1:8" x14ac:dyDescent="0.3">
      <c r="F8" s="1"/>
    </row>
    <row r="15" spans="1:8" x14ac:dyDescent="0.3">
      <c r="A15" s="2" t="s">
        <v>15</v>
      </c>
      <c r="B15" s="2">
        <v>913238254</v>
      </c>
    </row>
    <row r="16" spans="1:8" x14ac:dyDescent="0.3">
      <c r="A16" s="2" t="s">
        <v>16</v>
      </c>
      <c r="B16" s="3">
        <v>91</v>
      </c>
      <c r="C16" s="4"/>
    </row>
    <row r="17" spans="1:9" x14ac:dyDescent="0.3">
      <c r="A17" s="2" t="s">
        <v>17</v>
      </c>
      <c r="B17" s="2" t="s">
        <v>18</v>
      </c>
    </row>
    <row r="18" spans="1:9" x14ac:dyDescent="0.3">
      <c r="A18" s="2" t="s">
        <v>19</v>
      </c>
      <c r="B18" s="2" t="s">
        <v>20</v>
      </c>
    </row>
    <row r="19" spans="1:9" x14ac:dyDescent="0.3">
      <c r="B19" s="5"/>
      <c r="C19" s="5"/>
    </row>
    <row r="20" spans="1:9" x14ac:dyDescent="0.3">
      <c r="B20" s="5"/>
      <c r="C20" s="5"/>
    </row>
    <row r="21" spans="1:9" x14ac:dyDescent="0.3">
      <c r="A21" s="2" t="s">
        <v>21</v>
      </c>
      <c r="B21" s="6"/>
      <c r="C21" s="5"/>
    </row>
    <row r="22" spans="1:9" x14ac:dyDescent="0.3">
      <c r="A22" s="2" t="s">
        <v>22</v>
      </c>
      <c r="B22" s="6"/>
      <c r="C22" s="5"/>
    </row>
    <row r="23" spans="1:9" x14ac:dyDescent="0.3">
      <c r="B23" s="5"/>
      <c r="C23" s="5"/>
    </row>
    <row r="25" spans="1:9" x14ac:dyDescent="0.3">
      <c r="A25" s="2" t="s">
        <v>187</v>
      </c>
      <c r="B25" s="2">
        <v>2022</v>
      </c>
    </row>
    <row r="26" spans="1:9" x14ac:dyDescent="0.3">
      <c r="A26" s="2" t="s">
        <v>23</v>
      </c>
      <c r="B26" s="2" t="s">
        <v>188</v>
      </c>
    </row>
    <row r="28" spans="1:9" x14ac:dyDescent="0.3">
      <c r="A28" s="7" t="s">
        <v>24</v>
      </c>
      <c r="B28" s="8"/>
      <c r="C28" s="8"/>
      <c r="D28" s="8"/>
      <c r="E28" s="8"/>
      <c r="F28" s="8"/>
      <c r="G28" s="8"/>
      <c r="H28" s="9">
        <f>SUM(H31:H39)</f>
        <v>0</v>
      </c>
    </row>
    <row r="30" spans="1:9" x14ac:dyDescent="0.3">
      <c r="A30" s="8" t="s">
        <v>25</v>
      </c>
      <c r="B30" s="8"/>
      <c r="C30" s="8"/>
      <c r="D30" s="2" t="s">
        <v>26</v>
      </c>
      <c r="E30" s="2" t="s">
        <v>27</v>
      </c>
      <c r="F30" s="2" t="s">
        <v>32</v>
      </c>
      <c r="G30" s="10" t="s">
        <v>28</v>
      </c>
      <c r="H30" s="2" t="s">
        <v>29</v>
      </c>
      <c r="I30" s="10" t="s">
        <v>30</v>
      </c>
    </row>
    <row r="31" spans="1:9" x14ac:dyDescent="0.3">
      <c r="A31" s="7" t="s">
        <v>81</v>
      </c>
      <c r="B31" s="8"/>
      <c r="C31" s="8"/>
      <c r="D31" s="2"/>
      <c r="E31" s="2" t="str">
        <f>E6</f>
        <v>25% utg mva</v>
      </c>
      <c r="F31" s="11">
        <f>-D6</f>
        <v>10000</v>
      </c>
      <c r="G31" s="12">
        <f>F6</f>
        <v>0.25</v>
      </c>
      <c r="H31" s="11">
        <f>-G6</f>
        <v>2500</v>
      </c>
      <c r="I31" s="2"/>
    </row>
    <row r="32" spans="1:9" x14ac:dyDescent="0.3">
      <c r="A32" s="7" t="s">
        <v>81</v>
      </c>
      <c r="B32" s="8"/>
      <c r="C32" s="8"/>
      <c r="D32" s="2"/>
      <c r="E32" t="str">
        <f>E5</f>
        <v>25% inng mva</v>
      </c>
      <c r="F32" s="11"/>
      <c r="G32" s="12"/>
      <c r="H32" s="11">
        <f>-G5</f>
        <v>-2500</v>
      </c>
      <c r="I32" s="2"/>
    </row>
    <row r="33" spans="1:9" x14ac:dyDescent="0.3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3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3">
      <c r="A35" s="23"/>
      <c r="B35" s="23"/>
      <c r="C35" s="23"/>
      <c r="D35" s="23"/>
      <c r="E35" s="23"/>
      <c r="F35" s="23"/>
      <c r="G35" s="23"/>
      <c r="H35" s="23"/>
      <c r="I35" s="23"/>
    </row>
    <row r="36" spans="1:9" x14ac:dyDescent="0.3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3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3">
      <c r="A38" s="23"/>
      <c r="B38" s="23"/>
      <c r="C38" s="23"/>
      <c r="D38" s="23"/>
      <c r="E38" s="23"/>
      <c r="F38" s="23"/>
      <c r="G38" s="23"/>
      <c r="H38" s="23"/>
      <c r="I38" s="23"/>
    </row>
    <row r="39" spans="1:9" x14ac:dyDescent="0.3">
      <c r="A39" s="23" t="s">
        <v>304</v>
      </c>
      <c r="B39" s="23"/>
      <c r="C39" s="23"/>
      <c r="D39" s="23"/>
      <c r="E39" s="23"/>
      <c r="F39" s="23"/>
      <c r="G39" s="23"/>
      <c r="H39" s="23"/>
      <c r="I39" s="23"/>
    </row>
    <row r="40" spans="1:9" x14ac:dyDescent="0.3">
      <c r="A40" s="23" t="s">
        <v>272</v>
      </c>
      <c r="B40" s="23" t="s">
        <v>273</v>
      </c>
      <c r="C40" s="23"/>
      <c r="D40" s="23" t="s">
        <v>274</v>
      </c>
      <c r="E40" s="23" t="s">
        <v>275</v>
      </c>
      <c r="F40" s="23" t="s">
        <v>276</v>
      </c>
      <c r="G40" s="23" t="s">
        <v>277</v>
      </c>
      <c r="H40" s="23" t="s">
        <v>278</v>
      </c>
      <c r="I40" s="23"/>
    </row>
    <row r="41" spans="1:9" x14ac:dyDescent="0.3">
      <c r="A41" s="23">
        <f>A3</f>
        <v>1</v>
      </c>
      <c r="B41" s="23">
        <f t="shared" ref="B41:B44" si="1">B3</f>
        <v>4300</v>
      </c>
      <c r="C41" s="23" t="str">
        <f>VLOOKUP(B41,'Kodelister brukt i eksemplene'!$A$5:$C$55,2+'Kodelister brukt i eksemplene'!$A$2,0)</f>
        <v>Purchase of goods for resale, high rate</v>
      </c>
      <c r="D41" s="23">
        <f>D3</f>
        <v>10000</v>
      </c>
      <c r="E41" s="23" t="str">
        <f t="shared" ref="E41:H44" si="2">E3</f>
        <v>25% inng mva</v>
      </c>
      <c r="F41" s="1"/>
      <c r="G41" s="23"/>
      <c r="H41" s="23"/>
      <c r="I41" s="23"/>
    </row>
    <row r="42" spans="1:9" x14ac:dyDescent="0.3">
      <c r="A42" s="23">
        <f t="shared" ref="A42:A44" si="3">A4</f>
        <v>1</v>
      </c>
      <c r="B42" s="23">
        <f t="shared" si="1"/>
        <v>2400</v>
      </c>
      <c r="C42" s="23" t="str">
        <f>VLOOKUP(B42,'Kodelister brukt i eksemplene'!$A$5:$C$55,2+'Kodelister brukt i eksemplene'!$A$2,0)</f>
        <v>Trade creditors</v>
      </c>
      <c r="D42" s="23">
        <f t="shared" ref="D42:E44" si="4">D4</f>
        <v>-10000</v>
      </c>
      <c r="E42" s="23"/>
      <c r="F42" s="23"/>
      <c r="G42" s="23"/>
      <c r="H42" s="23"/>
      <c r="I42" s="23"/>
    </row>
    <row r="43" spans="1:9" x14ac:dyDescent="0.3">
      <c r="A43" s="23">
        <f t="shared" si="3"/>
        <v>2</v>
      </c>
      <c r="B43" s="23">
        <f t="shared" si="1"/>
        <v>4386</v>
      </c>
      <c r="C43" s="23" t="str">
        <f>VLOOKUP(B43,'Kodelister brukt i eksemplene'!$A$5:$C$55,2+'Kodelister brukt i eksemplene'!$A$2,0)</f>
        <v>Domestic purchase of goods, reversed VAT liability</v>
      </c>
      <c r="D43" s="23">
        <f t="shared" si="4"/>
        <v>10000</v>
      </c>
      <c r="E43" s="23" t="str">
        <f t="shared" si="4"/>
        <v>25% inng mva</v>
      </c>
      <c r="F43" s="1">
        <f>F5</f>
        <v>0.25</v>
      </c>
      <c r="G43" s="23">
        <f>G5</f>
        <v>2500</v>
      </c>
      <c r="H43" s="23">
        <f t="shared" si="2"/>
        <v>91</v>
      </c>
      <c r="I43" s="23"/>
    </row>
    <row r="44" spans="1:9" x14ac:dyDescent="0.3">
      <c r="A44" s="23">
        <f t="shared" si="3"/>
        <v>2</v>
      </c>
      <c r="B44" s="23">
        <f t="shared" si="1"/>
        <v>4387</v>
      </c>
      <c r="C44" s="23" t="str">
        <f>VLOOKUP(B44,'Kodelister brukt i eksemplene'!$A$5:$C$55,2+'Kodelister brukt i eksemplene'!$A$2,0)</f>
        <v>Domestic purchase of goods, reversed VAT liability, contra account</v>
      </c>
      <c r="D44" s="23">
        <f t="shared" si="4"/>
        <v>-10000</v>
      </c>
      <c r="E44" s="23" t="str">
        <f t="shared" si="4"/>
        <v>25% utg mva</v>
      </c>
      <c r="F44" s="1">
        <f>F6</f>
        <v>0.25</v>
      </c>
      <c r="G44" s="23">
        <f>G6</f>
        <v>-2500</v>
      </c>
      <c r="H44" s="23">
        <f t="shared" si="2"/>
        <v>91</v>
      </c>
      <c r="I44" s="23"/>
    </row>
    <row r="45" spans="1:9" x14ac:dyDescent="0.3">
      <c r="A45" s="23"/>
      <c r="B45" s="23"/>
      <c r="C45" s="23"/>
      <c r="D45" s="23"/>
      <c r="E45" s="23"/>
      <c r="F45" s="1"/>
      <c r="G45" s="23"/>
      <c r="H45" s="23"/>
      <c r="I45" s="23"/>
    </row>
    <row r="46" spans="1:9" x14ac:dyDescent="0.3">
      <c r="A46" s="23"/>
      <c r="B46" s="23"/>
      <c r="C46" s="23"/>
      <c r="D46" s="23"/>
      <c r="E46" s="23"/>
      <c r="F46" s="1"/>
      <c r="G46" s="23"/>
      <c r="H46" s="23"/>
      <c r="I46" s="23"/>
    </row>
    <row r="47" spans="1:9" x14ac:dyDescent="0.3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3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3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3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3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3">
      <c r="A52" s="23"/>
      <c r="B52" s="23"/>
      <c r="C52" s="23"/>
      <c r="D52" s="23"/>
      <c r="E52" s="23"/>
      <c r="F52" s="23"/>
      <c r="G52" s="23"/>
      <c r="H52" s="23"/>
      <c r="I52" s="23"/>
    </row>
    <row r="53" spans="1:9" x14ac:dyDescent="0.3">
      <c r="A53" s="2" t="s">
        <v>279</v>
      </c>
      <c r="B53" s="2">
        <v>913238254</v>
      </c>
      <c r="C53" s="23"/>
      <c r="D53" s="23"/>
      <c r="E53" s="23"/>
      <c r="F53" s="23"/>
      <c r="G53" s="23"/>
      <c r="H53" s="23"/>
      <c r="I53" s="23"/>
    </row>
    <row r="54" spans="1:9" x14ac:dyDescent="0.3">
      <c r="A54" s="2" t="s">
        <v>280</v>
      </c>
      <c r="B54" s="3">
        <f>B16</f>
        <v>91</v>
      </c>
      <c r="C54" s="4"/>
      <c r="D54" s="23"/>
      <c r="E54" s="23"/>
      <c r="F54" s="23"/>
      <c r="G54" s="23"/>
      <c r="H54" s="23"/>
      <c r="I54" s="23"/>
    </row>
    <row r="55" spans="1:9" x14ac:dyDescent="0.3">
      <c r="A55" s="2" t="s">
        <v>281</v>
      </c>
      <c r="B55" s="2" t="s">
        <v>18</v>
      </c>
      <c r="C55" s="23"/>
      <c r="D55" s="23"/>
      <c r="E55" s="23"/>
      <c r="F55" s="23"/>
      <c r="G55" s="23"/>
      <c r="H55" s="23"/>
      <c r="I55" s="23"/>
    </row>
    <row r="56" spans="1:9" x14ac:dyDescent="0.3">
      <c r="A56" s="2" t="s">
        <v>19</v>
      </c>
      <c r="B56" s="2" t="s">
        <v>20</v>
      </c>
      <c r="C56" s="23"/>
      <c r="D56" s="23"/>
      <c r="E56" s="23"/>
      <c r="F56" s="23"/>
      <c r="G56" s="23"/>
      <c r="H56" s="23"/>
      <c r="I56" s="23"/>
    </row>
    <row r="57" spans="1:9" x14ac:dyDescent="0.3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3">
      <c r="A58" s="23"/>
      <c r="B58" s="5"/>
      <c r="C58" s="5"/>
      <c r="D58" s="23"/>
      <c r="E58" s="23"/>
      <c r="F58" s="23"/>
      <c r="G58" s="23"/>
      <c r="H58" s="23"/>
      <c r="I58" s="23"/>
    </row>
    <row r="59" spans="1:9" x14ac:dyDescent="0.3">
      <c r="A59" s="2" t="s">
        <v>282</v>
      </c>
      <c r="B59" s="6"/>
      <c r="C59" s="5"/>
      <c r="D59" s="23"/>
      <c r="E59" s="23"/>
      <c r="F59" s="23"/>
      <c r="G59" s="23"/>
      <c r="H59" s="23"/>
      <c r="I59" s="23"/>
    </row>
    <row r="60" spans="1:9" x14ac:dyDescent="0.3">
      <c r="A60" s="2" t="s">
        <v>22</v>
      </c>
      <c r="B60" s="6"/>
      <c r="C60" s="5"/>
      <c r="D60" s="23"/>
      <c r="E60" s="23"/>
      <c r="F60" s="23"/>
      <c r="G60" s="23"/>
      <c r="H60" s="23"/>
      <c r="I60" s="23"/>
    </row>
    <row r="61" spans="1:9" x14ac:dyDescent="0.3">
      <c r="A61" s="23"/>
      <c r="B61" s="5"/>
      <c r="C61" s="5"/>
      <c r="D61" s="23"/>
      <c r="E61" s="23"/>
      <c r="F61" s="23"/>
      <c r="G61" s="23"/>
      <c r="H61" s="23"/>
      <c r="I61" s="23"/>
    </row>
    <row r="62" spans="1:9" x14ac:dyDescent="0.3">
      <c r="A62" s="23"/>
      <c r="B62" s="23"/>
      <c r="C62" s="23"/>
      <c r="D62" s="23"/>
      <c r="E62" s="23"/>
      <c r="F62" s="23"/>
      <c r="G62" s="23"/>
      <c r="H62" s="23"/>
      <c r="I62" s="23"/>
    </row>
    <row r="63" spans="1:9" x14ac:dyDescent="0.3">
      <c r="A63" s="2" t="s">
        <v>283</v>
      </c>
      <c r="B63" s="2">
        <v>2022</v>
      </c>
      <c r="C63" s="23"/>
      <c r="D63" s="23"/>
      <c r="E63" s="23"/>
      <c r="F63" s="23"/>
      <c r="G63" s="23"/>
      <c r="H63" s="23"/>
      <c r="I63" s="23"/>
    </row>
    <row r="64" spans="1:9" x14ac:dyDescent="0.3">
      <c r="A64" s="2" t="s">
        <v>284</v>
      </c>
      <c r="B64" s="2" t="s">
        <v>188</v>
      </c>
      <c r="C64" s="23"/>
      <c r="D64" s="23"/>
      <c r="E64" s="23"/>
      <c r="F64" s="23"/>
      <c r="G64" s="23"/>
      <c r="H64" s="23"/>
      <c r="I64" s="23"/>
    </row>
    <row r="65" spans="1:9" x14ac:dyDescent="0.3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3">
      <c r="A66" s="7" t="s">
        <v>24</v>
      </c>
      <c r="B66" s="8"/>
      <c r="C66" s="8"/>
      <c r="D66" s="8"/>
      <c r="E66" s="8"/>
      <c r="F66" s="8"/>
      <c r="G66" s="8"/>
      <c r="H66" s="9">
        <f>H28</f>
        <v>0</v>
      </c>
      <c r="I66" s="23"/>
    </row>
    <row r="67" spans="1:9" x14ac:dyDescent="0.3">
      <c r="A67" s="23"/>
      <c r="B67" s="23"/>
      <c r="C67" s="23"/>
      <c r="D67" s="23"/>
      <c r="E67" s="23"/>
      <c r="F67" s="23"/>
      <c r="G67" s="23"/>
      <c r="H67" s="23"/>
      <c r="I67" s="23"/>
    </row>
    <row r="68" spans="1:9" x14ac:dyDescent="0.3">
      <c r="A68" s="8" t="s">
        <v>285</v>
      </c>
      <c r="B68" s="8"/>
      <c r="C68" s="8"/>
      <c r="D68" s="2" t="s">
        <v>309</v>
      </c>
      <c r="E68" s="25" t="s">
        <v>275</v>
      </c>
      <c r="F68" s="2" t="s">
        <v>310</v>
      </c>
      <c r="G68" s="10" t="s">
        <v>276</v>
      </c>
      <c r="H68" s="2" t="s">
        <v>311</v>
      </c>
      <c r="I68" s="10" t="s">
        <v>312</v>
      </c>
    </row>
    <row r="69" spans="1:9" x14ac:dyDescent="0.3">
      <c r="A69" s="7" t="str">
        <f>VLOOKUP(A31,'Kodelister brukt i eksemplene'!$A$66:$C$96,3,0)</f>
        <v>91 Purchase of emissions trading or gold, VAT deductible Regular rate</v>
      </c>
      <c r="B69" s="8"/>
      <c r="C69" s="8"/>
      <c r="D69" s="2"/>
      <c r="E69" s="2" t="str">
        <f>E31</f>
        <v>25% utg mva</v>
      </c>
      <c r="F69" s="11">
        <f>F31</f>
        <v>10000</v>
      </c>
      <c r="G69" s="12">
        <f>G31</f>
        <v>0.25</v>
      </c>
      <c r="H69" s="2">
        <f>H31</f>
        <v>2500</v>
      </c>
      <c r="I69" s="2"/>
    </row>
    <row r="70" spans="1:9" x14ac:dyDescent="0.3">
      <c r="A70" s="7" t="str">
        <f>VLOOKUP(A32,'Kodelister brukt i eksemplene'!$A$66:$C$96,3,0)</f>
        <v>91 Purchase of emissions trading or gold, VAT deductible Regular rate</v>
      </c>
      <c r="B70" s="8"/>
      <c r="C70" s="8"/>
      <c r="D70" s="2"/>
      <c r="E70" s="2" t="str">
        <f>E32</f>
        <v>25% inng mva</v>
      </c>
      <c r="F70" s="11"/>
      <c r="G70" s="12"/>
      <c r="H70" s="2">
        <f>H32</f>
        <v>-2500</v>
      </c>
      <c r="I70" s="2"/>
    </row>
    <row r="71" spans="1:9" x14ac:dyDescent="0.3">
      <c r="A71" s="7"/>
      <c r="B71" s="8"/>
      <c r="C71" s="8"/>
      <c r="D71" s="2"/>
      <c r="E71" s="2"/>
      <c r="F71" s="11"/>
      <c r="G71" s="12"/>
      <c r="H71" s="11"/>
      <c r="I71" s="2"/>
    </row>
    <row r="72" spans="1:9" x14ac:dyDescent="0.3">
      <c r="A72" s="7"/>
      <c r="B72" s="8"/>
      <c r="C72" s="8"/>
      <c r="D72" s="2"/>
      <c r="E72" s="2"/>
      <c r="F72" s="11"/>
      <c r="G72" s="2"/>
      <c r="H72" s="11"/>
      <c r="I72" s="2"/>
    </row>
    <row r="73" spans="1:9" x14ac:dyDescent="0.3">
      <c r="A73" s="23"/>
      <c r="B73" s="23"/>
      <c r="C73" s="23"/>
      <c r="D73" s="23"/>
      <c r="E73" s="23"/>
      <c r="F73" s="23"/>
      <c r="G73" s="23"/>
      <c r="H73" s="23"/>
      <c r="I73" s="2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31" workbookViewId="0"/>
  </sheetViews>
  <sheetFormatPr baseColWidth="10" defaultRowHeight="14.4" x14ac:dyDescent="0.3"/>
  <cols>
    <col min="1" max="1" width="19.6640625" customWidth="1"/>
    <col min="3" max="3" width="50.109375" bestFit="1" customWidth="1"/>
    <col min="4" max="4" width="12.6640625" bestFit="1" customWidth="1"/>
    <col min="5" max="5" width="20" customWidth="1"/>
    <col min="8" max="8" width="12.6640625" bestFit="1" customWidth="1"/>
    <col min="9" max="9" width="18.33203125" bestFit="1" customWidth="1"/>
  </cols>
  <sheetData>
    <row r="1" spans="1:8" x14ac:dyDescent="0.3">
      <c r="A1" t="s">
        <v>158</v>
      </c>
    </row>
    <row r="2" spans="1:8" x14ac:dyDescent="0.3">
      <c r="A2" s="14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">
      <c r="A3">
        <v>1</v>
      </c>
      <c r="B3">
        <v>4300</v>
      </c>
      <c r="C3" t="str">
        <f>VLOOKUP(B3,'Kodelister brukt i eksemplene'!$A$5:$C$55,1+'Kodelister brukt i eksemplene'!$A$2,0)</f>
        <v>Innkjøp av varer for videresalg, høy sats</v>
      </c>
      <c r="D3">
        <v>10000</v>
      </c>
      <c r="F3" s="1"/>
    </row>
    <row r="4" spans="1:8" x14ac:dyDescent="0.3">
      <c r="A4">
        <v>1</v>
      </c>
      <c r="B4">
        <v>2400</v>
      </c>
      <c r="C4" t="str">
        <f>VLOOKUP(B4,'Kodelister brukt i eksemplene'!$A$5:$C$55,1+'Kodelister brukt i eksemplene'!$A$2,0)</f>
        <v>Leverandørgjeld</v>
      </c>
      <c r="D4">
        <f>-SUM(D3:D3)</f>
        <v>-10000</v>
      </c>
    </row>
    <row r="5" spans="1:8" x14ac:dyDescent="0.3">
      <c r="A5">
        <v>2</v>
      </c>
      <c r="B5">
        <v>4386</v>
      </c>
      <c r="C5" t="str">
        <f>VLOOKUP(B5,'Kodelister brukt i eksemplene'!$A$5:$C$55,1+'Kodelister brukt i eksemplene'!$A$2,0)</f>
        <v>Innenlands kjøp av varer, omvendt avgiftsplikt</v>
      </c>
      <c r="D5">
        <v>10000</v>
      </c>
      <c r="F5" s="1"/>
    </row>
    <row r="6" spans="1:8" x14ac:dyDescent="0.3">
      <c r="A6">
        <v>2</v>
      </c>
      <c r="B6">
        <v>4300</v>
      </c>
      <c r="C6" t="str">
        <f>VLOOKUP(B6,'Kodelister brukt i eksemplene'!$A$5:$C$55,1+'Kodelister brukt i eksemplene'!$A$2,0)</f>
        <v>Innkjøp av varer for videresalg, høy sats</v>
      </c>
      <c r="D6">
        <v>-10000</v>
      </c>
      <c r="E6" t="s">
        <v>11</v>
      </c>
      <c r="F6" s="1">
        <v>0.25</v>
      </c>
      <c r="G6">
        <f t="shared" ref="G6" si="0">D6*F6</f>
        <v>-2500</v>
      </c>
      <c r="H6">
        <v>92</v>
      </c>
    </row>
    <row r="8" spans="1:8" x14ac:dyDescent="0.3">
      <c r="F8" s="1"/>
    </row>
    <row r="15" spans="1:8" x14ac:dyDescent="0.3">
      <c r="A15" s="2" t="s">
        <v>15</v>
      </c>
      <c r="B15" s="2">
        <v>913238254</v>
      </c>
    </row>
    <row r="16" spans="1:8" x14ac:dyDescent="0.3">
      <c r="A16" s="2" t="s">
        <v>16</v>
      </c>
      <c r="B16" s="3">
        <v>92</v>
      </c>
      <c r="C16" s="4"/>
    </row>
    <row r="17" spans="1:9" x14ac:dyDescent="0.3">
      <c r="A17" s="2" t="s">
        <v>17</v>
      </c>
      <c r="B17" s="2" t="s">
        <v>18</v>
      </c>
    </row>
    <row r="18" spans="1:9" x14ac:dyDescent="0.3">
      <c r="A18" s="2" t="s">
        <v>19</v>
      </c>
      <c r="B18" s="2" t="s">
        <v>20</v>
      </c>
    </row>
    <row r="19" spans="1:9" x14ac:dyDescent="0.3">
      <c r="B19" s="5"/>
      <c r="C19" s="5"/>
    </row>
    <row r="20" spans="1:9" x14ac:dyDescent="0.3">
      <c r="B20" s="5"/>
      <c r="C20" s="5"/>
    </row>
    <row r="21" spans="1:9" x14ac:dyDescent="0.3">
      <c r="A21" s="2" t="s">
        <v>21</v>
      </c>
      <c r="B21" s="6"/>
      <c r="C21" s="5"/>
    </row>
    <row r="22" spans="1:9" x14ac:dyDescent="0.3">
      <c r="A22" s="2" t="s">
        <v>22</v>
      </c>
      <c r="B22" s="6"/>
      <c r="C22" s="5"/>
    </row>
    <row r="23" spans="1:9" x14ac:dyDescent="0.3">
      <c r="B23" s="5"/>
      <c r="C23" s="5"/>
    </row>
    <row r="25" spans="1:9" x14ac:dyDescent="0.3">
      <c r="A25" s="2" t="s">
        <v>187</v>
      </c>
      <c r="B25" s="2">
        <v>2022</v>
      </c>
    </row>
    <row r="26" spans="1:9" x14ac:dyDescent="0.3">
      <c r="A26" s="2" t="s">
        <v>23</v>
      </c>
      <c r="B26" s="2" t="s">
        <v>188</v>
      </c>
    </row>
    <row r="28" spans="1:9" x14ac:dyDescent="0.3">
      <c r="A28" s="7" t="s">
        <v>24</v>
      </c>
      <c r="B28" s="8"/>
      <c r="C28" s="8"/>
      <c r="D28" s="8"/>
      <c r="E28" s="8"/>
      <c r="F28" s="8"/>
      <c r="G28" s="8"/>
      <c r="H28" s="9">
        <f>SUM(H31:H39)</f>
        <v>2500</v>
      </c>
    </row>
    <row r="30" spans="1:9" x14ac:dyDescent="0.3">
      <c r="A30" s="8" t="s">
        <v>25</v>
      </c>
      <c r="B30" s="8"/>
      <c r="C30" s="8"/>
      <c r="D30" s="2" t="s">
        <v>26</v>
      </c>
      <c r="E30" s="2" t="s">
        <v>27</v>
      </c>
      <c r="F30" s="2" t="s">
        <v>32</v>
      </c>
      <c r="G30" s="10" t="s">
        <v>28</v>
      </c>
      <c r="H30" s="2" t="s">
        <v>29</v>
      </c>
      <c r="I30" s="10" t="s">
        <v>30</v>
      </c>
    </row>
    <row r="31" spans="1:9" x14ac:dyDescent="0.3">
      <c r="A31" s="7" t="s">
        <v>82</v>
      </c>
      <c r="B31" s="8"/>
      <c r="C31" s="8"/>
      <c r="D31" s="2"/>
      <c r="E31" s="2" t="str">
        <f>E6</f>
        <v>25% inng mva</v>
      </c>
      <c r="F31" s="11">
        <f>-D6</f>
        <v>10000</v>
      </c>
      <c r="G31" s="12">
        <f>F6</f>
        <v>0.25</v>
      </c>
      <c r="H31" s="11">
        <f>-G6</f>
        <v>2500</v>
      </c>
      <c r="I31" s="2"/>
    </row>
    <row r="32" spans="1:9" x14ac:dyDescent="0.3">
      <c r="A32" s="7"/>
      <c r="B32" s="8"/>
      <c r="C32" s="8"/>
      <c r="D32" s="2"/>
      <c r="F32" s="11"/>
      <c r="G32" s="12"/>
      <c r="H32" s="11"/>
      <c r="I32" s="2"/>
    </row>
    <row r="33" spans="1:9" x14ac:dyDescent="0.3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3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3">
      <c r="A35" s="23"/>
      <c r="B35" s="23"/>
      <c r="C35" s="23"/>
      <c r="D35" s="23"/>
      <c r="E35" s="23"/>
      <c r="F35" s="23"/>
      <c r="G35" s="23"/>
      <c r="H35" s="23"/>
      <c r="I35" s="23"/>
    </row>
    <row r="36" spans="1:9" x14ac:dyDescent="0.3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3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3">
      <c r="A38" s="23"/>
      <c r="B38" s="23"/>
      <c r="C38" s="23"/>
      <c r="D38" s="23"/>
      <c r="E38" s="23"/>
      <c r="F38" s="23"/>
      <c r="G38" s="23"/>
      <c r="H38" s="23"/>
      <c r="I38" s="23"/>
    </row>
    <row r="39" spans="1:9" x14ac:dyDescent="0.3">
      <c r="A39" s="23" t="s">
        <v>305</v>
      </c>
      <c r="B39" s="23"/>
      <c r="C39" s="23"/>
      <c r="D39" s="23"/>
      <c r="E39" s="23"/>
      <c r="F39" s="23"/>
      <c r="G39" s="23"/>
      <c r="H39" s="23"/>
      <c r="I39" s="23"/>
    </row>
    <row r="40" spans="1:9" x14ac:dyDescent="0.3">
      <c r="A40" s="23" t="s">
        <v>272</v>
      </c>
      <c r="B40" s="23" t="s">
        <v>273</v>
      </c>
      <c r="C40" s="23"/>
      <c r="D40" s="23" t="s">
        <v>274</v>
      </c>
      <c r="E40" s="23" t="s">
        <v>275</v>
      </c>
      <c r="F40" s="23" t="s">
        <v>276</v>
      </c>
      <c r="G40" s="23" t="s">
        <v>277</v>
      </c>
      <c r="H40" s="23" t="s">
        <v>278</v>
      </c>
      <c r="I40" s="23"/>
    </row>
    <row r="41" spans="1:9" x14ac:dyDescent="0.3">
      <c r="A41" s="23">
        <f>A3</f>
        <v>1</v>
      </c>
      <c r="B41" s="23">
        <f t="shared" ref="B41:B44" si="1">B3</f>
        <v>4300</v>
      </c>
      <c r="C41" s="23" t="str">
        <f>VLOOKUP(B41,'Kodelister brukt i eksemplene'!$A$5:$C$55,2+'Kodelister brukt i eksemplene'!$A$2,0)</f>
        <v>Purchase of goods for resale, high rate</v>
      </c>
      <c r="D41" s="23">
        <f>D3</f>
        <v>10000</v>
      </c>
      <c r="E41" s="23"/>
      <c r="F41" s="1"/>
      <c r="G41" s="23"/>
      <c r="H41" s="23"/>
      <c r="I41" s="23"/>
    </row>
    <row r="42" spans="1:9" x14ac:dyDescent="0.3">
      <c r="A42" s="23">
        <f t="shared" ref="A42:A44" si="2">A4</f>
        <v>1</v>
      </c>
      <c r="B42" s="23">
        <f t="shared" si="1"/>
        <v>2400</v>
      </c>
      <c r="C42" s="23" t="str">
        <f>VLOOKUP(B42,'Kodelister brukt i eksemplene'!$A$5:$C$55,2+'Kodelister brukt i eksemplene'!$A$2,0)</f>
        <v>Trade creditors</v>
      </c>
      <c r="D42" s="23">
        <f t="shared" ref="D42:E44" si="3">D4</f>
        <v>-10000</v>
      </c>
      <c r="E42" s="23"/>
      <c r="F42" s="23"/>
      <c r="G42" s="23"/>
      <c r="H42" s="23"/>
      <c r="I42" s="23"/>
    </row>
    <row r="43" spans="1:9" x14ac:dyDescent="0.3">
      <c r="A43" s="23">
        <f t="shared" si="2"/>
        <v>2</v>
      </c>
      <c r="B43" s="23">
        <f t="shared" si="1"/>
        <v>4386</v>
      </c>
      <c r="C43" s="23" t="str">
        <f>VLOOKUP(B43,'Kodelister brukt i eksemplene'!$A$5:$C$55,2+'Kodelister brukt i eksemplene'!$A$2,0)</f>
        <v>Domestic purchase of goods, reversed VAT liability</v>
      </c>
      <c r="D43" s="23">
        <f t="shared" si="3"/>
        <v>10000</v>
      </c>
      <c r="E43" s="23"/>
      <c r="F43" s="1"/>
      <c r="G43" s="23"/>
      <c r="H43" s="23"/>
      <c r="I43" s="23"/>
    </row>
    <row r="44" spans="1:9" x14ac:dyDescent="0.3">
      <c r="A44" s="23">
        <f t="shared" si="2"/>
        <v>2</v>
      </c>
      <c r="B44" s="23">
        <f t="shared" si="1"/>
        <v>4300</v>
      </c>
      <c r="C44" s="23" t="str">
        <f>VLOOKUP(B44,'Kodelister brukt i eksemplene'!$A$5:$C$55,2+'Kodelister brukt i eksemplene'!$A$2,0)</f>
        <v>Purchase of goods for resale, high rate</v>
      </c>
      <c r="D44" s="23">
        <f t="shared" si="3"/>
        <v>-10000</v>
      </c>
      <c r="E44" s="23" t="str">
        <f t="shared" si="3"/>
        <v>25% inng mva</v>
      </c>
      <c r="F44" s="1">
        <f>F6</f>
        <v>0.25</v>
      </c>
      <c r="G44" s="23">
        <f>G6</f>
        <v>-2500</v>
      </c>
      <c r="H44" s="23">
        <f t="shared" ref="H44" si="4">H6</f>
        <v>92</v>
      </c>
      <c r="I44" s="23"/>
    </row>
    <row r="45" spans="1:9" x14ac:dyDescent="0.3">
      <c r="A45" s="23"/>
      <c r="B45" s="23"/>
      <c r="C45" s="23"/>
      <c r="D45" s="23"/>
      <c r="E45" s="23"/>
      <c r="F45" s="1"/>
      <c r="G45" s="23"/>
      <c r="H45" s="23"/>
      <c r="I45" s="23"/>
    </row>
    <row r="46" spans="1:9" x14ac:dyDescent="0.3">
      <c r="A46" s="23"/>
      <c r="B46" s="23"/>
      <c r="C46" s="23"/>
      <c r="D46" s="23"/>
      <c r="E46" s="23"/>
      <c r="F46" s="1"/>
      <c r="G46" s="23"/>
      <c r="H46" s="23"/>
      <c r="I46" s="23"/>
    </row>
    <row r="47" spans="1:9" x14ac:dyDescent="0.3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3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3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3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3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3">
      <c r="A52" s="23"/>
      <c r="B52" s="23"/>
      <c r="C52" s="23"/>
      <c r="D52" s="23"/>
      <c r="E52" s="23"/>
      <c r="F52" s="23"/>
      <c r="G52" s="23"/>
      <c r="H52" s="23"/>
      <c r="I52" s="23"/>
    </row>
    <row r="53" spans="1:9" x14ac:dyDescent="0.3">
      <c r="A53" s="2" t="s">
        <v>279</v>
      </c>
      <c r="B53" s="2">
        <v>913238254</v>
      </c>
      <c r="C53" s="23"/>
      <c r="D53" s="23"/>
      <c r="E53" s="23"/>
      <c r="F53" s="23"/>
      <c r="G53" s="23"/>
      <c r="H53" s="23"/>
      <c r="I53" s="23"/>
    </row>
    <row r="54" spans="1:9" x14ac:dyDescent="0.3">
      <c r="A54" s="2" t="s">
        <v>280</v>
      </c>
      <c r="B54" s="3">
        <f>B16</f>
        <v>92</v>
      </c>
      <c r="C54" s="4"/>
      <c r="D54" s="23"/>
      <c r="E54" s="23"/>
      <c r="F54" s="23"/>
      <c r="G54" s="23"/>
      <c r="H54" s="23"/>
      <c r="I54" s="23"/>
    </row>
    <row r="55" spans="1:9" x14ac:dyDescent="0.3">
      <c r="A55" s="2" t="s">
        <v>281</v>
      </c>
      <c r="B55" s="2" t="s">
        <v>18</v>
      </c>
      <c r="C55" s="23"/>
      <c r="D55" s="23"/>
      <c r="E55" s="23"/>
      <c r="F55" s="23"/>
      <c r="G55" s="23"/>
      <c r="H55" s="23"/>
      <c r="I55" s="23"/>
    </row>
    <row r="56" spans="1:9" x14ac:dyDescent="0.3">
      <c r="A56" s="2" t="s">
        <v>19</v>
      </c>
      <c r="B56" s="2" t="s">
        <v>20</v>
      </c>
      <c r="C56" s="23"/>
      <c r="D56" s="23"/>
      <c r="E56" s="23"/>
      <c r="F56" s="23"/>
      <c r="G56" s="23"/>
      <c r="H56" s="23"/>
      <c r="I56" s="23"/>
    </row>
    <row r="57" spans="1:9" x14ac:dyDescent="0.3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3">
      <c r="A58" s="23"/>
      <c r="B58" s="5"/>
      <c r="C58" s="5"/>
      <c r="D58" s="23"/>
      <c r="E58" s="23"/>
      <c r="F58" s="23"/>
      <c r="G58" s="23"/>
      <c r="H58" s="23"/>
      <c r="I58" s="23"/>
    </row>
    <row r="59" spans="1:9" x14ac:dyDescent="0.3">
      <c r="A59" s="2" t="s">
        <v>282</v>
      </c>
      <c r="B59" s="6"/>
      <c r="C59" s="5"/>
      <c r="D59" s="23"/>
      <c r="E59" s="23"/>
      <c r="F59" s="23"/>
      <c r="G59" s="23"/>
      <c r="H59" s="23"/>
      <c r="I59" s="23"/>
    </row>
    <row r="60" spans="1:9" x14ac:dyDescent="0.3">
      <c r="A60" s="2" t="s">
        <v>22</v>
      </c>
      <c r="B60" s="6"/>
      <c r="C60" s="5"/>
      <c r="D60" s="23"/>
      <c r="E60" s="23"/>
      <c r="F60" s="23"/>
      <c r="G60" s="23"/>
      <c r="H60" s="23"/>
      <c r="I60" s="23"/>
    </row>
    <row r="61" spans="1:9" x14ac:dyDescent="0.3">
      <c r="A61" s="23"/>
      <c r="B61" s="5"/>
      <c r="C61" s="5"/>
      <c r="D61" s="23"/>
      <c r="E61" s="23"/>
      <c r="F61" s="23"/>
      <c r="G61" s="23"/>
      <c r="H61" s="23"/>
      <c r="I61" s="23"/>
    </row>
    <row r="62" spans="1:9" x14ac:dyDescent="0.3">
      <c r="A62" s="23"/>
      <c r="B62" s="23"/>
      <c r="C62" s="23"/>
      <c r="D62" s="23"/>
      <c r="E62" s="23"/>
      <c r="F62" s="23"/>
      <c r="G62" s="23"/>
      <c r="H62" s="23"/>
      <c r="I62" s="23"/>
    </row>
    <row r="63" spans="1:9" x14ac:dyDescent="0.3">
      <c r="A63" s="2" t="s">
        <v>283</v>
      </c>
      <c r="B63" s="2">
        <v>2022</v>
      </c>
      <c r="C63" s="23"/>
      <c r="D63" s="23"/>
      <c r="E63" s="23"/>
      <c r="F63" s="23"/>
      <c r="G63" s="23"/>
      <c r="H63" s="23"/>
      <c r="I63" s="23"/>
    </row>
    <row r="64" spans="1:9" x14ac:dyDescent="0.3">
      <c r="A64" s="2" t="s">
        <v>284</v>
      </c>
      <c r="B64" s="2" t="s">
        <v>188</v>
      </c>
      <c r="C64" s="23"/>
      <c r="D64" s="23"/>
      <c r="E64" s="23"/>
      <c r="F64" s="23"/>
      <c r="G64" s="23"/>
      <c r="H64" s="23"/>
      <c r="I64" s="23"/>
    </row>
    <row r="65" spans="1:9" x14ac:dyDescent="0.3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3">
      <c r="A66" s="7" t="s">
        <v>24</v>
      </c>
      <c r="B66" s="8"/>
      <c r="C66" s="8"/>
      <c r="D66" s="8"/>
      <c r="E66" s="8"/>
      <c r="F66" s="8"/>
      <c r="G66" s="8"/>
      <c r="H66" s="9">
        <f>H28</f>
        <v>2500</v>
      </c>
      <c r="I66" s="23"/>
    </row>
    <row r="67" spans="1:9" x14ac:dyDescent="0.3">
      <c r="A67" s="23"/>
      <c r="B67" s="23"/>
      <c r="C67" s="23"/>
      <c r="D67" s="23"/>
      <c r="E67" s="23"/>
      <c r="F67" s="23"/>
      <c r="G67" s="23"/>
      <c r="H67" s="23"/>
      <c r="I67" s="23"/>
    </row>
    <row r="68" spans="1:9" x14ac:dyDescent="0.3">
      <c r="A68" s="8" t="s">
        <v>285</v>
      </c>
      <c r="B68" s="8"/>
      <c r="C68" s="8"/>
      <c r="D68" s="2" t="s">
        <v>309</v>
      </c>
      <c r="E68" s="25" t="s">
        <v>275</v>
      </c>
      <c r="F68" s="2" t="s">
        <v>310</v>
      </c>
      <c r="G68" s="10" t="s">
        <v>276</v>
      </c>
      <c r="H68" s="2" t="s">
        <v>311</v>
      </c>
      <c r="I68" s="10" t="s">
        <v>312</v>
      </c>
    </row>
    <row r="69" spans="1:9" x14ac:dyDescent="0.3">
      <c r="A69" s="7" t="str">
        <f>VLOOKUP(A31,'Kodelister brukt i eksemplene'!$A$66:$C$96,3,0)</f>
        <v>92 Purchase of emissions trading or gold, without deduction of VAT Regular rate</v>
      </c>
      <c r="B69" s="8"/>
      <c r="C69" s="8"/>
      <c r="D69" s="2"/>
      <c r="E69" s="2" t="str">
        <f>E31</f>
        <v>25% inng mva</v>
      </c>
      <c r="F69" s="11">
        <f>F31</f>
        <v>10000</v>
      </c>
      <c r="G69" s="12">
        <f>G31</f>
        <v>0.25</v>
      </c>
      <c r="H69" s="2">
        <f>H31</f>
        <v>2500</v>
      </c>
      <c r="I69" s="2"/>
    </row>
    <row r="70" spans="1:9" x14ac:dyDescent="0.3">
      <c r="A70" s="7"/>
      <c r="B70" s="8"/>
      <c r="C70" s="8"/>
      <c r="D70" s="2"/>
      <c r="E70" s="2"/>
      <c r="F70" s="11"/>
      <c r="G70" s="12"/>
      <c r="H70" s="2"/>
      <c r="I70" s="2"/>
    </row>
    <row r="71" spans="1:9" x14ac:dyDescent="0.3">
      <c r="A71" s="7"/>
      <c r="B71" s="8"/>
      <c r="C71" s="8"/>
      <c r="D71" s="2"/>
      <c r="E71" s="2"/>
      <c r="F71" s="11"/>
      <c r="G71" s="12"/>
      <c r="H71" s="11"/>
      <c r="I71" s="2"/>
    </row>
    <row r="72" spans="1:9" x14ac:dyDescent="0.3">
      <c r="A72" s="7"/>
      <c r="B72" s="8"/>
      <c r="C72" s="8"/>
      <c r="D72" s="2"/>
      <c r="E72" s="2"/>
      <c r="F72" s="11"/>
      <c r="G72" s="2"/>
      <c r="H72" s="11"/>
      <c r="I72" s="2"/>
    </row>
    <row r="73" spans="1:9" x14ac:dyDescent="0.3">
      <c r="A73" s="23"/>
      <c r="B73" s="23"/>
      <c r="C73" s="23"/>
      <c r="D73" s="23"/>
      <c r="E73" s="23"/>
      <c r="F73" s="23"/>
      <c r="G73" s="23"/>
      <c r="H73" s="23"/>
      <c r="I73" s="2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5"/>
  <sheetViews>
    <sheetView workbookViewId="0">
      <selection activeCell="N12" sqref="N12"/>
    </sheetView>
  </sheetViews>
  <sheetFormatPr baseColWidth="10" defaultRowHeight="14.4" x14ac:dyDescent="0.3"/>
  <cols>
    <col min="2" max="2" width="22.33203125" bestFit="1" customWidth="1"/>
    <col min="16" max="16" width="3" bestFit="1" customWidth="1"/>
    <col min="18" max="19" width="2" bestFit="1" customWidth="1"/>
  </cols>
  <sheetData>
    <row r="1" spans="1:25" x14ac:dyDescent="0.3">
      <c r="A1" t="s">
        <v>238</v>
      </c>
    </row>
    <row r="6" spans="1:25" x14ac:dyDescent="0.3">
      <c r="A6" t="s">
        <v>138</v>
      </c>
      <c r="B6" t="s">
        <v>139</v>
      </c>
      <c r="C6" t="s">
        <v>140</v>
      </c>
      <c r="D6">
        <v>0</v>
      </c>
      <c r="E6">
        <f>1+D6</f>
        <v>1</v>
      </c>
      <c r="F6">
        <f t="shared" ref="F6:K6" si="0">1+E6</f>
        <v>2</v>
      </c>
      <c r="G6">
        <f t="shared" si="0"/>
        <v>3</v>
      </c>
      <c r="H6">
        <f t="shared" si="0"/>
        <v>4</v>
      </c>
      <c r="I6">
        <f t="shared" si="0"/>
        <v>5</v>
      </c>
      <c r="J6">
        <f t="shared" si="0"/>
        <v>6</v>
      </c>
      <c r="K6">
        <f t="shared" si="0"/>
        <v>7</v>
      </c>
      <c r="Q6">
        <v>0</v>
      </c>
      <c r="R6">
        <f>1+Q6</f>
        <v>1</v>
      </c>
      <c r="S6">
        <f t="shared" ref="S6:X6" si="1">1+R6</f>
        <v>2</v>
      </c>
      <c r="T6">
        <f>1+S6</f>
        <v>3</v>
      </c>
      <c r="U6">
        <f t="shared" si="1"/>
        <v>4</v>
      </c>
      <c r="V6">
        <f t="shared" si="1"/>
        <v>5</v>
      </c>
      <c r="W6">
        <f t="shared" si="1"/>
        <v>6</v>
      </c>
      <c r="X6">
        <f t="shared" si="1"/>
        <v>7</v>
      </c>
    </row>
    <row r="7" spans="1:25" x14ac:dyDescent="0.3">
      <c r="A7">
        <v>1</v>
      </c>
      <c r="B7" t="str">
        <f>"Kode"&amp;A7</f>
        <v>Kode1</v>
      </c>
      <c r="C7">
        <v>2</v>
      </c>
      <c r="D7">
        <f ca="1">INDIRECT(ADDRESS(1+$C7,1+D$6,4,1,$B7))</f>
        <v>1</v>
      </c>
      <c r="E7">
        <f t="shared" ref="E7:K22" ca="1" si="2">INDIRECT(ADDRESS(1+$C7,1+E$6,4,1,$B7))</f>
        <v>4300</v>
      </c>
      <c r="F7" t="str">
        <f t="shared" ca="1" si="2"/>
        <v>Innkjøp av varer for videresalg, høy sats</v>
      </c>
      <c r="G7">
        <f t="shared" ca="1" si="2"/>
        <v>10000</v>
      </c>
      <c r="H7" t="str">
        <f t="shared" ca="1" si="2"/>
        <v>25% inng mva</v>
      </c>
      <c r="I7">
        <f t="shared" ca="1" si="2"/>
        <v>0.25</v>
      </c>
      <c r="J7">
        <f t="shared" ca="1" si="2"/>
        <v>2500</v>
      </c>
      <c r="K7">
        <f t="shared" ca="1" si="2"/>
        <v>1</v>
      </c>
      <c r="N7">
        <v>1</v>
      </c>
      <c r="O7" t="str">
        <f>"Kode"&amp;N7</f>
        <v>Kode1</v>
      </c>
      <c r="P7">
        <v>29</v>
      </c>
      <c r="Q7" t="str">
        <f ca="1">INDIRECT(ADDRESS(1+$P7,1+Q$6,4,1,$O7))</f>
        <v>MVAkode</v>
      </c>
      <c r="R7" s="16">
        <f ca="1">INDIRECT(ADDRESS(1+$P7,1+R$6,4,1,$O7))</f>
        <v>0</v>
      </c>
      <c r="S7" s="16">
        <f t="shared" ref="S7:X22" ca="1" si="3">INDIRECT(ADDRESS(1+$P7,1+S$6,4,1,$O7))</f>
        <v>0</v>
      </c>
      <c r="T7" s="16" t="str">
        <f t="shared" ca="1" si="3"/>
        <v>Spesifikasjon</v>
      </c>
      <c r="U7" s="16" t="str">
        <f t="shared" ca="1" si="3"/>
        <v>MVAkode regnskap</v>
      </c>
      <c r="V7" s="16" t="str">
        <f t="shared" ca="1" si="3"/>
        <v>Grunnlag</v>
      </c>
      <c r="W7" s="1" t="str">
        <f t="shared" ca="1" si="3"/>
        <v>Sats</v>
      </c>
      <c r="X7" s="16" t="str">
        <f ca="1">INDIRECT(ADDRESS(1+$P7,1+X$6,4,1,$O7))</f>
        <v>MVA</v>
      </c>
      <c r="Y7">
        <f ca="1">IF(X7="MVA",INDIRECT(ADDRESS(1+$P7-2,1+X$6,4,1,$O7)),"")</f>
        <v>-2500</v>
      </c>
    </row>
    <row r="8" spans="1:25" x14ac:dyDescent="0.3">
      <c r="A8">
        <v>1</v>
      </c>
      <c r="B8" t="str">
        <f t="shared" ref="B8:B71" si="4">"Kode"&amp;A8</f>
        <v>Kode1</v>
      </c>
      <c r="C8">
        <f>1+C7</f>
        <v>3</v>
      </c>
      <c r="D8">
        <f t="shared" ref="D8:K23" ca="1" si="5">INDIRECT(ADDRESS(1+$C8,1+D$6,4,1,$B8))</f>
        <v>1</v>
      </c>
      <c r="E8">
        <f t="shared" ca="1" si="2"/>
        <v>2710</v>
      </c>
      <c r="F8" t="str">
        <f t="shared" ca="1" si="2"/>
        <v>Inngående merverdiavgift, høy sats</v>
      </c>
      <c r="G8">
        <f t="shared" ca="1" si="2"/>
        <v>2500</v>
      </c>
      <c r="H8">
        <f t="shared" ca="1" si="2"/>
        <v>0</v>
      </c>
      <c r="I8">
        <f t="shared" ca="1" si="2"/>
        <v>0</v>
      </c>
      <c r="J8">
        <f t="shared" ca="1" si="2"/>
        <v>0</v>
      </c>
      <c r="K8">
        <f t="shared" ca="1" si="2"/>
        <v>0</v>
      </c>
      <c r="N8">
        <v>1</v>
      </c>
      <c r="O8" t="str">
        <f t="shared" ref="O8:O56" si="6">"Kode"&amp;N8</f>
        <v>Kode1</v>
      </c>
      <c r="P8">
        <f>1+P7</f>
        <v>30</v>
      </c>
      <c r="Q8" t="str">
        <f ca="1">INDIRECT(ADDRESS(1+$P8,1+Q$6,4,1,$O8))</f>
        <v xml:space="preserve"> 1  Fradragsberettiget innenlands inngående merverdiavgift, alminnelig sats</v>
      </c>
      <c r="R8" s="16">
        <f t="shared" ref="R8:X23" ca="1" si="7">INDIRECT(ADDRESS(1+$P8,1+R$6,4,1,$O8))</f>
        <v>0</v>
      </c>
      <c r="S8" s="16">
        <f t="shared" ca="1" si="3"/>
        <v>0</v>
      </c>
      <c r="T8" s="16">
        <f t="shared" ca="1" si="3"/>
        <v>0</v>
      </c>
      <c r="U8" s="16" t="str">
        <f t="shared" ca="1" si="3"/>
        <v>25% inng mva</v>
      </c>
      <c r="V8" s="16">
        <f t="shared" ca="1" si="3"/>
        <v>0</v>
      </c>
      <c r="W8" s="1" t="str">
        <f ca="1">IF(V8&gt;0,INDIRECT(ADDRESS(1+$P8,1+W$6,4,1,$O8)),"")</f>
        <v/>
      </c>
      <c r="X8" s="16">
        <f t="shared" ca="1" si="3"/>
        <v>-2500</v>
      </c>
      <c r="Y8" t="str">
        <f t="shared" ref="Y8:Y13" ca="1" si="8">IF(X8="MVA",INDIRECT(ADDRESS(1+$P8-2,1+X$6,4,1,$O8)),"")</f>
        <v/>
      </c>
    </row>
    <row r="9" spans="1:25" x14ac:dyDescent="0.3">
      <c r="A9">
        <v>1</v>
      </c>
      <c r="B9" t="str">
        <f t="shared" si="4"/>
        <v>Kode1</v>
      </c>
      <c r="C9">
        <f t="shared" ref="C9:C14" si="9">1+C8</f>
        <v>4</v>
      </c>
      <c r="D9">
        <f t="shared" ca="1" si="5"/>
        <v>1</v>
      </c>
      <c r="E9">
        <f t="shared" ca="1" si="2"/>
        <v>2400</v>
      </c>
      <c r="F9" t="str">
        <f t="shared" ca="1" si="2"/>
        <v>Leverandørgjeld</v>
      </c>
      <c r="G9">
        <f t="shared" ca="1" si="2"/>
        <v>-12500</v>
      </c>
      <c r="H9">
        <f t="shared" ca="1" si="2"/>
        <v>0</v>
      </c>
      <c r="I9">
        <f t="shared" ca="1" si="2"/>
        <v>0</v>
      </c>
      <c r="J9">
        <f t="shared" ca="1" si="2"/>
        <v>0</v>
      </c>
      <c r="K9">
        <f t="shared" ca="1" si="2"/>
        <v>0</v>
      </c>
      <c r="N9">
        <v>1</v>
      </c>
      <c r="O9" t="str">
        <f t="shared" si="6"/>
        <v>Kode1</v>
      </c>
      <c r="P9">
        <v>31</v>
      </c>
      <c r="Q9">
        <f t="shared" ref="Q9:X53" ca="1" si="10">INDIRECT(ADDRESS(1+$P9,1+Q$6,4,1,$O9))</f>
        <v>0</v>
      </c>
      <c r="R9" s="16">
        <f t="shared" ca="1" si="7"/>
        <v>0</v>
      </c>
      <c r="S9" s="16">
        <f t="shared" ca="1" si="3"/>
        <v>0</v>
      </c>
      <c r="T9" s="16">
        <f t="shared" ca="1" si="3"/>
        <v>0</v>
      </c>
      <c r="U9" s="16">
        <f t="shared" ca="1" si="3"/>
        <v>0</v>
      </c>
      <c r="V9" s="16">
        <f t="shared" ca="1" si="3"/>
        <v>0</v>
      </c>
      <c r="W9" s="1" t="str">
        <f t="shared" ref="W9:W72" ca="1" si="11">IF(V9&gt;0,INDIRECT(ADDRESS(1+$P9,1+W$6,4,1,$O9)),"")</f>
        <v/>
      </c>
      <c r="X9" s="16">
        <f t="shared" ca="1" si="3"/>
        <v>0</v>
      </c>
      <c r="Y9" t="str">
        <f t="shared" ca="1" si="8"/>
        <v/>
      </c>
    </row>
    <row r="10" spans="1:25" x14ac:dyDescent="0.3">
      <c r="A10">
        <v>1</v>
      </c>
      <c r="B10" t="str">
        <f t="shared" si="4"/>
        <v>Kode1</v>
      </c>
      <c r="C10">
        <f t="shared" si="9"/>
        <v>5</v>
      </c>
      <c r="D10">
        <f t="shared" ca="1" si="5"/>
        <v>0</v>
      </c>
      <c r="E10">
        <f t="shared" ca="1" si="2"/>
        <v>0</v>
      </c>
      <c r="F10">
        <f t="shared" ca="1" si="2"/>
        <v>0</v>
      </c>
      <c r="G10">
        <f t="shared" ca="1" si="2"/>
        <v>0</v>
      </c>
      <c r="H10">
        <f t="shared" ca="1" si="2"/>
        <v>0</v>
      </c>
      <c r="I10">
        <f t="shared" ca="1" si="2"/>
        <v>0</v>
      </c>
      <c r="J10">
        <f t="shared" ca="1" si="2"/>
        <v>0</v>
      </c>
      <c r="K10">
        <f t="shared" ca="1" si="2"/>
        <v>0</v>
      </c>
      <c r="N10">
        <v>3</v>
      </c>
      <c r="O10" t="str">
        <f t="shared" si="6"/>
        <v>Kode3</v>
      </c>
      <c r="P10">
        <f>P7</f>
        <v>29</v>
      </c>
      <c r="Q10" t="str">
        <f t="shared" ca="1" si="10"/>
        <v>MVAkode</v>
      </c>
      <c r="R10" s="16">
        <f t="shared" ca="1" si="7"/>
        <v>0</v>
      </c>
      <c r="S10" s="16">
        <f t="shared" ca="1" si="3"/>
        <v>0</v>
      </c>
      <c r="T10" s="16" t="str">
        <f t="shared" ca="1" si="3"/>
        <v>Spesifikasjon</v>
      </c>
      <c r="U10" s="16" t="str">
        <f t="shared" ca="1" si="3"/>
        <v>MVAkode regnskap</v>
      </c>
      <c r="V10" s="16" t="str">
        <f t="shared" ca="1" si="3"/>
        <v>Grunnlag</v>
      </c>
      <c r="W10" s="1" t="str">
        <f t="shared" ca="1" si="11"/>
        <v>Sats</v>
      </c>
      <c r="X10" s="16" t="str">
        <f t="shared" ca="1" si="3"/>
        <v>MVA</v>
      </c>
      <c r="Y10">
        <f t="shared" ca="1" si="8"/>
        <v>5000</v>
      </c>
    </row>
    <row r="11" spans="1:25" x14ac:dyDescent="0.3">
      <c r="A11">
        <v>1</v>
      </c>
      <c r="B11" t="str">
        <f t="shared" si="4"/>
        <v>Kode1</v>
      </c>
      <c r="C11">
        <f t="shared" si="9"/>
        <v>6</v>
      </c>
      <c r="D11">
        <f t="shared" ca="1" si="5"/>
        <v>0</v>
      </c>
      <c r="E11">
        <f t="shared" ca="1" si="2"/>
        <v>0</v>
      </c>
      <c r="F11">
        <f t="shared" ca="1" si="2"/>
        <v>0</v>
      </c>
      <c r="G11">
        <f t="shared" ca="1" si="2"/>
        <v>0</v>
      </c>
      <c r="H11">
        <f t="shared" ca="1" si="2"/>
        <v>0</v>
      </c>
      <c r="I11">
        <f t="shared" ca="1" si="2"/>
        <v>0</v>
      </c>
      <c r="J11">
        <f t="shared" ca="1" si="2"/>
        <v>0</v>
      </c>
      <c r="K11">
        <f t="shared" ca="1" si="2"/>
        <v>0</v>
      </c>
      <c r="N11">
        <v>3</v>
      </c>
      <c r="O11" t="str">
        <f t="shared" si="6"/>
        <v>Kode3</v>
      </c>
      <c r="P11">
        <f t="shared" ref="P11:P74" si="12">P8</f>
        <v>30</v>
      </c>
      <c r="Q11" t="str">
        <f t="shared" ca="1" si="10"/>
        <v xml:space="preserve"> 3  Utgående merverdiavgift, alminnelig sats</v>
      </c>
      <c r="R11" s="16">
        <f t="shared" ca="1" si="7"/>
        <v>0</v>
      </c>
      <c r="S11" s="16">
        <f t="shared" ca="1" si="3"/>
        <v>0</v>
      </c>
      <c r="T11" s="16">
        <f t="shared" ca="1" si="3"/>
        <v>0</v>
      </c>
      <c r="U11" s="16" t="str">
        <f t="shared" ca="1" si="3"/>
        <v>25% utgående mva</v>
      </c>
      <c r="V11" s="16">
        <f t="shared" ca="1" si="3"/>
        <v>20000</v>
      </c>
      <c r="W11" s="1">
        <f t="shared" ca="1" si="11"/>
        <v>0.25</v>
      </c>
      <c r="X11" s="16">
        <f t="shared" ca="1" si="3"/>
        <v>5000</v>
      </c>
      <c r="Y11" t="str">
        <f t="shared" ca="1" si="8"/>
        <v/>
      </c>
    </row>
    <row r="12" spans="1:25" x14ac:dyDescent="0.3">
      <c r="A12">
        <v>1</v>
      </c>
      <c r="B12" t="str">
        <f t="shared" si="4"/>
        <v>Kode1</v>
      </c>
      <c r="C12">
        <f t="shared" si="9"/>
        <v>7</v>
      </c>
      <c r="D12">
        <f t="shared" ca="1" si="5"/>
        <v>0</v>
      </c>
      <c r="E12">
        <f t="shared" ca="1" si="2"/>
        <v>0</v>
      </c>
      <c r="F12">
        <f t="shared" ca="1" si="2"/>
        <v>0</v>
      </c>
      <c r="G12">
        <f t="shared" ca="1" si="2"/>
        <v>0</v>
      </c>
      <c r="H12">
        <f t="shared" ca="1" si="2"/>
        <v>0</v>
      </c>
      <c r="I12">
        <f t="shared" ca="1" si="2"/>
        <v>0</v>
      </c>
      <c r="J12">
        <f t="shared" ca="1" si="2"/>
        <v>0</v>
      </c>
      <c r="K12">
        <f t="shared" ca="1" si="2"/>
        <v>0</v>
      </c>
      <c r="N12">
        <v>3</v>
      </c>
      <c r="O12" t="str">
        <f t="shared" si="6"/>
        <v>Kode3</v>
      </c>
      <c r="P12">
        <f t="shared" si="12"/>
        <v>31</v>
      </c>
      <c r="Q12">
        <f t="shared" ca="1" si="10"/>
        <v>0</v>
      </c>
      <c r="R12" s="16">
        <f t="shared" ca="1" si="7"/>
        <v>0</v>
      </c>
      <c r="S12" s="16">
        <f t="shared" ca="1" si="3"/>
        <v>0</v>
      </c>
      <c r="T12" s="16">
        <f t="shared" ca="1" si="3"/>
        <v>0</v>
      </c>
      <c r="U12" s="16">
        <f t="shared" ca="1" si="3"/>
        <v>0</v>
      </c>
      <c r="V12" s="16">
        <f t="shared" ca="1" si="3"/>
        <v>0</v>
      </c>
      <c r="W12" s="1" t="str">
        <f t="shared" ca="1" si="11"/>
        <v/>
      </c>
      <c r="X12" s="16">
        <f t="shared" ca="1" si="3"/>
        <v>0</v>
      </c>
      <c r="Y12" t="str">
        <f t="shared" ca="1" si="8"/>
        <v/>
      </c>
    </row>
    <row r="13" spans="1:25" x14ac:dyDescent="0.3">
      <c r="A13">
        <v>1</v>
      </c>
      <c r="B13" t="str">
        <f t="shared" si="4"/>
        <v>Kode1</v>
      </c>
      <c r="C13">
        <f t="shared" si="9"/>
        <v>8</v>
      </c>
      <c r="D13">
        <f t="shared" ca="1" si="5"/>
        <v>0</v>
      </c>
      <c r="E13">
        <f t="shared" ca="1" si="2"/>
        <v>0</v>
      </c>
      <c r="F13">
        <f t="shared" ca="1" si="2"/>
        <v>0</v>
      </c>
      <c r="G13">
        <f t="shared" ca="1" si="2"/>
        <v>0</v>
      </c>
      <c r="H13">
        <f t="shared" ca="1" si="2"/>
        <v>0</v>
      </c>
      <c r="I13">
        <f t="shared" ca="1" si="2"/>
        <v>0</v>
      </c>
      <c r="J13">
        <f t="shared" ca="1" si="2"/>
        <v>0</v>
      </c>
      <c r="K13">
        <f t="shared" ca="1" si="2"/>
        <v>0</v>
      </c>
      <c r="N13">
        <v>5</v>
      </c>
      <c r="O13" t="str">
        <f t="shared" si="6"/>
        <v>Kode5</v>
      </c>
      <c r="P13">
        <f t="shared" si="12"/>
        <v>29</v>
      </c>
      <c r="Q13" t="str">
        <f t="shared" ca="1" si="10"/>
        <v>MVAkode</v>
      </c>
      <c r="R13" s="16">
        <f t="shared" ca="1" si="7"/>
        <v>0</v>
      </c>
      <c r="S13" s="16">
        <f t="shared" ca="1" si="3"/>
        <v>0</v>
      </c>
      <c r="T13" s="16" t="str">
        <f t="shared" ca="1" si="3"/>
        <v>Spesifikasjon</v>
      </c>
      <c r="U13" s="16" t="str">
        <f t="shared" ca="1" si="3"/>
        <v>MVAkode regnskap</v>
      </c>
      <c r="V13" s="16" t="str">
        <f t="shared" ca="1" si="3"/>
        <v>Grunnlag</v>
      </c>
      <c r="W13" s="1" t="str">
        <f t="shared" ca="1" si="11"/>
        <v>Sats</v>
      </c>
      <c r="X13" s="16" t="str">
        <f t="shared" ca="1" si="3"/>
        <v>MVA</v>
      </c>
      <c r="Y13">
        <f t="shared" ca="1" si="8"/>
        <v>0</v>
      </c>
    </row>
    <row r="14" spans="1:25" x14ac:dyDescent="0.3">
      <c r="A14">
        <v>1</v>
      </c>
      <c r="B14" t="str">
        <f t="shared" si="4"/>
        <v>Kode1</v>
      </c>
      <c r="C14">
        <f t="shared" si="9"/>
        <v>9</v>
      </c>
      <c r="D14">
        <f t="shared" ca="1" si="5"/>
        <v>0</v>
      </c>
      <c r="E14">
        <f t="shared" ca="1" si="2"/>
        <v>0</v>
      </c>
      <c r="F14">
        <f t="shared" ca="1" si="2"/>
        <v>0</v>
      </c>
      <c r="G14">
        <f t="shared" ca="1" si="2"/>
        <v>0</v>
      </c>
      <c r="H14">
        <f t="shared" ca="1" si="2"/>
        <v>0</v>
      </c>
      <c r="I14">
        <f t="shared" ca="1" si="2"/>
        <v>0</v>
      </c>
      <c r="J14">
        <f t="shared" ca="1" si="2"/>
        <v>0</v>
      </c>
      <c r="K14">
        <f t="shared" ca="1" si="2"/>
        <v>0</v>
      </c>
      <c r="N14">
        <v>5</v>
      </c>
      <c r="O14" t="str">
        <f t="shared" si="6"/>
        <v>Kode5</v>
      </c>
      <c r="P14">
        <f t="shared" si="12"/>
        <v>30</v>
      </c>
      <c r="Q14" t="str">
        <f t="shared" ca="1" si="10"/>
        <v xml:space="preserve"> 5  Innenlands omsetning og uttak fritatt for merverdiavgift, fritak</v>
      </c>
      <c r="R14" s="16">
        <f t="shared" ca="1" si="7"/>
        <v>0</v>
      </c>
      <c r="S14" s="16">
        <f t="shared" ca="1" si="3"/>
        <v>0</v>
      </c>
      <c r="T14" s="16">
        <f t="shared" ca="1" si="3"/>
        <v>0</v>
      </c>
      <c r="U14" s="16" t="str">
        <f t="shared" ca="1" si="3"/>
        <v>Fritatt</v>
      </c>
      <c r="V14" s="16">
        <f t="shared" ca="1" si="3"/>
        <v>20000</v>
      </c>
      <c r="W14" s="1">
        <f t="shared" ca="1" si="11"/>
        <v>0</v>
      </c>
      <c r="X14" s="16">
        <f t="shared" ca="1" si="3"/>
        <v>0</v>
      </c>
      <c r="Y14" t="str">
        <f t="shared" ref="Y14" ca="1" si="13">IF(X14="MVA",INDIRECT(ADDRESS(1+$P14-2,1+X$6,4,1,$O14)),"")</f>
        <v/>
      </c>
    </row>
    <row r="15" spans="1:25" x14ac:dyDescent="0.3">
      <c r="A15">
        <v>3</v>
      </c>
      <c r="B15" t="str">
        <f t="shared" si="4"/>
        <v>Kode3</v>
      </c>
      <c r="C15">
        <f>C7</f>
        <v>2</v>
      </c>
      <c r="D15">
        <f t="shared" ca="1" si="5"/>
        <v>1</v>
      </c>
      <c r="E15">
        <f t="shared" ca="1" si="2"/>
        <v>3000</v>
      </c>
      <c r="F15" t="str">
        <f t="shared" ca="1" si="2"/>
        <v>Salgsinntekt handelsvarer, avgiftspliktig, høy sats</v>
      </c>
      <c r="G15">
        <f t="shared" ca="1" si="2"/>
        <v>-20000</v>
      </c>
      <c r="H15" t="str">
        <f t="shared" ca="1" si="2"/>
        <v>25% utgående mva</v>
      </c>
      <c r="I15">
        <f t="shared" ca="1" si="2"/>
        <v>0.25</v>
      </c>
      <c r="J15">
        <f t="shared" ca="1" si="2"/>
        <v>-5000</v>
      </c>
      <c r="K15">
        <f t="shared" ca="1" si="2"/>
        <v>3</v>
      </c>
      <c r="N15">
        <v>5</v>
      </c>
      <c r="O15" t="str">
        <f t="shared" si="6"/>
        <v>Kode5</v>
      </c>
      <c r="P15">
        <f t="shared" si="12"/>
        <v>31</v>
      </c>
      <c r="Q15">
        <f t="shared" ca="1" si="10"/>
        <v>0</v>
      </c>
      <c r="R15" s="16">
        <f t="shared" ca="1" si="7"/>
        <v>0</v>
      </c>
      <c r="S15" s="16">
        <f t="shared" ca="1" si="3"/>
        <v>0</v>
      </c>
      <c r="T15" s="16">
        <f t="shared" ca="1" si="3"/>
        <v>0</v>
      </c>
      <c r="U15" s="16">
        <f t="shared" ca="1" si="3"/>
        <v>0</v>
      </c>
      <c r="V15" s="16">
        <f t="shared" ca="1" si="3"/>
        <v>0</v>
      </c>
      <c r="W15" s="1" t="str">
        <f t="shared" ca="1" si="11"/>
        <v/>
      </c>
      <c r="X15" s="16">
        <f t="shared" ca="1" si="3"/>
        <v>0</v>
      </c>
      <c r="Y15" t="str">
        <f t="shared" ref="Y15" ca="1" si="14">IF(X15="MVA",INDIRECT(ADDRESS(1+$P15-2,1+X$6,4,1,$O15)),"")</f>
        <v/>
      </c>
    </row>
    <row r="16" spans="1:25" x14ac:dyDescent="0.3">
      <c r="A16">
        <v>3</v>
      </c>
      <c r="B16" t="str">
        <f t="shared" si="4"/>
        <v>Kode3</v>
      </c>
      <c r="C16">
        <f t="shared" ref="C16:C79" si="15">C8</f>
        <v>3</v>
      </c>
      <c r="D16">
        <f t="shared" ca="1" si="5"/>
        <v>1</v>
      </c>
      <c r="E16">
        <f t="shared" ca="1" si="2"/>
        <v>2700</v>
      </c>
      <c r="F16" t="str">
        <f t="shared" ca="1" si="2"/>
        <v>Utgående merverdiavgift, høy sats</v>
      </c>
      <c r="G16">
        <f t="shared" ca="1" si="2"/>
        <v>-5000</v>
      </c>
      <c r="H16">
        <f t="shared" ca="1" si="2"/>
        <v>0</v>
      </c>
      <c r="I16">
        <f t="shared" ca="1" si="2"/>
        <v>0</v>
      </c>
      <c r="J16">
        <f t="shared" ca="1" si="2"/>
        <v>0</v>
      </c>
      <c r="K16">
        <f t="shared" ca="1" si="2"/>
        <v>0</v>
      </c>
      <c r="N16">
        <v>6</v>
      </c>
      <c r="O16" t="str">
        <f t="shared" si="6"/>
        <v>Kode6</v>
      </c>
      <c r="P16">
        <f t="shared" si="12"/>
        <v>29</v>
      </c>
      <c r="Q16" t="str">
        <f t="shared" ca="1" si="10"/>
        <v>MVAkode</v>
      </c>
      <c r="R16" s="16">
        <f t="shared" ca="1" si="7"/>
        <v>0</v>
      </c>
      <c r="S16" s="16">
        <f t="shared" ca="1" si="3"/>
        <v>0</v>
      </c>
      <c r="T16" s="16" t="str">
        <f t="shared" ca="1" si="3"/>
        <v>Spesifikasjon</v>
      </c>
      <c r="U16" s="16" t="str">
        <f t="shared" ca="1" si="3"/>
        <v>MVAkode regnskap</v>
      </c>
      <c r="V16" s="16" t="str">
        <f t="shared" ca="1" si="3"/>
        <v>Grunnlag</v>
      </c>
      <c r="W16" s="1" t="str">
        <f t="shared" ca="1" si="11"/>
        <v>Sats</v>
      </c>
      <c r="X16" s="16" t="str">
        <f t="shared" ca="1" si="3"/>
        <v>MVA</v>
      </c>
      <c r="Y16">
        <f t="shared" ref="Y16" ca="1" si="16">IF(X16="MVA",INDIRECT(ADDRESS(1+$P16-2,1+X$6,4,1,$O16)),"")</f>
        <v>0</v>
      </c>
    </row>
    <row r="17" spans="1:25" x14ac:dyDescent="0.3">
      <c r="A17">
        <v>3</v>
      </c>
      <c r="B17" t="str">
        <f t="shared" si="4"/>
        <v>Kode3</v>
      </c>
      <c r="C17">
        <f t="shared" si="15"/>
        <v>4</v>
      </c>
      <c r="D17">
        <f t="shared" ca="1" si="5"/>
        <v>1</v>
      </c>
      <c r="E17">
        <f t="shared" ca="1" si="2"/>
        <v>1500</v>
      </c>
      <c r="F17" t="str">
        <f t="shared" ca="1" si="2"/>
        <v>Kundefordringer</v>
      </c>
      <c r="G17">
        <f t="shared" ca="1" si="2"/>
        <v>25000</v>
      </c>
      <c r="H17">
        <f t="shared" ca="1" si="2"/>
        <v>0</v>
      </c>
      <c r="I17">
        <f t="shared" ca="1" si="2"/>
        <v>0</v>
      </c>
      <c r="J17">
        <f t="shared" ca="1" si="2"/>
        <v>0</v>
      </c>
      <c r="K17">
        <f t="shared" ca="1" si="2"/>
        <v>0</v>
      </c>
      <c r="N17">
        <v>6</v>
      </c>
      <c r="O17" t="str">
        <f t="shared" si="6"/>
        <v>Kode6</v>
      </c>
      <c r="P17">
        <f t="shared" si="12"/>
        <v>30</v>
      </c>
      <c r="Q17" t="str">
        <f t="shared" ca="1" si="10"/>
        <v xml:space="preserve"> 6  Omsetning utenfor merverdiavgiftsloven</v>
      </c>
      <c r="R17" s="16">
        <f t="shared" ca="1" si="7"/>
        <v>0</v>
      </c>
      <c r="S17" s="16">
        <f t="shared" ca="1" si="3"/>
        <v>0</v>
      </c>
      <c r="T17" s="16">
        <f t="shared" ca="1" si="3"/>
        <v>0</v>
      </c>
      <c r="U17" s="16" t="str">
        <f t="shared" ca="1" si="3"/>
        <v>Unntatt for mva</v>
      </c>
      <c r="V17" s="16">
        <f t="shared" ca="1" si="3"/>
        <v>20000</v>
      </c>
      <c r="W17" s="1">
        <f t="shared" ca="1" si="11"/>
        <v>0</v>
      </c>
      <c r="X17" s="16">
        <f t="shared" ca="1" si="3"/>
        <v>0</v>
      </c>
      <c r="Y17" t="str">
        <f t="shared" ref="Y17" ca="1" si="17">IF(X17="MVA",INDIRECT(ADDRESS(1+$P17-2,1+X$6,4,1,$O17)),"")</f>
        <v/>
      </c>
    </row>
    <row r="18" spans="1:25" x14ac:dyDescent="0.3">
      <c r="A18">
        <v>3</v>
      </c>
      <c r="B18" t="str">
        <f t="shared" si="4"/>
        <v>Kode3</v>
      </c>
      <c r="C18">
        <f t="shared" si="15"/>
        <v>5</v>
      </c>
      <c r="D18">
        <f t="shared" ca="1" si="5"/>
        <v>0</v>
      </c>
      <c r="E18">
        <f t="shared" ca="1" si="2"/>
        <v>0</v>
      </c>
      <c r="F18">
        <f t="shared" ca="1" si="2"/>
        <v>0</v>
      </c>
      <c r="G18">
        <f t="shared" ca="1" si="2"/>
        <v>0</v>
      </c>
      <c r="H18">
        <f t="shared" ca="1" si="2"/>
        <v>0</v>
      </c>
      <c r="I18">
        <f t="shared" ca="1" si="2"/>
        <v>0</v>
      </c>
      <c r="J18">
        <f t="shared" ca="1" si="2"/>
        <v>0</v>
      </c>
      <c r="K18">
        <f t="shared" ca="1" si="2"/>
        <v>0</v>
      </c>
      <c r="N18">
        <v>6</v>
      </c>
      <c r="O18" t="str">
        <f t="shared" si="6"/>
        <v>Kode6</v>
      </c>
      <c r="P18">
        <f t="shared" si="12"/>
        <v>31</v>
      </c>
      <c r="Q18">
        <f t="shared" ca="1" si="10"/>
        <v>0</v>
      </c>
      <c r="R18" s="16">
        <f t="shared" ca="1" si="7"/>
        <v>0</v>
      </c>
      <c r="S18" s="16">
        <f t="shared" ca="1" si="3"/>
        <v>0</v>
      </c>
      <c r="T18" s="16">
        <f t="shared" ca="1" si="3"/>
        <v>0</v>
      </c>
      <c r="U18" s="16">
        <f t="shared" ca="1" si="3"/>
        <v>0</v>
      </c>
      <c r="V18" s="16">
        <f t="shared" ca="1" si="3"/>
        <v>0</v>
      </c>
      <c r="W18" s="1" t="str">
        <f t="shared" ca="1" si="11"/>
        <v/>
      </c>
      <c r="X18" s="16">
        <f t="shared" ca="1" si="3"/>
        <v>0</v>
      </c>
      <c r="Y18" t="str">
        <f t="shared" ref="Y18" ca="1" si="18">IF(X18="MVA",INDIRECT(ADDRESS(1+$P18-2,1+X$6,4,1,$O18)),"")</f>
        <v/>
      </c>
    </row>
    <row r="19" spans="1:25" x14ac:dyDescent="0.3">
      <c r="A19">
        <v>3</v>
      </c>
      <c r="B19" t="str">
        <f t="shared" si="4"/>
        <v>Kode3</v>
      </c>
      <c r="C19">
        <f t="shared" si="15"/>
        <v>6</v>
      </c>
      <c r="D19">
        <f t="shared" ca="1" si="5"/>
        <v>0</v>
      </c>
      <c r="E19">
        <f t="shared" ca="1" si="2"/>
        <v>0</v>
      </c>
      <c r="F19">
        <f t="shared" ca="1" si="2"/>
        <v>0</v>
      </c>
      <c r="G19">
        <f t="shared" ca="1" si="2"/>
        <v>0</v>
      </c>
      <c r="H19">
        <f t="shared" ca="1" si="2"/>
        <v>0</v>
      </c>
      <c r="I19">
        <f t="shared" ca="1" si="2"/>
        <v>0</v>
      </c>
      <c r="J19">
        <f t="shared" ca="1" si="2"/>
        <v>0</v>
      </c>
      <c r="K19">
        <f t="shared" ca="1" si="2"/>
        <v>0</v>
      </c>
      <c r="N19">
        <v>11</v>
      </c>
      <c r="O19" t="str">
        <f t="shared" si="6"/>
        <v>Kode11</v>
      </c>
      <c r="P19">
        <f t="shared" si="12"/>
        <v>29</v>
      </c>
      <c r="Q19" t="str">
        <f t="shared" ca="1" si="10"/>
        <v>MVAkode</v>
      </c>
      <c r="R19" s="16">
        <f t="shared" ca="1" si="7"/>
        <v>0</v>
      </c>
      <c r="S19" s="16">
        <f t="shared" ca="1" si="3"/>
        <v>0</v>
      </c>
      <c r="T19" s="16" t="str">
        <f t="shared" ca="1" si="3"/>
        <v>Spesifikasjon</v>
      </c>
      <c r="U19" s="16" t="str">
        <f t="shared" ca="1" si="3"/>
        <v>MVAkode regnskap</v>
      </c>
      <c r="V19" s="16" t="str">
        <f t="shared" ca="1" si="3"/>
        <v>Grunnlag</v>
      </c>
      <c r="W19" s="1" t="str">
        <f t="shared" ca="1" si="11"/>
        <v>Sats</v>
      </c>
      <c r="X19" s="16" t="str">
        <f t="shared" ca="1" si="3"/>
        <v>MVA</v>
      </c>
      <c r="Y19">
        <f t="shared" ref="Y19" ca="1" si="19">IF(X19="MVA",INDIRECT(ADDRESS(1+$P19-2,1+X$6,4,1,$O19)),"")</f>
        <v>-1500</v>
      </c>
    </row>
    <row r="20" spans="1:25" x14ac:dyDescent="0.3">
      <c r="A20">
        <v>3</v>
      </c>
      <c r="B20" t="str">
        <f t="shared" si="4"/>
        <v>Kode3</v>
      </c>
      <c r="C20">
        <f t="shared" si="15"/>
        <v>7</v>
      </c>
      <c r="D20">
        <f t="shared" ca="1" si="5"/>
        <v>0</v>
      </c>
      <c r="E20">
        <f t="shared" ca="1" si="2"/>
        <v>0</v>
      </c>
      <c r="F20">
        <f t="shared" ca="1" si="2"/>
        <v>0</v>
      </c>
      <c r="G20">
        <f t="shared" ca="1" si="2"/>
        <v>0</v>
      </c>
      <c r="H20">
        <f t="shared" ca="1" si="2"/>
        <v>0</v>
      </c>
      <c r="I20">
        <f t="shared" ca="1" si="2"/>
        <v>0</v>
      </c>
      <c r="J20">
        <f t="shared" ca="1" si="2"/>
        <v>0</v>
      </c>
      <c r="K20">
        <f t="shared" ca="1" si="2"/>
        <v>0</v>
      </c>
      <c r="N20">
        <v>11</v>
      </c>
      <c r="O20" t="str">
        <f t="shared" si="6"/>
        <v>Kode11</v>
      </c>
      <c r="P20">
        <f t="shared" si="12"/>
        <v>30</v>
      </c>
      <c r="Q20" t="str">
        <f t="shared" ca="1" si="10"/>
        <v>11  Fradragsberettiget innenlands inngående merverdiavgift, redusert sats, middels</v>
      </c>
      <c r="R20" s="16">
        <f t="shared" ca="1" si="7"/>
        <v>0</v>
      </c>
      <c r="S20" s="16">
        <f t="shared" ca="1" si="3"/>
        <v>0</v>
      </c>
      <c r="T20" s="16">
        <f t="shared" ca="1" si="3"/>
        <v>0</v>
      </c>
      <c r="U20" s="16" t="str">
        <f t="shared" ca="1" si="3"/>
        <v>15% inng mva</v>
      </c>
      <c r="V20" s="16">
        <f t="shared" ca="1" si="3"/>
        <v>0</v>
      </c>
      <c r="W20" s="1" t="str">
        <f t="shared" ca="1" si="11"/>
        <v/>
      </c>
      <c r="X20" s="16">
        <f t="shared" ca="1" si="3"/>
        <v>-1500</v>
      </c>
      <c r="Y20" t="str">
        <f t="shared" ref="Y20" ca="1" si="20">IF(X20="MVA",INDIRECT(ADDRESS(1+$P20-2,1+X$6,4,1,$O20)),"")</f>
        <v/>
      </c>
    </row>
    <row r="21" spans="1:25" x14ac:dyDescent="0.3">
      <c r="A21">
        <v>3</v>
      </c>
      <c r="B21" t="str">
        <f t="shared" si="4"/>
        <v>Kode3</v>
      </c>
      <c r="C21">
        <f t="shared" si="15"/>
        <v>8</v>
      </c>
      <c r="D21">
        <f t="shared" ca="1" si="5"/>
        <v>0</v>
      </c>
      <c r="E21">
        <f t="shared" ca="1" si="2"/>
        <v>0</v>
      </c>
      <c r="F21">
        <f t="shared" ca="1" si="2"/>
        <v>0</v>
      </c>
      <c r="G21">
        <f t="shared" ca="1" si="2"/>
        <v>0</v>
      </c>
      <c r="H21">
        <f t="shared" ca="1" si="2"/>
        <v>0</v>
      </c>
      <c r="I21">
        <f t="shared" ca="1" si="2"/>
        <v>0</v>
      </c>
      <c r="J21">
        <f t="shared" ca="1" si="2"/>
        <v>0</v>
      </c>
      <c r="K21">
        <f t="shared" ca="1" si="2"/>
        <v>0</v>
      </c>
      <c r="N21">
        <v>11</v>
      </c>
      <c r="O21" t="str">
        <f t="shared" si="6"/>
        <v>Kode11</v>
      </c>
      <c r="P21">
        <f t="shared" si="12"/>
        <v>31</v>
      </c>
      <c r="Q21">
        <f t="shared" ca="1" si="10"/>
        <v>0</v>
      </c>
      <c r="R21" s="16">
        <f t="shared" ca="1" si="7"/>
        <v>0</v>
      </c>
      <c r="S21" s="16">
        <f t="shared" ca="1" si="3"/>
        <v>0</v>
      </c>
      <c r="T21" s="16">
        <f t="shared" ca="1" si="3"/>
        <v>0</v>
      </c>
      <c r="U21" s="16">
        <f t="shared" ca="1" si="3"/>
        <v>0</v>
      </c>
      <c r="V21" s="16">
        <f t="shared" ca="1" si="3"/>
        <v>0</v>
      </c>
      <c r="W21" s="1" t="str">
        <f t="shared" ca="1" si="11"/>
        <v/>
      </c>
      <c r="X21" s="16">
        <f t="shared" ca="1" si="3"/>
        <v>0</v>
      </c>
      <c r="Y21" t="str">
        <f t="shared" ref="Y21" ca="1" si="21">IF(X21="MVA",INDIRECT(ADDRESS(1+$P21-2,1+X$6,4,1,$O21)),"")</f>
        <v/>
      </c>
    </row>
    <row r="22" spans="1:25" x14ac:dyDescent="0.3">
      <c r="A22">
        <v>3</v>
      </c>
      <c r="B22" t="str">
        <f t="shared" si="4"/>
        <v>Kode3</v>
      </c>
      <c r="C22">
        <f t="shared" si="15"/>
        <v>9</v>
      </c>
      <c r="D22">
        <f t="shared" ca="1" si="5"/>
        <v>0</v>
      </c>
      <c r="E22">
        <f t="shared" ca="1" si="2"/>
        <v>0</v>
      </c>
      <c r="F22">
        <f t="shared" ca="1" si="2"/>
        <v>0</v>
      </c>
      <c r="G22">
        <f t="shared" ca="1" si="2"/>
        <v>0</v>
      </c>
      <c r="H22">
        <f t="shared" ca="1" si="2"/>
        <v>0</v>
      </c>
      <c r="I22">
        <f t="shared" ca="1" si="2"/>
        <v>0</v>
      </c>
      <c r="J22">
        <f t="shared" ca="1" si="2"/>
        <v>0</v>
      </c>
      <c r="K22">
        <f t="shared" ca="1" si="2"/>
        <v>0</v>
      </c>
      <c r="N22">
        <v>12</v>
      </c>
      <c r="O22" t="str">
        <f t="shared" si="6"/>
        <v>Kode12</v>
      </c>
      <c r="P22">
        <f t="shared" si="12"/>
        <v>29</v>
      </c>
      <c r="Q22" t="str">
        <f t="shared" ca="1" si="10"/>
        <v>MVAkode</v>
      </c>
      <c r="R22" s="16">
        <f t="shared" ca="1" si="7"/>
        <v>0</v>
      </c>
      <c r="S22" s="16">
        <f t="shared" ca="1" si="3"/>
        <v>0</v>
      </c>
      <c r="T22" s="16" t="str">
        <f t="shared" ca="1" si="3"/>
        <v>Spesifikasjon</v>
      </c>
      <c r="U22" s="16" t="str">
        <f t="shared" ca="1" si="3"/>
        <v>MVAkode regnskap</v>
      </c>
      <c r="V22" s="16" t="str">
        <f t="shared" ca="1" si="3"/>
        <v>Grunnlag</v>
      </c>
      <c r="W22" s="1" t="str">
        <f t="shared" ca="1" si="11"/>
        <v>Sats</v>
      </c>
      <c r="X22" s="16" t="str">
        <f t="shared" ca="1" si="3"/>
        <v>MVA</v>
      </c>
      <c r="Y22">
        <f t="shared" ref="Y22" ca="1" si="22">IF(X22="MVA",INDIRECT(ADDRESS(1+$P22-2,1+X$6,4,1,$O22)),"")</f>
        <v>-1111</v>
      </c>
    </row>
    <row r="23" spans="1:25" x14ac:dyDescent="0.3">
      <c r="A23">
        <v>5</v>
      </c>
      <c r="B23" t="str">
        <f t="shared" si="4"/>
        <v>Kode5</v>
      </c>
      <c r="C23">
        <f t="shared" si="15"/>
        <v>2</v>
      </c>
      <c r="D23">
        <f t="shared" ca="1" si="5"/>
        <v>1</v>
      </c>
      <c r="E23">
        <f t="shared" ca="1" si="5"/>
        <v>3120</v>
      </c>
      <c r="F23" t="str">
        <f t="shared" ca="1" si="5"/>
        <v>Salgsinntekt tjenester, innenlands, avgiftsfri</v>
      </c>
      <c r="G23">
        <f t="shared" ca="1" si="5"/>
        <v>-20000</v>
      </c>
      <c r="H23" t="str">
        <f t="shared" ca="1" si="5"/>
        <v>Fritatt</v>
      </c>
      <c r="I23">
        <f t="shared" ca="1" si="5"/>
        <v>0</v>
      </c>
      <c r="J23">
        <f t="shared" ca="1" si="5"/>
        <v>0</v>
      </c>
      <c r="K23">
        <f t="shared" ca="1" si="5"/>
        <v>5</v>
      </c>
      <c r="N23">
        <v>12</v>
      </c>
      <c r="O23" t="str">
        <f t="shared" si="6"/>
        <v>Kode12</v>
      </c>
      <c r="P23">
        <f t="shared" si="12"/>
        <v>30</v>
      </c>
      <c r="Q23" t="str">
        <f t="shared" ca="1" si="10"/>
        <v>12  Fradragsberettiget innenlands inngående merverdiavgift, redusert sats, fisk</v>
      </c>
      <c r="R23" s="16">
        <f t="shared" ca="1" si="7"/>
        <v>0</v>
      </c>
      <c r="S23" s="16">
        <f t="shared" ca="1" si="7"/>
        <v>0</v>
      </c>
      <c r="T23" s="16">
        <f t="shared" ca="1" si="7"/>
        <v>0</v>
      </c>
      <c r="U23" s="16" t="str">
        <f t="shared" ca="1" si="7"/>
        <v>11,11% inng mva</v>
      </c>
      <c r="V23" s="16">
        <f t="shared" ca="1" si="7"/>
        <v>0</v>
      </c>
      <c r="W23" s="1" t="str">
        <f t="shared" ca="1" si="11"/>
        <v/>
      </c>
      <c r="X23" s="16">
        <f t="shared" ca="1" si="7"/>
        <v>-1111</v>
      </c>
      <c r="Y23" t="str">
        <f t="shared" ref="Y23" ca="1" si="23">IF(X23="MVA",INDIRECT(ADDRESS(1+$P23-2,1+X$6,4,1,$O23)),"")</f>
        <v/>
      </c>
    </row>
    <row r="24" spans="1:25" x14ac:dyDescent="0.3">
      <c r="A24">
        <v>5</v>
      </c>
      <c r="B24" t="str">
        <f t="shared" si="4"/>
        <v>Kode5</v>
      </c>
      <c r="C24">
        <f t="shared" si="15"/>
        <v>3</v>
      </c>
      <c r="D24">
        <f t="shared" ref="D24:K55" ca="1" si="24">INDIRECT(ADDRESS(1+$C24,1+D$6,4,1,$B24))</f>
        <v>1</v>
      </c>
      <c r="E24">
        <f t="shared" ca="1" si="24"/>
        <v>2700</v>
      </c>
      <c r="F24" t="str">
        <f t="shared" ca="1" si="24"/>
        <v>Utgående merverdiavgift, høy sats</v>
      </c>
      <c r="G24">
        <f t="shared" ca="1" si="24"/>
        <v>0</v>
      </c>
      <c r="H24">
        <f t="shared" ca="1" si="24"/>
        <v>0</v>
      </c>
      <c r="I24">
        <f t="shared" ca="1" si="24"/>
        <v>0</v>
      </c>
      <c r="J24">
        <f t="shared" ca="1" si="24"/>
        <v>0</v>
      </c>
      <c r="K24">
        <f t="shared" ca="1" si="24"/>
        <v>0</v>
      </c>
      <c r="N24">
        <v>12</v>
      </c>
      <c r="O24" t="str">
        <f t="shared" si="6"/>
        <v>Kode12</v>
      </c>
      <c r="P24">
        <f t="shared" si="12"/>
        <v>31</v>
      </c>
      <c r="Q24">
        <f t="shared" ca="1" si="10"/>
        <v>0</v>
      </c>
      <c r="R24" s="16">
        <f t="shared" ca="1" si="10"/>
        <v>0</v>
      </c>
      <c r="S24" s="16">
        <f t="shared" ca="1" si="10"/>
        <v>0</v>
      </c>
      <c r="T24" s="16">
        <f t="shared" ca="1" si="10"/>
        <v>0</v>
      </c>
      <c r="U24" s="16">
        <f t="shared" ca="1" si="10"/>
        <v>0</v>
      </c>
      <c r="V24" s="16">
        <f t="shared" ca="1" si="10"/>
        <v>0</v>
      </c>
      <c r="W24" s="1" t="str">
        <f t="shared" ca="1" si="11"/>
        <v/>
      </c>
      <c r="X24" s="16">
        <f t="shared" ca="1" si="10"/>
        <v>0</v>
      </c>
      <c r="Y24" t="str">
        <f t="shared" ref="Y24" ca="1" si="25">IF(X24="MVA",INDIRECT(ADDRESS(1+$P24-2,1+X$6,4,1,$O24)),"")</f>
        <v/>
      </c>
    </row>
    <row r="25" spans="1:25" x14ac:dyDescent="0.3">
      <c r="A25">
        <v>5</v>
      </c>
      <c r="B25" t="str">
        <f t="shared" si="4"/>
        <v>Kode5</v>
      </c>
      <c r="C25">
        <f t="shared" si="15"/>
        <v>4</v>
      </c>
      <c r="D25">
        <f t="shared" ca="1" si="24"/>
        <v>1</v>
      </c>
      <c r="E25">
        <f t="shared" ca="1" si="24"/>
        <v>1500</v>
      </c>
      <c r="F25" t="str">
        <f t="shared" ca="1" si="24"/>
        <v>Kundefordringer</v>
      </c>
      <c r="G25">
        <f t="shared" ca="1" si="24"/>
        <v>20000</v>
      </c>
      <c r="H25">
        <f t="shared" ca="1" si="24"/>
        <v>0</v>
      </c>
      <c r="I25">
        <f t="shared" ca="1" si="24"/>
        <v>0</v>
      </c>
      <c r="J25">
        <f t="shared" ca="1" si="24"/>
        <v>0</v>
      </c>
      <c r="K25">
        <f t="shared" ca="1" si="24"/>
        <v>0</v>
      </c>
      <c r="N25">
        <v>13</v>
      </c>
      <c r="O25" t="str">
        <f t="shared" si="6"/>
        <v>Kode13</v>
      </c>
      <c r="P25">
        <f t="shared" si="12"/>
        <v>29</v>
      </c>
      <c r="Q25" t="str">
        <f t="shared" ca="1" si="10"/>
        <v>MVAkode</v>
      </c>
      <c r="R25" s="16">
        <f t="shared" ca="1" si="10"/>
        <v>0</v>
      </c>
      <c r="S25" s="16">
        <f t="shared" ca="1" si="10"/>
        <v>0</v>
      </c>
      <c r="T25" s="16" t="str">
        <f t="shared" ca="1" si="10"/>
        <v>Spesifikasjon</v>
      </c>
      <c r="U25" s="16" t="str">
        <f t="shared" ca="1" si="10"/>
        <v>MVAkode regnskap</v>
      </c>
      <c r="V25" s="16" t="str">
        <f t="shared" ca="1" si="10"/>
        <v>Grunnlag</v>
      </c>
      <c r="W25" s="1" t="str">
        <f t="shared" ca="1" si="11"/>
        <v>Sats</v>
      </c>
      <c r="X25" s="16" t="str">
        <f t="shared" ca="1" si="10"/>
        <v>MVA</v>
      </c>
      <c r="Y25">
        <f t="shared" ref="Y25" ca="1" si="26">IF(X25="MVA",INDIRECT(ADDRESS(1+$P25-2,1+X$6,4,1,$O25)),"")</f>
        <v>-1200</v>
      </c>
    </row>
    <row r="26" spans="1:25" x14ac:dyDescent="0.3">
      <c r="A26">
        <v>5</v>
      </c>
      <c r="B26" t="str">
        <f t="shared" si="4"/>
        <v>Kode5</v>
      </c>
      <c r="C26">
        <f t="shared" si="15"/>
        <v>5</v>
      </c>
      <c r="D26">
        <f t="shared" ca="1" si="24"/>
        <v>0</v>
      </c>
      <c r="E26">
        <f t="shared" ca="1" si="24"/>
        <v>0</v>
      </c>
      <c r="F26">
        <f t="shared" ca="1" si="24"/>
        <v>0</v>
      </c>
      <c r="G26">
        <f t="shared" ca="1" si="24"/>
        <v>0</v>
      </c>
      <c r="H26">
        <f t="shared" ca="1" si="24"/>
        <v>0</v>
      </c>
      <c r="I26">
        <f t="shared" ca="1" si="24"/>
        <v>0</v>
      </c>
      <c r="J26">
        <f t="shared" ca="1" si="24"/>
        <v>0</v>
      </c>
      <c r="K26">
        <f t="shared" ca="1" si="24"/>
        <v>0</v>
      </c>
      <c r="N26">
        <v>13</v>
      </c>
      <c r="O26" t="str">
        <f t="shared" si="6"/>
        <v>Kode13</v>
      </c>
      <c r="P26">
        <f t="shared" si="12"/>
        <v>30</v>
      </c>
      <c r="Q26" t="str">
        <f t="shared" ca="1" si="10"/>
        <v>13  Fradragsberettiget innenlands inngående merverdiavgift, redusert sats, lav</v>
      </c>
      <c r="R26" s="16">
        <f t="shared" ca="1" si="10"/>
        <v>0</v>
      </c>
      <c r="S26" s="16">
        <f t="shared" ca="1" si="10"/>
        <v>0</v>
      </c>
      <c r="T26" s="16">
        <f t="shared" ca="1" si="10"/>
        <v>0</v>
      </c>
      <c r="U26" s="16" t="str">
        <f t="shared" ca="1" si="10"/>
        <v>12% inng mva</v>
      </c>
      <c r="V26" s="16">
        <f t="shared" ca="1" si="10"/>
        <v>0</v>
      </c>
      <c r="W26" s="1" t="str">
        <f t="shared" ca="1" si="11"/>
        <v/>
      </c>
      <c r="X26" s="16">
        <f t="shared" ca="1" si="10"/>
        <v>-1200</v>
      </c>
      <c r="Y26" t="str">
        <f t="shared" ref="Y26" ca="1" si="27">IF(X26="MVA",INDIRECT(ADDRESS(1+$P26-2,1+X$6,4,1,$O26)),"")</f>
        <v/>
      </c>
    </row>
    <row r="27" spans="1:25" x14ac:dyDescent="0.3">
      <c r="A27">
        <v>5</v>
      </c>
      <c r="B27" t="str">
        <f t="shared" si="4"/>
        <v>Kode5</v>
      </c>
      <c r="C27">
        <f t="shared" si="15"/>
        <v>6</v>
      </c>
      <c r="D27">
        <f t="shared" ca="1" si="24"/>
        <v>0</v>
      </c>
      <c r="E27">
        <f t="shared" ca="1" si="24"/>
        <v>0</v>
      </c>
      <c r="F27">
        <f t="shared" ca="1" si="24"/>
        <v>0</v>
      </c>
      <c r="G27">
        <f t="shared" ca="1" si="24"/>
        <v>0</v>
      </c>
      <c r="H27">
        <f t="shared" ca="1" si="24"/>
        <v>0</v>
      </c>
      <c r="I27">
        <f t="shared" ca="1" si="24"/>
        <v>0</v>
      </c>
      <c r="J27">
        <f t="shared" ca="1" si="24"/>
        <v>0</v>
      </c>
      <c r="K27">
        <f t="shared" ca="1" si="24"/>
        <v>0</v>
      </c>
      <c r="N27">
        <v>13</v>
      </c>
      <c r="O27" t="str">
        <f t="shared" si="6"/>
        <v>Kode13</v>
      </c>
      <c r="P27">
        <f t="shared" si="12"/>
        <v>31</v>
      </c>
      <c r="Q27">
        <f t="shared" ca="1" si="10"/>
        <v>0</v>
      </c>
      <c r="R27" s="16">
        <f t="shared" ca="1" si="10"/>
        <v>0</v>
      </c>
      <c r="S27" s="16">
        <f t="shared" ca="1" si="10"/>
        <v>0</v>
      </c>
      <c r="T27" s="16">
        <f t="shared" ca="1" si="10"/>
        <v>0</v>
      </c>
      <c r="U27" s="16">
        <f t="shared" ca="1" si="10"/>
        <v>0</v>
      </c>
      <c r="V27" s="16">
        <f t="shared" ca="1" si="10"/>
        <v>0</v>
      </c>
      <c r="W27" s="1" t="str">
        <f t="shared" ca="1" si="11"/>
        <v/>
      </c>
      <c r="X27" s="16">
        <f t="shared" ca="1" si="10"/>
        <v>0</v>
      </c>
      <c r="Y27" t="str">
        <f t="shared" ref="Y27" ca="1" si="28">IF(X27="MVA",INDIRECT(ADDRESS(1+$P27-2,1+X$6,4,1,$O27)),"")</f>
        <v/>
      </c>
    </row>
    <row r="28" spans="1:25" x14ac:dyDescent="0.3">
      <c r="A28">
        <v>5</v>
      </c>
      <c r="B28" t="str">
        <f t="shared" si="4"/>
        <v>Kode5</v>
      </c>
      <c r="C28">
        <f t="shared" si="15"/>
        <v>7</v>
      </c>
      <c r="D28">
        <f t="shared" ca="1" si="24"/>
        <v>0</v>
      </c>
      <c r="E28">
        <f t="shared" ca="1" si="24"/>
        <v>0</v>
      </c>
      <c r="F28">
        <f t="shared" ca="1" si="24"/>
        <v>0</v>
      </c>
      <c r="G28">
        <f t="shared" ca="1" si="24"/>
        <v>0</v>
      </c>
      <c r="H28">
        <f t="shared" ca="1" si="24"/>
        <v>0</v>
      </c>
      <c r="I28">
        <f t="shared" ca="1" si="24"/>
        <v>0</v>
      </c>
      <c r="J28">
        <f t="shared" ca="1" si="24"/>
        <v>0</v>
      </c>
      <c r="K28">
        <f t="shared" ca="1" si="24"/>
        <v>0</v>
      </c>
      <c r="N28">
        <v>14</v>
      </c>
      <c r="O28" t="str">
        <f t="shared" si="6"/>
        <v>Kode14</v>
      </c>
      <c r="P28">
        <f t="shared" si="12"/>
        <v>29</v>
      </c>
      <c r="Q28" t="str">
        <f t="shared" ca="1" si="10"/>
        <v>MVAkode</v>
      </c>
      <c r="R28" s="16">
        <f t="shared" ca="1" si="10"/>
        <v>0</v>
      </c>
      <c r="S28" s="16">
        <f t="shared" ca="1" si="10"/>
        <v>0</v>
      </c>
      <c r="T28" s="16" t="str">
        <f t="shared" ca="1" si="10"/>
        <v>Spesifikasjon</v>
      </c>
      <c r="U28" s="16" t="str">
        <f t="shared" ca="1" si="10"/>
        <v>MVAkode regnskap</v>
      </c>
      <c r="V28" s="16" t="str">
        <f t="shared" ca="1" si="10"/>
        <v>Grunnlag</v>
      </c>
      <c r="W28" s="1" t="str">
        <f t="shared" ca="1" si="11"/>
        <v>Sats</v>
      </c>
      <c r="X28" s="16" t="str">
        <f t="shared" ca="1" si="10"/>
        <v>MVA</v>
      </c>
      <c r="Y28">
        <f t="shared" ref="Y28" ca="1" si="29">IF(X28="MVA",INDIRECT(ADDRESS(1+$P28-2,1+X$6,4,1,$O28)),"")</f>
        <v>-2500</v>
      </c>
    </row>
    <row r="29" spans="1:25" x14ac:dyDescent="0.3">
      <c r="A29">
        <v>5</v>
      </c>
      <c r="B29" t="str">
        <f t="shared" si="4"/>
        <v>Kode5</v>
      </c>
      <c r="C29">
        <f t="shared" si="15"/>
        <v>8</v>
      </c>
      <c r="D29">
        <f t="shared" ca="1" si="24"/>
        <v>0</v>
      </c>
      <c r="E29">
        <f t="shared" ca="1" si="24"/>
        <v>0</v>
      </c>
      <c r="F29">
        <f t="shared" ca="1" si="24"/>
        <v>0</v>
      </c>
      <c r="G29">
        <f t="shared" ca="1" si="24"/>
        <v>0</v>
      </c>
      <c r="H29">
        <f t="shared" ca="1" si="24"/>
        <v>0</v>
      </c>
      <c r="I29">
        <f t="shared" ca="1" si="24"/>
        <v>0</v>
      </c>
      <c r="J29">
        <f t="shared" ca="1" si="24"/>
        <v>0</v>
      </c>
      <c r="K29">
        <f t="shared" ca="1" si="24"/>
        <v>0</v>
      </c>
      <c r="N29">
        <v>14</v>
      </c>
      <c r="O29" t="str">
        <f t="shared" si="6"/>
        <v>Kode14</v>
      </c>
      <c r="P29">
        <f t="shared" si="12"/>
        <v>30</v>
      </c>
      <c r="Q29" t="str">
        <f t="shared" ca="1" si="10"/>
        <v>14  Fradragsberettiget innførselsmerverdiavgift, alminnelig sats</v>
      </c>
      <c r="R29" s="16">
        <f t="shared" ca="1" si="10"/>
        <v>0</v>
      </c>
      <c r="S29" s="16">
        <f t="shared" ca="1" si="10"/>
        <v>0</v>
      </c>
      <c r="T29" s="16">
        <f t="shared" ca="1" si="10"/>
        <v>0</v>
      </c>
      <c r="U29" s="16" t="str">
        <f t="shared" ca="1" si="10"/>
        <v>25% inng mva</v>
      </c>
      <c r="V29" s="16">
        <f t="shared" ca="1" si="10"/>
        <v>0</v>
      </c>
      <c r="W29" s="1" t="str">
        <f t="shared" ca="1" si="11"/>
        <v/>
      </c>
      <c r="X29" s="16">
        <f t="shared" ca="1" si="10"/>
        <v>-2500</v>
      </c>
      <c r="Y29" t="str">
        <f t="shared" ref="Y29" ca="1" si="30">IF(X29="MVA",INDIRECT(ADDRESS(1+$P29-2,1+X$6,4,1,$O29)),"")</f>
        <v/>
      </c>
    </row>
    <row r="30" spans="1:25" x14ac:dyDescent="0.3">
      <c r="A30">
        <v>5</v>
      </c>
      <c r="B30" t="str">
        <f t="shared" si="4"/>
        <v>Kode5</v>
      </c>
      <c r="C30">
        <f t="shared" si="15"/>
        <v>9</v>
      </c>
      <c r="D30">
        <f t="shared" ca="1" si="24"/>
        <v>0</v>
      </c>
      <c r="E30">
        <f t="shared" ca="1" si="24"/>
        <v>0</v>
      </c>
      <c r="F30">
        <f t="shared" ca="1" si="24"/>
        <v>0</v>
      </c>
      <c r="G30">
        <f t="shared" ca="1" si="24"/>
        <v>0</v>
      </c>
      <c r="H30">
        <f t="shared" ca="1" si="24"/>
        <v>0</v>
      </c>
      <c r="I30">
        <f t="shared" ca="1" si="24"/>
        <v>0</v>
      </c>
      <c r="J30">
        <f t="shared" ca="1" si="24"/>
        <v>0</v>
      </c>
      <c r="K30">
        <f t="shared" ca="1" si="24"/>
        <v>0</v>
      </c>
      <c r="N30">
        <v>14</v>
      </c>
      <c r="O30" t="str">
        <f t="shared" si="6"/>
        <v>Kode14</v>
      </c>
      <c r="P30">
        <f t="shared" si="12"/>
        <v>31</v>
      </c>
      <c r="Q30">
        <f t="shared" ca="1" si="10"/>
        <v>0</v>
      </c>
      <c r="R30" s="16">
        <f t="shared" ca="1" si="10"/>
        <v>0</v>
      </c>
      <c r="S30" s="16">
        <f t="shared" ca="1" si="10"/>
        <v>0</v>
      </c>
      <c r="T30" s="16">
        <f t="shared" ca="1" si="10"/>
        <v>0</v>
      </c>
      <c r="U30" s="16">
        <f t="shared" ca="1" si="10"/>
        <v>0</v>
      </c>
      <c r="V30" s="16">
        <f t="shared" ca="1" si="10"/>
        <v>0</v>
      </c>
      <c r="W30" s="1" t="str">
        <f t="shared" ca="1" si="11"/>
        <v/>
      </c>
      <c r="X30" s="16">
        <f t="shared" ca="1" si="10"/>
        <v>0</v>
      </c>
      <c r="Y30" t="str">
        <f t="shared" ref="Y30" ca="1" si="31">IF(X30="MVA",INDIRECT(ADDRESS(1+$P30-2,1+X$6,4,1,$O30)),"")</f>
        <v/>
      </c>
    </row>
    <row r="31" spans="1:25" x14ac:dyDescent="0.3">
      <c r="A31">
        <v>6</v>
      </c>
      <c r="B31" t="str">
        <f t="shared" si="4"/>
        <v>Kode6</v>
      </c>
      <c r="C31">
        <f t="shared" si="15"/>
        <v>2</v>
      </c>
      <c r="D31">
        <f t="shared" ca="1" si="24"/>
        <v>1</v>
      </c>
      <c r="E31">
        <f t="shared" ca="1" si="24"/>
        <v>3220</v>
      </c>
      <c r="F31" t="str">
        <f t="shared" ca="1" si="24"/>
        <v>Salgsinntekt tjenester, unntatt avgiftsplikt</v>
      </c>
      <c r="G31">
        <f t="shared" ca="1" si="24"/>
        <v>-20000</v>
      </c>
      <c r="H31" t="str">
        <f t="shared" ca="1" si="24"/>
        <v>Unntatt for mva</v>
      </c>
      <c r="I31">
        <f t="shared" ca="1" si="24"/>
        <v>0</v>
      </c>
      <c r="J31">
        <f t="shared" ca="1" si="24"/>
        <v>0</v>
      </c>
      <c r="K31">
        <f t="shared" ca="1" si="24"/>
        <v>6</v>
      </c>
      <c r="N31">
        <v>15</v>
      </c>
      <c r="O31" t="str">
        <f t="shared" si="6"/>
        <v>Kode15</v>
      </c>
      <c r="P31">
        <f t="shared" si="12"/>
        <v>29</v>
      </c>
      <c r="Q31" t="str">
        <f t="shared" ca="1" si="10"/>
        <v>MVAkode</v>
      </c>
      <c r="R31" s="16">
        <f t="shared" ca="1" si="10"/>
        <v>0</v>
      </c>
      <c r="S31" s="16">
        <f t="shared" ca="1" si="10"/>
        <v>0</v>
      </c>
      <c r="T31" s="16" t="str">
        <f t="shared" ca="1" si="10"/>
        <v>Spesifikasjon</v>
      </c>
      <c r="U31" s="16" t="str">
        <f t="shared" ca="1" si="10"/>
        <v>MVAkode regnskap</v>
      </c>
      <c r="V31" s="16" t="str">
        <f t="shared" ca="1" si="10"/>
        <v>Grunnlag</v>
      </c>
      <c r="W31" s="1" t="str">
        <f t="shared" ca="1" si="11"/>
        <v>Sats</v>
      </c>
      <c r="X31" s="16" t="str">
        <f t="shared" ca="1" si="10"/>
        <v>MVA</v>
      </c>
      <c r="Y31">
        <f t="shared" ref="Y31" ca="1" si="32">IF(X31="MVA",INDIRECT(ADDRESS(1+$P31-2,1+X$6,4,1,$O31)),"")</f>
        <v>-1500</v>
      </c>
    </row>
    <row r="32" spans="1:25" x14ac:dyDescent="0.3">
      <c r="A32">
        <v>6</v>
      </c>
      <c r="B32" t="str">
        <f t="shared" si="4"/>
        <v>Kode6</v>
      </c>
      <c r="C32">
        <f t="shared" si="15"/>
        <v>3</v>
      </c>
      <c r="D32">
        <f t="shared" ca="1" si="24"/>
        <v>1</v>
      </c>
      <c r="E32">
        <f t="shared" ca="1" si="24"/>
        <v>2700</v>
      </c>
      <c r="F32" t="str">
        <f t="shared" ca="1" si="24"/>
        <v>Utgående merverdiavgift, høy sats</v>
      </c>
      <c r="G32">
        <f t="shared" ca="1" si="24"/>
        <v>0</v>
      </c>
      <c r="H32">
        <f t="shared" ca="1" si="24"/>
        <v>0</v>
      </c>
      <c r="I32">
        <f t="shared" ca="1" si="24"/>
        <v>0</v>
      </c>
      <c r="J32">
        <f t="shared" ca="1" si="24"/>
        <v>0</v>
      </c>
      <c r="K32">
        <f t="shared" ca="1" si="24"/>
        <v>0</v>
      </c>
      <c r="N32">
        <v>15</v>
      </c>
      <c r="O32" t="str">
        <f t="shared" si="6"/>
        <v>Kode15</v>
      </c>
      <c r="P32">
        <f t="shared" si="12"/>
        <v>30</v>
      </c>
      <c r="Q32" t="str">
        <f t="shared" ca="1" si="10"/>
        <v>15  Fradragsberettiget innførselsmerverdiavgift, redusert sats, middels</v>
      </c>
      <c r="R32" s="16">
        <f t="shared" ca="1" si="10"/>
        <v>0</v>
      </c>
      <c r="S32" s="16">
        <f t="shared" ca="1" si="10"/>
        <v>0</v>
      </c>
      <c r="T32" s="16">
        <f t="shared" ca="1" si="10"/>
        <v>0</v>
      </c>
      <c r="U32" s="16" t="str">
        <f t="shared" ca="1" si="10"/>
        <v>15% inng mva</v>
      </c>
      <c r="V32" s="16">
        <f t="shared" ca="1" si="10"/>
        <v>0</v>
      </c>
      <c r="W32" s="1" t="str">
        <f t="shared" ca="1" si="11"/>
        <v/>
      </c>
      <c r="X32" s="16">
        <f t="shared" ca="1" si="10"/>
        <v>-1500</v>
      </c>
      <c r="Y32" t="str">
        <f t="shared" ref="Y32" ca="1" si="33">IF(X32="MVA",INDIRECT(ADDRESS(1+$P32-2,1+X$6,4,1,$O32)),"")</f>
        <v/>
      </c>
    </row>
    <row r="33" spans="1:25" x14ac:dyDescent="0.3">
      <c r="A33">
        <v>6</v>
      </c>
      <c r="B33" t="str">
        <f t="shared" si="4"/>
        <v>Kode6</v>
      </c>
      <c r="C33">
        <f t="shared" si="15"/>
        <v>4</v>
      </c>
      <c r="D33">
        <f t="shared" ca="1" si="24"/>
        <v>1</v>
      </c>
      <c r="E33">
        <f t="shared" ca="1" si="24"/>
        <v>1500</v>
      </c>
      <c r="F33" t="str">
        <f t="shared" ca="1" si="24"/>
        <v>Kundefordringer</v>
      </c>
      <c r="G33">
        <f t="shared" ca="1" si="24"/>
        <v>20000</v>
      </c>
      <c r="H33">
        <f t="shared" ca="1" si="24"/>
        <v>0</v>
      </c>
      <c r="I33">
        <f t="shared" ca="1" si="24"/>
        <v>0</v>
      </c>
      <c r="J33">
        <f t="shared" ca="1" si="24"/>
        <v>0</v>
      </c>
      <c r="K33">
        <f t="shared" ca="1" si="24"/>
        <v>0</v>
      </c>
      <c r="N33">
        <v>15</v>
      </c>
      <c r="O33" t="str">
        <f t="shared" si="6"/>
        <v>Kode15</v>
      </c>
      <c r="P33">
        <f t="shared" si="12"/>
        <v>31</v>
      </c>
      <c r="Q33">
        <f t="shared" ca="1" si="10"/>
        <v>0</v>
      </c>
      <c r="R33" s="16">
        <f t="shared" ca="1" si="10"/>
        <v>0</v>
      </c>
      <c r="S33" s="16">
        <f t="shared" ca="1" si="10"/>
        <v>0</v>
      </c>
      <c r="T33" s="16">
        <f t="shared" ca="1" si="10"/>
        <v>0</v>
      </c>
      <c r="U33" s="16">
        <f t="shared" ca="1" si="10"/>
        <v>0</v>
      </c>
      <c r="V33" s="16">
        <f t="shared" ca="1" si="10"/>
        <v>0</v>
      </c>
      <c r="W33" s="1" t="str">
        <f t="shared" ca="1" si="11"/>
        <v/>
      </c>
      <c r="X33" s="16">
        <f t="shared" ca="1" si="10"/>
        <v>0</v>
      </c>
      <c r="Y33" t="str">
        <f t="shared" ref="Y33" ca="1" si="34">IF(X33="MVA",INDIRECT(ADDRESS(1+$P33-2,1+X$6,4,1,$O33)),"")</f>
        <v/>
      </c>
    </row>
    <row r="34" spans="1:25" x14ac:dyDescent="0.3">
      <c r="A34">
        <v>6</v>
      </c>
      <c r="B34" t="str">
        <f t="shared" si="4"/>
        <v>Kode6</v>
      </c>
      <c r="C34">
        <f t="shared" si="15"/>
        <v>5</v>
      </c>
      <c r="D34">
        <f t="shared" ca="1" si="24"/>
        <v>0</v>
      </c>
      <c r="E34">
        <f t="shared" ca="1" si="24"/>
        <v>0</v>
      </c>
      <c r="F34">
        <f t="shared" ca="1" si="24"/>
        <v>0</v>
      </c>
      <c r="G34">
        <f t="shared" ca="1" si="24"/>
        <v>0</v>
      </c>
      <c r="H34">
        <f t="shared" ca="1" si="24"/>
        <v>0</v>
      </c>
      <c r="I34">
        <f t="shared" ca="1" si="24"/>
        <v>0</v>
      </c>
      <c r="J34">
        <f t="shared" ca="1" si="24"/>
        <v>0</v>
      </c>
      <c r="K34">
        <f t="shared" ca="1" si="24"/>
        <v>0</v>
      </c>
      <c r="N34">
        <v>31</v>
      </c>
      <c r="O34" t="str">
        <f t="shared" si="6"/>
        <v>Kode31</v>
      </c>
      <c r="P34">
        <f t="shared" si="12"/>
        <v>29</v>
      </c>
      <c r="Q34" t="str">
        <f t="shared" ca="1" si="10"/>
        <v>MVAkode</v>
      </c>
      <c r="R34" s="16">
        <f t="shared" ca="1" si="10"/>
        <v>0</v>
      </c>
      <c r="S34" s="16">
        <f t="shared" ca="1" si="10"/>
        <v>0</v>
      </c>
      <c r="T34" s="16" t="str">
        <f t="shared" ca="1" si="10"/>
        <v>Spesifikasjon</v>
      </c>
      <c r="U34" s="16" t="str">
        <f t="shared" ca="1" si="10"/>
        <v>MVAkode regnskap</v>
      </c>
      <c r="V34" s="16" t="str">
        <f t="shared" ca="1" si="10"/>
        <v>Grunnlag</v>
      </c>
      <c r="W34" s="1" t="str">
        <f t="shared" ca="1" si="11"/>
        <v>Sats</v>
      </c>
      <c r="X34" s="16" t="str">
        <f t="shared" ca="1" si="10"/>
        <v>MVA</v>
      </c>
      <c r="Y34">
        <f t="shared" ref="Y34" ca="1" si="35">IF(X34="MVA",INDIRECT(ADDRESS(1+$P34-2,1+X$6,4,1,$O34)),"")</f>
        <v>3000</v>
      </c>
    </row>
    <row r="35" spans="1:25" x14ac:dyDescent="0.3">
      <c r="A35">
        <v>6</v>
      </c>
      <c r="B35" t="str">
        <f t="shared" si="4"/>
        <v>Kode6</v>
      </c>
      <c r="C35">
        <f t="shared" si="15"/>
        <v>6</v>
      </c>
      <c r="D35">
        <f t="shared" ca="1" si="24"/>
        <v>0</v>
      </c>
      <c r="E35">
        <f t="shared" ca="1" si="24"/>
        <v>0</v>
      </c>
      <c r="F35">
        <f t="shared" ca="1" si="24"/>
        <v>0</v>
      </c>
      <c r="G35">
        <f t="shared" ca="1" si="24"/>
        <v>0</v>
      </c>
      <c r="H35">
        <f t="shared" ca="1" si="24"/>
        <v>0</v>
      </c>
      <c r="I35">
        <f t="shared" ca="1" si="24"/>
        <v>0</v>
      </c>
      <c r="J35">
        <f t="shared" ca="1" si="24"/>
        <v>0</v>
      </c>
      <c r="K35">
        <f t="shared" ca="1" si="24"/>
        <v>0</v>
      </c>
      <c r="N35">
        <v>31</v>
      </c>
      <c r="O35" t="str">
        <f t="shared" si="6"/>
        <v>Kode31</v>
      </c>
      <c r="P35">
        <f t="shared" si="12"/>
        <v>30</v>
      </c>
      <c r="Q35" t="str">
        <f t="shared" ca="1" si="10"/>
        <v>31  Utgående merverdiavgift, redusert sats, middels</v>
      </c>
      <c r="R35" s="16">
        <f t="shared" ca="1" si="10"/>
        <v>0</v>
      </c>
      <c r="S35" s="16">
        <f t="shared" ca="1" si="10"/>
        <v>0</v>
      </c>
      <c r="T35" s="16">
        <f t="shared" ca="1" si="10"/>
        <v>0</v>
      </c>
      <c r="U35" s="16" t="str">
        <f t="shared" ca="1" si="10"/>
        <v>15% utgående mva</v>
      </c>
      <c r="V35" s="16">
        <f t="shared" ca="1" si="10"/>
        <v>20000</v>
      </c>
      <c r="W35" s="1">
        <f t="shared" ca="1" si="11"/>
        <v>0.15</v>
      </c>
      <c r="X35" s="16">
        <f t="shared" ca="1" si="10"/>
        <v>3000</v>
      </c>
      <c r="Y35" t="str">
        <f t="shared" ref="Y35" ca="1" si="36">IF(X35="MVA",INDIRECT(ADDRESS(1+$P35-2,1+X$6,4,1,$O35)),"")</f>
        <v/>
      </c>
    </row>
    <row r="36" spans="1:25" x14ac:dyDescent="0.3">
      <c r="A36">
        <v>6</v>
      </c>
      <c r="B36" t="str">
        <f t="shared" si="4"/>
        <v>Kode6</v>
      </c>
      <c r="C36">
        <f t="shared" si="15"/>
        <v>7</v>
      </c>
      <c r="D36">
        <f t="shared" ca="1" si="24"/>
        <v>0</v>
      </c>
      <c r="E36">
        <f t="shared" ca="1" si="24"/>
        <v>0</v>
      </c>
      <c r="F36">
        <f t="shared" ca="1" si="24"/>
        <v>0</v>
      </c>
      <c r="G36">
        <f t="shared" ca="1" si="24"/>
        <v>0</v>
      </c>
      <c r="H36">
        <f t="shared" ca="1" si="24"/>
        <v>0</v>
      </c>
      <c r="I36">
        <f t="shared" ca="1" si="24"/>
        <v>0</v>
      </c>
      <c r="J36">
        <f t="shared" ca="1" si="24"/>
        <v>0</v>
      </c>
      <c r="K36">
        <f t="shared" ca="1" si="24"/>
        <v>0</v>
      </c>
      <c r="N36">
        <v>31</v>
      </c>
      <c r="O36" t="str">
        <f t="shared" si="6"/>
        <v>Kode31</v>
      </c>
      <c r="P36">
        <f t="shared" si="12"/>
        <v>31</v>
      </c>
      <c r="Q36">
        <f t="shared" ca="1" si="10"/>
        <v>0</v>
      </c>
      <c r="R36" s="16">
        <f t="shared" ca="1" si="10"/>
        <v>0</v>
      </c>
      <c r="S36" s="16">
        <f t="shared" ca="1" si="10"/>
        <v>0</v>
      </c>
      <c r="T36" s="16">
        <f t="shared" ca="1" si="10"/>
        <v>0</v>
      </c>
      <c r="U36" s="16">
        <f t="shared" ca="1" si="10"/>
        <v>0</v>
      </c>
      <c r="V36" s="16">
        <f t="shared" ca="1" si="10"/>
        <v>0</v>
      </c>
      <c r="W36" s="1" t="str">
        <f t="shared" ca="1" si="11"/>
        <v/>
      </c>
      <c r="X36" s="16">
        <f t="shared" ca="1" si="10"/>
        <v>0</v>
      </c>
      <c r="Y36" t="str">
        <f t="shared" ref="Y36" ca="1" si="37">IF(X36="MVA",INDIRECT(ADDRESS(1+$P36-2,1+X$6,4,1,$O36)),"")</f>
        <v/>
      </c>
    </row>
    <row r="37" spans="1:25" x14ac:dyDescent="0.3">
      <c r="A37">
        <v>6</v>
      </c>
      <c r="B37" t="str">
        <f t="shared" si="4"/>
        <v>Kode6</v>
      </c>
      <c r="C37">
        <f t="shared" si="15"/>
        <v>8</v>
      </c>
      <c r="D37">
        <f t="shared" ca="1" si="24"/>
        <v>0</v>
      </c>
      <c r="E37">
        <f t="shared" ca="1" si="24"/>
        <v>0</v>
      </c>
      <c r="F37">
        <f t="shared" ca="1" si="24"/>
        <v>0</v>
      </c>
      <c r="G37">
        <f t="shared" ca="1" si="24"/>
        <v>0</v>
      </c>
      <c r="H37">
        <f t="shared" ca="1" si="24"/>
        <v>0</v>
      </c>
      <c r="I37">
        <f t="shared" ca="1" si="24"/>
        <v>0</v>
      </c>
      <c r="J37">
        <f t="shared" ca="1" si="24"/>
        <v>0</v>
      </c>
      <c r="K37">
        <f t="shared" ca="1" si="24"/>
        <v>0</v>
      </c>
      <c r="N37">
        <v>32</v>
      </c>
      <c r="O37" t="str">
        <f t="shared" si="6"/>
        <v>Kode32</v>
      </c>
      <c r="P37">
        <f t="shared" si="12"/>
        <v>29</v>
      </c>
      <c r="Q37" t="str">
        <f t="shared" ca="1" si="10"/>
        <v>MVAkode</v>
      </c>
      <c r="R37" s="16">
        <f t="shared" ca="1" si="10"/>
        <v>0</v>
      </c>
      <c r="S37" s="16">
        <f t="shared" ca="1" si="10"/>
        <v>0</v>
      </c>
      <c r="T37" s="16" t="str">
        <f t="shared" ca="1" si="10"/>
        <v>Spesifikasjon</v>
      </c>
      <c r="U37" s="16" t="str">
        <f t="shared" ca="1" si="10"/>
        <v>MVAkode regnskap</v>
      </c>
      <c r="V37" s="16" t="str">
        <f t="shared" ca="1" si="10"/>
        <v>Grunnlag</v>
      </c>
      <c r="W37" s="1" t="str">
        <f t="shared" ca="1" si="11"/>
        <v>Sats</v>
      </c>
      <c r="X37" s="16" t="str">
        <f t="shared" ca="1" si="10"/>
        <v>MVA</v>
      </c>
      <c r="Y37">
        <f t="shared" ref="Y37" ca="1" si="38">IF(X37="MVA",INDIRECT(ADDRESS(1+$P37-2,1+X$6,4,1,$O37)),"")</f>
        <v>2222</v>
      </c>
    </row>
    <row r="38" spans="1:25" x14ac:dyDescent="0.3">
      <c r="A38">
        <v>6</v>
      </c>
      <c r="B38" t="str">
        <f t="shared" si="4"/>
        <v>Kode6</v>
      </c>
      <c r="C38">
        <f t="shared" si="15"/>
        <v>9</v>
      </c>
      <c r="D38">
        <f t="shared" ca="1" si="24"/>
        <v>0</v>
      </c>
      <c r="E38">
        <f t="shared" ca="1" si="24"/>
        <v>0</v>
      </c>
      <c r="F38">
        <f t="shared" ca="1" si="24"/>
        <v>0</v>
      </c>
      <c r="G38">
        <f t="shared" ca="1" si="24"/>
        <v>0</v>
      </c>
      <c r="H38">
        <f t="shared" ca="1" si="24"/>
        <v>0</v>
      </c>
      <c r="I38">
        <f t="shared" ca="1" si="24"/>
        <v>0</v>
      </c>
      <c r="J38">
        <f t="shared" ca="1" si="24"/>
        <v>0</v>
      </c>
      <c r="K38">
        <f t="shared" ca="1" si="24"/>
        <v>0</v>
      </c>
      <c r="N38">
        <v>32</v>
      </c>
      <c r="O38" t="str">
        <f t="shared" si="6"/>
        <v>Kode32</v>
      </c>
      <c r="P38">
        <f t="shared" si="12"/>
        <v>30</v>
      </c>
      <c r="Q38" t="str">
        <f t="shared" ca="1" si="10"/>
        <v>32  Utgående merverdiavgift, redusert sats, fisk</v>
      </c>
      <c r="R38" s="16">
        <f t="shared" ca="1" si="10"/>
        <v>0</v>
      </c>
      <c r="S38" s="16">
        <f t="shared" ca="1" si="10"/>
        <v>0</v>
      </c>
      <c r="T38" s="16">
        <f t="shared" ca="1" si="10"/>
        <v>0</v>
      </c>
      <c r="U38" s="16" t="str">
        <f t="shared" ca="1" si="10"/>
        <v>11,11% utgående mva</v>
      </c>
      <c r="V38" s="16">
        <f t="shared" ca="1" si="10"/>
        <v>20000</v>
      </c>
      <c r="W38" s="1">
        <f t="shared" ca="1" si="11"/>
        <v>0.1111</v>
      </c>
      <c r="X38" s="16">
        <f t="shared" ca="1" si="10"/>
        <v>2222</v>
      </c>
      <c r="Y38" t="str">
        <f t="shared" ref="Y38" ca="1" si="39">IF(X38="MVA",INDIRECT(ADDRESS(1+$P38-2,1+X$6,4,1,$O38)),"")</f>
        <v/>
      </c>
    </row>
    <row r="39" spans="1:25" x14ac:dyDescent="0.3">
      <c r="A39">
        <v>11</v>
      </c>
      <c r="B39" t="str">
        <f t="shared" si="4"/>
        <v>Kode11</v>
      </c>
      <c r="C39">
        <f t="shared" si="15"/>
        <v>2</v>
      </c>
      <c r="D39">
        <f t="shared" ca="1" si="24"/>
        <v>1</v>
      </c>
      <c r="E39">
        <f t="shared" ca="1" si="24"/>
        <v>4330</v>
      </c>
      <c r="F39" t="str">
        <f t="shared" ca="1" si="24"/>
        <v>Innkjøp av varer for videresalg, middels sats</v>
      </c>
      <c r="G39">
        <f t="shared" ca="1" si="24"/>
        <v>10000</v>
      </c>
      <c r="H39" t="str">
        <f t="shared" ca="1" si="24"/>
        <v>15% inng mva</v>
      </c>
      <c r="I39">
        <f t="shared" ca="1" si="24"/>
        <v>0.15</v>
      </c>
      <c r="J39">
        <f t="shared" ca="1" si="24"/>
        <v>1500</v>
      </c>
      <c r="K39">
        <f t="shared" ca="1" si="24"/>
        <v>11</v>
      </c>
      <c r="N39">
        <v>32</v>
      </c>
      <c r="O39" t="str">
        <f t="shared" si="6"/>
        <v>Kode32</v>
      </c>
      <c r="P39">
        <f t="shared" si="12"/>
        <v>31</v>
      </c>
      <c r="Q39">
        <f t="shared" ca="1" si="10"/>
        <v>0</v>
      </c>
      <c r="R39" s="16">
        <f t="shared" ca="1" si="10"/>
        <v>0</v>
      </c>
      <c r="S39" s="16">
        <f t="shared" ca="1" si="10"/>
        <v>0</v>
      </c>
      <c r="T39" s="16">
        <f t="shared" ca="1" si="10"/>
        <v>0</v>
      </c>
      <c r="U39" s="16">
        <f t="shared" ca="1" si="10"/>
        <v>0</v>
      </c>
      <c r="V39" s="16">
        <f t="shared" ca="1" si="10"/>
        <v>0</v>
      </c>
      <c r="W39" s="1" t="str">
        <f t="shared" ca="1" si="11"/>
        <v/>
      </c>
      <c r="X39" s="16">
        <f t="shared" ca="1" si="10"/>
        <v>0</v>
      </c>
      <c r="Y39" t="str">
        <f t="shared" ref="Y39" ca="1" si="40">IF(X39="MVA",INDIRECT(ADDRESS(1+$P39-2,1+X$6,4,1,$O39)),"")</f>
        <v/>
      </c>
    </row>
    <row r="40" spans="1:25" x14ac:dyDescent="0.3">
      <c r="A40">
        <v>11</v>
      </c>
      <c r="B40" t="str">
        <f t="shared" si="4"/>
        <v>Kode11</v>
      </c>
      <c r="C40">
        <f t="shared" si="15"/>
        <v>3</v>
      </c>
      <c r="D40">
        <f t="shared" ca="1" si="24"/>
        <v>1</v>
      </c>
      <c r="E40">
        <f t="shared" ca="1" si="24"/>
        <v>2711</v>
      </c>
      <c r="F40" t="str">
        <f t="shared" ca="1" si="24"/>
        <v>Inngående merverdiavgift, middels sats</v>
      </c>
      <c r="G40">
        <f t="shared" ca="1" si="24"/>
        <v>1500</v>
      </c>
      <c r="H40">
        <f t="shared" ca="1" si="24"/>
        <v>0</v>
      </c>
      <c r="I40">
        <f t="shared" ca="1" si="24"/>
        <v>0</v>
      </c>
      <c r="J40">
        <f t="shared" ca="1" si="24"/>
        <v>0</v>
      </c>
      <c r="K40">
        <f t="shared" ca="1" si="24"/>
        <v>0</v>
      </c>
      <c r="N40">
        <v>33</v>
      </c>
      <c r="O40" t="str">
        <f t="shared" si="6"/>
        <v>Kode33</v>
      </c>
      <c r="P40">
        <f t="shared" si="12"/>
        <v>29</v>
      </c>
      <c r="Q40" t="str">
        <f t="shared" ca="1" si="10"/>
        <v>MVAkode</v>
      </c>
      <c r="R40" s="16">
        <f t="shared" ca="1" si="10"/>
        <v>0</v>
      </c>
      <c r="S40" s="16">
        <f t="shared" ca="1" si="10"/>
        <v>0</v>
      </c>
      <c r="T40" s="16" t="str">
        <f t="shared" ca="1" si="10"/>
        <v>Spesifikasjon</v>
      </c>
      <c r="U40" s="16" t="str">
        <f t="shared" ca="1" si="10"/>
        <v>MVAkode regnskap</v>
      </c>
      <c r="V40" s="16" t="str">
        <f t="shared" ca="1" si="10"/>
        <v>Grunnlag</v>
      </c>
      <c r="W40" s="1" t="str">
        <f t="shared" ca="1" si="11"/>
        <v>Sats</v>
      </c>
      <c r="X40" s="16" t="str">
        <f t="shared" ca="1" si="10"/>
        <v>MVA</v>
      </c>
      <c r="Y40">
        <f t="shared" ref="Y40" ca="1" si="41">IF(X40="MVA",INDIRECT(ADDRESS(1+$P40-2,1+X$6,4,1,$O40)),"")</f>
        <v>2400</v>
      </c>
    </row>
    <row r="41" spans="1:25" x14ac:dyDescent="0.3">
      <c r="A41">
        <v>11</v>
      </c>
      <c r="B41" t="str">
        <f t="shared" si="4"/>
        <v>Kode11</v>
      </c>
      <c r="C41">
        <f t="shared" si="15"/>
        <v>4</v>
      </c>
      <c r="D41">
        <f t="shared" ca="1" si="24"/>
        <v>1</v>
      </c>
      <c r="E41">
        <f t="shared" ca="1" si="24"/>
        <v>2400</v>
      </c>
      <c r="F41" t="str">
        <f t="shared" ca="1" si="24"/>
        <v>Leverandørgjeld</v>
      </c>
      <c r="G41">
        <f t="shared" ca="1" si="24"/>
        <v>-11500</v>
      </c>
      <c r="H41">
        <f t="shared" ca="1" si="24"/>
        <v>0</v>
      </c>
      <c r="I41">
        <f t="shared" ca="1" si="24"/>
        <v>0</v>
      </c>
      <c r="J41">
        <f t="shared" ca="1" si="24"/>
        <v>0</v>
      </c>
      <c r="K41">
        <f t="shared" ca="1" si="24"/>
        <v>0</v>
      </c>
      <c r="N41">
        <v>33</v>
      </c>
      <c r="O41" t="str">
        <f t="shared" si="6"/>
        <v>Kode33</v>
      </c>
      <c r="P41">
        <f t="shared" si="12"/>
        <v>30</v>
      </c>
      <c r="Q41" t="str">
        <f t="shared" ca="1" si="10"/>
        <v>33  Utgående merverdiavgift, redusert sats, lav</v>
      </c>
      <c r="R41" s="16">
        <f t="shared" ca="1" si="10"/>
        <v>0</v>
      </c>
      <c r="S41" s="16">
        <f t="shared" ca="1" si="10"/>
        <v>0</v>
      </c>
      <c r="T41" s="16">
        <f t="shared" ca="1" si="10"/>
        <v>0</v>
      </c>
      <c r="U41" s="16" t="str">
        <f t="shared" ca="1" si="10"/>
        <v>12% utgående mva</v>
      </c>
      <c r="V41" s="16">
        <f t="shared" ca="1" si="10"/>
        <v>20000</v>
      </c>
      <c r="W41" s="1">
        <f t="shared" ca="1" si="11"/>
        <v>0.12</v>
      </c>
      <c r="X41" s="16">
        <f t="shared" ca="1" si="10"/>
        <v>2400</v>
      </c>
      <c r="Y41" t="str">
        <f t="shared" ref="Y41" ca="1" si="42">IF(X41="MVA",INDIRECT(ADDRESS(1+$P41-2,1+X$6,4,1,$O41)),"")</f>
        <v/>
      </c>
    </row>
    <row r="42" spans="1:25" x14ac:dyDescent="0.3">
      <c r="A42">
        <v>11</v>
      </c>
      <c r="B42" t="str">
        <f t="shared" si="4"/>
        <v>Kode11</v>
      </c>
      <c r="C42">
        <f t="shared" si="15"/>
        <v>5</v>
      </c>
      <c r="D42">
        <f t="shared" ca="1" si="24"/>
        <v>0</v>
      </c>
      <c r="E42">
        <f t="shared" ca="1" si="24"/>
        <v>0</v>
      </c>
      <c r="F42">
        <f t="shared" ca="1" si="24"/>
        <v>0</v>
      </c>
      <c r="G42">
        <f t="shared" ca="1" si="24"/>
        <v>0</v>
      </c>
      <c r="H42">
        <f t="shared" ca="1" si="24"/>
        <v>0</v>
      </c>
      <c r="I42">
        <f t="shared" ca="1" si="24"/>
        <v>0</v>
      </c>
      <c r="J42">
        <f t="shared" ca="1" si="24"/>
        <v>0</v>
      </c>
      <c r="K42">
        <f t="shared" ca="1" si="24"/>
        <v>0</v>
      </c>
      <c r="N42">
        <v>33</v>
      </c>
      <c r="O42" t="str">
        <f t="shared" si="6"/>
        <v>Kode33</v>
      </c>
      <c r="P42">
        <f t="shared" si="12"/>
        <v>31</v>
      </c>
      <c r="Q42">
        <f t="shared" ca="1" si="10"/>
        <v>0</v>
      </c>
      <c r="R42" s="16">
        <f t="shared" ca="1" si="10"/>
        <v>0</v>
      </c>
      <c r="S42" s="16">
        <f t="shared" ca="1" si="10"/>
        <v>0</v>
      </c>
      <c r="T42" s="16">
        <f t="shared" ca="1" si="10"/>
        <v>0</v>
      </c>
      <c r="U42" s="16">
        <f t="shared" ca="1" si="10"/>
        <v>0</v>
      </c>
      <c r="V42" s="16">
        <f t="shared" ca="1" si="10"/>
        <v>0</v>
      </c>
      <c r="W42" s="1" t="str">
        <f t="shared" ca="1" si="11"/>
        <v/>
      </c>
      <c r="X42" s="16">
        <f t="shared" ca="1" si="10"/>
        <v>0</v>
      </c>
      <c r="Y42" t="str">
        <f t="shared" ref="Y42" ca="1" si="43">IF(X42="MVA",INDIRECT(ADDRESS(1+$P42-2,1+X$6,4,1,$O42)),"")</f>
        <v/>
      </c>
    </row>
    <row r="43" spans="1:25" x14ac:dyDescent="0.3">
      <c r="A43">
        <v>11</v>
      </c>
      <c r="B43" t="str">
        <f t="shared" si="4"/>
        <v>Kode11</v>
      </c>
      <c r="C43">
        <f t="shared" si="15"/>
        <v>6</v>
      </c>
      <c r="D43">
        <f t="shared" ca="1" si="24"/>
        <v>0</v>
      </c>
      <c r="E43">
        <f t="shared" ca="1" si="24"/>
        <v>0</v>
      </c>
      <c r="F43">
        <f t="shared" ca="1" si="24"/>
        <v>0</v>
      </c>
      <c r="G43">
        <f t="shared" ca="1" si="24"/>
        <v>0</v>
      </c>
      <c r="H43">
        <f t="shared" ca="1" si="24"/>
        <v>0</v>
      </c>
      <c r="I43">
        <f t="shared" ca="1" si="24"/>
        <v>0</v>
      </c>
      <c r="J43">
        <f t="shared" ca="1" si="24"/>
        <v>0</v>
      </c>
      <c r="K43">
        <f t="shared" ca="1" si="24"/>
        <v>0</v>
      </c>
      <c r="N43">
        <v>51</v>
      </c>
      <c r="O43" t="str">
        <f t="shared" si="6"/>
        <v>Kode51</v>
      </c>
      <c r="P43">
        <f t="shared" si="12"/>
        <v>29</v>
      </c>
      <c r="Q43" t="str">
        <f t="shared" ca="1" si="10"/>
        <v>MVAkode</v>
      </c>
      <c r="R43" s="16">
        <f t="shared" ca="1" si="10"/>
        <v>0</v>
      </c>
      <c r="S43" s="16">
        <f t="shared" ca="1" si="10"/>
        <v>0</v>
      </c>
      <c r="T43" s="16" t="str">
        <f t="shared" ca="1" si="10"/>
        <v>Spesifikasjon</v>
      </c>
      <c r="U43" s="16" t="str">
        <f t="shared" ca="1" si="10"/>
        <v>MVAkode regnskap</v>
      </c>
      <c r="V43" s="16" t="str">
        <f t="shared" ca="1" si="10"/>
        <v>Grunnlag</v>
      </c>
      <c r="W43" s="1" t="str">
        <f t="shared" ca="1" si="11"/>
        <v>Sats</v>
      </c>
      <c r="X43" s="16" t="str">
        <f t="shared" ca="1" si="10"/>
        <v>MVA</v>
      </c>
      <c r="Y43">
        <f t="shared" ref="Y43" ca="1" si="44">IF(X43="MVA",INDIRECT(ADDRESS(1+$P43-2,1+X$6,4,1,$O43)),"")</f>
        <v>0</v>
      </c>
    </row>
    <row r="44" spans="1:25" x14ac:dyDescent="0.3">
      <c r="A44">
        <v>11</v>
      </c>
      <c r="B44" t="str">
        <f t="shared" si="4"/>
        <v>Kode11</v>
      </c>
      <c r="C44">
        <f t="shared" si="15"/>
        <v>7</v>
      </c>
      <c r="D44">
        <f t="shared" ca="1" si="24"/>
        <v>0</v>
      </c>
      <c r="E44">
        <f t="shared" ca="1" si="24"/>
        <v>0</v>
      </c>
      <c r="F44">
        <f t="shared" ca="1" si="24"/>
        <v>0</v>
      </c>
      <c r="G44">
        <f t="shared" ca="1" si="24"/>
        <v>0</v>
      </c>
      <c r="H44">
        <f t="shared" ca="1" si="24"/>
        <v>0</v>
      </c>
      <c r="I44">
        <f t="shared" ca="1" si="24"/>
        <v>0</v>
      </c>
      <c r="J44">
        <f t="shared" ca="1" si="24"/>
        <v>0</v>
      </c>
      <c r="K44">
        <f t="shared" ca="1" si="24"/>
        <v>0</v>
      </c>
      <c r="N44">
        <v>51</v>
      </c>
      <c r="O44" t="str">
        <f t="shared" si="6"/>
        <v>Kode51</v>
      </c>
      <c r="P44">
        <f t="shared" si="12"/>
        <v>30</v>
      </c>
      <c r="Q44" t="str">
        <f t="shared" ca="1" si="10"/>
        <v>51  Innenlandsk omsetning med omvendt avgiftplikt, fritak</v>
      </c>
      <c r="R44" s="16">
        <f t="shared" ca="1" si="10"/>
        <v>0</v>
      </c>
      <c r="S44" s="16">
        <f t="shared" ca="1" si="10"/>
        <v>0</v>
      </c>
      <c r="T44" s="16">
        <f t="shared" ca="1" si="10"/>
        <v>0</v>
      </c>
      <c r="U44" s="16" t="str">
        <f t="shared" ca="1" si="10"/>
        <v>omsetning omvendt avgiftsplikt</v>
      </c>
      <c r="V44" s="16">
        <f t="shared" ca="1" si="10"/>
        <v>20000</v>
      </c>
      <c r="W44" s="1">
        <f t="shared" ca="1" si="11"/>
        <v>0</v>
      </c>
      <c r="X44" s="16">
        <f t="shared" ca="1" si="10"/>
        <v>0</v>
      </c>
      <c r="Y44" t="str">
        <f t="shared" ref="Y44" ca="1" si="45">IF(X44="MVA",INDIRECT(ADDRESS(1+$P44-2,1+X$6,4,1,$O44)),"")</f>
        <v/>
      </c>
    </row>
    <row r="45" spans="1:25" x14ac:dyDescent="0.3">
      <c r="A45">
        <v>11</v>
      </c>
      <c r="B45" t="str">
        <f t="shared" si="4"/>
        <v>Kode11</v>
      </c>
      <c r="C45">
        <f t="shared" si="15"/>
        <v>8</v>
      </c>
      <c r="D45">
        <f t="shared" ca="1" si="24"/>
        <v>0</v>
      </c>
      <c r="E45">
        <f t="shared" ca="1" si="24"/>
        <v>0</v>
      </c>
      <c r="F45">
        <f t="shared" ca="1" si="24"/>
        <v>0</v>
      </c>
      <c r="G45">
        <f t="shared" ca="1" si="24"/>
        <v>0</v>
      </c>
      <c r="H45">
        <f t="shared" ca="1" si="24"/>
        <v>0</v>
      </c>
      <c r="I45">
        <f t="shared" ca="1" si="24"/>
        <v>0</v>
      </c>
      <c r="J45">
        <f t="shared" ca="1" si="24"/>
        <v>0</v>
      </c>
      <c r="K45">
        <f t="shared" ca="1" si="24"/>
        <v>0</v>
      </c>
      <c r="N45">
        <v>51</v>
      </c>
      <c r="O45" t="str">
        <f t="shared" si="6"/>
        <v>Kode51</v>
      </c>
      <c r="P45">
        <f t="shared" si="12"/>
        <v>31</v>
      </c>
      <c r="Q45">
        <f t="shared" ca="1" si="10"/>
        <v>0</v>
      </c>
      <c r="R45" s="16">
        <f t="shared" ca="1" si="10"/>
        <v>0</v>
      </c>
      <c r="S45" s="16">
        <f t="shared" ca="1" si="10"/>
        <v>0</v>
      </c>
      <c r="T45" s="16">
        <f t="shared" ca="1" si="10"/>
        <v>0</v>
      </c>
      <c r="U45" s="16">
        <f t="shared" ca="1" si="10"/>
        <v>0</v>
      </c>
      <c r="V45" s="16">
        <f t="shared" ca="1" si="10"/>
        <v>0</v>
      </c>
      <c r="W45" s="1" t="str">
        <f t="shared" ca="1" si="11"/>
        <v/>
      </c>
      <c r="X45" s="16">
        <f t="shared" ca="1" si="10"/>
        <v>0</v>
      </c>
      <c r="Y45" t="str">
        <f t="shared" ref="Y45" ca="1" si="46">IF(X45="MVA",INDIRECT(ADDRESS(1+$P45-2,1+X$6,4,1,$O45)),"")</f>
        <v/>
      </c>
    </row>
    <row r="46" spans="1:25" x14ac:dyDescent="0.3">
      <c r="A46">
        <v>11</v>
      </c>
      <c r="B46" t="str">
        <f t="shared" si="4"/>
        <v>Kode11</v>
      </c>
      <c r="C46">
        <f t="shared" si="15"/>
        <v>9</v>
      </c>
      <c r="D46">
        <f t="shared" ca="1" si="24"/>
        <v>0</v>
      </c>
      <c r="E46">
        <f t="shared" ca="1" si="24"/>
        <v>0</v>
      </c>
      <c r="F46">
        <f t="shared" ca="1" si="24"/>
        <v>0</v>
      </c>
      <c r="G46">
        <f t="shared" ca="1" si="24"/>
        <v>0</v>
      </c>
      <c r="H46">
        <f t="shared" ca="1" si="24"/>
        <v>0</v>
      </c>
      <c r="I46">
        <f t="shared" ca="1" si="24"/>
        <v>0</v>
      </c>
      <c r="J46">
        <f t="shared" ca="1" si="24"/>
        <v>0</v>
      </c>
      <c r="K46">
        <f t="shared" ca="1" si="24"/>
        <v>0</v>
      </c>
      <c r="N46">
        <v>52</v>
      </c>
      <c r="O46" t="str">
        <f t="shared" si="6"/>
        <v>Kode52</v>
      </c>
      <c r="P46">
        <f t="shared" si="12"/>
        <v>29</v>
      </c>
      <c r="Q46" t="str">
        <f t="shared" ca="1" si="10"/>
        <v>MVAkode</v>
      </c>
      <c r="R46" s="16">
        <f t="shared" ca="1" si="10"/>
        <v>0</v>
      </c>
      <c r="S46" s="16">
        <f t="shared" ca="1" si="10"/>
        <v>0</v>
      </c>
      <c r="T46" s="16" t="str">
        <f t="shared" ca="1" si="10"/>
        <v>Spesifikasjon</v>
      </c>
      <c r="U46" s="16" t="str">
        <f t="shared" ca="1" si="10"/>
        <v>MVAkode regnskap</v>
      </c>
      <c r="V46" s="16" t="str">
        <f t="shared" ca="1" si="10"/>
        <v>Grunnlag</v>
      </c>
      <c r="W46" s="1" t="str">
        <f t="shared" ca="1" si="11"/>
        <v>Sats</v>
      </c>
      <c r="X46" s="16" t="str">
        <f t="shared" ca="1" si="10"/>
        <v>MVA</v>
      </c>
      <c r="Y46">
        <f t="shared" ref="Y46" ca="1" si="47">IF(X46="MVA",INDIRECT(ADDRESS(1+$P46-2,1+X$6,4,1,$O46)),"")</f>
        <v>0</v>
      </c>
    </row>
    <row r="47" spans="1:25" x14ac:dyDescent="0.3">
      <c r="A47">
        <v>12</v>
      </c>
      <c r="B47" t="str">
        <f t="shared" si="4"/>
        <v>Kode12</v>
      </c>
      <c r="C47">
        <f t="shared" si="15"/>
        <v>2</v>
      </c>
      <c r="D47">
        <f t="shared" ca="1" si="24"/>
        <v>1</v>
      </c>
      <c r="E47">
        <f t="shared" ca="1" si="24"/>
        <v>4330</v>
      </c>
      <c r="F47" t="str">
        <f t="shared" ca="1" si="24"/>
        <v>Innkjøp av varer for videresalg, middels sats</v>
      </c>
      <c r="G47">
        <f t="shared" ca="1" si="24"/>
        <v>10000</v>
      </c>
      <c r="H47" t="str">
        <f t="shared" ca="1" si="24"/>
        <v>11,11% inng mva</v>
      </c>
      <c r="I47">
        <f t="shared" ca="1" si="24"/>
        <v>0.1111</v>
      </c>
      <c r="J47">
        <f t="shared" ca="1" si="24"/>
        <v>1111</v>
      </c>
      <c r="K47">
        <f t="shared" ca="1" si="24"/>
        <v>12</v>
      </c>
      <c r="N47">
        <v>52</v>
      </c>
      <c r="O47" t="str">
        <f t="shared" si="6"/>
        <v>Kode52</v>
      </c>
      <c r="P47">
        <f t="shared" si="12"/>
        <v>30</v>
      </c>
      <c r="Q47" t="str">
        <f t="shared" ca="1" si="10"/>
        <v>52  Utførsel av varer og tjenester, utenfor avgiftsområdet</v>
      </c>
      <c r="R47" s="16">
        <f t="shared" ca="1" si="10"/>
        <v>0</v>
      </c>
      <c r="S47" s="16">
        <f t="shared" ca="1" si="10"/>
        <v>0</v>
      </c>
      <c r="T47" s="16">
        <f t="shared" ca="1" si="10"/>
        <v>0</v>
      </c>
      <c r="U47" s="16" t="str">
        <f t="shared" ca="1" si="10"/>
        <v>utførsel</v>
      </c>
      <c r="V47" s="16">
        <f t="shared" ca="1" si="10"/>
        <v>20000</v>
      </c>
      <c r="W47" s="1">
        <f t="shared" ca="1" si="11"/>
        <v>0</v>
      </c>
      <c r="X47" s="16">
        <f t="shared" ca="1" si="10"/>
        <v>0</v>
      </c>
      <c r="Y47" t="str">
        <f t="shared" ref="Y47" ca="1" si="48">IF(X47="MVA",INDIRECT(ADDRESS(1+$P47-2,1+X$6,4,1,$O47)),"")</f>
        <v/>
      </c>
    </row>
    <row r="48" spans="1:25" x14ac:dyDescent="0.3">
      <c r="A48">
        <v>12</v>
      </c>
      <c r="B48" t="str">
        <f t="shared" si="4"/>
        <v>Kode12</v>
      </c>
      <c r="C48">
        <f t="shared" si="15"/>
        <v>3</v>
      </c>
      <c r="D48">
        <f t="shared" ca="1" si="24"/>
        <v>1</v>
      </c>
      <c r="E48">
        <f t="shared" ca="1" si="24"/>
        <v>2712</v>
      </c>
      <c r="F48" t="str">
        <f t="shared" ca="1" si="24"/>
        <v>Inngående merverdiavgift, middels sats, råfisk mv</v>
      </c>
      <c r="G48">
        <f t="shared" ca="1" si="24"/>
        <v>1111</v>
      </c>
      <c r="H48">
        <f t="shared" ca="1" si="24"/>
        <v>0</v>
      </c>
      <c r="I48">
        <f t="shared" ca="1" si="24"/>
        <v>0</v>
      </c>
      <c r="J48">
        <f t="shared" ca="1" si="24"/>
        <v>0</v>
      </c>
      <c r="K48">
        <f t="shared" ca="1" si="24"/>
        <v>0</v>
      </c>
      <c r="N48">
        <v>52</v>
      </c>
      <c r="O48" t="str">
        <f t="shared" si="6"/>
        <v>Kode52</v>
      </c>
      <c r="P48">
        <f t="shared" si="12"/>
        <v>31</v>
      </c>
      <c r="Q48">
        <f t="shared" ca="1" si="10"/>
        <v>0</v>
      </c>
      <c r="R48" s="16">
        <f t="shared" ca="1" si="10"/>
        <v>0</v>
      </c>
      <c r="S48" s="16">
        <f t="shared" ca="1" si="10"/>
        <v>0</v>
      </c>
      <c r="T48" s="16">
        <f t="shared" ca="1" si="10"/>
        <v>0</v>
      </c>
      <c r="U48" s="16">
        <f t="shared" ca="1" si="10"/>
        <v>0</v>
      </c>
      <c r="V48" s="16">
        <f t="shared" ca="1" si="10"/>
        <v>0</v>
      </c>
      <c r="W48" s="1" t="str">
        <f t="shared" ca="1" si="11"/>
        <v/>
      </c>
      <c r="X48" s="16">
        <f t="shared" ca="1" si="10"/>
        <v>0</v>
      </c>
      <c r="Y48" t="str">
        <f t="shared" ref="Y48" ca="1" si="49">IF(X48="MVA",INDIRECT(ADDRESS(1+$P48-2,1+X$6,4,1,$O48)),"")</f>
        <v/>
      </c>
    </row>
    <row r="49" spans="1:25" x14ac:dyDescent="0.3">
      <c r="A49">
        <v>12</v>
      </c>
      <c r="B49" t="str">
        <f t="shared" si="4"/>
        <v>Kode12</v>
      </c>
      <c r="C49">
        <f t="shared" si="15"/>
        <v>4</v>
      </c>
      <c r="D49">
        <f t="shared" ca="1" si="24"/>
        <v>1</v>
      </c>
      <c r="E49">
        <f t="shared" ca="1" si="24"/>
        <v>2400</v>
      </c>
      <c r="F49" t="str">
        <f t="shared" ca="1" si="24"/>
        <v>Leverandørgjeld</v>
      </c>
      <c r="G49">
        <f t="shared" ca="1" si="24"/>
        <v>-11111</v>
      </c>
      <c r="H49">
        <f t="shared" ca="1" si="24"/>
        <v>0</v>
      </c>
      <c r="I49">
        <f t="shared" ca="1" si="24"/>
        <v>0</v>
      </c>
      <c r="J49">
        <f t="shared" ca="1" si="24"/>
        <v>0</v>
      </c>
      <c r="K49">
        <f t="shared" ca="1" si="24"/>
        <v>0</v>
      </c>
      <c r="N49">
        <v>81</v>
      </c>
      <c r="O49" t="str">
        <f t="shared" si="6"/>
        <v>Kode81</v>
      </c>
      <c r="P49">
        <f t="shared" si="12"/>
        <v>29</v>
      </c>
      <c r="Q49" t="str">
        <f t="shared" ca="1" si="10"/>
        <v>MVAkode</v>
      </c>
      <c r="R49" s="16">
        <f t="shared" ca="1" si="10"/>
        <v>0</v>
      </c>
      <c r="S49" s="16">
        <f t="shared" ca="1" si="10"/>
        <v>0</v>
      </c>
      <c r="T49" s="16" t="str">
        <f t="shared" ca="1" si="10"/>
        <v>Spesifikasjon</v>
      </c>
      <c r="U49" s="16" t="str">
        <f t="shared" ca="1" si="10"/>
        <v>MVAkode regnskap</v>
      </c>
      <c r="V49" s="16" t="str">
        <f t="shared" ca="1" si="10"/>
        <v>Grunnlag</v>
      </c>
      <c r="W49" s="1" t="str">
        <f t="shared" ca="1" si="11"/>
        <v>Sats</v>
      </c>
      <c r="X49" s="16" t="str">
        <f t="shared" ca="1" si="10"/>
        <v>MVA</v>
      </c>
      <c r="Y49">
        <f t="shared" ref="Y49" ca="1" si="50">IF(X49="MVA",INDIRECT(ADDRESS(1+$P49-2,1+X$6,4,1,$O49)),"")</f>
        <v>0</v>
      </c>
    </row>
    <row r="50" spans="1:25" x14ac:dyDescent="0.3">
      <c r="A50">
        <v>12</v>
      </c>
      <c r="B50" t="str">
        <f t="shared" si="4"/>
        <v>Kode12</v>
      </c>
      <c r="C50">
        <f t="shared" si="15"/>
        <v>5</v>
      </c>
      <c r="D50">
        <f t="shared" ca="1" si="24"/>
        <v>0</v>
      </c>
      <c r="E50">
        <f t="shared" ca="1" si="24"/>
        <v>0</v>
      </c>
      <c r="F50">
        <f t="shared" ca="1" si="24"/>
        <v>0</v>
      </c>
      <c r="G50">
        <f t="shared" ca="1" si="24"/>
        <v>0</v>
      </c>
      <c r="H50">
        <f t="shared" ca="1" si="24"/>
        <v>0</v>
      </c>
      <c r="I50">
        <f t="shared" ca="1" si="24"/>
        <v>0</v>
      </c>
      <c r="J50">
        <f t="shared" ca="1" si="24"/>
        <v>0</v>
      </c>
      <c r="K50">
        <f t="shared" ca="1" si="24"/>
        <v>0</v>
      </c>
      <c r="N50">
        <v>81</v>
      </c>
      <c r="O50" t="str">
        <f t="shared" si="6"/>
        <v>Kode81</v>
      </c>
      <c r="P50">
        <f t="shared" si="12"/>
        <v>30</v>
      </c>
      <c r="Q50" t="str">
        <f t="shared" ca="1" si="10"/>
        <v>81  Grunnlag innførsel av varer med fradragsrett for innførselsmerverdiavgift, alminnelig sats</v>
      </c>
      <c r="R50" s="16">
        <f t="shared" ca="1" si="10"/>
        <v>0</v>
      </c>
      <c r="S50" s="16">
        <f t="shared" ca="1" si="10"/>
        <v>0</v>
      </c>
      <c r="T50" s="16">
        <f t="shared" ca="1" si="10"/>
        <v>0</v>
      </c>
      <c r="U50" s="16" t="str">
        <f t="shared" ca="1" si="10"/>
        <v>25% utg mva</v>
      </c>
      <c r="V50" s="16">
        <f t="shared" ca="1" si="10"/>
        <v>10000</v>
      </c>
      <c r="W50" s="1">
        <f t="shared" ca="1" si="11"/>
        <v>0.25</v>
      </c>
      <c r="X50" s="16">
        <f t="shared" ca="1" si="10"/>
        <v>2500</v>
      </c>
      <c r="Y50" t="str">
        <f t="shared" ref="Y50" ca="1" si="51">IF(X50="MVA",INDIRECT(ADDRESS(1+$P50-2,1+X$6,4,1,$O50)),"")</f>
        <v/>
      </c>
    </row>
    <row r="51" spans="1:25" x14ac:dyDescent="0.3">
      <c r="A51">
        <v>12</v>
      </c>
      <c r="B51" t="str">
        <f t="shared" si="4"/>
        <v>Kode12</v>
      </c>
      <c r="C51">
        <f t="shared" si="15"/>
        <v>6</v>
      </c>
      <c r="D51">
        <f t="shared" ca="1" si="24"/>
        <v>0</v>
      </c>
      <c r="E51">
        <f t="shared" ca="1" si="24"/>
        <v>0</v>
      </c>
      <c r="F51">
        <f t="shared" ca="1" si="24"/>
        <v>0</v>
      </c>
      <c r="G51">
        <f t="shared" ca="1" si="24"/>
        <v>0</v>
      </c>
      <c r="H51">
        <f t="shared" ca="1" si="24"/>
        <v>0</v>
      </c>
      <c r="I51">
        <f t="shared" ca="1" si="24"/>
        <v>0</v>
      </c>
      <c r="J51">
        <f t="shared" ca="1" si="24"/>
        <v>0</v>
      </c>
      <c r="K51">
        <f t="shared" ca="1" si="24"/>
        <v>0</v>
      </c>
      <c r="N51">
        <v>81</v>
      </c>
      <c r="O51" t="str">
        <f t="shared" si="6"/>
        <v>Kode81</v>
      </c>
      <c r="P51">
        <f t="shared" si="12"/>
        <v>31</v>
      </c>
      <c r="Q51" t="str">
        <f t="shared" ca="1" si="10"/>
        <v>81  Grunnlag innførsel av varer med fradragsrett for innførselsmerverdiavgift, alminnelig sats</v>
      </c>
      <c r="R51" s="16">
        <f t="shared" ca="1" si="10"/>
        <v>0</v>
      </c>
      <c r="S51" s="16">
        <f t="shared" ca="1" si="10"/>
        <v>0</v>
      </c>
      <c r="T51" s="16">
        <f t="shared" ca="1" si="10"/>
        <v>0</v>
      </c>
      <c r="U51" s="16" t="str">
        <f t="shared" ca="1" si="10"/>
        <v>25% inng mva</v>
      </c>
      <c r="V51" s="16">
        <f t="shared" ca="1" si="10"/>
        <v>0</v>
      </c>
      <c r="W51" s="1" t="str">
        <f t="shared" ca="1" si="11"/>
        <v/>
      </c>
      <c r="X51" s="16">
        <f t="shared" ca="1" si="10"/>
        <v>-2500</v>
      </c>
      <c r="Y51" t="str">
        <f t="shared" ref="Y51" ca="1" si="52">IF(X51="MVA",INDIRECT(ADDRESS(1+$P51-2,1+X$6,4,1,$O51)),"")</f>
        <v/>
      </c>
    </row>
    <row r="52" spans="1:25" x14ac:dyDescent="0.3">
      <c r="A52">
        <v>12</v>
      </c>
      <c r="B52" t="str">
        <f t="shared" si="4"/>
        <v>Kode12</v>
      </c>
      <c r="C52">
        <f t="shared" si="15"/>
        <v>7</v>
      </c>
      <c r="D52">
        <f t="shared" ca="1" si="24"/>
        <v>0</v>
      </c>
      <c r="E52">
        <f t="shared" ca="1" si="24"/>
        <v>0</v>
      </c>
      <c r="F52">
        <f t="shared" ca="1" si="24"/>
        <v>0</v>
      </c>
      <c r="G52">
        <f t="shared" ca="1" si="24"/>
        <v>0</v>
      </c>
      <c r="H52">
        <f t="shared" ca="1" si="24"/>
        <v>0</v>
      </c>
      <c r="I52">
        <f t="shared" ca="1" si="24"/>
        <v>0</v>
      </c>
      <c r="J52">
        <f t="shared" ca="1" si="24"/>
        <v>0</v>
      </c>
      <c r="K52">
        <f t="shared" ca="1" si="24"/>
        <v>0</v>
      </c>
      <c r="N52">
        <v>82</v>
      </c>
      <c r="O52" t="str">
        <f t="shared" si="6"/>
        <v>Kode82</v>
      </c>
      <c r="P52">
        <f t="shared" si="12"/>
        <v>29</v>
      </c>
      <c r="Q52" t="str">
        <f t="shared" ca="1" si="10"/>
        <v>MVAkode</v>
      </c>
      <c r="R52" s="16">
        <f t="shared" ca="1" si="10"/>
        <v>0</v>
      </c>
      <c r="S52" s="16">
        <f t="shared" ca="1" si="10"/>
        <v>0</v>
      </c>
      <c r="T52" s="16" t="str">
        <f t="shared" ca="1" si="10"/>
        <v>Spesifikasjon</v>
      </c>
      <c r="U52" s="16" t="str">
        <f t="shared" ca="1" si="10"/>
        <v>MVAkode regnskap</v>
      </c>
      <c r="V52" s="16" t="str">
        <f t="shared" ca="1" si="10"/>
        <v>Grunnlag</v>
      </c>
      <c r="W52" s="1" t="str">
        <f t="shared" ca="1" si="11"/>
        <v>Sats</v>
      </c>
      <c r="X52" s="16" t="str">
        <f t="shared" ca="1" si="10"/>
        <v>MVA</v>
      </c>
      <c r="Y52">
        <f t="shared" ref="Y52" ca="1" si="53">IF(X52="MVA",INDIRECT(ADDRESS(1+$P52-2,1+X$6,4,1,$O52)),"")</f>
        <v>2500</v>
      </c>
    </row>
    <row r="53" spans="1:25" x14ac:dyDescent="0.3">
      <c r="A53">
        <v>12</v>
      </c>
      <c r="B53" t="str">
        <f t="shared" si="4"/>
        <v>Kode12</v>
      </c>
      <c r="C53">
        <f t="shared" si="15"/>
        <v>8</v>
      </c>
      <c r="D53">
        <f t="shared" ca="1" si="24"/>
        <v>0</v>
      </c>
      <c r="E53">
        <f t="shared" ca="1" si="24"/>
        <v>0</v>
      </c>
      <c r="F53">
        <f t="shared" ca="1" si="24"/>
        <v>0</v>
      </c>
      <c r="G53">
        <f t="shared" ca="1" si="24"/>
        <v>0</v>
      </c>
      <c r="H53">
        <f t="shared" ca="1" si="24"/>
        <v>0</v>
      </c>
      <c r="I53">
        <f t="shared" ca="1" si="24"/>
        <v>0</v>
      </c>
      <c r="J53">
        <f t="shared" ca="1" si="24"/>
        <v>0</v>
      </c>
      <c r="K53">
        <f t="shared" ca="1" si="24"/>
        <v>0</v>
      </c>
      <c r="N53">
        <v>82</v>
      </c>
      <c r="O53" t="str">
        <f t="shared" si="6"/>
        <v>Kode82</v>
      </c>
      <c r="P53">
        <f t="shared" si="12"/>
        <v>30</v>
      </c>
      <c r="Q53" t="str">
        <f t="shared" ca="1" si="10"/>
        <v>82  Grunnlag innførsel av varer uten fradragsrett for innførselsmerverdiavgift, alminnelig sats</v>
      </c>
      <c r="R53" s="16">
        <f t="shared" ca="1" si="10"/>
        <v>0</v>
      </c>
      <c r="S53" s="16">
        <f t="shared" ca="1" si="10"/>
        <v>0</v>
      </c>
      <c r="T53" s="16">
        <f t="shared" ca="1" si="10"/>
        <v>0</v>
      </c>
      <c r="U53" s="16" t="str">
        <f t="shared" ca="1" si="10"/>
        <v>25% utg mva</v>
      </c>
      <c r="V53" s="16">
        <f t="shared" ca="1" si="10"/>
        <v>10000</v>
      </c>
      <c r="W53" s="1">
        <f t="shared" ca="1" si="11"/>
        <v>0.25</v>
      </c>
      <c r="X53" s="16">
        <f t="shared" ca="1" si="10"/>
        <v>2500</v>
      </c>
      <c r="Y53" t="str">
        <f t="shared" ref="Y53" ca="1" si="54">IF(X53="MVA",INDIRECT(ADDRESS(1+$P53-2,1+X$6,4,1,$O53)),"")</f>
        <v/>
      </c>
    </row>
    <row r="54" spans="1:25" x14ac:dyDescent="0.3">
      <c r="A54">
        <v>12</v>
      </c>
      <c r="B54" t="str">
        <f t="shared" si="4"/>
        <v>Kode12</v>
      </c>
      <c r="C54">
        <f t="shared" si="15"/>
        <v>9</v>
      </c>
      <c r="D54">
        <f t="shared" ca="1" si="24"/>
        <v>0</v>
      </c>
      <c r="E54">
        <f t="shared" ca="1" si="24"/>
        <v>0</v>
      </c>
      <c r="F54">
        <f t="shared" ca="1" si="24"/>
        <v>0</v>
      </c>
      <c r="G54">
        <f t="shared" ca="1" si="24"/>
        <v>0</v>
      </c>
      <c r="H54">
        <f t="shared" ca="1" si="24"/>
        <v>0</v>
      </c>
      <c r="I54">
        <f t="shared" ca="1" si="24"/>
        <v>0</v>
      </c>
      <c r="J54">
        <f t="shared" ca="1" si="24"/>
        <v>0</v>
      </c>
      <c r="K54">
        <f t="shared" ca="1" si="24"/>
        <v>0</v>
      </c>
      <c r="N54">
        <v>82</v>
      </c>
      <c r="O54" t="str">
        <f t="shared" si="6"/>
        <v>Kode82</v>
      </c>
      <c r="P54">
        <f t="shared" si="12"/>
        <v>31</v>
      </c>
      <c r="Q54">
        <f t="shared" ref="Q54:X69" ca="1" si="55">INDIRECT(ADDRESS(1+$P54,1+Q$6,4,1,$O54))</f>
        <v>0</v>
      </c>
      <c r="R54" s="16">
        <f t="shared" ca="1" si="55"/>
        <v>0</v>
      </c>
      <c r="S54" s="16">
        <f t="shared" ca="1" si="55"/>
        <v>0</v>
      </c>
      <c r="T54" s="16">
        <f t="shared" ca="1" si="55"/>
        <v>0</v>
      </c>
      <c r="U54" s="16">
        <f t="shared" ca="1" si="55"/>
        <v>0</v>
      </c>
      <c r="V54" s="16">
        <f t="shared" ca="1" si="55"/>
        <v>0</v>
      </c>
      <c r="W54" s="1" t="str">
        <f t="shared" ca="1" si="11"/>
        <v/>
      </c>
      <c r="X54" s="16">
        <f t="shared" ca="1" si="55"/>
        <v>0</v>
      </c>
      <c r="Y54" t="str">
        <f t="shared" ref="Y54" ca="1" si="56">IF(X54="MVA",INDIRECT(ADDRESS(1+$P54-2,1+X$6,4,1,$O54)),"")</f>
        <v/>
      </c>
    </row>
    <row r="55" spans="1:25" x14ac:dyDescent="0.3">
      <c r="A55">
        <v>13</v>
      </c>
      <c r="B55" t="str">
        <f t="shared" si="4"/>
        <v>Kode13</v>
      </c>
      <c r="C55">
        <f t="shared" si="15"/>
        <v>2</v>
      </c>
      <c r="D55">
        <f t="shared" ca="1" si="24"/>
        <v>1</v>
      </c>
      <c r="E55">
        <f t="shared" ca="1" si="24"/>
        <v>4331</v>
      </c>
      <c r="F55" t="str">
        <f t="shared" ca="1" si="24"/>
        <v>Innkjøp av varer for videresalg, lav sats</v>
      </c>
      <c r="G55">
        <f t="shared" ca="1" si="24"/>
        <v>10000</v>
      </c>
      <c r="H55" t="str">
        <f t="shared" ca="1" si="24"/>
        <v>12% inng mva</v>
      </c>
      <c r="I55">
        <f t="shared" ca="1" si="24"/>
        <v>0.12</v>
      </c>
      <c r="J55">
        <f t="shared" ca="1" si="24"/>
        <v>1200</v>
      </c>
      <c r="K55">
        <f t="shared" ref="E55:K92" ca="1" si="57">INDIRECT(ADDRESS(1+$C55,1+K$6,4,1,$B55))</f>
        <v>13</v>
      </c>
      <c r="N55">
        <v>83</v>
      </c>
      <c r="O55" t="str">
        <f t="shared" si="6"/>
        <v>Kode83</v>
      </c>
      <c r="P55">
        <f t="shared" si="12"/>
        <v>29</v>
      </c>
      <c r="Q55" t="str">
        <f t="shared" ca="1" si="55"/>
        <v>MVAkode</v>
      </c>
      <c r="R55" s="16">
        <f t="shared" ca="1" si="55"/>
        <v>0</v>
      </c>
      <c r="S55" s="16">
        <f t="shared" ca="1" si="55"/>
        <v>0</v>
      </c>
      <c r="T55" s="16" t="str">
        <f t="shared" ca="1" si="55"/>
        <v>Spesifikasjon</v>
      </c>
      <c r="U55" s="16" t="str">
        <f t="shared" ca="1" si="55"/>
        <v>MVAkode regnskap</v>
      </c>
      <c r="V55" s="16" t="str">
        <f t="shared" ca="1" si="55"/>
        <v>Grunnlag</v>
      </c>
      <c r="W55" s="1" t="str">
        <f t="shared" ca="1" si="11"/>
        <v>Sats</v>
      </c>
      <c r="X55" s="16" t="str">
        <f t="shared" ca="1" si="55"/>
        <v>MVA</v>
      </c>
      <c r="Y55">
        <f t="shared" ref="Y55" ca="1" si="58">IF(X55="MVA",INDIRECT(ADDRESS(1+$P55-2,1+X$6,4,1,$O55)),"")</f>
        <v>0</v>
      </c>
    </row>
    <row r="56" spans="1:25" x14ac:dyDescent="0.3">
      <c r="A56">
        <v>13</v>
      </c>
      <c r="B56" t="str">
        <f t="shared" si="4"/>
        <v>Kode13</v>
      </c>
      <c r="C56">
        <f t="shared" si="15"/>
        <v>3</v>
      </c>
      <c r="D56">
        <f t="shared" ref="D56:D119" ca="1" si="59">INDIRECT(ADDRESS(1+$C56,1+D$6,4,1,$B56))</f>
        <v>1</v>
      </c>
      <c r="E56">
        <f t="shared" ca="1" si="57"/>
        <v>2713</v>
      </c>
      <c r="F56" t="str">
        <f t="shared" ca="1" si="57"/>
        <v>Inngående merverdiavgift, lav sats</v>
      </c>
      <c r="G56">
        <f t="shared" ca="1" si="57"/>
        <v>1200</v>
      </c>
      <c r="H56">
        <f t="shared" ca="1" si="57"/>
        <v>0</v>
      </c>
      <c r="I56">
        <f t="shared" ca="1" si="57"/>
        <v>0</v>
      </c>
      <c r="J56">
        <f t="shared" ca="1" si="57"/>
        <v>0</v>
      </c>
      <c r="K56">
        <f t="shared" ca="1" si="57"/>
        <v>0</v>
      </c>
      <c r="N56">
        <v>83</v>
      </c>
      <c r="O56" t="str">
        <f t="shared" si="6"/>
        <v>Kode83</v>
      </c>
      <c r="P56">
        <f t="shared" si="12"/>
        <v>30</v>
      </c>
      <c r="Q56" t="str">
        <f t="shared" ca="1" si="55"/>
        <v>83  Grunnlag innførsel av varer med fradragsrett for innførselsmerverdiavgift, redusert sats, middels</v>
      </c>
      <c r="R56" s="16">
        <f t="shared" ca="1" si="55"/>
        <v>0</v>
      </c>
      <c r="S56" s="16">
        <f t="shared" ca="1" si="55"/>
        <v>0</v>
      </c>
      <c r="T56" s="16">
        <f t="shared" ca="1" si="55"/>
        <v>0</v>
      </c>
      <c r="U56" s="16" t="str">
        <f t="shared" ca="1" si="55"/>
        <v>15% utg mva</v>
      </c>
      <c r="V56" s="16">
        <f t="shared" ca="1" si="55"/>
        <v>10000</v>
      </c>
      <c r="W56" s="1">
        <f t="shared" ca="1" si="11"/>
        <v>0.15</v>
      </c>
      <c r="X56" s="16">
        <f t="shared" ca="1" si="55"/>
        <v>1500</v>
      </c>
      <c r="Y56" t="str">
        <f t="shared" ref="Y56:Y81" ca="1" si="60">IF(X56="MVA",INDIRECT(ADDRESS(1+$P56-2,1+X$6,4,1,$O56)),"")</f>
        <v/>
      </c>
    </row>
    <row r="57" spans="1:25" x14ac:dyDescent="0.3">
      <c r="A57">
        <v>13</v>
      </c>
      <c r="B57" t="str">
        <f t="shared" si="4"/>
        <v>Kode13</v>
      </c>
      <c r="C57">
        <f t="shared" si="15"/>
        <v>4</v>
      </c>
      <c r="D57">
        <f t="shared" ca="1" si="59"/>
        <v>1</v>
      </c>
      <c r="E57">
        <f t="shared" ca="1" si="57"/>
        <v>2400</v>
      </c>
      <c r="F57" t="str">
        <f t="shared" ca="1" si="57"/>
        <v>Leverandørgjeld</v>
      </c>
      <c r="G57">
        <f t="shared" ca="1" si="57"/>
        <v>-11200</v>
      </c>
      <c r="H57">
        <f t="shared" ca="1" si="57"/>
        <v>0</v>
      </c>
      <c r="I57">
        <f t="shared" ca="1" si="57"/>
        <v>0</v>
      </c>
      <c r="J57">
        <f t="shared" ca="1" si="57"/>
        <v>0</v>
      </c>
      <c r="K57">
        <f t="shared" ca="1" si="57"/>
        <v>0</v>
      </c>
      <c r="N57">
        <v>83</v>
      </c>
      <c r="O57" t="str">
        <f t="shared" ref="O57" si="61">"Kode"&amp;N57</f>
        <v>Kode83</v>
      </c>
      <c r="P57">
        <f t="shared" si="12"/>
        <v>31</v>
      </c>
      <c r="Q57" t="str">
        <f t="shared" ca="1" si="55"/>
        <v>83  Grunnlag innførsel av varer med fradragsrett for innførselsmerverdiavgift, redusert sats, middels</v>
      </c>
      <c r="R57" s="16">
        <f t="shared" ca="1" si="55"/>
        <v>0</v>
      </c>
      <c r="S57" s="16">
        <f t="shared" ca="1" si="55"/>
        <v>0</v>
      </c>
      <c r="T57" s="16">
        <f t="shared" ca="1" si="55"/>
        <v>0</v>
      </c>
      <c r="U57" s="16" t="str">
        <f t="shared" ca="1" si="55"/>
        <v>15% inng mva</v>
      </c>
      <c r="V57" s="16">
        <f t="shared" ca="1" si="55"/>
        <v>0</v>
      </c>
      <c r="W57" s="1" t="str">
        <f t="shared" ca="1" si="11"/>
        <v/>
      </c>
      <c r="X57" s="16">
        <f t="shared" ca="1" si="55"/>
        <v>-1500</v>
      </c>
      <c r="Y57" t="str">
        <f t="shared" ca="1" si="60"/>
        <v/>
      </c>
    </row>
    <row r="58" spans="1:25" x14ac:dyDescent="0.3">
      <c r="A58">
        <v>13</v>
      </c>
      <c r="B58" t="str">
        <f t="shared" si="4"/>
        <v>Kode13</v>
      </c>
      <c r="C58">
        <f t="shared" si="15"/>
        <v>5</v>
      </c>
      <c r="D58">
        <f t="shared" ca="1" si="59"/>
        <v>0</v>
      </c>
      <c r="E58">
        <f t="shared" ca="1" si="57"/>
        <v>0</v>
      </c>
      <c r="F58">
        <f t="shared" ca="1" si="57"/>
        <v>0</v>
      </c>
      <c r="G58">
        <f t="shared" ca="1" si="57"/>
        <v>0</v>
      </c>
      <c r="H58">
        <f t="shared" ca="1" si="57"/>
        <v>0</v>
      </c>
      <c r="I58">
        <f t="shared" ca="1" si="57"/>
        <v>0</v>
      </c>
      <c r="J58">
        <f t="shared" ca="1" si="57"/>
        <v>0</v>
      </c>
      <c r="K58">
        <f t="shared" ca="1" si="57"/>
        <v>0</v>
      </c>
      <c r="N58">
        <v>84</v>
      </c>
      <c r="O58" t="str">
        <f t="shared" ref="O58:O81" si="62">"Kode"&amp;N58</f>
        <v>Kode84</v>
      </c>
      <c r="P58">
        <f t="shared" si="12"/>
        <v>29</v>
      </c>
      <c r="Q58" t="str">
        <f t="shared" ca="1" si="55"/>
        <v>MVAkode</v>
      </c>
      <c r="R58" s="16">
        <f t="shared" ca="1" si="55"/>
        <v>0</v>
      </c>
      <c r="S58" s="16">
        <f t="shared" ca="1" si="55"/>
        <v>0</v>
      </c>
      <c r="T58" s="16" t="str">
        <f t="shared" ca="1" si="55"/>
        <v>Spesifikasjon</v>
      </c>
      <c r="U58" s="16" t="str">
        <f t="shared" ca="1" si="55"/>
        <v>MVAkode regnskap</v>
      </c>
      <c r="V58" s="16" t="str">
        <f t="shared" ca="1" si="55"/>
        <v>Grunnlag</v>
      </c>
      <c r="W58" s="1" t="str">
        <f t="shared" ca="1" si="11"/>
        <v>Sats</v>
      </c>
      <c r="X58" s="16" t="str">
        <f t="shared" ca="1" si="55"/>
        <v>MVA</v>
      </c>
      <c r="Y58">
        <f t="shared" ca="1" si="60"/>
        <v>1500</v>
      </c>
    </row>
    <row r="59" spans="1:25" x14ac:dyDescent="0.3">
      <c r="A59">
        <v>13</v>
      </c>
      <c r="B59" t="str">
        <f t="shared" si="4"/>
        <v>Kode13</v>
      </c>
      <c r="C59">
        <f t="shared" si="15"/>
        <v>6</v>
      </c>
      <c r="D59">
        <f t="shared" ca="1" si="59"/>
        <v>0</v>
      </c>
      <c r="E59">
        <f t="shared" ca="1" si="57"/>
        <v>0</v>
      </c>
      <c r="F59">
        <f t="shared" ca="1" si="57"/>
        <v>0</v>
      </c>
      <c r="G59">
        <f t="shared" ca="1" si="57"/>
        <v>0</v>
      </c>
      <c r="H59">
        <f t="shared" ca="1" si="57"/>
        <v>0</v>
      </c>
      <c r="I59">
        <f t="shared" ca="1" si="57"/>
        <v>0</v>
      </c>
      <c r="J59">
        <f t="shared" ca="1" si="57"/>
        <v>0</v>
      </c>
      <c r="K59">
        <f t="shared" ca="1" si="57"/>
        <v>0</v>
      </c>
      <c r="N59">
        <v>84</v>
      </c>
      <c r="O59" t="str">
        <f t="shared" si="62"/>
        <v>Kode84</v>
      </c>
      <c r="P59">
        <f t="shared" si="12"/>
        <v>30</v>
      </c>
      <c r="Q59" t="str">
        <f t="shared" ca="1" si="55"/>
        <v>84  Grunnlag innførsel av varer uten fradragsrett for innførselsmerverdiavgift, redusert sats, middels</v>
      </c>
      <c r="R59" s="16">
        <f t="shared" ca="1" si="55"/>
        <v>0</v>
      </c>
      <c r="S59" s="16">
        <f t="shared" ca="1" si="55"/>
        <v>0</v>
      </c>
      <c r="T59" s="16">
        <f t="shared" ca="1" si="55"/>
        <v>0</v>
      </c>
      <c r="U59" s="16" t="str">
        <f t="shared" ca="1" si="55"/>
        <v>15% utg mva</v>
      </c>
      <c r="V59" s="16">
        <f t="shared" ca="1" si="55"/>
        <v>10000</v>
      </c>
      <c r="W59" s="1">
        <f t="shared" ca="1" si="11"/>
        <v>0.15</v>
      </c>
      <c r="X59" s="16">
        <f t="shared" ca="1" si="55"/>
        <v>1500</v>
      </c>
      <c r="Y59" t="str">
        <f t="shared" ca="1" si="60"/>
        <v/>
      </c>
    </row>
    <row r="60" spans="1:25" x14ac:dyDescent="0.3">
      <c r="A60">
        <v>13</v>
      </c>
      <c r="B60" t="str">
        <f t="shared" si="4"/>
        <v>Kode13</v>
      </c>
      <c r="C60">
        <f t="shared" si="15"/>
        <v>7</v>
      </c>
      <c r="D60">
        <f t="shared" ca="1" si="59"/>
        <v>0</v>
      </c>
      <c r="E60">
        <f t="shared" ca="1" si="57"/>
        <v>0</v>
      </c>
      <c r="F60">
        <f t="shared" ca="1" si="57"/>
        <v>0</v>
      </c>
      <c r="G60">
        <f t="shared" ca="1" si="57"/>
        <v>0</v>
      </c>
      <c r="H60">
        <f t="shared" ca="1" si="57"/>
        <v>0</v>
      </c>
      <c r="I60">
        <f t="shared" ca="1" si="57"/>
        <v>0</v>
      </c>
      <c r="J60">
        <f t="shared" ca="1" si="57"/>
        <v>0</v>
      </c>
      <c r="K60">
        <f t="shared" ca="1" si="57"/>
        <v>0</v>
      </c>
      <c r="N60">
        <v>84</v>
      </c>
      <c r="O60" t="str">
        <f t="shared" si="62"/>
        <v>Kode84</v>
      </c>
      <c r="P60">
        <f t="shared" si="12"/>
        <v>31</v>
      </c>
      <c r="Q60">
        <f t="shared" ca="1" si="55"/>
        <v>0</v>
      </c>
      <c r="R60" s="16">
        <f t="shared" ca="1" si="55"/>
        <v>0</v>
      </c>
      <c r="S60" s="16">
        <f t="shared" ca="1" si="55"/>
        <v>0</v>
      </c>
      <c r="T60" s="16">
        <f t="shared" ca="1" si="55"/>
        <v>0</v>
      </c>
      <c r="U60" s="16">
        <f t="shared" ca="1" si="55"/>
        <v>0</v>
      </c>
      <c r="V60" s="16">
        <f t="shared" ca="1" si="55"/>
        <v>0</v>
      </c>
      <c r="W60" s="1" t="str">
        <f t="shared" ca="1" si="11"/>
        <v/>
      </c>
      <c r="X60" s="16">
        <f t="shared" ca="1" si="55"/>
        <v>0</v>
      </c>
      <c r="Y60" t="str">
        <f t="shared" ca="1" si="60"/>
        <v/>
      </c>
    </row>
    <row r="61" spans="1:25" x14ac:dyDescent="0.3">
      <c r="A61">
        <v>13</v>
      </c>
      <c r="B61" t="str">
        <f t="shared" si="4"/>
        <v>Kode13</v>
      </c>
      <c r="C61">
        <f t="shared" si="15"/>
        <v>8</v>
      </c>
      <c r="D61">
        <f t="shared" ca="1" si="59"/>
        <v>0</v>
      </c>
      <c r="E61">
        <f t="shared" ca="1" si="57"/>
        <v>0</v>
      </c>
      <c r="F61">
        <f t="shared" ca="1" si="57"/>
        <v>0</v>
      </c>
      <c r="G61">
        <f t="shared" ca="1" si="57"/>
        <v>0</v>
      </c>
      <c r="H61">
        <f t="shared" ca="1" si="57"/>
        <v>0</v>
      </c>
      <c r="I61">
        <f t="shared" ca="1" si="57"/>
        <v>0</v>
      </c>
      <c r="J61">
        <f t="shared" ca="1" si="57"/>
        <v>0</v>
      </c>
      <c r="K61">
        <f t="shared" ca="1" si="57"/>
        <v>0</v>
      </c>
      <c r="N61">
        <v>85</v>
      </c>
      <c r="O61" t="str">
        <f t="shared" si="62"/>
        <v>Kode85</v>
      </c>
      <c r="P61">
        <f t="shared" si="12"/>
        <v>29</v>
      </c>
      <c r="Q61" t="str">
        <f t="shared" ca="1" si="55"/>
        <v>MVAkode</v>
      </c>
      <c r="R61" s="16">
        <f t="shared" ca="1" si="55"/>
        <v>0</v>
      </c>
      <c r="S61" s="16">
        <f t="shared" ca="1" si="55"/>
        <v>0</v>
      </c>
      <c r="T61" s="16" t="str">
        <f t="shared" ca="1" si="55"/>
        <v>Spesifikasjon</v>
      </c>
      <c r="U61" s="16" t="str">
        <f t="shared" ca="1" si="55"/>
        <v>MVAkode regnskap</v>
      </c>
      <c r="V61" s="16" t="str">
        <f t="shared" ca="1" si="55"/>
        <v>Grunnlag</v>
      </c>
      <c r="W61" s="1" t="str">
        <f t="shared" ca="1" si="11"/>
        <v>Sats</v>
      </c>
      <c r="X61" s="16" t="str">
        <f t="shared" ca="1" si="55"/>
        <v>MVA</v>
      </c>
      <c r="Y61">
        <f t="shared" ca="1" si="60"/>
        <v>0</v>
      </c>
    </row>
    <row r="62" spans="1:25" x14ac:dyDescent="0.3">
      <c r="A62">
        <v>13</v>
      </c>
      <c r="B62" t="str">
        <f t="shared" si="4"/>
        <v>Kode13</v>
      </c>
      <c r="C62">
        <f t="shared" si="15"/>
        <v>9</v>
      </c>
      <c r="D62">
        <f t="shared" ca="1" si="59"/>
        <v>0</v>
      </c>
      <c r="E62">
        <f t="shared" ca="1" si="57"/>
        <v>0</v>
      </c>
      <c r="F62">
        <f t="shared" ca="1" si="57"/>
        <v>0</v>
      </c>
      <c r="G62">
        <f t="shared" ca="1" si="57"/>
        <v>0</v>
      </c>
      <c r="H62">
        <f t="shared" ca="1" si="57"/>
        <v>0</v>
      </c>
      <c r="I62">
        <f t="shared" ca="1" si="57"/>
        <v>0</v>
      </c>
      <c r="J62">
        <f t="shared" ca="1" si="57"/>
        <v>0</v>
      </c>
      <c r="K62">
        <f t="shared" ca="1" si="57"/>
        <v>0</v>
      </c>
      <c r="N62">
        <v>85</v>
      </c>
      <c r="O62" t="str">
        <f t="shared" si="62"/>
        <v>Kode85</v>
      </c>
      <c r="P62">
        <f t="shared" si="12"/>
        <v>30</v>
      </c>
      <c r="Q62" t="str">
        <f t="shared" ca="1" si="55"/>
        <v>85  Grunnlag innførsel av varer som det ikke skal beregnes merverdiavgift av, ingen</v>
      </c>
      <c r="R62" s="16">
        <f t="shared" ca="1" si="55"/>
        <v>0</v>
      </c>
      <c r="S62" s="16">
        <f t="shared" ca="1" si="55"/>
        <v>0</v>
      </c>
      <c r="T62" s="16">
        <f t="shared" ca="1" si="55"/>
        <v>0</v>
      </c>
      <c r="U62" s="16" t="str">
        <f t="shared" ca="1" si="55"/>
        <v>0% utg mva</v>
      </c>
      <c r="V62" s="16">
        <f t="shared" ca="1" si="55"/>
        <v>10000</v>
      </c>
      <c r="W62" s="1">
        <f t="shared" ca="1" si="11"/>
        <v>0</v>
      </c>
      <c r="X62" s="16">
        <f t="shared" ca="1" si="55"/>
        <v>0</v>
      </c>
      <c r="Y62" t="str">
        <f t="shared" ca="1" si="60"/>
        <v/>
      </c>
    </row>
    <row r="63" spans="1:25" x14ac:dyDescent="0.3">
      <c r="A63">
        <v>14</v>
      </c>
      <c r="B63" t="str">
        <f t="shared" si="4"/>
        <v>Kode14</v>
      </c>
      <c r="C63">
        <f t="shared" si="15"/>
        <v>2</v>
      </c>
      <c r="D63">
        <f t="shared" ca="1" si="59"/>
        <v>1</v>
      </c>
      <c r="E63">
        <f t="shared" ca="1" si="57"/>
        <v>4300</v>
      </c>
      <c r="F63" t="str">
        <f t="shared" ca="1" si="57"/>
        <v>Innkjøp av varer for videresalg, høy sats</v>
      </c>
      <c r="G63">
        <f t="shared" ca="1" si="57"/>
        <v>-2500</v>
      </c>
      <c r="H63">
        <f t="shared" ca="1" si="57"/>
        <v>0</v>
      </c>
      <c r="I63">
        <f t="shared" ca="1" si="57"/>
        <v>0</v>
      </c>
      <c r="J63">
        <f t="shared" ca="1" si="57"/>
        <v>0</v>
      </c>
      <c r="K63">
        <f t="shared" ca="1" si="57"/>
        <v>0</v>
      </c>
      <c r="N63">
        <v>85</v>
      </c>
      <c r="O63" t="str">
        <f t="shared" si="62"/>
        <v>Kode85</v>
      </c>
      <c r="P63">
        <f t="shared" si="12"/>
        <v>31</v>
      </c>
      <c r="Q63">
        <f t="shared" ca="1" si="55"/>
        <v>0</v>
      </c>
      <c r="R63" s="16">
        <f t="shared" ca="1" si="55"/>
        <v>0</v>
      </c>
      <c r="S63" s="16">
        <f t="shared" ca="1" si="55"/>
        <v>0</v>
      </c>
      <c r="T63" s="16">
        <f t="shared" ca="1" si="55"/>
        <v>0</v>
      </c>
      <c r="U63" s="16">
        <f t="shared" ca="1" si="55"/>
        <v>0</v>
      </c>
      <c r="V63" s="16">
        <f t="shared" ca="1" si="55"/>
        <v>0</v>
      </c>
      <c r="W63" s="1" t="str">
        <f t="shared" ca="1" si="11"/>
        <v/>
      </c>
      <c r="X63" s="16">
        <f t="shared" ca="1" si="55"/>
        <v>0</v>
      </c>
      <c r="Y63" t="str">
        <f t="shared" ca="1" si="60"/>
        <v/>
      </c>
    </row>
    <row r="64" spans="1:25" x14ac:dyDescent="0.3">
      <c r="A64">
        <v>14</v>
      </c>
      <c r="B64" t="str">
        <f t="shared" si="4"/>
        <v>Kode14</v>
      </c>
      <c r="C64">
        <f t="shared" si="15"/>
        <v>3</v>
      </c>
      <c r="D64">
        <f t="shared" ca="1" si="59"/>
        <v>1</v>
      </c>
      <c r="E64">
        <f t="shared" ca="1" si="57"/>
        <v>2710</v>
      </c>
      <c r="F64" t="str">
        <f t="shared" ca="1" si="57"/>
        <v>Inngående merverdiavgift, høy sats</v>
      </c>
      <c r="G64">
        <f t="shared" ca="1" si="57"/>
        <v>2500</v>
      </c>
      <c r="H64">
        <f t="shared" ca="1" si="57"/>
        <v>0</v>
      </c>
      <c r="I64">
        <f t="shared" ca="1" si="57"/>
        <v>0</v>
      </c>
      <c r="J64">
        <f t="shared" ca="1" si="57"/>
        <v>0</v>
      </c>
      <c r="K64">
        <f t="shared" ca="1" si="57"/>
        <v>14</v>
      </c>
      <c r="N64">
        <v>86</v>
      </c>
      <c r="O64" t="str">
        <f t="shared" si="62"/>
        <v>Kode86</v>
      </c>
      <c r="P64">
        <f t="shared" si="12"/>
        <v>29</v>
      </c>
      <c r="Q64" t="str">
        <f t="shared" ca="1" si="55"/>
        <v>MVAkode</v>
      </c>
      <c r="R64" s="16">
        <f t="shared" ca="1" si="55"/>
        <v>0</v>
      </c>
      <c r="S64" s="16">
        <f t="shared" ca="1" si="55"/>
        <v>0</v>
      </c>
      <c r="T64" s="16" t="str">
        <f t="shared" ca="1" si="55"/>
        <v>Spesifikasjon</v>
      </c>
      <c r="U64" s="16" t="str">
        <f t="shared" ca="1" si="55"/>
        <v>MVAkode regnskap</v>
      </c>
      <c r="V64" s="16" t="str">
        <f t="shared" ca="1" si="55"/>
        <v>Grunnlag</v>
      </c>
      <c r="W64" s="1" t="str">
        <f t="shared" ca="1" si="11"/>
        <v>Sats</v>
      </c>
      <c r="X64" s="16" t="str">
        <f t="shared" ca="1" si="55"/>
        <v>MVA</v>
      </c>
      <c r="Y64">
        <f t="shared" ca="1" si="60"/>
        <v>0</v>
      </c>
    </row>
    <row r="65" spans="1:25" x14ac:dyDescent="0.3">
      <c r="A65">
        <v>14</v>
      </c>
      <c r="B65" t="str">
        <f t="shared" si="4"/>
        <v>Kode14</v>
      </c>
      <c r="C65">
        <f t="shared" si="15"/>
        <v>4</v>
      </c>
      <c r="D65">
        <f t="shared" ca="1" si="59"/>
        <v>0</v>
      </c>
      <c r="E65">
        <f t="shared" ca="1" si="57"/>
        <v>0</v>
      </c>
      <c r="F65">
        <f t="shared" ca="1" si="57"/>
        <v>0</v>
      </c>
      <c r="G65">
        <f t="shared" ca="1" si="57"/>
        <v>0</v>
      </c>
      <c r="H65">
        <f t="shared" ca="1" si="57"/>
        <v>0</v>
      </c>
      <c r="I65">
        <f t="shared" ca="1" si="57"/>
        <v>0</v>
      </c>
      <c r="J65">
        <f t="shared" ca="1" si="57"/>
        <v>0</v>
      </c>
      <c r="K65">
        <f t="shared" ca="1" si="57"/>
        <v>0</v>
      </c>
      <c r="N65">
        <v>86</v>
      </c>
      <c r="O65" t="str">
        <f t="shared" si="62"/>
        <v>Kode86</v>
      </c>
      <c r="P65">
        <f t="shared" si="12"/>
        <v>30</v>
      </c>
      <c r="Q65" t="str">
        <f t="shared" ca="1" si="55"/>
        <v>86  Tjenester kjøpt fra utlandet med fradragsrett for merverdiavgift, alminnelig sats</v>
      </c>
      <c r="R65" s="16">
        <f t="shared" ca="1" si="55"/>
        <v>0</v>
      </c>
      <c r="S65" s="16">
        <f t="shared" ca="1" si="55"/>
        <v>0</v>
      </c>
      <c r="T65" s="16">
        <f t="shared" ca="1" si="55"/>
        <v>0</v>
      </c>
      <c r="U65" s="16" t="str">
        <f t="shared" ca="1" si="55"/>
        <v>25% utg mva</v>
      </c>
      <c r="V65" s="16">
        <f t="shared" ca="1" si="55"/>
        <v>10000</v>
      </c>
      <c r="W65" s="1">
        <f t="shared" ca="1" si="11"/>
        <v>0.25</v>
      </c>
      <c r="X65" s="16">
        <f t="shared" ca="1" si="55"/>
        <v>2500</v>
      </c>
      <c r="Y65" t="str">
        <f t="shared" ca="1" si="60"/>
        <v/>
      </c>
    </row>
    <row r="66" spans="1:25" x14ac:dyDescent="0.3">
      <c r="A66">
        <v>14</v>
      </c>
      <c r="B66" t="str">
        <f t="shared" si="4"/>
        <v>Kode14</v>
      </c>
      <c r="C66">
        <f t="shared" si="15"/>
        <v>5</v>
      </c>
      <c r="D66">
        <f t="shared" ca="1" si="59"/>
        <v>0</v>
      </c>
      <c r="E66">
        <f t="shared" ca="1" si="57"/>
        <v>0</v>
      </c>
      <c r="F66">
        <f t="shared" ca="1" si="57"/>
        <v>0</v>
      </c>
      <c r="G66">
        <f t="shared" ca="1" si="57"/>
        <v>0</v>
      </c>
      <c r="H66">
        <f t="shared" ca="1" si="57"/>
        <v>0</v>
      </c>
      <c r="I66">
        <f t="shared" ca="1" si="57"/>
        <v>0</v>
      </c>
      <c r="J66">
        <f t="shared" ca="1" si="57"/>
        <v>0</v>
      </c>
      <c r="K66">
        <f t="shared" ca="1" si="57"/>
        <v>0</v>
      </c>
      <c r="N66">
        <v>86</v>
      </c>
      <c r="O66" t="str">
        <f t="shared" si="62"/>
        <v>Kode86</v>
      </c>
      <c r="P66">
        <f t="shared" si="12"/>
        <v>31</v>
      </c>
      <c r="Q66" t="str">
        <f t="shared" ca="1" si="55"/>
        <v>86  Tjenester kjøpt fra utlandet med fradragsrett for merverdiavgift, alminnelig sats</v>
      </c>
      <c r="R66" s="16">
        <f t="shared" ca="1" si="55"/>
        <v>0</v>
      </c>
      <c r="S66" s="16">
        <f t="shared" ca="1" si="55"/>
        <v>0</v>
      </c>
      <c r="T66" s="16">
        <f t="shared" ca="1" si="55"/>
        <v>0</v>
      </c>
      <c r="U66" s="16" t="str">
        <f t="shared" ca="1" si="55"/>
        <v>25% inng mva</v>
      </c>
      <c r="V66" s="16">
        <f t="shared" ca="1" si="55"/>
        <v>0</v>
      </c>
      <c r="W66" s="1" t="str">
        <f t="shared" ca="1" si="11"/>
        <v/>
      </c>
      <c r="X66" s="16">
        <f t="shared" ca="1" si="55"/>
        <v>-2500</v>
      </c>
      <c r="Y66" t="str">
        <f t="shared" ca="1" si="60"/>
        <v/>
      </c>
    </row>
    <row r="67" spans="1:25" x14ac:dyDescent="0.3">
      <c r="A67">
        <v>14</v>
      </c>
      <c r="B67" t="str">
        <f t="shared" si="4"/>
        <v>Kode14</v>
      </c>
      <c r="C67">
        <f t="shared" si="15"/>
        <v>6</v>
      </c>
      <c r="D67">
        <f t="shared" ca="1" si="59"/>
        <v>0</v>
      </c>
      <c r="E67">
        <f t="shared" ca="1" si="57"/>
        <v>0</v>
      </c>
      <c r="F67">
        <f t="shared" ca="1" si="57"/>
        <v>0</v>
      </c>
      <c r="G67">
        <f t="shared" ca="1" si="57"/>
        <v>0</v>
      </c>
      <c r="H67">
        <f t="shared" ca="1" si="57"/>
        <v>0</v>
      </c>
      <c r="I67">
        <f t="shared" ca="1" si="57"/>
        <v>0</v>
      </c>
      <c r="J67">
        <f t="shared" ca="1" si="57"/>
        <v>0</v>
      </c>
      <c r="K67">
        <f t="shared" ca="1" si="57"/>
        <v>0</v>
      </c>
      <c r="N67">
        <v>87</v>
      </c>
      <c r="O67" t="str">
        <f t="shared" si="62"/>
        <v>Kode87</v>
      </c>
      <c r="P67">
        <f t="shared" si="12"/>
        <v>29</v>
      </c>
      <c r="Q67" t="str">
        <f t="shared" ca="1" si="55"/>
        <v>MVAkode</v>
      </c>
      <c r="R67" s="16">
        <f t="shared" ca="1" si="55"/>
        <v>0</v>
      </c>
      <c r="S67" s="16">
        <f t="shared" ca="1" si="55"/>
        <v>0</v>
      </c>
      <c r="T67" s="16" t="str">
        <f t="shared" ca="1" si="55"/>
        <v>Spesifikasjon</v>
      </c>
      <c r="U67" s="16" t="str">
        <f t="shared" ca="1" si="55"/>
        <v>MVAkode regnskap</v>
      </c>
      <c r="V67" s="16" t="str">
        <f t="shared" ca="1" si="55"/>
        <v>Grunnlag</v>
      </c>
      <c r="W67" s="1" t="str">
        <f t="shared" ca="1" si="11"/>
        <v>Sats</v>
      </c>
      <c r="X67" s="16" t="str">
        <f t="shared" ca="1" si="55"/>
        <v>MVA</v>
      </c>
      <c r="Y67">
        <f t="shared" ca="1" si="60"/>
        <v>2500</v>
      </c>
    </row>
    <row r="68" spans="1:25" x14ac:dyDescent="0.3">
      <c r="A68">
        <v>14</v>
      </c>
      <c r="B68" t="str">
        <f t="shared" si="4"/>
        <v>Kode14</v>
      </c>
      <c r="C68">
        <f t="shared" si="15"/>
        <v>7</v>
      </c>
      <c r="D68">
        <f t="shared" ca="1" si="59"/>
        <v>0</v>
      </c>
      <c r="E68">
        <f t="shared" ca="1" si="57"/>
        <v>0</v>
      </c>
      <c r="F68">
        <f t="shared" ca="1" si="57"/>
        <v>0</v>
      </c>
      <c r="G68">
        <f t="shared" ca="1" si="57"/>
        <v>0</v>
      </c>
      <c r="H68">
        <f t="shared" ca="1" si="57"/>
        <v>0</v>
      </c>
      <c r="I68">
        <f t="shared" ca="1" si="57"/>
        <v>0</v>
      </c>
      <c r="J68">
        <f t="shared" ca="1" si="57"/>
        <v>0</v>
      </c>
      <c r="K68">
        <f t="shared" ca="1" si="57"/>
        <v>0</v>
      </c>
      <c r="N68">
        <v>87</v>
      </c>
      <c r="O68" t="str">
        <f t="shared" si="62"/>
        <v>Kode87</v>
      </c>
      <c r="P68">
        <f t="shared" si="12"/>
        <v>30</v>
      </c>
      <c r="Q68" t="str">
        <f t="shared" ca="1" si="55"/>
        <v>87  Tjenester kjøpt fra utlandet uten fradragsrett for merverdiavgift, alminnelig sats</v>
      </c>
      <c r="R68" s="16">
        <f t="shared" ca="1" si="55"/>
        <v>0</v>
      </c>
      <c r="S68" s="16">
        <f t="shared" ca="1" si="55"/>
        <v>0</v>
      </c>
      <c r="T68" s="16">
        <f t="shared" ca="1" si="55"/>
        <v>0</v>
      </c>
      <c r="U68" s="16" t="str">
        <f t="shared" ca="1" si="55"/>
        <v>25% utg mva</v>
      </c>
      <c r="V68" s="16">
        <f t="shared" ca="1" si="55"/>
        <v>10000</v>
      </c>
      <c r="W68" s="1">
        <f t="shared" ca="1" si="11"/>
        <v>0.25</v>
      </c>
      <c r="X68" s="16">
        <f t="shared" ca="1" si="55"/>
        <v>2500</v>
      </c>
      <c r="Y68" t="str">
        <f t="shared" ca="1" si="60"/>
        <v/>
      </c>
    </row>
    <row r="69" spans="1:25" x14ac:dyDescent="0.3">
      <c r="A69">
        <v>14</v>
      </c>
      <c r="B69" t="str">
        <f t="shared" si="4"/>
        <v>Kode14</v>
      </c>
      <c r="C69">
        <f t="shared" si="15"/>
        <v>8</v>
      </c>
      <c r="D69">
        <f t="shared" ca="1" si="59"/>
        <v>0</v>
      </c>
      <c r="E69">
        <f t="shared" ca="1" si="57"/>
        <v>0</v>
      </c>
      <c r="F69">
        <f t="shared" ca="1" si="57"/>
        <v>0</v>
      </c>
      <c r="G69">
        <f t="shared" ca="1" si="57"/>
        <v>0</v>
      </c>
      <c r="H69">
        <f t="shared" ca="1" si="57"/>
        <v>0</v>
      </c>
      <c r="I69">
        <f t="shared" ca="1" si="57"/>
        <v>0</v>
      </c>
      <c r="J69">
        <f t="shared" ca="1" si="57"/>
        <v>0</v>
      </c>
      <c r="K69">
        <f t="shared" ca="1" si="57"/>
        <v>0</v>
      </c>
      <c r="N69">
        <v>87</v>
      </c>
      <c r="O69" t="str">
        <f t="shared" si="62"/>
        <v>Kode87</v>
      </c>
      <c r="P69">
        <f t="shared" si="12"/>
        <v>31</v>
      </c>
      <c r="Q69">
        <f t="shared" ca="1" si="55"/>
        <v>0</v>
      </c>
      <c r="R69" s="16">
        <f t="shared" ca="1" si="55"/>
        <v>0</v>
      </c>
      <c r="S69" s="16">
        <f t="shared" ca="1" si="55"/>
        <v>0</v>
      </c>
      <c r="T69" s="16">
        <f t="shared" ca="1" si="55"/>
        <v>0</v>
      </c>
      <c r="U69" s="16">
        <f t="shared" ca="1" si="55"/>
        <v>0</v>
      </c>
      <c r="V69" s="16">
        <f t="shared" ca="1" si="55"/>
        <v>0</v>
      </c>
      <c r="W69" s="1" t="str">
        <f t="shared" ca="1" si="11"/>
        <v/>
      </c>
      <c r="X69" s="16">
        <f t="shared" ca="1" si="55"/>
        <v>0</v>
      </c>
      <c r="Y69" t="str">
        <f t="shared" ca="1" si="60"/>
        <v/>
      </c>
    </row>
    <row r="70" spans="1:25" x14ac:dyDescent="0.3">
      <c r="A70">
        <v>14</v>
      </c>
      <c r="B70" t="str">
        <f t="shared" si="4"/>
        <v>Kode14</v>
      </c>
      <c r="C70">
        <f t="shared" si="15"/>
        <v>9</v>
      </c>
      <c r="D70">
        <f t="shared" ca="1" si="59"/>
        <v>0</v>
      </c>
      <c r="E70">
        <f t="shared" ca="1" si="57"/>
        <v>0</v>
      </c>
      <c r="F70">
        <f t="shared" ca="1" si="57"/>
        <v>0</v>
      </c>
      <c r="G70">
        <f t="shared" ca="1" si="57"/>
        <v>0</v>
      </c>
      <c r="H70">
        <f t="shared" ca="1" si="57"/>
        <v>0</v>
      </c>
      <c r="I70">
        <f t="shared" ca="1" si="57"/>
        <v>0</v>
      </c>
      <c r="J70">
        <f t="shared" ca="1" si="57"/>
        <v>0</v>
      </c>
      <c r="K70">
        <f t="shared" ca="1" si="57"/>
        <v>0</v>
      </c>
      <c r="N70">
        <v>88</v>
      </c>
      <c r="O70" t="str">
        <f t="shared" si="62"/>
        <v>Kode88</v>
      </c>
      <c r="P70">
        <f t="shared" si="12"/>
        <v>29</v>
      </c>
      <c r="Q70" t="str">
        <f t="shared" ref="Q70:X85" ca="1" si="63">INDIRECT(ADDRESS(1+$P70,1+Q$6,4,1,$O70))</f>
        <v>MVAkode</v>
      </c>
      <c r="R70" s="16">
        <f t="shared" ca="1" si="63"/>
        <v>0</v>
      </c>
      <c r="S70" s="16">
        <f t="shared" ca="1" si="63"/>
        <v>0</v>
      </c>
      <c r="T70" s="16" t="str">
        <f t="shared" ca="1" si="63"/>
        <v>Spesifikasjon</v>
      </c>
      <c r="U70" s="16" t="str">
        <f t="shared" ca="1" si="63"/>
        <v>MVAkode regnskap</v>
      </c>
      <c r="V70" s="16" t="str">
        <f t="shared" ca="1" si="63"/>
        <v>Grunnlag</v>
      </c>
      <c r="W70" s="1" t="str">
        <f t="shared" ca="1" si="11"/>
        <v>Sats</v>
      </c>
      <c r="X70" s="16" t="str">
        <f t="shared" ca="1" si="63"/>
        <v>MVA</v>
      </c>
      <c r="Y70">
        <f t="shared" ca="1" si="60"/>
        <v>0</v>
      </c>
    </row>
    <row r="71" spans="1:25" x14ac:dyDescent="0.3">
      <c r="A71">
        <v>15</v>
      </c>
      <c r="B71" t="str">
        <f t="shared" si="4"/>
        <v>Kode15</v>
      </c>
      <c r="C71">
        <f t="shared" si="15"/>
        <v>2</v>
      </c>
      <c r="D71">
        <f t="shared" ca="1" si="59"/>
        <v>1</v>
      </c>
      <c r="E71">
        <f t="shared" ca="1" si="57"/>
        <v>4330</v>
      </c>
      <c r="F71" t="str">
        <f t="shared" ca="1" si="57"/>
        <v>Innkjøp av varer for videresalg, middels sats</v>
      </c>
      <c r="G71">
        <f t="shared" ca="1" si="57"/>
        <v>-1500</v>
      </c>
      <c r="H71">
        <f t="shared" ca="1" si="57"/>
        <v>0</v>
      </c>
      <c r="I71">
        <f t="shared" ca="1" si="57"/>
        <v>0</v>
      </c>
      <c r="J71">
        <f t="shared" ca="1" si="57"/>
        <v>0</v>
      </c>
      <c r="K71">
        <f t="shared" ca="1" si="57"/>
        <v>0</v>
      </c>
      <c r="N71">
        <v>88</v>
      </c>
      <c r="O71" t="str">
        <f t="shared" si="62"/>
        <v>Kode88</v>
      </c>
      <c r="P71">
        <f t="shared" si="12"/>
        <v>30</v>
      </c>
      <c r="Q71" t="str">
        <f t="shared" ca="1" si="63"/>
        <v>88  Tjenester kjøpt fra utlandet med fradragsrett for merverdiavgift, redusert sats, lav</v>
      </c>
      <c r="R71" s="16">
        <f t="shared" ca="1" si="63"/>
        <v>0</v>
      </c>
      <c r="S71" s="16">
        <f t="shared" ca="1" si="63"/>
        <v>0</v>
      </c>
      <c r="T71" s="16">
        <f t="shared" ca="1" si="63"/>
        <v>0</v>
      </c>
      <c r="U71" s="16" t="str">
        <f t="shared" ca="1" si="63"/>
        <v>12% utg mva</v>
      </c>
      <c r="V71" s="16">
        <f t="shared" ca="1" si="63"/>
        <v>10000</v>
      </c>
      <c r="W71" s="1">
        <f t="shared" ca="1" si="11"/>
        <v>0.12</v>
      </c>
      <c r="X71" s="16">
        <f t="shared" ca="1" si="63"/>
        <v>1200</v>
      </c>
      <c r="Y71" t="str">
        <f t="shared" ca="1" si="60"/>
        <v/>
      </c>
    </row>
    <row r="72" spans="1:25" x14ac:dyDescent="0.3">
      <c r="A72">
        <v>15</v>
      </c>
      <c r="B72" t="str">
        <f t="shared" ref="B72:B135" si="64">"Kode"&amp;A72</f>
        <v>Kode15</v>
      </c>
      <c r="C72">
        <f t="shared" si="15"/>
        <v>3</v>
      </c>
      <c r="D72">
        <f t="shared" ca="1" si="59"/>
        <v>1</v>
      </c>
      <c r="E72">
        <f t="shared" ca="1" si="57"/>
        <v>2711</v>
      </c>
      <c r="F72" t="str">
        <f t="shared" ca="1" si="57"/>
        <v>Inngående merverdiavgift, middels sats</v>
      </c>
      <c r="G72">
        <f t="shared" ca="1" si="57"/>
        <v>1500</v>
      </c>
      <c r="H72">
        <f t="shared" ca="1" si="57"/>
        <v>0</v>
      </c>
      <c r="I72">
        <f t="shared" ca="1" si="57"/>
        <v>0</v>
      </c>
      <c r="J72">
        <f t="shared" ca="1" si="57"/>
        <v>0</v>
      </c>
      <c r="K72">
        <f t="shared" ca="1" si="57"/>
        <v>15</v>
      </c>
      <c r="N72">
        <v>88</v>
      </c>
      <c r="O72" t="str">
        <f t="shared" si="62"/>
        <v>Kode88</v>
      </c>
      <c r="P72">
        <f t="shared" si="12"/>
        <v>31</v>
      </c>
      <c r="Q72" t="str">
        <f t="shared" ca="1" si="63"/>
        <v>88  Tjenester kjøpt fra utlandet med fradragsrett for merverdiavgift, redusert sats, lav</v>
      </c>
      <c r="R72" s="16">
        <f t="shared" ca="1" si="63"/>
        <v>0</v>
      </c>
      <c r="S72" s="16">
        <f t="shared" ca="1" si="63"/>
        <v>0</v>
      </c>
      <c r="T72" s="16">
        <f t="shared" ca="1" si="63"/>
        <v>0</v>
      </c>
      <c r="U72" s="16" t="str">
        <f t="shared" ca="1" si="63"/>
        <v>12% inng mva</v>
      </c>
      <c r="V72" s="16">
        <f t="shared" ca="1" si="63"/>
        <v>0</v>
      </c>
      <c r="W72" s="1" t="str">
        <f t="shared" ca="1" si="11"/>
        <v/>
      </c>
      <c r="X72" s="16">
        <f t="shared" ca="1" si="63"/>
        <v>-1200</v>
      </c>
      <c r="Y72" t="str">
        <f t="shared" ca="1" si="60"/>
        <v/>
      </c>
    </row>
    <row r="73" spans="1:25" x14ac:dyDescent="0.3">
      <c r="A73">
        <v>15</v>
      </c>
      <c r="B73" t="str">
        <f t="shared" si="64"/>
        <v>Kode15</v>
      </c>
      <c r="C73">
        <f t="shared" si="15"/>
        <v>4</v>
      </c>
      <c r="D73">
        <f t="shared" ca="1" si="59"/>
        <v>0</v>
      </c>
      <c r="E73">
        <f t="shared" ca="1" si="57"/>
        <v>0</v>
      </c>
      <c r="F73">
        <f t="shared" ca="1" si="57"/>
        <v>0</v>
      </c>
      <c r="G73">
        <f t="shared" ca="1" si="57"/>
        <v>0</v>
      </c>
      <c r="H73">
        <f t="shared" ca="1" si="57"/>
        <v>0</v>
      </c>
      <c r="I73">
        <f t="shared" ca="1" si="57"/>
        <v>0</v>
      </c>
      <c r="J73">
        <f t="shared" ca="1" si="57"/>
        <v>0</v>
      </c>
      <c r="K73">
        <f t="shared" ca="1" si="57"/>
        <v>0</v>
      </c>
      <c r="N73">
        <v>89</v>
      </c>
      <c r="O73" t="str">
        <f t="shared" si="62"/>
        <v>Kode89</v>
      </c>
      <c r="P73">
        <f t="shared" si="12"/>
        <v>29</v>
      </c>
      <c r="Q73" t="str">
        <f t="shared" ca="1" si="63"/>
        <v>MVAkode</v>
      </c>
      <c r="R73" s="16">
        <f t="shared" ca="1" si="63"/>
        <v>0</v>
      </c>
      <c r="S73" s="16">
        <f t="shared" ca="1" si="63"/>
        <v>0</v>
      </c>
      <c r="T73" s="16" t="str">
        <f t="shared" ca="1" si="63"/>
        <v>Spesifikasjon</v>
      </c>
      <c r="U73" s="16" t="str">
        <f t="shared" ca="1" si="63"/>
        <v>MVAkode regnskap</v>
      </c>
      <c r="V73" s="16" t="str">
        <f t="shared" ca="1" si="63"/>
        <v>Grunnlag</v>
      </c>
      <c r="W73" s="1" t="str">
        <f t="shared" ref="W73:W93" ca="1" si="65">IF(V73&gt;0,INDIRECT(ADDRESS(1+$P73,1+W$6,4,1,$O73)),"")</f>
        <v>Sats</v>
      </c>
      <c r="X73" s="16" t="str">
        <f t="shared" ca="1" si="63"/>
        <v>MVA</v>
      </c>
      <c r="Y73">
        <f t="shared" ca="1" si="60"/>
        <v>1200</v>
      </c>
    </row>
    <row r="74" spans="1:25" x14ac:dyDescent="0.3">
      <c r="A74">
        <v>15</v>
      </c>
      <c r="B74" t="str">
        <f t="shared" si="64"/>
        <v>Kode15</v>
      </c>
      <c r="C74">
        <f t="shared" si="15"/>
        <v>5</v>
      </c>
      <c r="D74">
        <f t="shared" ca="1" si="59"/>
        <v>0</v>
      </c>
      <c r="E74">
        <f t="shared" ca="1" si="57"/>
        <v>0</v>
      </c>
      <c r="F74">
        <f t="shared" ca="1" si="57"/>
        <v>0</v>
      </c>
      <c r="G74">
        <f t="shared" ca="1" si="57"/>
        <v>0</v>
      </c>
      <c r="H74">
        <f t="shared" ca="1" si="57"/>
        <v>0</v>
      </c>
      <c r="I74">
        <f t="shared" ca="1" si="57"/>
        <v>0</v>
      </c>
      <c r="J74">
        <f t="shared" ca="1" si="57"/>
        <v>0</v>
      </c>
      <c r="K74">
        <f t="shared" ca="1" si="57"/>
        <v>0</v>
      </c>
      <c r="N74">
        <v>89</v>
      </c>
      <c r="O74" t="str">
        <f t="shared" si="62"/>
        <v>Kode89</v>
      </c>
      <c r="P74">
        <f t="shared" si="12"/>
        <v>30</v>
      </c>
      <c r="Q74" t="str">
        <f t="shared" ca="1" si="63"/>
        <v>89  Tjenester kjøpt fra utlandet uten fradragsrett for merverdiavgift, redusert sats, lav</v>
      </c>
      <c r="R74" s="16">
        <f t="shared" ca="1" si="63"/>
        <v>0</v>
      </c>
      <c r="S74" s="16">
        <f t="shared" ca="1" si="63"/>
        <v>0</v>
      </c>
      <c r="T74" s="16">
        <f t="shared" ca="1" si="63"/>
        <v>0</v>
      </c>
      <c r="U74" s="16" t="str">
        <f t="shared" ca="1" si="63"/>
        <v>12% utg mva</v>
      </c>
      <c r="V74" s="16">
        <f t="shared" ca="1" si="63"/>
        <v>10000</v>
      </c>
      <c r="W74" s="1">
        <f t="shared" ca="1" si="65"/>
        <v>0.12</v>
      </c>
      <c r="X74" s="16">
        <f t="shared" ca="1" si="63"/>
        <v>1200</v>
      </c>
      <c r="Y74" t="str">
        <f t="shared" ca="1" si="60"/>
        <v/>
      </c>
    </row>
    <row r="75" spans="1:25" x14ac:dyDescent="0.3">
      <c r="A75">
        <v>15</v>
      </c>
      <c r="B75" t="str">
        <f t="shared" si="64"/>
        <v>Kode15</v>
      </c>
      <c r="C75">
        <f t="shared" si="15"/>
        <v>6</v>
      </c>
      <c r="D75">
        <f t="shared" ca="1" si="59"/>
        <v>0</v>
      </c>
      <c r="E75">
        <f t="shared" ca="1" si="57"/>
        <v>0</v>
      </c>
      <c r="F75">
        <f t="shared" ca="1" si="57"/>
        <v>0</v>
      </c>
      <c r="G75">
        <f t="shared" ca="1" si="57"/>
        <v>0</v>
      </c>
      <c r="H75">
        <f t="shared" ca="1" si="57"/>
        <v>0</v>
      </c>
      <c r="I75">
        <f t="shared" ca="1" si="57"/>
        <v>0</v>
      </c>
      <c r="J75">
        <f t="shared" ca="1" si="57"/>
        <v>0</v>
      </c>
      <c r="K75">
        <f t="shared" ca="1" si="57"/>
        <v>0</v>
      </c>
      <c r="N75">
        <v>89</v>
      </c>
      <c r="O75" t="str">
        <f t="shared" si="62"/>
        <v>Kode89</v>
      </c>
      <c r="P75">
        <f t="shared" ref="P75:P93" si="66">P72</f>
        <v>31</v>
      </c>
      <c r="Q75">
        <f t="shared" ca="1" si="63"/>
        <v>0</v>
      </c>
      <c r="R75" s="16">
        <f t="shared" ca="1" si="63"/>
        <v>0</v>
      </c>
      <c r="S75" s="16">
        <f t="shared" ca="1" si="63"/>
        <v>0</v>
      </c>
      <c r="T75" s="16">
        <f t="shared" ca="1" si="63"/>
        <v>0</v>
      </c>
      <c r="U75" s="16">
        <f t="shared" ca="1" si="63"/>
        <v>0</v>
      </c>
      <c r="V75" s="16">
        <f t="shared" ca="1" si="63"/>
        <v>0</v>
      </c>
      <c r="W75" s="1" t="str">
        <f t="shared" ca="1" si="65"/>
        <v/>
      </c>
      <c r="X75" s="16">
        <f t="shared" ca="1" si="63"/>
        <v>0</v>
      </c>
      <c r="Y75" t="str">
        <f t="shared" ca="1" si="60"/>
        <v/>
      </c>
    </row>
    <row r="76" spans="1:25" x14ac:dyDescent="0.3">
      <c r="A76">
        <v>15</v>
      </c>
      <c r="B76" t="str">
        <f t="shared" si="64"/>
        <v>Kode15</v>
      </c>
      <c r="C76">
        <f t="shared" si="15"/>
        <v>7</v>
      </c>
      <c r="D76">
        <f t="shared" ca="1" si="59"/>
        <v>0</v>
      </c>
      <c r="E76">
        <f t="shared" ca="1" si="57"/>
        <v>0</v>
      </c>
      <c r="F76">
        <f t="shared" ca="1" si="57"/>
        <v>0</v>
      </c>
      <c r="G76">
        <f t="shared" ca="1" si="57"/>
        <v>0</v>
      </c>
      <c r="H76">
        <f t="shared" ca="1" si="57"/>
        <v>0</v>
      </c>
      <c r="I76">
        <f t="shared" ca="1" si="57"/>
        <v>0</v>
      </c>
      <c r="J76">
        <f t="shared" ca="1" si="57"/>
        <v>0</v>
      </c>
      <c r="K76">
        <f t="shared" ca="1" si="57"/>
        <v>0</v>
      </c>
      <c r="N76">
        <v>91</v>
      </c>
      <c r="O76" t="str">
        <f t="shared" si="62"/>
        <v>Kode91</v>
      </c>
      <c r="P76">
        <f t="shared" si="66"/>
        <v>29</v>
      </c>
      <c r="Q76" t="str">
        <f t="shared" ca="1" si="63"/>
        <v>MVAkode</v>
      </c>
      <c r="R76" s="16">
        <f t="shared" ca="1" si="63"/>
        <v>0</v>
      </c>
      <c r="S76" s="16">
        <f t="shared" ca="1" si="63"/>
        <v>0</v>
      </c>
      <c r="T76" s="16" t="str">
        <f t="shared" ca="1" si="63"/>
        <v>Spesifikasjon</v>
      </c>
      <c r="U76" s="16" t="str">
        <f t="shared" ca="1" si="63"/>
        <v>MVAkode regnskap</v>
      </c>
      <c r="V76" s="16" t="str">
        <f t="shared" ca="1" si="63"/>
        <v>Grunnlag</v>
      </c>
      <c r="W76" s="1" t="str">
        <f t="shared" ca="1" si="65"/>
        <v>Sats</v>
      </c>
      <c r="X76" s="16" t="str">
        <f t="shared" ca="1" si="63"/>
        <v>MVA</v>
      </c>
      <c r="Y76">
        <f t="shared" ca="1" si="60"/>
        <v>0</v>
      </c>
    </row>
    <row r="77" spans="1:25" x14ac:dyDescent="0.3">
      <c r="A77">
        <v>15</v>
      </c>
      <c r="B77" t="str">
        <f t="shared" si="64"/>
        <v>Kode15</v>
      </c>
      <c r="C77">
        <f t="shared" si="15"/>
        <v>8</v>
      </c>
      <c r="D77">
        <f t="shared" ca="1" si="59"/>
        <v>0</v>
      </c>
      <c r="E77">
        <f t="shared" ca="1" si="57"/>
        <v>0</v>
      </c>
      <c r="F77">
        <f t="shared" ca="1" si="57"/>
        <v>0</v>
      </c>
      <c r="G77">
        <f t="shared" ca="1" si="57"/>
        <v>0</v>
      </c>
      <c r="H77">
        <f t="shared" ca="1" si="57"/>
        <v>0</v>
      </c>
      <c r="I77">
        <f t="shared" ca="1" si="57"/>
        <v>0</v>
      </c>
      <c r="J77">
        <f t="shared" ca="1" si="57"/>
        <v>0</v>
      </c>
      <c r="K77">
        <f t="shared" ca="1" si="57"/>
        <v>0</v>
      </c>
      <c r="N77">
        <v>91</v>
      </c>
      <c r="O77" t="str">
        <f t="shared" si="62"/>
        <v>Kode91</v>
      </c>
      <c r="P77">
        <f t="shared" si="66"/>
        <v>30</v>
      </c>
      <c r="Q77" t="str">
        <f t="shared" ca="1" si="63"/>
        <v>91  Kjøp av klimakvoter eller gull med fradragsrett for merverdiavgift, alminnelig sats</v>
      </c>
      <c r="R77" s="16">
        <f t="shared" ca="1" si="63"/>
        <v>0</v>
      </c>
      <c r="S77" s="16">
        <f t="shared" ca="1" si="63"/>
        <v>0</v>
      </c>
      <c r="T77" s="16">
        <f t="shared" ca="1" si="63"/>
        <v>0</v>
      </c>
      <c r="U77" s="16" t="str">
        <f t="shared" ca="1" si="63"/>
        <v>25% utg mva</v>
      </c>
      <c r="V77" s="16">
        <f t="shared" ca="1" si="63"/>
        <v>10000</v>
      </c>
      <c r="W77" s="1">
        <f t="shared" ca="1" si="65"/>
        <v>0.25</v>
      </c>
      <c r="X77" s="16">
        <f t="shared" ca="1" si="63"/>
        <v>2500</v>
      </c>
      <c r="Y77" t="str">
        <f t="shared" ca="1" si="60"/>
        <v/>
      </c>
    </row>
    <row r="78" spans="1:25" x14ac:dyDescent="0.3">
      <c r="A78">
        <v>15</v>
      </c>
      <c r="B78" t="str">
        <f t="shared" si="64"/>
        <v>Kode15</v>
      </c>
      <c r="C78">
        <f t="shared" si="15"/>
        <v>9</v>
      </c>
      <c r="D78">
        <f t="shared" ca="1" si="59"/>
        <v>0</v>
      </c>
      <c r="E78">
        <f t="shared" ca="1" si="57"/>
        <v>0</v>
      </c>
      <c r="F78">
        <f t="shared" ca="1" si="57"/>
        <v>0</v>
      </c>
      <c r="G78">
        <f t="shared" ca="1" si="57"/>
        <v>0</v>
      </c>
      <c r="H78">
        <f t="shared" ca="1" si="57"/>
        <v>0</v>
      </c>
      <c r="I78">
        <f t="shared" ca="1" si="57"/>
        <v>0</v>
      </c>
      <c r="J78">
        <f t="shared" ca="1" si="57"/>
        <v>0</v>
      </c>
      <c r="K78">
        <f t="shared" ca="1" si="57"/>
        <v>0</v>
      </c>
      <c r="N78">
        <v>91</v>
      </c>
      <c r="O78" t="str">
        <f t="shared" si="62"/>
        <v>Kode91</v>
      </c>
      <c r="P78">
        <f t="shared" si="66"/>
        <v>31</v>
      </c>
      <c r="Q78" t="str">
        <f t="shared" ca="1" si="63"/>
        <v>91  Kjøp av klimakvoter eller gull med fradragsrett for merverdiavgift, alminnelig sats</v>
      </c>
      <c r="R78" s="16">
        <f t="shared" ca="1" si="63"/>
        <v>0</v>
      </c>
      <c r="S78" s="16">
        <f t="shared" ca="1" si="63"/>
        <v>0</v>
      </c>
      <c r="T78" s="16">
        <f t="shared" ca="1" si="63"/>
        <v>0</v>
      </c>
      <c r="U78" s="16" t="str">
        <f t="shared" ca="1" si="63"/>
        <v>25% inng mva</v>
      </c>
      <c r="V78" s="16">
        <f t="shared" ca="1" si="63"/>
        <v>0</v>
      </c>
      <c r="W78" s="1" t="str">
        <f t="shared" ca="1" si="65"/>
        <v/>
      </c>
      <c r="X78" s="16">
        <f t="shared" ca="1" si="63"/>
        <v>-2500</v>
      </c>
      <c r="Y78" t="str">
        <f t="shared" ca="1" si="60"/>
        <v/>
      </c>
    </row>
    <row r="79" spans="1:25" x14ac:dyDescent="0.3">
      <c r="A79">
        <v>31</v>
      </c>
      <c r="B79" t="str">
        <f t="shared" si="64"/>
        <v>Kode31</v>
      </c>
      <c r="C79">
        <f t="shared" si="15"/>
        <v>2</v>
      </c>
      <c r="D79">
        <f t="shared" ca="1" si="59"/>
        <v>1</v>
      </c>
      <c r="E79">
        <f t="shared" ca="1" si="57"/>
        <v>3030</v>
      </c>
      <c r="F79" t="str">
        <f t="shared" ca="1" si="57"/>
        <v>Salgsinntekt handelsvarer, avgiftspliktig, middels sats</v>
      </c>
      <c r="G79">
        <f t="shared" ca="1" si="57"/>
        <v>-20000</v>
      </c>
      <c r="H79" t="str">
        <f t="shared" ca="1" si="57"/>
        <v>15% utgående mva</v>
      </c>
      <c r="I79">
        <f t="shared" ca="1" si="57"/>
        <v>0.15</v>
      </c>
      <c r="J79">
        <f t="shared" ca="1" si="57"/>
        <v>-3000</v>
      </c>
      <c r="K79">
        <f t="shared" ca="1" si="57"/>
        <v>31</v>
      </c>
      <c r="N79">
        <v>92</v>
      </c>
      <c r="O79" t="str">
        <f t="shared" si="62"/>
        <v>Kode92</v>
      </c>
      <c r="P79">
        <f t="shared" si="66"/>
        <v>29</v>
      </c>
      <c r="Q79" t="str">
        <f t="shared" ca="1" si="63"/>
        <v>MVAkode</v>
      </c>
      <c r="R79" s="16">
        <f t="shared" ca="1" si="63"/>
        <v>0</v>
      </c>
      <c r="S79" s="16">
        <f t="shared" ca="1" si="63"/>
        <v>0</v>
      </c>
      <c r="T79" s="16" t="str">
        <f t="shared" ca="1" si="63"/>
        <v>Spesifikasjon</v>
      </c>
      <c r="U79" s="16" t="str">
        <f t="shared" ca="1" si="63"/>
        <v>MVAkode regnskap</v>
      </c>
      <c r="V79" s="16" t="str">
        <f t="shared" ca="1" si="63"/>
        <v>Grunnlag</v>
      </c>
      <c r="W79" s="1" t="str">
        <f t="shared" ca="1" si="65"/>
        <v>Sats</v>
      </c>
      <c r="X79" s="16" t="str">
        <f t="shared" ca="1" si="63"/>
        <v>MVA</v>
      </c>
      <c r="Y79">
        <f t="shared" ca="1" si="60"/>
        <v>2500</v>
      </c>
    </row>
    <row r="80" spans="1:25" x14ac:dyDescent="0.3">
      <c r="A80">
        <v>31</v>
      </c>
      <c r="B80" t="str">
        <f t="shared" si="64"/>
        <v>Kode31</v>
      </c>
      <c r="C80">
        <f t="shared" ref="C80:C143" si="67">C72</f>
        <v>3</v>
      </c>
      <c r="D80">
        <f t="shared" ca="1" si="59"/>
        <v>1</v>
      </c>
      <c r="E80">
        <f t="shared" ca="1" si="57"/>
        <v>2701</v>
      </c>
      <c r="F80" t="str">
        <f t="shared" ca="1" si="57"/>
        <v>Utgående merverdiavgift, middels sats</v>
      </c>
      <c r="G80">
        <f t="shared" ca="1" si="57"/>
        <v>-3000</v>
      </c>
      <c r="H80">
        <f t="shared" ca="1" si="57"/>
        <v>0</v>
      </c>
      <c r="I80">
        <f t="shared" ca="1" si="57"/>
        <v>0</v>
      </c>
      <c r="J80">
        <f t="shared" ca="1" si="57"/>
        <v>0</v>
      </c>
      <c r="K80">
        <f t="shared" ca="1" si="57"/>
        <v>0</v>
      </c>
      <c r="N80">
        <v>92</v>
      </c>
      <c r="O80" t="str">
        <f t="shared" si="62"/>
        <v>Kode92</v>
      </c>
      <c r="P80">
        <f t="shared" si="66"/>
        <v>30</v>
      </c>
      <c r="Q80" t="str">
        <f t="shared" ca="1" si="63"/>
        <v>92  Kjøp av klimakvoter eller gull uten fradragsrett for merverdiavgift, alminnelig sats</v>
      </c>
      <c r="R80" s="16">
        <f t="shared" ca="1" si="63"/>
        <v>0</v>
      </c>
      <c r="S80" s="16">
        <f t="shared" ca="1" si="63"/>
        <v>0</v>
      </c>
      <c r="T80" s="16">
        <f t="shared" ca="1" si="63"/>
        <v>0</v>
      </c>
      <c r="U80" s="16" t="str">
        <f t="shared" ca="1" si="63"/>
        <v>25% inng mva</v>
      </c>
      <c r="V80" s="16">
        <f t="shared" ca="1" si="63"/>
        <v>10000</v>
      </c>
      <c r="W80" s="1">
        <f t="shared" ca="1" si="65"/>
        <v>0.25</v>
      </c>
      <c r="X80" s="16">
        <f t="shared" ca="1" si="63"/>
        <v>2500</v>
      </c>
      <c r="Y80" t="str">
        <f t="shared" ca="1" si="60"/>
        <v/>
      </c>
    </row>
    <row r="81" spans="1:25" x14ac:dyDescent="0.3">
      <c r="A81">
        <v>31</v>
      </c>
      <c r="B81" t="str">
        <f t="shared" si="64"/>
        <v>Kode31</v>
      </c>
      <c r="C81">
        <f t="shared" si="67"/>
        <v>4</v>
      </c>
      <c r="D81">
        <f t="shared" ca="1" si="59"/>
        <v>1</v>
      </c>
      <c r="E81">
        <f t="shared" ca="1" si="57"/>
        <v>1500</v>
      </c>
      <c r="F81" t="str">
        <f t="shared" ca="1" si="57"/>
        <v>Kundefordringer</v>
      </c>
      <c r="G81">
        <f t="shared" ca="1" si="57"/>
        <v>23000</v>
      </c>
      <c r="H81">
        <f t="shared" ca="1" si="57"/>
        <v>0</v>
      </c>
      <c r="I81">
        <f t="shared" ca="1" si="57"/>
        <v>0</v>
      </c>
      <c r="J81">
        <f t="shared" ca="1" si="57"/>
        <v>0</v>
      </c>
      <c r="K81">
        <f t="shared" ca="1" si="57"/>
        <v>0</v>
      </c>
      <c r="N81">
        <v>92</v>
      </c>
      <c r="O81" t="str">
        <f t="shared" si="62"/>
        <v>Kode92</v>
      </c>
      <c r="P81">
        <f t="shared" si="66"/>
        <v>31</v>
      </c>
      <c r="Q81">
        <f t="shared" ca="1" si="63"/>
        <v>0</v>
      </c>
      <c r="R81" s="16">
        <f t="shared" ca="1" si="63"/>
        <v>0</v>
      </c>
      <c r="S81" s="16">
        <f t="shared" ca="1" si="63"/>
        <v>0</v>
      </c>
      <c r="T81" s="16">
        <f t="shared" ca="1" si="63"/>
        <v>0</v>
      </c>
      <c r="U81" s="16">
        <f t="shared" ca="1" si="63"/>
        <v>0</v>
      </c>
      <c r="V81" s="16">
        <f t="shared" ca="1" si="63"/>
        <v>0</v>
      </c>
      <c r="W81" s="1" t="str">
        <f t="shared" ca="1" si="65"/>
        <v/>
      </c>
      <c r="X81" s="16">
        <f t="shared" ca="1" si="63"/>
        <v>0</v>
      </c>
      <c r="Y81" t="str">
        <f t="shared" ca="1" si="60"/>
        <v/>
      </c>
    </row>
    <row r="82" spans="1:25" x14ac:dyDescent="0.3">
      <c r="A82">
        <v>31</v>
      </c>
      <c r="B82" t="str">
        <f t="shared" si="64"/>
        <v>Kode31</v>
      </c>
      <c r="C82">
        <f t="shared" si="67"/>
        <v>5</v>
      </c>
      <c r="D82">
        <f t="shared" ca="1" si="59"/>
        <v>0</v>
      </c>
      <c r="E82">
        <f t="shared" ca="1" si="57"/>
        <v>0</v>
      </c>
      <c r="F82">
        <f t="shared" ca="1" si="57"/>
        <v>0</v>
      </c>
      <c r="G82">
        <f t="shared" ca="1" si="57"/>
        <v>0</v>
      </c>
      <c r="H82">
        <f t="shared" ca="1" si="57"/>
        <v>0</v>
      </c>
      <c r="I82">
        <f t="shared" ca="1" si="57"/>
        <v>0</v>
      </c>
      <c r="J82">
        <f t="shared" ca="1" si="57"/>
        <v>0</v>
      </c>
      <c r="K82">
        <f t="shared" ca="1" si="57"/>
        <v>0</v>
      </c>
      <c r="O82" t="s">
        <v>159</v>
      </c>
      <c r="P82">
        <f t="shared" si="66"/>
        <v>29</v>
      </c>
      <c r="Q82" t="str">
        <f t="shared" ca="1" si="63"/>
        <v>MVAkode</v>
      </c>
      <c r="R82" s="16">
        <f t="shared" ca="1" si="63"/>
        <v>0</v>
      </c>
      <c r="S82" s="16">
        <f t="shared" ca="1" si="63"/>
        <v>0</v>
      </c>
      <c r="T82" s="16" t="str">
        <f t="shared" ca="1" si="63"/>
        <v>Spesifikasjon</v>
      </c>
      <c r="U82" s="16" t="str">
        <f t="shared" ca="1" si="63"/>
        <v>MVAkode regnskap</v>
      </c>
      <c r="V82" s="16" t="str">
        <f t="shared" ca="1" si="63"/>
        <v>Grunnlag</v>
      </c>
      <c r="W82" s="1" t="str">
        <f t="shared" ca="1" si="65"/>
        <v>Sats</v>
      </c>
      <c r="X82" s="16" t="str">
        <f t="shared" ca="1" si="63"/>
        <v>MVA</v>
      </c>
      <c r="Y82">
        <f t="shared" ref="Y82:Y84" ca="1" si="68">IF(X82="MVA",INDIRECT(ADDRESS(1+$P82-2,1+X$6,4,1,$O82)),"")</f>
        <v>40000</v>
      </c>
    </row>
    <row r="83" spans="1:25" x14ac:dyDescent="0.3">
      <c r="A83">
        <v>31</v>
      </c>
      <c r="B83" t="str">
        <f t="shared" si="64"/>
        <v>Kode31</v>
      </c>
      <c r="C83">
        <f t="shared" si="67"/>
        <v>6</v>
      </c>
      <c r="D83">
        <f t="shared" ca="1" si="59"/>
        <v>0</v>
      </c>
      <c r="E83">
        <f t="shared" ca="1" si="57"/>
        <v>0</v>
      </c>
      <c r="F83">
        <f t="shared" ca="1" si="57"/>
        <v>0</v>
      </c>
      <c r="G83">
        <f t="shared" ca="1" si="57"/>
        <v>0</v>
      </c>
      <c r="H83">
        <f t="shared" ca="1" si="57"/>
        <v>0</v>
      </c>
      <c r="I83">
        <f t="shared" ca="1" si="57"/>
        <v>0</v>
      </c>
      <c r="J83">
        <f t="shared" ca="1" si="57"/>
        <v>0</v>
      </c>
      <c r="K83">
        <f t="shared" ca="1" si="57"/>
        <v>0</v>
      </c>
      <c r="O83" t="s">
        <v>159</v>
      </c>
      <c r="P83">
        <f t="shared" si="66"/>
        <v>30</v>
      </c>
      <c r="Q83" t="str">
        <f t="shared" ca="1" si="63"/>
        <v xml:space="preserve"> 1  Fradragsberettiget innenlands inngående merverdiavgift, alminnelig sats</v>
      </c>
      <c r="R83" s="16">
        <f t="shared" ca="1" si="63"/>
        <v>0</v>
      </c>
      <c r="S83" s="16">
        <f t="shared" ca="1" si="63"/>
        <v>0</v>
      </c>
      <c r="T83" s="16" t="str">
        <f t="shared" ca="1" si="63"/>
        <v>Tilbakeføring</v>
      </c>
      <c r="U83" s="16" t="str">
        <f t="shared" ca="1" si="63"/>
        <v>tilbakeføring</v>
      </c>
      <c r="V83" s="16">
        <f t="shared" ca="1" si="63"/>
        <v>0</v>
      </c>
      <c r="W83" s="1" t="str">
        <f t="shared" ca="1" si="65"/>
        <v/>
      </c>
      <c r="X83" s="16">
        <f t="shared" ca="1" si="63"/>
        <v>40000</v>
      </c>
      <c r="Y83" t="str">
        <f t="shared" ca="1" si="68"/>
        <v/>
      </c>
    </row>
    <row r="84" spans="1:25" x14ac:dyDescent="0.3">
      <c r="A84">
        <v>31</v>
      </c>
      <c r="B84" t="str">
        <f t="shared" si="64"/>
        <v>Kode31</v>
      </c>
      <c r="C84">
        <f t="shared" si="67"/>
        <v>7</v>
      </c>
      <c r="D84">
        <f t="shared" ca="1" si="59"/>
        <v>0</v>
      </c>
      <c r="E84">
        <f t="shared" ca="1" si="57"/>
        <v>0</v>
      </c>
      <c r="F84">
        <f t="shared" ca="1" si="57"/>
        <v>0</v>
      </c>
      <c r="G84">
        <f t="shared" ca="1" si="57"/>
        <v>0</v>
      </c>
      <c r="H84">
        <f t="shared" ca="1" si="57"/>
        <v>0</v>
      </c>
      <c r="I84">
        <f t="shared" ca="1" si="57"/>
        <v>0</v>
      </c>
      <c r="J84">
        <f t="shared" ca="1" si="57"/>
        <v>0</v>
      </c>
      <c r="K84">
        <f t="shared" ca="1" si="57"/>
        <v>0</v>
      </c>
      <c r="O84" t="s">
        <v>159</v>
      </c>
      <c r="P84">
        <f t="shared" si="66"/>
        <v>31</v>
      </c>
      <c r="Q84">
        <f t="shared" ca="1" si="63"/>
        <v>0</v>
      </c>
      <c r="R84" s="16">
        <f t="shared" ca="1" si="63"/>
        <v>0</v>
      </c>
      <c r="S84" s="16">
        <f t="shared" ca="1" si="63"/>
        <v>0</v>
      </c>
      <c r="T84" s="16">
        <f t="shared" ca="1" si="63"/>
        <v>0</v>
      </c>
      <c r="U84" s="16">
        <f t="shared" ca="1" si="63"/>
        <v>0</v>
      </c>
      <c r="V84" s="16">
        <f t="shared" ca="1" si="63"/>
        <v>0</v>
      </c>
      <c r="W84" s="1" t="str">
        <f t="shared" ca="1" si="65"/>
        <v/>
      </c>
      <c r="X84" s="16">
        <f t="shared" ca="1" si="63"/>
        <v>0</v>
      </c>
      <c r="Y84" t="str">
        <f t="shared" ca="1" si="68"/>
        <v/>
      </c>
    </row>
    <row r="85" spans="1:25" x14ac:dyDescent="0.3">
      <c r="A85">
        <v>31</v>
      </c>
      <c r="B85" t="str">
        <f t="shared" si="64"/>
        <v>Kode31</v>
      </c>
      <c r="C85">
        <f t="shared" si="67"/>
        <v>8</v>
      </c>
      <c r="D85">
        <f t="shared" ca="1" si="59"/>
        <v>0</v>
      </c>
      <c r="E85">
        <f t="shared" ca="1" si="57"/>
        <v>0</v>
      </c>
      <c r="F85">
        <f t="shared" ca="1" si="57"/>
        <v>0</v>
      </c>
      <c r="G85">
        <f t="shared" ca="1" si="57"/>
        <v>0</v>
      </c>
      <c r="H85">
        <f t="shared" ca="1" si="57"/>
        <v>0</v>
      </c>
      <c r="I85">
        <f t="shared" ca="1" si="57"/>
        <v>0</v>
      </c>
      <c r="J85">
        <f t="shared" ca="1" si="57"/>
        <v>0</v>
      </c>
      <c r="K85">
        <f t="shared" ca="1" si="57"/>
        <v>0</v>
      </c>
      <c r="O85" t="s">
        <v>89</v>
      </c>
      <c r="P85">
        <f t="shared" si="66"/>
        <v>29</v>
      </c>
      <c r="Q85" t="str">
        <f t="shared" ca="1" si="63"/>
        <v>MVAkode</v>
      </c>
      <c r="R85" s="16">
        <f t="shared" ca="1" si="63"/>
        <v>0</v>
      </c>
      <c r="S85" s="16">
        <f t="shared" ca="1" si="63"/>
        <v>0</v>
      </c>
      <c r="T85" s="16" t="str">
        <f t="shared" ca="1" si="63"/>
        <v>Spesifikasjon</v>
      </c>
      <c r="U85" s="16" t="str">
        <f t="shared" ca="1" si="63"/>
        <v>MVAkode regnskap</v>
      </c>
      <c r="V85" s="16" t="str">
        <f t="shared" ca="1" si="63"/>
        <v>Grunnlag</v>
      </c>
      <c r="W85" s="1" t="str">
        <f t="shared" ca="1" si="65"/>
        <v>Sats</v>
      </c>
      <c r="X85" s="16" t="str">
        <f t="shared" ca="1" si="63"/>
        <v>MVA</v>
      </c>
      <c r="Y85">
        <f t="shared" ref="Y85:Y93" ca="1" si="69">IF(X85="MVA",INDIRECT(ADDRESS(1+$P85-2,1+X$6,4,1,$O85)),"")</f>
        <v>-100000</v>
      </c>
    </row>
    <row r="86" spans="1:25" x14ac:dyDescent="0.3">
      <c r="A86">
        <v>31</v>
      </c>
      <c r="B86" t="str">
        <f t="shared" si="64"/>
        <v>Kode31</v>
      </c>
      <c r="C86">
        <f t="shared" si="67"/>
        <v>9</v>
      </c>
      <c r="D86">
        <f t="shared" ca="1" si="59"/>
        <v>0</v>
      </c>
      <c r="E86">
        <f t="shared" ca="1" si="57"/>
        <v>0</v>
      </c>
      <c r="F86">
        <f t="shared" ca="1" si="57"/>
        <v>0</v>
      </c>
      <c r="G86">
        <f t="shared" ca="1" si="57"/>
        <v>0</v>
      </c>
      <c r="H86">
        <f t="shared" ca="1" si="57"/>
        <v>0</v>
      </c>
      <c r="I86">
        <f t="shared" ca="1" si="57"/>
        <v>0</v>
      </c>
      <c r="J86">
        <f t="shared" ca="1" si="57"/>
        <v>0</v>
      </c>
      <c r="K86">
        <f t="shared" ca="1" si="57"/>
        <v>0</v>
      </c>
      <c r="O86" t="s">
        <v>89</v>
      </c>
      <c r="P86">
        <f t="shared" si="66"/>
        <v>30</v>
      </c>
      <c r="Q86" t="str">
        <f t="shared" ref="Q86:X93" ca="1" si="70">INDIRECT(ADDRESS(1+$P86,1+Q$6,4,1,$O86))</f>
        <v xml:space="preserve"> 1  Fradragsberettiget innenlands inngående merverdiavgift, alminnelig sats</v>
      </c>
      <c r="R86" s="16">
        <f t="shared" ca="1" si="70"/>
        <v>0</v>
      </c>
      <c r="S86" s="16">
        <f t="shared" ca="1" si="70"/>
        <v>0</v>
      </c>
      <c r="T86" s="16" t="str">
        <f t="shared" ca="1" si="70"/>
        <v>Tap på krav</v>
      </c>
      <c r="U86" s="16" t="str">
        <f t="shared" ca="1" si="70"/>
        <v>tap på krav</v>
      </c>
      <c r="V86" s="16">
        <f t="shared" ca="1" si="70"/>
        <v>0</v>
      </c>
      <c r="W86" s="1" t="str">
        <f t="shared" ca="1" si="65"/>
        <v/>
      </c>
      <c r="X86" s="16">
        <f t="shared" ca="1" si="70"/>
        <v>-100000</v>
      </c>
      <c r="Y86" t="str">
        <f t="shared" ca="1" si="69"/>
        <v/>
      </c>
    </row>
    <row r="87" spans="1:25" x14ac:dyDescent="0.3">
      <c r="A87">
        <v>32</v>
      </c>
      <c r="B87" t="str">
        <f t="shared" si="64"/>
        <v>Kode32</v>
      </c>
      <c r="C87">
        <f t="shared" si="67"/>
        <v>2</v>
      </c>
      <c r="D87">
        <f t="shared" ca="1" si="59"/>
        <v>1</v>
      </c>
      <c r="E87">
        <f t="shared" ca="1" si="57"/>
        <v>3031</v>
      </c>
      <c r="F87" t="str">
        <f t="shared" ca="1" si="57"/>
        <v>Salgsinntekt handelsvarer, avgiftspliktig, middels sats, fisk</v>
      </c>
      <c r="G87">
        <f t="shared" ca="1" si="57"/>
        <v>-20000</v>
      </c>
      <c r="H87" t="str">
        <f t="shared" ca="1" si="57"/>
        <v>11,11% utgående mva</v>
      </c>
      <c r="I87">
        <f t="shared" ca="1" si="57"/>
        <v>0.1111</v>
      </c>
      <c r="J87">
        <f t="shared" ca="1" si="57"/>
        <v>-2222</v>
      </c>
      <c r="K87">
        <f t="shared" ca="1" si="57"/>
        <v>32</v>
      </c>
      <c r="O87" t="s">
        <v>89</v>
      </c>
      <c r="P87">
        <f t="shared" si="66"/>
        <v>31</v>
      </c>
      <c r="Q87">
        <f t="shared" ca="1" si="70"/>
        <v>0</v>
      </c>
      <c r="R87" s="16">
        <f t="shared" ca="1" si="70"/>
        <v>0</v>
      </c>
      <c r="S87" s="16">
        <f t="shared" ca="1" si="70"/>
        <v>0</v>
      </c>
      <c r="T87" s="16">
        <f t="shared" ca="1" si="70"/>
        <v>0</v>
      </c>
      <c r="U87" s="16">
        <f t="shared" ca="1" si="70"/>
        <v>0</v>
      </c>
      <c r="V87" s="16">
        <f t="shared" ca="1" si="70"/>
        <v>0</v>
      </c>
      <c r="W87" s="1" t="str">
        <f t="shared" ca="1" si="65"/>
        <v/>
      </c>
      <c r="X87" s="16">
        <f t="shared" ca="1" si="70"/>
        <v>0</v>
      </c>
      <c r="Y87" t="str">
        <f t="shared" ca="1" si="69"/>
        <v/>
      </c>
    </row>
    <row r="88" spans="1:25" x14ac:dyDescent="0.3">
      <c r="A88">
        <v>32</v>
      </c>
      <c r="B88" t="str">
        <f t="shared" si="64"/>
        <v>Kode32</v>
      </c>
      <c r="C88">
        <f t="shared" si="67"/>
        <v>3</v>
      </c>
      <c r="D88">
        <f t="shared" ca="1" si="59"/>
        <v>1</v>
      </c>
      <c r="E88">
        <f t="shared" ca="1" si="57"/>
        <v>2702</v>
      </c>
      <c r="F88" t="str">
        <f t="shared" ca="1" si="57"/>
        <v>Utgående merverdiavgift, middels sats, råfisk mv</v>
      </c>
      <c r="G88">
        <f t="shared" ca="1" si="57"/>
        <v>-2222</v>
      </c>
      <c r="H88">
        <f t="shared" ca="1" si="57"/>
        <v>0</v>
      </c>
      <c r="I88">
        <f t="shared" ca="1" si="57"/>
        <v>0</v>
      </c>
      <c r="J88">
        <f t="shared" ca="1" si="57"/>
        <v>0</v>
      </c>
      <c r="K88">
        <f t="shared" ca="1" si="57"/>
        <v>0</v>
      </c>
      <c r="O88" t="s">
        <v>90</v>
      </c>
      <c r="P88">
        <f t="shared" si="66"/>
        <v>29</v>
      </c>
      <c r="Q88" t="str">
        <f t="shared" ca="1" si="70"/>
        <v>MVAkode</v>
      </c>
      <c r="R88" s="16">
        <f t="shared" ca="1" si="70"/>
        <v>0</v>
      </c>
      <c r="S88" s="16">
        <f t="shared" ca="1" si="70"/>
        <v>0</v>
      </c>
      <c r="T88" s="16" t="str">
        <f t="shared" ca="1" si="70"/>
        <v>Spesifikasjon</v>
      </c>
      <c r="U88" s="16" t="str">
        <f t="shared" ca="1" si="70"/>
        <v>MVAkode regnskap</v>
      </c>
      <c r="V88" s="16" t="str">
        <f t="shared" ca="1" si="70"/>
        <v>Grunnlag</v>
      </c>
      <c r="W88" s="1" t="str">
        <f t="shared" ca="1" si="65"/>
        <v>Sats</v>
      </c>
      <c r="X88" s="16" t="str">
        <f t="shared" ca="1" si="70"/>
        <v>MVA</v>
      </c>
      <c r="Y88">
        <f t="shared" ca="1" si="69"/>
        <v>25000</v>
      </c>
    </row>
    <row r="89" spans="1:25" x14ac:dyDescent="0.3">
      <c r="A89">
        <v>32</v>
      </c>
      <c r="B89" t="str">
        <f t="shared" si="64"/>
        <v>Kode32</v>
      </c>
      <c r="C89">
        <f t="shared" si="67"/>
        <v>4</v>
      </c>
      <c r="D89">
        <f t="shared" ca="1" si="59"/>
        <v>1</v>
      </c>
      <c r="E89">
        <f t="shared" ca="1" si="57"/>
        <v>1500</v>
      </c>
      <c r="F89" t="str">
        <f t="shared" ca="1" si="57"/>
        <v>Kundefordringer</v>
      </c>
      <c r="G89">
        <f t="shared" ca="1" si="57"/>
        <v>22222</v>
      </c>
      <c r="H89">
        <f t="shared" ca="1" si="57"/>
        <v>0</v>
      </c>
      <c r="I89">
        <f t="shared" ca="1" si="57"/>
        <v>0</v>
      </c>
      <c r="J89">
        <f t="shared" ca="1" si="57"/>
        <v>0</v>
      </c>
      <c r="K89">
        <f t="shared" ca="1" si="57"/>
        <v>0</v>
      </c>
      <c r="O89" t="s">
        <v>90</v>
      </c>
      <c r="P89">
        <f t="shared" si="66"/>
        <v>30</v>
      </c>
      <c r="Q89" t="str">
        <f t="shared" ca="1" si="70"/>
        <v xml:space="preserve"> 3  Utgående merverdiavgift, alminnelig sats</v>
      </c>
      <c r="R89" s="16">
        <f t="shared" ca="1" si="70"/>
        <v>0</v>
      </c>
      <c r="S89" s="16">
        <f t="shared" ca="1" si="70"/>
        <v>0</v>
      </c>
      <c r="T89" s="16" t="str">
        <f t="shared" ca="1" si="70"/>
        <v>Uttak</v>
      </c>
      <c r="U89" s="16" t="str">
        <f t="shared" ca="1" si="70"/>
        <v>uttak</v>
      </c>
      <c r="V89" s="16">
        <f t="shared" ca="1" si="70"/>
        <v>100000</v>
      </c>
      <c r="W89" s="1">
        <f t="shared" ca="1" si="65"/>
        <v>0.25</v>
      </c>
      <c r="X89" s="16">
        <f t="shared" ca="1" si="70"/>
        <v>25000</v>
      </c>
      <c r="Y89" t="str">
        <f t="shared" ca="1" si="69"/>
        <v/>
      </c>
    </row>
    <row r="90" spans="1:25" x14ac:dyDescent="0.3">
      <c r="A90">
        <v>32</v>
      </c>
      <c r="B90" t="str">
        <f t="shared" si="64"/>
        <v>Kode32</v>
      </c>
      <c r="C90">
        <f t="shared" si="67"/>
        <v>5</v>
      </c>
      <c r="D90">
        <f t="shared" ca="1" si="59"/>
        <v>0</v>
      </c>
      <c r="E90">
        <f t="shared" ca="1" si="57"/>
        <v>0</v>
      </c>
      <c r="F90">
        <f t="shared" ca="1" si="57"/>
        <v>0</v>
      </c>
      <c r="G90">
        <f t="shared" ca="1" si="57"/>
        <v>0</v>
      </c>
      <c r="H90">
        <f t="shared" ca="1" si="57"/>
        <v>0</v>
      </c>
      <c r="I90">
        <f t="shared" ca="1" si="57"/>
        <v>0</v>
      </c>
      <c r="J90">
        <f t="shared" ca="1" si="57"/>
        <v>0</v>
      </c>
      <c r="K90">
        <f t="shared" ca="1" si="57"/>
        <v>0</v>
      </c>
      <c r="O90" t="s">
        <v>90</v>
      </c>
      <c r="P90">
        <f t="shared" si="66"/>
        <v>31</v>
      </c>
      <c r="Q90">
        <f t="shared" ca="1" si="70"/>
        <v>0</v>
      </c>
      <c r="R90" s="16">
        <f t="shared" ca="1" si="70"/>
        <v>0</v>
      </c>
      <c r="S90" s="16">
        <f t="shared" ca="1" si="70"/>
        <v>0</v>
      </c>
      <c r="T90" s="16">
        <f t="shared" ca="1" si="70"/>
        <v>0</v>
      </c>
      <c r="U90" s="16">
        <f t="shared" ca="1" si="70"/>
        <v>0</v>
      </c>
      <c r="V90" s="16">
        <f t="shared" ca="1" si="70"/>
        <v>0</v>
      </c>
      <c r="W90" s="1" t="str">
        <f t="shared" ca="1" si="65"/>
        <v/>
      </c>
      <c r="X90" s="16">
        <f t="shared" ca="1" si="70"/>
        <v>0</v>
      </c>
      <c r="Y90" t="str">
        <f t="shared" ca="1" si="69"/>
        <v/>
      </c>
    </row>
    <row r="91" spans="1:25" x14ac:dyDescent="0.3">
      <c r="A91">
        <v>32</v>
      </c>
      <c r="B91" t="str">
        <f t="shared" si="64"/>
        <v>Kode32</v>
      </c>
      <c r="C91">
        <f t="shared" si="67"/>
        <v>6</v>
      </c>
      <c r="D91">
        <f t="shared" ca="1" si="59"/>
        <v>0</v>
      </c>
      <c r="E91">
        <f t="shared" ca="1" si="57"/>
        <v>0</v>
      </c>
      <c r="F91">
        <f t="shared" ca="1" si="57"/>
        <v>0</v>
      </c>
      <c r="G91">
        <f t="shared" ca="1" si="57"/>
        <v>0</v>
      </c>
      <c r="H91">
        <f t="shared" ca="1" si="57"/>
        <v>0</v>
      </c>
      <c r="I91">
        <f t="shared" ca="1" si="57"/>
        <v>0</v>
      </c>
      <c r="J91">
        <f t="shared" ca="1" si="57"/>
        <v>0</v>
      </c>
      <c r="K91">
        <f t="shared" ca="1" si="57"/>
        <v>0</v>
      </c>
      <c r="O91" t="s">
        <v>87</v>
      </c>
      <c r="P91">
        <f t="shared" si="66"/>
        <v>29</v>
      </c>
      <c r="Q91" t="str">
        <f t="shared" ca="1" si="70"/>
        <v>MVAkode</v>
      </c>
      <c r="R91" s="16">
        <f t="shared" ca="1" si="70"/>
        <v>0</v>
      </c>
      <c r="S91" s="16">
        <f t="shared" ca="1" si="70"/>
        <v>0</v>
      </c>
      <c r="T91" s="16" t="str">
        <f t="shared" ca="1" si="70"/>
        <v>Spesifikasjon</v>
      </c>
      <c r="U91" s="16" t="str">
        <f t="shared" ca="1" si="70"/>
        <v>MVAkode regnskap</v>
      </c>
      <c r="V91" s="16" t="str">
        <f t="shared" ca="1" si="70"/>
        <v>Grunnlag</v>
      </c>
      <c r="W91" s="1" t="str">
        <f t="shared" ca="1" si="65"/>
        <v>Sats</v>
      </c>
      <c r="X91" s="16" t="str">
        <f t="shared" ca="1" si="70"/>
        <v>MVA</v>
      </c>
      <c r="Y91">
        <f t="shared" ca="1" si="69"/>
        <v>100000</v>
      </c>
    </row>
    <row r="92" spans="1:25" x14ac:dyDescent="0.3">
      <c r="A92">
        <v>32</v>
      </c>
      <c r="B92" t="str">
        <f t="shared" si="64"/>
        <v>Kode32</v>
      </c>
      <c r="C92">
        <f t="shared" si="67"/>
        <v>7</v>
      </c>
      <c r="D92">
        <f t="shared" ca="1" si="59"/>
        <v>0</v>
      </c>
      <c r="E92">
        <f t="shared" ca="1" si="57"/>
        <v>0</v>
      </c>
      <c r="F92">
        <f t="shared" ca="1" si="57"/>
        <v>0</v>
      </c>
      <c r="G92">
        <f t="shared" ref="E92:K128" ca="1" si="71">INDIRECT(ADDRESS(1+$C92,1+G$6,4,1,$B92))</f>
        <v>0</v>
      </c>
      <c r="H92">
        <f t="shared" ca="1" si="71"/>
        <v>0</v>
      </c>
      <c r="I92">
        <f t="shared" ca="1" si="71"/>
        <v>0</v>
      </c>
      <c r="J92">
        <f t="shared" ca="1" si="71"/>
        <v>0</v>
      </c>
      <c r="K92">
        <f t="shared" ca="1" si="71"/>
        <v>0</v>
      </c>
      <c r="O92" t="s">
        <v>87</v>
      </c>
      <c r="P92">
        <f t="shared" si="66"/>
        <v>30</v>
      </c>
      <c r="Q92" t="str">
        <f t="shared" ca="1" si="70"/>
        <v xml:space="preserve"> 1  Fradragsberettiget innenlands inngående merverdiavgift, alminnelig sats</v>
      </c>
      <c r="R92" s="16">
        <f t="shared" ca="1" si="70"/>
        <v>0</v>
      </c>
      <c r="S92" s="16">
        <f t="shared" ca="1" si="70"/>
        <v>0</v>
      </c>
      <c r="T92" s="16" t="str">
        <f t="shared" ca="1" si="70"/>
        <v>Justering</v>
      </c>
      <c r="U92" s="16" t="str">
        <f t="shared" ca="1" si="70"/>
        <v>justering</v>
      </c>
      <c r="V92" s="16">
        <f t="shared" ca="1" si="70"/>
        <v>0</v>
      </c>
      <c r="W92" s="1" t="str">
        <f t="shared" ca="1" si="65"/>
        <v/>
      </c>
      <c r="X92" s="16">
        <f t="shared" ca="1" si="70"/>
        <v>100000</v>
      </c>
      <c r="Y92" t="str">
        <f t="shared" ca="1" si="69"/>
        <v/>
      </c>
    </row>
    <row r="93" spans="1:25" x14ac:dyDescent="0.3">
      <c r="A93">
        <v>32</v>
      </c>
      <c r="B93" t="str">
        <f t="shared" si="64"/>
        <v>Kode32</v>
      </c>
      <c r="C93">
        <f t="shared" si="67"/>
        <v>8</v>
      </c>
      <c r="D93">
        <f t="shared" ca="1" si="59"/>
        <v>0</v>
      </c>
      <c r="E93">
        <f t="shared" ca="1" si="71"/>
        <v>0</v>
      </c>
      <c r="F93">
        <f t="shared" ca="1" si="71"/>
        <v>0</v>
      </c>
      <c r="G93">
        <f t="shared" ca="1" si="71"/>
        <v>0</v>
      </c>
      <c r="H93">
        <f t="shared" ca="1" si="71"/>
        <v>0</v>
      </c>
      <c r="I93">
        <f t="shared" ca="1" si="71"/>
        <v>0</v>
      </c>
      <c r="J93">
        <f t="shared" ca="1" si="71"/>
        <v>0</v>
      </c>
      <c r="K93">
        <f t="shared" ca="1" si="71"/>
        <v>0</v>
      </c>
      <c r="O93" t="s">
        <v>87</v>
      </c>
      <c r="P93">
        <f t="shared" si="66"/>
        <v>31</v>
      </c>
      <c r="Q93">
        <f t="shared" ca="1" si="70"/>
        <v>0</v>
      </c>
      <c r="R93" s="16">
        <f t="shared" ca="1" si="70"/>
        <v>0</v>
      </c>
      <c r="S93" s="16">
        <f t="shared" ca="1" si="70"/>
        <v>0</v>
      </c>
      <c r="T93" s="16">
        <f t="shared" ca="1" si="70"/>
        <v>0</v>
      </c>
      <c r="U93" s="16">
        <f t="shared" ca="1" si="70"/>
        <v>0</v>
      </c>
      <c r="V93" s="16">
        <f t="shared" ca="1" si="70"/>
        <v>0</v>
      </c>
      <c r="W93" s="1" t="str">
        <f t="shared" ca="1" si="65"/>
        <v/>
      </c>
      <c r="X93" s="16">
        <f t="shared" ca="1" si="70"/>
        <v>0</v>
      </c>
      <c r="Y93" t="str">
        <f t="shared" ca="1" si="69"/>
        <v/>
      </c>
    </row>
    <row r="94" spans="1:25" x14ac:dyDescent="0.3">
      <c r="A94">
        <v>32</v>
      </c>
      <c r="B94" t="str">
        <f t="shared" si="64"/>
        <v>Kode32</v>
      </c>
      <c r="C94">
        <f t="shared" si="67"/>
        <v>9</v>
      </c>
      <c r="D94">
        <f t="shared" ca="1" si="59"/>
        <v>0</v>
      </c>
      <c r="E94">
        <f t="shared" ca="1" si="71"/>
        <v>0</v>
      </c>
      <c r="F94">
        <f t="shared" ca="1" si="71"/>
        <v>0</v>
      </c>
      <c r="G94">
        <f t="shared" ca="1" si="71"/>
        <v>0</v>
      </c>
      <c r="H94">
        <f t="shared" ca="1" si="71"/>
        <v>0</v>
      </c>
      <c r="I94">
        <f t="shared" ca="1" si="71"/>
        <v>0</v>
      </c>
      <c r="J94">
        <f t="shared" ca="1" si="71"/>
        <v>0</v>
      </c>
      <c r="K94">
        <f t="shared" ca="1" si="71"/>
        <v>0</v>
      </c>
    </row>
    <row r="95" spans="1:25" x14ac:dyDescent="0.3">
      <c r="A95">
        <v>33</v>
      </c>
      <c r="B95" t="str">
        <f t="shared" si="64"/>
        <v>Kode33</v>
      </c>
      <c r="C95">
        <f t="shared" si="67"/>
        <v>2</v>
      </c>
      <c r="D95">
        <f t="shared" ca="1" si="59"/>
        <v>1</v>
      </c>
      <c r="E95">
        <f t="shared" ca="1" si="71"/>
        <v>3050</v>
      </c>
      <c r="F95" t="str">
        <f t="shared" ca="1" si="71"/>
        <v>Salgsinntekt tjenester, avgiftspliktig, lav sats</v>
      </c>
      <c r="G95">
        <f t="shared" ca="1" si="71"/>
        <v>-20000</v>
      </c>
      <c r="H95" t="str">
        <f t="shared" ca="1" si="71"/>
        <v>12% utgående mva</v>
      </c>
      <c r="I95">
        <f t="shared" ca="1" si="71"/>
        <v>0.12</v>
      </c>
      <c r="J95">
        <f t="shared" ca="1" si="71"/>
        <v>-2400</v>
      </c>
      <c r="K95">
        <f t="shared" ca="1" si="71"/>
        <v>33</v>
      </c>
    </row>
    <row r="96" spans="1:25" x14ac:dyDescent="0.3">
      <c r="A96">
        <v>33</v>
      </c>
      <c r="B96" t="str">
        <f t="shared" si="64"/>
        <v>Kode33</v>
      </c>
      <c r="C96">
        <f t="shared" si="67"/>
        <v>3</v>
      </c>
      <c r="D96">
        <f t="shared" ca="1" si="59"/>
        <v>1</v>
      </c>
      <c r="E96">
        <f t="shared" ca="1" si="71"/>
        <v>2703</v>
      </c>
      <c r="F96" t="str">
        <f t="shared" ca="1" si="71"/>
        <v>Utgående merverdiavgift, lav sats</v>
      </c>
      <c r="G96">
        <f t="shared" ca="1" si="71"/>
        <v>-2400</v>
      </c>
      <c r="H96">
        <f t="shared" ca="1" si="71"/>
        <v>0</v>
      </c>
      <c r="I96">
        <f t="shared" ca="1" si="71"/>
        <v>0</v>
      </c>
      <c r="J96">
        <f t="shared" ca="1" si="71"/>
        <v>0</v>
      </c>
      <c r="K96">
        <f t="shared" ca="1" si="71"/>
        <v>0</v>
      </c>
    </row>
    <row r="97" spans="1:11" x14ac:dyDescent="0.3">
      <c r="A97">
        <v>33</v>
      </c>
      <c r="B97" t="str">
        <f t="shared" si="64"/>
        <v>Kode33</v>
      </c>
      <c r="C97">
        <f t="shared" si="67"/>
        <v>4</v>
      </c>
      <c r="D97">
        <f t="shared" ca="1" si="59"/>
        <v>1</v>
      </c>
      <c r="E97">
        <f t="shared" ca="1" si="71"/>
        <v>1500</v>
      </c>
      <c r="F97" t="str">
        <f t="shared" ca="1" si="71"/>
        <v>Kundefordringer</v>
      </c>
      <c r="G97">
        <f t="shared" ca="1" si="71"/>
        <v>22400</v>
      </c>
      <c r="H97">
        <f t="shared" ca="1" si="71"/>
        <v>0</v>
      </c>
      <c r="I97">
        <f t="shared" ca="1" si="71"/>
        <v>0</v>
      </c>
      <c r="J97">
        <f t="shared" ca="1" si="71"/>
        <v>0</v>
      </c>
      <c r="K97">
        <f t="shared" ca="1" si="71"/>
        <v>0</v>
      </c>
    </row>
    <row r="98" spans="1:11" x14ac:dyDescent="0.3">
      <c r="A98">
        <v>33</v>
      </c>
      <c r="B98" t="str">
        <f t="shared" si="64"/>
        <v>Kode33</v>
      </c>
      <c r="C98">
        <f t="shared" si="67"/>
        <v>5</v>
      </c>
      <c r="D98">
        <f t="shared" ca="1" si="59"/>
        <v>0</v>
      </c>
      <c r="E98">
        <f t="shared" ca="1" si="71"/>
        <v>0</v>
      </c>
      <c r="F98">
        <f t="shared" ca="1" si="71"/>
        <v>0</v>
      </c>
      <c r="G98">
        <f t="shared" ca="1" si="71"/>
        <v>0</v>
      </c>
      <c r="H98">
        <f t="shared" ca="1" si="71"/>
        <v>0</v>
      </c>
      <c r="I98">
        <f t="shared" ca="1" si="71"/>
        <v>0</v>
      </c>
      <c r="J98">
        <f t="shared" ca="1" si="71"/>
        <v>0</v>
      </c>
      <c r="K98">
        <f t="shared" ca="1" si="71"/>
        <v>0</v>
      </c>
    </row>
    <row r="99" spans="1:11" x14ac:dyDescent="0.3">
      <c r="A99">
        <v>33</v>
      </c>
      <c r="B99" t="str">
        <f t="shared" si="64"/>
        <v>Kode33</v>
      </c>
      <c r="C99">
        <f t="shared" si="67"/>
        <v>6</v>
      </c>
      <c r="D99">
        <f t="shared" ca="1" si="59"/>
        <v>0</v>
      </c>
      <c r="E99">
        <f t="shared" ca="1" si="71"/>
        <v>0</v>
      </c>
      <c r="F99">
        <f t="shared" ca="1" si="71"/>
        <v>0</v>
      </c>
      <c r="G99">
        <f t="shared" ca="1" si="71"/>
        <v>0</v>
      </c>
      <c r="H99">
        <f t="shared" ca="1" si="71"/>
        <v>0</v>
      </c>
      <c r="I99">
        <f t="shared" ca="1" si="71"/>
        <v>0</v>
      </c>
      <c r="J99">
        <f t="shared" ca="1" si="71"/>
        <v>0</v>
      </c>
      <c r="K99">
        <f t="shared" ca="1" si="71"/>
        <v>0</v>
      </c>
    </row>
    <row r="100" spans="1:11" x14ac:dyDescent="0.3">
      <c r="A100">
        <v>33</v>
      </c>
      <c r="B100" t="str">
        <f t="shared" si="64"/>
        <v>Kode33</v>
      </c>
      <c r="C100">
        <f t="shared" si="67"/>
        <v>7</v>
      </c>
      <c r="D100">
        <f t="shared" ca="1" si="59"/>
        <v>0</v>
      </c>
      <c r="E100">
        <f t="shared" ca="1" si="71"/>
        <v>0</v>
      </c>
      <c r="F100">
        <f t="shared" ca="1" si="71"/>
        <v>0</v>
      </c>
      <c r="G100">
        <f t="shared" ca="1" si="71"/>
        <v>0</v>
      </c>
      <c r="H100">
        <f t="shared" ca="1" si="71"/>
        <v>0</v>
      </c>
      <c r="I100">
        <f t="shared" ca="1" si="71"/>
        <v>0</v>
      </c>
      <c r="J100">
        <f t="shared" ca="1" si="71"/>
        <v>0</v>
      </c>
      <c r="K100">
        <f t="shared" ca="1" si="71"/>
        <v>0</v>
      </c>
    </row>
    <row r="101" spans="1:11" x14ac:dyDescent="0.3">
      <c r="A101">
        <v>33</v>
      </c>
      <c r="B101" t="str">
        <f t="shared" si="64"/>
        <v>Kode33</v>
      </c>
      <c r="C101">
        <f t="shared" si="67"/>
        <v>8</v>
      </c>
      <c r="D101">
        <f t="shared" ca="1" si="59"/>
        <v>0</v>
      </c>
      <c r="E101">
        <f t="shared" ca="1" si="71"/>
        <v>0</v>
      </c>
      <c r="F101">
        <f t="shared" ca="1" si="71"/>
        <v>0</v>
      </c>
      <c r="G101">
        <f t="shared" ca="1" si="71"/>
        <v>0</v>
      </c>
      <c r="H101">
        <f t="shared" ca="1" si="71"/>
        <v>0</v>
      </c>
      <c r="I101">
        <f t="shared" ca="1" si="71"/>
        <v>0</v>
      </c>
      <c r="J101">
        <f t="shared" ca="1" si="71"/>
        <v>0</v>
      </c>
      <c r="K101">
        <f t="shared" ca="1" si="71"/>
        <v>0</v>
      </c>
    </row>
    <row r="102" spans="1:11" x14ac:dyDescent="0.3">
      <c r="A102">
        <v>33</v>
      </c>
      <c r="B102" t="str">
        <f t="shared" si="64"/>
        <v>Kode33</v>
      </c>
      <c r="C102">
        <f t="shared" si="67"/>
        <v>9</v>
      </c>
      <c r="D102">
        <f t="shared" ca="1" si="59"/>
        <v>0</v>
      </c>
      <c r="E102">
        <f t="shared" ca="1" si="71"/>
        <v>0</v>
      </c>
      <c r="F102">
        <f t="shared" ca="1" si="71"/>
        <v>0</v>
      </c>
      <c r="G102">
        <f t="shared" ca="1" si="71"/>
        <v>0</v>
      </c>
      <c r="H102">
        <f t="shared" ca="1" si="71"/>
        <v>0</v>
      </c>
      <c r="I102">
        <f t="shared" ca="1" si="71"/>
        <v>0</v>
      </c>
      <c r="J102">
        <f t="shared" ca="1" si="71"/>
        <v>0</v>
      </c>
      <c r="K102">
        <f t="shared" ca="1" si="71"/>
        <v>0</v>
      </c>
    </row>
    <row r="103" spans="1:11" x14ac:dyDescent="0.3">
      <c r="A103">
        <v>51</v>
      </c>
      <c r="B103" t="str">
        <f t="shared" si="64"/>
        <v>Kode51</v>
      </c>
      <c r="C103">
        <f t="shared" si="67"/>
        <v>2</v>
      </c>
      <c r="D103">
        <f t="shared" ca="1" si="59"/>
        <v>1</v>
      </c>
      <c r="E103">
        <f t="shared" ca="1" si="71"/>
        <v>3005</v>
      </c>
      <c r="F103" t="str">
        <f t="shared" ca="1" si="71"/>
        <v>Salgsinntekt handelsvarer, omvendt avgiftsplikt</v>
      </c>
      <c r="G103">
        <f t="shared" ca="1" si="71"/>
        <v>-20000</v>
      </c>
      <c r="H103" t="str">
        <f t="shared" ca="1" si="71"/>
        <v>omsetning omvendt avgiftsplikt</v>
      </c>
      <c r="I103">
        <f t="shared" ca="1" si="71"/>
        <v>0</v>
      </c>
      <c r="J103">
        <f t="shared" ca="1" si="71"/>
        <v>0</v>
      </c>
      <c r="K103">
        <f t="shared" ca="1" si="71"/>
        <v>51</v>
      </c>
    </row>
    <row r="104" spans="1:11" x14ac:dyDescent="0.3">
      <c r="A104">
        <v>51</v>
      </c>
      <c r="B104" t="str">
        <f t="shared" si="64"/>
        <v>Kode51</v>
      </c>
      <c r="C104">
        <f t="shared" si="67"/>
        <v>3</v>
      </c>
      <c r="D104">
        <f t="shared" ca="1" si="59"/>
        <v>1</v>
      </c>
      <c r="E104">
        <f t="shared" ca="1" si="71"/>
        <v>2700</v>
      </c>
      <c r="F104" t="str">
        <f t="shared" ca="1" si="71"/>
        <v>Utgående merverdiavgift, høy sats</v>
      </c>
      <c r="G104">
        <f t="shared" ca="1" si="71"/>
        <v>0</v>
      </c>
      <c r="H104">
        <f t="shared" ca="1" si="71"/>
        <v>0</v>
      </c>
      <c r="I104">
        <f t="shared" ca="1" si="71"/>
        <v>0</v>
      </c>
      <c r="J104">
        <f t="shared" ca="1" si="71"/>
        <v>0</v>
      </c>
      <c r="K104">
        <f t="shared" ca="1" si="71"/>
        <v>0</v>
      </c>
    </row>
    <row r="105" spans="1:11" x14ac:dyDescent="0.3">
      <c r="A105">
        <v>51</v>
      </c>
      <c r="B105" t="str">
        <f t="shared" si="64"/>
        <v>Kode51</v>
      </c>
      <c r="C105">
        <f t="shared" si="67"/>
        <v>4</v>
      </c>
      <c r="D105">
        <f t="shared" ca="1" si="59"/>
        <v>1</v>
      </c>
      <c r="E105">
        <f t="shared" ca="1" si="71"/>
        <v>1500</v>
      </c>
      <c r="F105" t="str">
        <f t="shared" ca="1" si="71"/>
        <v>Kundefordringer</v>
      </c>
      <c r="G105">
        <f t="shared" ca="1" si="71"/>
        <v>20000</v>
      </c>
      <c r="H105">
        <f t="shared" ca="1" si="71"/>
        <v>0</v>
      </c>
      <c r="I105">
        <f t="shared" ca="1" si="71"/>
        <v>0</v>
      </c>
      <c r="J105">
        <f t="shared" ca="1" si="71"/>
        <v>0</v>
      </c>
      <c r="K105">
        <f t="shared" ca="1" si="71"/>
        <v>0</v>
      </c>
    </row>
    <row r="106" spans="1:11" x14ac:dyDescent="0.3">
      <c r="A106">
        <v>51</v>
      </c>
      <c r="B106" t="str">
        <f t="shared" si="64"/>
        <v>Kode51</v>
      </c>
      <c r="C106">
        <f t="shared" si="67"/>
        <v>5</v>
      </c>
      <c r="D106">
        <f t="shared" ca="1" si="59"/>
        <v>0</v>
      </c>
      <c r="E106">
        <f t="shared" ca="1" si="71"/>
        <v>0</v>
      </c>
      <c r="F106">
        <f t="shared" ca="1" si="71"/>
        <v>0</v>
      </c>
      <c r="G106">
        <f t="shared" ca="1" si="71"/>
        <v>0</v>
      </c>
      <c r="H106">
        <f t="shared" ca="1" si="71"/>
        <v>0</v>
      </c>
      <c r="I106">
        <f t="shared" ca="1" si="71"/>
        <v>0</v>
      </c>
      <c r="J106">
        <f t="shared" ca="1" si="71"/>
        <v>0</v>
      </c>
      <c r="K106">
        <f t="shared" ca="1" si="71"/>
        <v>0</v>
      </c>
    </row>
    <row r="107" spans="1:11" x14ac:dyDescent="0.3">
      <c r="A107">
        <v>51</v>
      </c>
      <c r="B107" t="str">
        <f t="shared" si="64"/>
        <v>Kode51</v>
      </c>
      <c r="C107">
        <f t="shared" si="67"/>
        <v>6</v>
      </c>
      <c r="D107">
        <f t="shared" ca="1" si="59"/>
        <v>0</v>
      </c>
      <c r="E107">
        <f t="shared" ca="1" si="71"/>
        <v>0</v>
      </c>
      <c r="F107">
        <f t="shared" ca="1" si="71"/>
        <v>0</v>
      </c>
      <c r="G107">
        <f t="shared" ca="1" si="71"/>
        <v>0</v>
      </c>
      <c r="H107">
        <f t="shared" ca="1" si="71"/>
        <v>0</v>
      </c>
      <c r="I107">
        <f t="shared" ca="1" si="71"/>
        <v>0</v>
      </c>
      <c r="J107">
        <f t="shared" ca="1" si="71"/>
        <v>0</v>
      </c>
      <c r="K107">
        <f t="shared" ca="1" si="71"/>
        <v>0</v>
      </c>
    </row>
    <row r="108" spans="1:11" x14ac:dyDescent="0.3">
      <c r="A108">
        <v>51</v>
      </c>
      <c r="B108" t="str">
        <f t="shared" si="64"/>
        <v>Kode51</v>
      </c>
      <c r="C108">
        <f t="shared" si="67"/>
        <v>7</v>
      </c>
      <c r="D108">
        <f t="shared" ca="1" si="59"/>
        <v>0</v>
      </c>
      <c r="E108">
        <f t="shared" ca="1" si="71"/>
        <v>0</v>
      </c>
      <c r="F108">
        <f t="shared" ca="1" si="71"/>
        <v>0</v>
      </c>
      <c r="G108">
        <f t="shared" ca="1" si="71"/>
        <v>0</v>
      </c>
      <c r="H108">
        <f t="shared" ca="1" si="71"/>
        <v>0</v>
      </c>
      <c r="I108">
        <f t="shared" ca="1" si="71"/>
        <v>0</v>
      </c>
      <c r="J108">
        <f t="shared" ca="1" si="71"/>
        <v>0</v>
      </c>
      <c r="K108">
        <f t="shared" ca="1" si="71"/>
        <v>0</v>
      </c>
    </row>
    <row r="109" spans="1:11" x14ac:dyDescent="0.3">
      <c r="A109">
        <v>51</v>
      </c>
      <c r="B109" t="str">
        <f t="shared" si="64"/>
        <v>Kode51</v>
      </c>
      <c r="C109">
        <f t="shared" si="67"/>
        <v>8</v>
      </c>
      <c r="D109">
        <f t="shared" ca="1" si="59"/>
        <v>0</v>
      </c>
      <c r="E109">
        <f t="shared" ca="1" si="71"/>
        <v>0</v>
      </c>
      <c r="F109">
        <f t="shared" ca="1" si="71"/>
        <v>0</v>
      </c>
      <c r="G109">
        <f t="shared" ca="1" si="71"/>
        <v>0</v>
      </c>
      <c r="H109">
        <f t="shared" ca="1" si="71"/>
        <v>0</v>
      </c>
      <c r="I109">
        <f t="shared" ca="1" si="71"/>
        <v>0</v>
      </c>
      <c r="J109">
        <f t="shared" ca="1" si="71"/>
        <v>0</v>
      </c>
      <c r="K109">
        <f t="shared" ca="1" si="71"/>
        <v>0</v>
      </c>
    </row>
    <row r="110" spans="1:11" x14ac:dyDescent="0.3">
      <c r="A110">
        <v>51</v>
      </c>
      <c r="B110" t="str">
        <f t="shared" si="64"/>
        <v>Kode51</v>
      </c>
      <c r="C110">
        <f t="shared" si="67"/>
        <v>9</v>
      </c>
      <c r="D110">
        <f t="shared" ca="1" si="59"/>
        <v>0</v>
      </c>
      <c r="E110">
        <f t="shared" ca="1" si="71"/>
        <v>0</v>
      </c>
      <c r="F110">
        <f t="shared" ca="1" si="71"/>
        <v>0</v>
      </c>
      <c r="G110">
        <f t="shared" ca="1" si="71"/>
        <v>0</v>
      </c>
      <c r="H110">
        <f t="shared" ca="1" si="71"/>
        <v>0</v>
      </c>
      <c r="I110">
        <f t="shared" ca="1" si="71"/>
        <v>0</v>
      </c>
      <c r="J110">
        <f t="shared" ca="1" si="71"/>
        <v>0</v>
      </c>
      <c r="K110">
        <f t="shared" ca="1" si="71"/>
        <v>0</v>
      </c>
    </row>
    <row r="111" spans="1:11" x14ac:dyDescent="0.3">
      <c r="A111">
        <v>52</v>
      </c>
      <c r="B111" t="str">
        <f t="shared" si="64"/>
        <v>Kode52</v>
      </c>
      <c r="C111">
        <f t="shared" si="67"/>
        <v>2</v>
      </c>
      <c r="D111">
        <f t="shared" ca="1" si="59"/>
        <v>1</v>
      </c>
      <c r="E111">
        <f t="shared" ca="1" si="71"/>
        <v>3115</v>
      </c>
      <c r="F111" t="str">
        <f t="shared" ca="1" si="71"/>
        <v>Salgsinntekt egentilvirkede varer, utførsel, avgiftsfri</v>
      </c>
      <c r="G111">
        <f t="shared" ca="1" si="71"/>
        <v>-20000</v>
      </c>
      <c r="H111" t="str">
        <f t="shared" ca="1" si="71"/>
        <v>utførsel</v>
      </c>
      <c r="I111">
        <f t="shared" ca="1" si="71"/>
        <v>0</v>
      </c>
      <c r="J111">
        <f t="shared" ca="1" si="71"/>
        <v>0</v>
      </c>
      <c r="K111">
        <f t="shared" ca="1" si="71"/>
        <v>52</v>
      </c>
    </row>
    <row r="112" spans="1:11" x14ac:dyDescent="0.3">
      <c r="A112">
        <v>52</v>
      </c>
      <c r="B112" t="str">
        <f t="shared" si="64"/>
        <v>Kode52</v>
      </c>
      <c r="C112">
        <f t="shared" si="67"/>
        <v>3</v>
      </c>
      <c r="D112">
        <f t="shared" ca="1" si="59"/>
        <v>1</v>
      </c>
      <c r="E112">
        <f t="shared" ca="1" si="71"/>
        <v>2700</v>
      </c>
      <c r="F112" t="str">
        <f t="shared" ca="1" si="71"/>
        <v>Utgående merverdiavgift, høy sats</v>
      </c>
      <c r="G112">
        <f t="shared" ca="1" si="71"/>
        <v>0</v>
      </c>
      <c r="H112">
        <f t="shared" ca="1" si="71"/>
        <v>0</v>
      </c>
      <c r="I112">
        <f t="shared" ca="1" si="71"/>
        <v>0</v>
      </c>
      <c r="J112">
        <f t="shared" ca="1" si="71"/>
        <v>0</v>
      </c>
      <c r="K112">
        <f t="shared" ca="1" si="71"/>
        <v>0</v>
      </c>
    </row>
    <row r="113" spans="1:11" x14ac:dyDescent="0.3">
      <c r="A113">
        <v>52</v>
      </c>
      <c r="B113" t="str">
        <f t="shared" si="64"/>
        <v>Kode52</v>
      </c>
      <c r="C113">
        <f t="shared" si="67"/>
        <v>4</v>
      </c>
      <c r="D113">
        <f t="shared" ca="1" si="59"/>
        <v>1</v>
      </c>
      <c r="E113">
        <f t="shared" ca="1" si="71"/>
        <v>1500</v>
      </c>
      <c r="F113" t="str">
        <f t="shared" ca="1" si="71"/>
        <v>Kundefordringer</v>
      </c>
      <c r="G113">
        <f t="shared" ca="1" si="71"/>
        <v>20000</v>
      </c>
      <c r="H113">
        <f t="shared" ca="1" si="71"/>
        <v>0</v>
      </c>
      <c r="I113">
        <f t="shared" ca="1" si="71"/>
        <v>0</v>
      </c>
      <c r="J113">
        <f t="shared" ca="1" si="71"/>
        <v>0</v>
      </c>
      <c r="K113">
        <f t="shared" ca="1" si="71"/>
        <v>0</v>
      </c>
    </row>
    <row r="114" spans="1:11" x14ac:dyDescent="0.3">
      <c r="A114">
        <v>52</v>
      </c>
      <c r="B114" t="str">
        <f t="shared" si="64"/>
        <v>Kode52</v>
      </c>
      <c r="C114">
        <f t="shared" si="67"/>
        <v>5</v>
      </c>
      <c r="D114">
        <f t="shared" ca="1" si="59"/>
        <v>0</v>
      </c>
      <c r="E114">
        <f t="shared" ca="1" si="71"/>
        <v>0</v>
      </c>
      <c r="F114">
        <f t="shared" ca="1" si="71"/>
        <v>0</v>
      </c>
      <c r="G114">
        <f t="shared" ca="1" si="71"/>
        <v>0</v>
      </c>
      <c r="H114">
        <f t="shared" ca="1" si="71"/>
        <v>0</v>
      </c>
      <c r="I114">
        <f t="shared" ca="1" si="71"/>
        <v>0</v>
      </c>
      <c r="J114">
        <f t="shared" ca="1" si="71"/>
        <v>0</v>
      </c>
      <c r="K114">
        <f t="shared" ca="1" si="71"/>
        <v>0</v>
      </c>
    </row>
    <row r="115" spans="1:11" x14ac:dyDescent="0.3">
      <c r="A115">
        <v>52</v>
      </c>
      <c r="B115" t="str">
        <f t="shared" si="64"/>
        <v>Kode52</v>
      </c>
      <c r="C115">
        <f t="shared" si="67"/>
        <v>6</v>
      </c>
      <c r="D115">
        <f t="shared" ca="1" si="59"/>
        <v>0</v>
      </c>
      <c r="E115">
        <f t="shared" ca="1" si="71"/>
        <v>0</v>
      </c>
      <c r="F115">
        <f t="shared" ca="1" si="71"/>
        <v>0</v>
      </c>
      <c r="G115">
        <f t="shared" ca="1" si="71"/>
        <v>0</v>
      </c>
      <c r="H115">
        <f t="shared" ca="1" si="71"/>
        <v>0</v>
      </c>
      <c r="I115">
        <f t="shared" ca="1" si="71"/>
        <v>0</v>
      </c>
      <c r="J115">
        <f t="shared" ca="1" si="71"/>
        <v>0</v>
      </c>
      <c r="K115">
        <f t="shared" ca="1" si="71"/>
        <v>0</v>
      </c>
    </row>
    <row r="116" spans="1:11" x14ac:dyDescent="0.3">
      <c r="A116">
        <v>52</v>
      </c>
      <c r="B116" t="str">
        <f t="shared" si="64"/>
        <v>Kode52</v>
      </c>
      <c r="C116">
        <f t="shared" si="67"/>
        <v>7</v>
      </c>
      <c r="D116">
        <f t="shared" ca="1" si="59"/>
        <v>0</v>
      </c>
      <c r="E116">
        <f t="shared" ca="1" si="71"/>
        <v>0</v>
      </c>
      <c r="F116">
        <f t="shared" ca="1" si="71"/>
        <v>0</v>
      </c>
      <c r="G116">
        <f t="shared" ca="1" si="71"/>
        <v>0</v>
      </c>
      <c r="H116">
        <f t="shared" ca="1" si="71"/>
        <v>0</v>
      </c>
      <c r="I116">
        <f t="shared" ca="1" si="71"/>
        <v>0</v>
      </c>
      <c r="J116">
        <f t="shared" ca="1" si="71"/>
        <v>0</v>
      </c>
      <c r="K116">
        <f t="shared" ca="1" si="71"/>
        <v>0</v>
      </c>
    </row>
    <row r="117" spans="1:11" x14ac:dyDescent="0.3">
      <c r="A117">
        <v>52</v>
      </c>
      <c r="B117" t="str">
        <f t="shared" si="64"/>
        <v>Kode52</v>
      </c>
      <c r="C117">
        <f t="shared" si="67"/>
        <v>8</v>
      </c>
      <c r="D117">
        <f t="shared" ca="1" si="59"/>
        <v>0</v>
      </c>
      <c r="E117">
        <f t="shared" ca="1" si="71"/>
        <v>0</v>
      </c>
      <c r="F117">
        <f t="shared" ca="1" si="71"/>
        <v>0</v>
      </c>
      <c r="G117">
        <f t="shared" ca="1" si="71"/>
        <v>0</v>
      </c>
      <c r="H117">
        <f t="shared" ca="1" si="71"/>
        <v>0</v>
      </c>
      <c r="I117">
        <f t="shared" ca="1" si="71"/>
        <v>0</v>
      </c>
      <c r="J117">
        <f t="shared" ca="1" si="71"/>
        <v>0</v>
      </c>
      <c r="K117">
        <f t="shared" ca="1" si="71"/>
        <v>0</v>
      </c>
    </row>
    <row r="118" spans="1:11" x14ac:dyDescent="0.3">
      <c r="A118">
        <v>52</v>
      </c>
      <c r="B118" t="str">
        <f t="shared" si="64"/>
        <v>Kode52</v>
      </c>
      <c r="C118">
        <f t="shared" si="67"/>
        <v>9</v>
      </c>
      <c r="D118">
        <f t="shared" ca="1" si="59"/>
        <v>0</v>
      </c>
      <c r="E118">
        <f t="shared" ca="1" si="71"/>
        <v>0</v>
      </c>
      <c r="F118">
        <f t="shared" ca="1" si="71"/>
        <v>0</v>
      </c>
      <c r="G118">
        <f t="shared" ca="1" si="71"/>
        <v>0</v>
      </c>
      <c r="H118">
        <f t="shared" ca="1" si="71"/>
        <v>0</v>
      </c>
      <c r="I118">
        <f t="shared" ca="1" si="71"/>
        <v>0</v>
      </c>
      <c r="J118">
        <f t="shared" ca="1" si="71"/>
        <v>0</v>
      </c>
      <c r="K118">
        <f t="shared" ca="1" si="71"/>
        <v>0</v>
      </c>
    </row>
    <row r="119" spans="1:11" x14ac:dyDescent="0.3">
      <c r="A119">
        <v>81</v>
      </c>
      <c r="B119" t="str">
        <f t="shared" si="64"/>
        <v>Kode81</v>
      </c>
      <c r="C119">
        <f t="shared" si="67"/>
        <v>2</v>
      </c>
      <c r="D119">
        <f t="shared" ca="1" si="59"/>
        <v>1</v>
      </c>
      <c r="E119">
        <f t="shared" ca="1" si="71"/>
        <v>4340</v>
      </c>
      <c r="F119" t="str">
        <f t="shared" ca="1" si="71"/>
        <v>Utenlands innkjøp av varer for videresalg, høy sats</v>
      </c>
      <c r="G119">
        <f t="shared" ca="1" si="71"/>
        <v>9800</v>
      </c>
      <c r="H119" t="str">
        <f t="shared" ca="1" si="71"/>
        <v>0 ikke mva</v>
      </c>
      <c r="I119">
        <f t="shared" ca="1" si="71"/>
        <v>0</v>
      </c>
      <c r="J119">
        <f t="shared" ca="1" si="71"/>
        <v>0</v>
      </c>
      <c r="K119">
        <f t="shared" ca="1" si="71"/>
        <v>21</v>
      </c>
    </row>
    <row r="120" spans="1:11" x14ac:dyDescent="0.3">
      <c r="A120">
        <v>81</v>
      </c>
      <c r="B120" t="str">
        <f t="shared" si="64"/>
        <v>Kode81</v>
      </c>
      <c r="C120">
        <f t="shared" si="67"/>
        <v>3</v>
      </c>
      <c r="D120">
        <f t="shared" ref="D120:D183" ca="1" si="72">INDIRECT(ADDRESS(1+$C120,1+D$6,4,1,$B120))</f>
        <v>1</v>
      </c>
      <c r="E120">
        <f t="shared" ca="1" si="71"/>
        <v>2400</v>
      </c>
      <c r="F120" t="str">
        <f t="shared" ca="1" si="71"/>
        <v>Leverandørgjeld</v>
      </c>
      <c r="G120">
        <f t="shared" ca="1" si="71"/>
        <v>-9800</v>
      </c>
      <c r="H120" t="str">
        <f t="shared" ca="1" si="71"/>
        <v>0 ikke mva</v>
      </c>
      <c r="I120">
        <f t="shared" ca="1" si="71"/>
        <v>0</v>
      </c>
      <c r="J120">
        <f t="shared" ca="1" si="71"/>
        <v>0</v>
      </c>
      <c r="K120">
        <f t="shared" ca="1" si="71"/>
        <v>21</v>
      </c>
    </row>
    <row r="121" spans="1:11" x14ac:dyDescent="0.3">
      <c r="A121">
        <v>81</v>
      </c>
      <c r="B121" t="str">
        <f t="shared" si="64"/>
        <v>Kode81</v>
      </c>
      <c r="C121">
        <f t="shared" si="67"/>
        <v>4</v>
      </c>
      <c r="D121">
        <f t="shared" ca="1" si="72"/>
        <v>2</v>
      </c>
      <c r="E121">
        <f t="shared" ca="1" si="71"/>
        <v>4360</v>
      </c>
      <c r="F121" t="str">
        <f t="shared" ca="1" si="71"/>
        <v>Frakt, toll og spedisjon</v>
      </c>
      <c r="G121">
        <f t="shared" ca="1" si="71"/>
        <v>100</v>
      </c>
      <c r="H121" t="str">
        <f t="shared" ca="1" si="71"/>
        <v>0 ikke mva</v>
      </c>
      <c r="I121">
        <f t="shared" ca="1" si="71"/>
        <v>0</v>
      </c>
      <c r="J121">
        <f t="shared" ca="1" si="71"/>
        <v>0</v>
      </c>
      <c r="K121">
        <f t="shared" ca="1" si="71"/>
        <v>21</v>
      </c>
    </row>
    <row r="122" spans="1:11" x14ac:dyDescent="0.3">
      <c r="A122">
        <v>81</v>
      </c>
      <c r="B122" t="str">
        <f t="shared" si="64"/>
        <v>Kode81</v>
      </c>
      <c r="C122">
        <f t="shared" si="67"/>
        <v>5</v>
      </c>
      <c r="D122">
        <f t="shared" ca="1" si="72"/>
        <v>2</v>
      </c>
      <c r="E122">
        <f t="shared" ca="1" si="71"/>
        <v>2400</v>
      </c>
      <c r="F122" t="str">
        <f t="shared" ca="1" si="71"/>
        <v>Leverandørgjeld</v>
      </c>
      <c r="G122">
        <f t="shared" ca="1" si="71"/>
        <v>-100</v>
      </c>
      <c r="H122" t="str">
        <f t="shared" ca="1" si="71"/>
        <v>0 ikke mva</v>
      </c>
      <c r="I122">
        <f t="shared" ca="1" si="71"/>
        <v>0</v>
      </c>
      <c r="J122">
        <f t="shared" ca="1" si="71"/>
        <v>0</v>
      </c>
      <c r="K122">
        <f t="shared" ca="1" si="71"/>
        <v>21</v>
      </c>
    </row>
    <row r="123" spans="1:11" x14ac:dyDescent="0.3">
      <c r="A123">
        <v>81</v>
      </c>
      <c r="B123" t="str">
        <f t="shared" si="64"/>
        <v>Kode81</v>
      </c>
      <c r="C123">
        <f t="shared" si="67"/>
        <v>6</v>
      </c>
      <c r="D123">
        <f t="shared" ca="1" si="72"/>
        <v>3</v>
      </c>
      <c r="E123">
        <f t="shared" ca="1" si="71"/>
        <v>4380</v>
      </c>
      <c r="F123" t="str">
        <f t="shared" ca="1" si="71"/>
        <v>Grunnlag MVA innførsel av varer, høy sats</v>
      </c>
      <c r="G123">
        <f t="shared" ca="1" si="71"/>
        <v>10000</v>
      </c>
      <c r="H123" t="str">
        <f t="shared" ca="1" si="71"/>
        <v>25% inng mva</v>
      </c>
      <c r="I123">
        <f t="shared" ca="1" si="71"/>
        <v>0.25</v>
      </c>
      <c r="J123">
        <f t="shared" ca="1" si="71"/>
        <v>2500</v>
      </c>
      <c r="K123">
        <f t="shared" ca="1" si="71"/>
        <v>81</v>
      </c>
    </row>
    <row r="124" spans="1:11" x14ac:dyDescent="0.3">
      <c r="A124">
        <v>81</v>
      </c>
      <c r="B124" t="str">
        <f t="shared" si="64"/>
        <v>Kode81</v>
      </c>
      <c r="C124">
        <f t="shared" si="67"/>
        <v>7</v>
      </c>
      <c r="D124">
        <f t="shared" ca="1" si="72"/>
        <v>3</v>
      </c>
      <c r="E124">
        <f t="shared" ca="1" si="71"/>
        <v>4381</v>
      </c>
      <c r="F124" t="str">
        <f t="shared" ca="1" si="71"/>
        <v>Grunnlag MVA innførsel av varer, høy sats, motkonto</v>
      </c>
      <c r="G124">
        <f t="shared" ca="1" si="71"/>
        <v>-10000</v>
      </c>
      <c r="H124" t="str">
        <f t="shared" ca="1" si="71"/>
        <v>25% utg mva</v>
      </c>
      <c r="I124">
        <f t="shared" ca="1" si="71"/>
        <v>0.25</v>
      </c>
      <c r="J124">
        <f t="shared" ca="1" si="71"/>
        <v>-2500</v>
      </c>
      <c r="K124">
        <f t="shared" ca="1" si="71"/>
        <v>81</v>
      </c>
    </row>
    <row r="125" spans="1:11" x14ac:dyDescent="0.3">
      <c r="A125">
        <v>81</v>
      </c>
      <c r="B125" t="str">
        <f t="shared" si="64"/>
        <v>Kode81</v>
      </c>
      <c r="C125">
        <f t="shared" si="67"/>
        <v>8</v>
      </c>
      <c r="D125">
        <f t="shared" ca="1" si="72"/>
        <v>3</v>
      </c>
      <c r="E125">
        <f t="shared" ca="1" si="71"/>
        <v>2705</v>
      </c>
      <c r="F125" t="str">
        <f t="shared" ca="1" si="71"/>
        <v>Utgående merverdiavgift - innførsel av varer, høy sats</v>
      </c>
      <c r="G125">
        <f t="shared" ca="1" si="71"/>
        <v>-2500</v>
      </c>
      <c r="H125">
        <f t="shared" ca="1" si="71"/>
        <v>0</v>
      </c>
      <c r="I125">
        <f t="shared" ca="1" si="71"/>
        <v>0</v>
      </c>
      <c r="J125">
        <f t="shared" ca="1" si="71"/>
        <v>0</v>
      </c>
      <c r="K125">
        <f t="shared" ca="1" si="71"/>
        <v>0</v>
      </c>
    </row>
    <row r="126" spans="1:11" x14ac:dyDescent="0.3">
      <c r="A126">
        <v>81</v>
      </c>
      <c r="B126" t="str">
        <f t="shared" si="64"/>
        <v>Kode81</v>
      </c>
      <c r="C126">
        <f t="shared" si="67"/>
        <v>9</v>
      </c>
      <c r="D126">
        <f t="shared" ca="1" si="72"/>
        <v>3</v>
      </c>
      <c r="E126">
        <f t="shared" ca="1" si="71"/>
        <v>2715</v>
      </c>
      <c r="F126" t="str">
        <f t="shared" ca="1" si="71"/>
        <v>Inngående merverdiavgift - innførsel av varer, høy sats</v>
      </c>
      <c r="G126">
        <f t="shared" ca="1" si="71"/>
        <v>2500</v>
      </c>
      <c r="H126">
        <f t="shared" ca="1" si="71"/>
        <v>0</v>
      </c>
      <c r="I126">
        <f t="shared" ca="1" si="71"/>
        <v>0</v>
      </c>
      <c r="J126">
        <f t="shared" ca="1" si="71"/>
        <v>0</v>
      </c>
      <c r="K126">
        <f t="shared" ca="1" si="71"/>
        <v>0</v>
      </c>
    </row>
    <row r="127" spans="1:11" x14ac:dyDescent="0.3">
      <c r="A127">
        <v>82</v>
      </c>
      <c r="B127" t="str">
        <f t="shared" si="64"/>
        <v>Kode82</v>
      </c>
      <c r="C127">
        <f t="shared" si="67"/>
        <v>2</v>
      </c>
      <c r="D127">
        <f t="shared" ca="1" si="72"/>
        <v>1</v>
      </c>
      <c r="E127">
        <f t="shared" ca="1" si="71"/>
        <v>4340</v>
      </c>
      <c r="F127" t="str">
        <f t="shared" ca="1" si="71"/>
        <v>Utenlands innkjøp av varer for videresalg, høy sats</v>
      </c>
      <c r="G127">
        <f t="shared" ca="1" si="71"/>
        <v>9800</v>
      </c>
      <c r="H127" t="str">
        <f t="shared" ca="1" si="71"/>
        <v>0 ikke mva</v>
      </c>
      <c r="I127">
        <f t="shared" ca="1" si="71"/>
        <v>0</v>
      </c>
      <c r="J127">
        <f t="shared" ca="1" si="71"/>
        <v>0</v>
      </c>
      <c r="K127">
        <f t="shared" ca="1" si="71"/>
        <v>20</v>
      </c>
    </row>
    <row r="128" spans="1:11" x14ac:dyDescent="0.3">
      <c r="A128">
        <v>82</v>
      </c>
      <c r="B128" t="str">
        <f t="shared" si="64"/>
        <v>Kode82</v>
      </c>
      <c r="C128">
        <f t="shared" si="67"/>
        <v>3</v>
      </c>
      <c r="D128">
        <f t="shared" ca="1" si="72"/>
        <v>1</v>
      </c>
      <c r="E128">
        <f t="shared" ca="1" si="71"/>
        <v>2400</v>
      </c>
      <c r="F128" t="str">
        <f t="shared" ca="1" si="71"/>
        <v>Leverandørgjeld</v>
      </c>
      <c r="G128">
        <f t="shared" ca="1" si="71"/>
        <v>-9800</v>
      </c>
      <c r="H128" t="str">
        <f t="shared" ca="1" si="71"/>
        <v>0 ikke mva</v>
      </c>
      <c r="I128">
        <f t="shared" ca="1" si="71"/>
        <v>0</v>
      </c>
      <c r="J128">
        <f t="shared" ref="E128:K165" ca="1" si="73">INDIRECT(ADDRESS(1+$C128,1+J$6,4,1,$B128))</f>
        <v>0</v>
      </c>
      <c r="K128">
        <f t="shared" ca="1" si="73"/>
        <v>20</v>
      </c>
    </row>
    <row r="129" spans="1:11" x14ac:dyDescent="0.3">
      <c r="A129">
        <v>82</v>
      </c>
      <c r="B129" t="str">
        <f t="shared" si="64"/>
        <v>Kode82</v>
      </c>
      <c r="C129">
        <f t="shared" si="67"/>
        <v>4</v>
      </c>
      <c r="D129">
        <f t="shared" ca="1" si="72"/>
        <v>2</v>
      </c>
      <c r="E129">
        <f t="shared" ca="1" si="73"/>
        <v>4360</v>
      </c>
      <c r="F129" t="str">
        <f t="shared" ca="1" si="73"/>
        <v>Frakt, toll og spedisjon</v>
      </c>
      <c r="G129">
        <f t="shared" ca="1" si="73"/>
        <v>100</v>
      </c>
      <c r="H129" t="str">
        <f t="shared" ca="1" si="73"/>
        <v>0 ikke mva</v>
      </c>
      <c r="I129">
        <f t="shared" ca="1" si="73"/>
        <v>0</v>
      </c>
      <c r="J129">
        <f t="shared" ca="1" si="73"/>
        <v>0</v>
      </c>
      <c r="K129">
        <f t="shared" ca="1" si="73"/>
        <v>20</v>
      </c>
    </row>
    <row r="130" spans="1:11" x14ac:dyDescent="0.3">
      <c r="A130">
        <v>82</v>
      </c>
      <c r="B130" t="str">
        <f t="shared" si="64"/>
        <v>Kode82</v>
      </c>
      <c r="C130">
        <f t="shared" si="67"/>
        <v>5</v>
      </c>
      <c r="D130">
        <f t="shared" ca="1" si="72"/>
        <v>2</v>
      </c>
      <c r="E130">
        <f t="shared" ca="1" si="73"/>
        <v>2400</v>
      </c>
      <c r="F130" t="str">
        <f t="shared" ca="1" si="73"/>
        <v>Leverandørgjeld</v>
      </c>
      <c r="G130">
        <f t="shared" ca="1" si="73"/>
        <v>-100</v>
      </c>
      <c r="H130" t="str">
        <f t="shared" ca="1" si="73"/>
        <v>0 ikke mva</v>
      </c>
      <c r="I130">
        <f t="shared" ca="1" si="73"/>
        <v>0</v>
      </c>
      <c r="J130">
        <f t="shared" ca="1" si="73"/>
        <v>0</v>
      </c>
      <c r="K130">
        <f t="shared" ca="1" si="73"/>
        <v>20</v>
      </c>
    </row>
    <row r="131" spans="1:11" x14ac:dyDescent="0.3">
      <c r="A131">
        <v>82</v>
      </c>
      <c r="B131" t="str">
        <f t="shared" si="64"/>
        <v>Kode82</v>
      </c>
      <c r="C131">
        <f t="shared" si="67"/>
        <v>6</v>
      </c>
      <c r="D131">
        <f t="shared" ca="1" si="72"/>
        <v>3</v>
      </c>
      <c r="E131">
        <f t="shared" ca="1" si="73"/>
        <v>4380</v>
      </c>
      <c r="F131" t="str">
        <f t="shared" ca="1" si="73"/>
        <v>Grunnlag MVA innførsel av varer, høy sats</v>
      </c>
      <c r="G131">
        <f t="shared" ca="1" si="73"/>
        <v>10000</v>
      </c>
      <c r="H131">
        <f t="shared" ca="1" si="73"/>
        <v>0</v>
      </c>
      <c r="I131">
        <f t="shared" ca="1" si="73"/>
        <v>0</v>
      </c>
      <c r="J131">
        <f t="shared" ca="1" si="73"/>
        <v>0</v>
      </c>
      <c r="K131">
        <f t="shared" ca="1" si="73"/>
        <v>82</v>
      </c>
    </row>
    <row r="132" spans="1:11" x14ac:dyDescent="0.3">
      <c r="A132">
        <v>82</v>
      </c>
      <c r="B132" t="str">
        <f t="shared" si="64"/>
        <v>Kode82</v>
      </c>
      <c r="C132">
        <f t="shared" si="67"/>
        <v>7</v>
      </c>
      <c r="D132">
        <f t="shared" ca="1" si="72"/>
        <v>3</v>
      </c>
      <c r="E132">
        <f t="shared" ca="1" si="73"/>
        <v>4381</v>
      </c>
      <c r="F132" t="str">
        <f t="shared" ca="1" si="73"/>
        <v>Grunnlag MVA innførsel av varer, høy sats, motkonto</v>
      </c>
      <c r="G132">
        <f t="shared" ca="1" si="73"/>
        <v>-10000</v>
      </c>
      <c r="H132" t="str">
        <f t="shared" ca="1" si="73"/>
        <v>25% utg mva</v>
      </c>
      <c r="I132">
        <f t="shared" ca="1" si="73"/>
        <v>0.25</v>
      </c>
      <c r="J132">
        <f t="shared" ca="1" si="73"/>
        <v>-2500</v>
      </c>
      <c r="K132">
        <f t="shared" ca="1" si="73"/>
        <v>82</v>
      </c>
    </row>
    <row r="133" spans="1:11" x14ac:dyDescent="0.3">
      <c r="A133">
        <v>82</v>
      </c>
      <c r="B133" t="str">
        <f t="shared" si="64"/>
        <v>Kode82</v>
      </c>
      <c r="C133">
        <f t="shared" si="67"/>
        <v>8</v>
      </c>
      <c r="D133">
        <f t="shared" ca="1" si="72"/>
        <v>3</v>
      </c>
      <c r="E133">
        <f t="shared" ca="1" si="73"/>
        <v>2705</v>
      </c>
      <c r="F133" t="str">
        <f t="shared" ca="1" si="73"/>
        <v>Utgående merverdiavgift - innførsel av varer, høy sats</v>
      </c>
      <c r="G133">
        <f t="shared" ca="1" si="73"/>
        <v>-2500</v>
      </c>
      <c r="H133">
        <f t="shared" ca="1" si="73"/>
        <v>0</v>
      </c>
      <c r="I133">
        <f t="shared" ca="1" si="73"/>
        <v>0</v>
      </c>
      <c r="J133">
        <f t="shared" ca="1" si="73"/>
        <v>0</v>
      </c>
      <c r="K133">
        <f t="shared" ca="1" si="73"/>
        <v>0</v>
      </c>
    </row>
    <row r="134" spans="1:11" x14ac:dyDescent="0.3">
      <c r="A134">
        <v>82</v>
      </c>
      <c r="B134" t="str">
        <f t="shared" si="64"/>
        <v>Kode82</v>
      </c>
      <c r="C134">
        <f t="shared" si="67"/>
        <v>9</v>
      </c>
      <c r="D134">
        <f t="shared" ca="1" si="72"/>
        <v>3</v>
      </c>
      <c r="E134">
        <f t="shared" ca="1" si="73"/>
        <v>4340</v>
      </c>
      <c r="F134" t="str">
        <f t="shared" ca="1" si="73"/>
        <v>Utenlands innkjøp av varer for videresalg, høy sats</v>
      </c>
      <c r="G134">
        <f t="shared" ca="1" si="73"/>
        <v>2500</v>
      </c>
      <c r="H134" t="str">
        <f t="shared" ca="1" si="73"/>
        <v>0 ikke mva</v>
      </c>
      <c r="I134">
        <f t="shared" ca="1" si="73"/>
        <v>0</v>
      </c>
      <c r="J134">
        <f t="shared" ca="1" si="73"/>
        <v>0</v>
      </c>
      <c r="K134">
        <f t="shared" ca="1" si="73"/>
        <v>0</v>
      </c>
    </row>
    <row r="135" spans="1:11" x14ac:dyDescent="0.3">
      <c r="A135">
        <v>83</v>
      </c>
      <c r="B135" t="str">
        <f t="shared" si="64"/>
        <v>Kode83</v>
      </c>
      <c r="C135">
        <f t="shared" si="67"/>
        <v>2</v>
      </c>
      <c r="D135">
        <f t="shared" ca="1" si="72"/>
        <v>1</v>
      </c>
      <c r="E135">
        <f t="shared" ca="1" si="73"/>
        <v>4330</v>
      </c>
      <c r="F135" t="str">
        <f t="shared" ca="1" si="73"/>
        <v>Innkjøp av varer for videresalg, middels sats</v>
      </c>
      <c r="G135">
        <f t="shared" ca="1" si="73"/>
        <v>9800</v>
      </c>
      <c r="H135" t="str">
        <f t="shared" ca="1" si="73"/>
        <v>0 ikke mva</v>
      </c>
      <c r="I135">
        <f t="shared" ca="1" si="73"/>
        <v>0</v>
      </c>
      <c r="J135">
        <f t="shared" ca="1" si="73"/>
        <v>0</v>
      </c>
      <c r="K135">
        <f t="shared" ca="1" si="73"/>
        <v>21</v>
      </c>
    </row>
    <row r="136" spans="1:11" x14ac:dyDescent="0.3">
      <c r="A136">
        <v>83</v>
      </c>
      <c r="B136" t="str">
        <f t="shared" ref="B136:B199" si="74">"Kode"&amp;A136</f>
        <v>Kode83</v>
      </c>
      <c r="C136">
        <f t="shared" si="67"/>
        <v>3</v>
      </c>
      <c r="D136">
        <f t="shared" ca="1" si="72"/>
        <v>1</v>
      </c>
      <c r="E136">
        <f t="shared" ca="1" si="73"/>
        <v>2400</v>
      </c>
      <c r="F136" t="str">
        <f t="shared" ca="1" si="73"/>
        <v>Leverandørgjeld</v>
      </c>
      <c r="G136">
        <f t="shared" ca="1" si="73"/>
        <v>-9800</v>
      </c>
      <c r="H136" t="str">
        <f t="shared" ca="1" si="73"/>
        <v>0 ikke mva</v>
      </c>
      <c r="I136">
        <f t="shared" ca="1" si="73"/>
        <v>0</v>
      </c>
      <c r="J136">
        <f t="shared" ca="1" si="73"/>
        <v>0</v>
      </c>
      <c r="K136">
        <f t="shared" ca="1" si="73"/>
        <v>21</v>
      </c>
    </row>
    <row r="137" spans="1:11" x14ac:dyDescent="0.3">
      <c r="A137">
        <v>83</v>
      </c>
      <c r="B137" t="str">
        <f t="shared" si="74"/>
        <v>Kode83</v>
      </c>
      <c r="C137">
        <f t="shared" si="67"/>
        <v>4</v>
      </c>
      <c r="D137">
        <f t="shared" ca="1" si="72"/>
        <v>2</v>
      </c>
      <c r="E137">
        <f t="shared" ca="1" si="73"/>
        <v>4360</v>
      </c>
      <c r="F137" t="str">
        <f t="shared" ca="1" si="73"/>
        <v>Frakt, toll og spedisjon</v>
      </c>
      <c r="G137">
        <f t="shared" ca="1" si="73"/>
        <v>100</v>
      </c>
      <c r="H137" t="str">
        <f t="shared" ca="1" si="73"/>
        <v>0 ikke mva</v>
      </c>
      <c r="I137">
        <f t="shared" ca="1" si="73"/>
        <v>0</v>
      </c>
      <c r="J137">
        <f t="shared" ca="1" si="73"/>
        <v>0</v>
      </c>
      <c r="K137">
        <f t="shared" ca="1" si="73"/>
        <v>21</v>
      </c>
    </row>
    <row r="138" spans="1:11" x14ac:dyDescent="0.3">
      <c r="A138">
        <v>83</v>
      </c>
      <c r="B138" t="str">
        <f t="shared" si="74"/>
        <v>Kode83</v>
      </c>
      <c r="C138">
        <f t="shared" si="67"/>
        <v>5</v>
      </c>
      <c r="D138">
        <f t="shared" ca="1" si="72"/>
        <v>2</v>
      </c>
      <c r="E138">
        <f t="shared" ca="1" si="73"/>
        <v>2400</v>
      </c>
      <c r="F138" t="str">
        <f t="shared" ca="1" si="73"/>
        <v>Leverandørgjeld</v>
      </c>
      <c r="G138">
        <f t="shared" ca="1" si="73"/>
        <v>-100</v>
      </c>
      <c r="H138" t="str">
        <f t="shared" ca="1" si="73"/>
        <v>0 ikke mva</v>
      </c>
      <c r="I138">
        <f t="shared" ca="1" si="73"/>
        <v>0</v>
      </c>
      <c r="J138">
        <f t="shared" ca="1" si="73"/>
        <v>0</v>
      </c>
      <c r="K138">
        <f t="shared" ca="1" si="73"/>
        <v>21</v>
      </c>
    </row>
    <row r="139" spans="1:11" x14ac:dyDescent="0.3">
      <c r="A139">
        <v>83</v>
      </c>
      <c r="B139" t="str">
        <f t="shared" si="74"/>
        <v>Kode83</v>
      </c>
      <c r="C139">
        <f t="shared" si="67"/>
        <v>6</v>
      </c>
      <c r="D139">
        <f t="shared" ca="1" si="72"/>
        <v>3</v>
      </c>
      <c r="E139">
        <f t="shared" ca="1" si="73"/>
        <v>4382</v>
      </c>
      <c r="F139" t="str">
        <f t="shared" ca="1" si="73"/>
        <v>Grunnlag MVA innførsel av varer, middels sats</v>
      </c>
      <c r="G139">
        <f t="shared" ca="1" si="73"/>
        <v>10000</v>
      </c>
      <c r="H139" t="str">
        <f t="shared" ca="1" si="73"/>
        <v>15% inng mva</v>
      </c>
      <c r="I139">
        <f t="shared" ca="1" si="73"/>
        <v>0.15</v>
      </c>
      <c r="J139">
        <f t="shared" ca="1" si="73"/>
        <v>1500</v>
      </c>
      <c r="K139">
        <f t="shared" ca="1" si="73"/>
        <v>83</v>
      </c>
    </row>
    <row r="140" spans="1:11" x14ac:dyDescent="0.3">
      <c r="A140">
        <v>83</v>
      </c>
      <c r="B140" t="str">
        <f t="shared" si="74"/>
        <v>Kode83</v>
      </c>
      <c r="C140">
        <f t="shared" si="67"/>
        <v>7</v>
      </c>
      <c r="D140">
        <f t="shared" ca="1" si="72"/>
        <v>3</v>
      </c>
      <c r="E140">
        <f t="shared" ca="1" si="73"/>
        <v>4383</v>
      </c>
      <c r="F140" t="str">
        <f t="shared" ca="1" si="73"/>
        <v>Grunnlag MVA innførsel av varer, middels sats, motkonto</v>
      </c>
      <c r="G140">
        <f t="shared" ca="1" si="73"/>
        <v>-10000</v>
      </c>
      <c r="H140" t="str">
        <f t="shared" ca="1" si="73"/>
        <v>15% utg mva</v>
      </c>
      <c r="I140">
        <f t="shared" ca="1" si="73"/>
        <v>0.15</v>
      </c>
      <c r="J140">
        <f t="shared" ca="1" si="73"/>
        <v>-1500</v>
      </c>
      <c r="K140">
        <f t="shared" ca="1" si="73"/>
        <v>83</v>
      </c>
    </row>
    <row r="141" spans="1:11" x14ac:dyDescent="0.3">
      <c r="A141">
        <v>83</v>
      </c>
      <c r="B141" t="str">
        <f t="shared" si="74"/>
        <v>Kode83</v>
      </c>
      <c r="C141">
        <f t="shared" si="67"/>
        <v>8</v>
      </c>
      <c r="D141">
        <f t="shared" ca="1" si="72"/>
        <v>3</v>
      </c>
      <c r="E141">
        <f t="shared" ca="1" si="73"/>
        <v>2706</v>
      </c>
      <c r="F141" t="str">
        <f t="shared" ca="1" si="73"/>
        <v>Utgående merverdiavgift - innførsel av varer, middels sats</v>
      </c>
      <c r="G141">
        <f t="shared" ca="1" si="73"/>
        <v>-1500</v>
      </c>
      <c r="H141">
        <f t="shared" ca="1" si="73"/>
        <v>0</v>
      </c>
      <c r="I141">
        <f t="shared" ca="1" si="73"/>
        <v>0</v>
      </c>
      <c r="J141">
        <f t="shared" ca="1" si="73"/>
        <v>0</v>
      </c>
      <c r="K141">
        <f t="shared" ca="1" si="73"/>
        <v>0</v>
      </c>
    </row>
    <row r="142" spans="1:11" x14ac:dyDescent="0.3">
      <c r="A142">
        <v>83</v>
      </c>
      <c r="B142" t="str">
        <f t="shared" si="74"/>
        <v>Kode83</v>
      </c>
      <c r="C142">
        <f t="shared" si="67"/>
        <v>9</v>
      </c>
      <c r="D142">
        <f t="shared" ca="1" si="72"/>
        <v>3</v>
      </c>
      <c r="E142">
        <f t="shared" ca="1" si="73"/>
        <v>2716</v>
      </c>
      <c r="F142" t="str">
        <f t="shared" ca="1" si="73"/>
        <v>Inngående merverdiavgift - innførsel av varer, middels sats</v>
      </c>
      <c r="G142">
        <f t="shared" ca="1" si="73"/>
        <v>1500</v>
      </c>
      <c r="H142">
        <f t="shared" ca="1" si="73"/>
        <v>0</v>
      </c>
      <c r="I142">
        <f t="shared" ca="1" si="73"/>
        <v>0</v>
      </c>
      <c r="J142">
        <f t="shared" ca="1" si="73"/>
        <v>0</v>
      </c>
      <c r="K142">
        <f t="shared" ca="1" si="73"/>
        <v>0</v>
      </c>
    </row>
    <row r="143" spans="1:11" x14ac:dyDescent="0.3">
      <c r="A143">
        <v>84</v>
      </c>
      <c r="B143" t="str">
        <f t="shared" si="74"/>
        <v>Kode84</v>
      </c>
      <c r="C143">
        <f t="shared" si="67"/>
        <v>2</v>
      </c>
      <c r="D143">
        <f t="shared" ca="1" si="72"/>
        <v>1</v>
      </c>
      <c r="E143">
        <f t="shared" ca="1" si="73"/>
        <v>4341</v>
      </c>
      <c r="F143" t="str">
        <f t="shared" ca="1" si="73"/>
        <v>Utenlands innkjøp av varer for videresalg, middels sats</v>
      </c>
      <c r="G143">
        <f t="shared" ca="1" si="73"/>
        <v>9800</v>
      </c>
      <c r="H143" t="str">
        <f t="shared" ca="1" si="73"/>
        <v>0 ikke mva</v>
      </c>
      <c r="I143">
        <f t="shared" ca="1" si="73"/>
        <v>0</v>
      </c>
      <c r="J143">
        <f t="shared" ca="1" si="73"/>
        <v>0</v>
      </c>
      <c r="K143">
        <f t="shared" ca="1" si="73"/>
        <v>21</v>
      </c>
    </row>
    <row r="144" spans="1:11" x14ac:dyDescent="0.3">
      <c r="A144">
        <v>84</v>
      </c>
      <c r="B144" t="str">
        <f t="shared" si="74"/>
        <v>Kode84</v>
      </c>
      <c r="C144">
        <f t="shared" ref="C144:C206" si="75">C136</f>
        <v>3</v>
      </c>
      <c r="D144">
        <f t="shared" ca="1" si="72"/>
        <v>1</v>
      </c>
      <c r="E144">
        <f t="shared" ca="1" si="73"/>
        <v>2400</v>
      </c>
      <c r="F144" t="str">
        <f t="shared" ca="1" si="73"/>
        <v>Leverandørgjeld</v>
      </c>
      <c r="G144">
        <f t="shared" ca="1" si="73"/>
        <v>-9800</v>
      </c>
      <c r="H144" t="str">
        <f t="shared" ca="1" si="73"/>
        <v>0 ikke mva</v>
      </c>
      <c r="I144">
        <f t="shared" ca="1" si="73"/>
        <v>0</v>
      </c>
      <c r="J144">
        <f t="shared" ca="1" si="73"/>
        <v>0</v>
      </c>
      <c r="K144">
        <f t="shared" ca="1" si="73"/>
        <v>21</v>
      </c>
    </row>
    <row r="145" spans="1:11" x14ac:dyDescent="0.3">
      <c r="A145">
        <v>84</v>
      </c>
      <c r="B145" t="str">
        <f t="shared" si="74"/>
        <v>Kode84</v>
      </c>
      <c r="C145">
        <f t="shared" si="75"/>
        <v>4</v>
      </c>
      <c r="D145">
        <f t="shared" ca="1" si="72"/>
        <v>2</v>
      </c>
      <c r="E145">
        <f t="shared" ca="1" si="73"/>
        <v>4360</v>
      </c>
      <c r="F145" t="str">
        <f t="shared" ca="1" si="73"/>
        <v>Frakt, toll og spedisjon</v>
      </c>
      <c r="G145">
        <f t="shared" ca="1" si="73"/>
        <v>100</v>
      </c>
      <c r="H145" t="str">
        <f t="shared" ca="1" si="73"/>
        <v>0 ikke mva</v>
      </c>
      <c r="I145">
        <f t="shared" ca="1" si="73"/>
        <v>0</v>
      </c>
      <c r="J145">
        <f t="shared" ca="1" si="73"/>
        <v>0</v>
      </c>
      <c r="K145">
        <f t="shared" ca="1" si="73"/>
        <v>21</v>
      </c>
    </row>
    <row r="146" spans="1:11" x14ac:dyDescent="0.3">
      <c r="A146">
        <v>84</v>
      </c>
      <c r="B146" t="str">
        <f t="shared" si="74"/>
        <v>Kode84</v>
      </c>
      <c r="C146">
        <f t="shared" si="75"/>
        <v>5</v>
      </c>
      <c r="D146">
        <f t="shared" ca="1" si="72"/>
        <v>2</v>
      </c>
      <c r="E146">
        <f t="shared" ca="1" si="73"/>
        <v>2400</v>
      </c>
      <c r="F146" t="str">
        <f t="shared" ca="1" si="73"/>
        <v>Leverandørgjeld</v>
      </c>
      <c r="G146">
        <f t="shared" ca="1" si="73"/>
        <v>-100</v>
      </c>
      <c r="H146" t="str">
        <f t="shared" ca="1" si="73"/>
        <v>0 ikke mva</v>
      </c>
      <c r="I146">
        <f t="shared" ca="1" si="73"/>
        <v>0</v>
      </c>
      <c r="J146">
        <f t="shared" ca="1" si="73"/>
        <v>0</v>
      </c>
      <c r="K146">
        <f t="shared" ca="1" si="73"/>
        <v>21</v>
      </c>
    </row>
    <row r="147" spans="1:11" x14ac:dyDescent="0.3">
      <c r="A147">
        <v>84</v>
      </c>
      <c r="B147" t="str">
        <f t="shared" si="74"/>
        <v>Kode84</v>
      </c>
      <c r="C147">
        <f t="shared" si="75"/>
        <v>6</v>
      </c>
      <c r="D147">
        <f t="shared" ca="1" si="72"/>
        <v>3</v>
      </c>
      <c r="E147">
        <f t="shared" ca="1" si="73"/>
        <v>4382</v>
      </c>
      <c r="F147" t="str">
        <f t="shared" ca="1" si="73"/>
        <v>Grunnlag MVA innførsel av varer, middels sats</v>
      </c>
      <c r="G147">
        <f t="shared" ca="1" si="73"/>
        <v>10000</v>
      </c>
      <c r="H147" t="str">
        <f t="shared" ca="1" si="73"/>
        <v>0 ikke mva</v>
      </c>
      <c r="I147">
        <f t="shared" ca="1" si="73"/>
        <v>0</v>
      </c>
      <c r="J147">
        <f t="shared" ca="1" si="73"/>
        <v>0</v>
      </c>
      <c r="K147">
        <f t="shared" ca="1" si="73"/>
        <v>84</v>
      </c>
    </row>
    <row r="148" spans="1:11" x14ac:dyDescent="0.3">
      <c r="A148">
        <v>84</v>
      </c>
      <c r="B148" t="str">
        <f t="shared" si="74"/>
        <v>Kode84</v>
      </c>
      <c r="C148">
        <f t="shared" si="75"/>
        <v>7</v>
      </c>
      <c r="D148">
        <f t="shared" ca="1" si="72"/>
        <v>3</v>
      </c>
      <c r="E148">
        <f t="shared" ca="1" si="73"/>
        <v>4383</v>
      </c>
      <c r="F148" t="str">
        <f t="shared" ca="1" si="73"/>
        <v>Grunnlag MVA innførsel av varer, middels sats, motkonto</v>
      </c>
      <c r="G148">
        <f t="shared" ca="1" si="73"/>
        <v>-10000</v>
      </c>
      <c r="H148" t="str">
        <f t="shared" ca="1" si="73"/>
        <v>15% utg mva</v>
      </c>
      <c r="I148">
        <f t="shared" ca="1" si="73"/>
        <v>0.15</v>
      </c>
      <c r="J148">
        <f t="shared" ca="1" si="73"/>
        <v>-1500</v>
      </c>
      <c r="K148">
        <f t="shared" ca="1" si="73"/>
        <v>84</v>
      </c>
    </row>
    <row r="149" spans="1:11" x14ac:dyDescent="0.3">
      <c r="A149">
        <v>84</v>
      </c>
      <c r="B149" t="str">
        <f t="shared" si="74"/>
        <v>Kode84</v>
      </c>
      <c r="C149">
        <f t="shared" si="75"/>
        <v>8</v>
      </c>
      <c r="D149">
        <f t="shared" ca="1" si="72"/>
        <v>3</v>
      </c>
      <c r="E149">
        <f t="shared" ca="1" si="73"/>
        <v>2706</v>
      </c>
      <c r="F149" t="str">
        <f t="shared" ca="1" si="73"/>
        <v>Utgående merverdiavgift - innførsel av varer, middels sats</v>
      </c>
      <c r="G149">
        <f t="shared" ca="1" si="73"/>
        <v>-1500</v>
      </c>
      <c r="H149">
        <f t="shared" ca="1" si="73"/>
        <v>0</v>
      </c>
      <c r="I149">
        <f t="shared" ca="1" si="73"/>
        <v>0</v>
      </c>
      <c r="J149">
        <f t="shared" ca="1" si="73"/>
        <v>0</v>
      </c>
      <c r="K149">
        <f t="shared" ca="1" si="73"/>
        <v>0</v>
      </c>
    </row>
    <row r="150" spans="1:11" x14ac:dyDescent="0.3">
      <c r="A150">
        <v>84</v>
      </c>
      <c r="B150" t="str">
        <f t="shared" si="74"/>
        <v>Kode84</v>
      </c>
      <c r="C150">
        <f t="shared" si="75"/>
        <v>9</v>
      </c>
      <c r="D150">
        <f t="shared" ca="1" si="72"/>
        <v>3</v>
      </c>
      <c r="E150">
        <f t="shared" ca="1" si="73"/>
        <v>4341</v>
      </c>
      <c r="F150" t="str">
        <f t="shared" ca="1" si="73"/>
        <v>Utenlands innkjøp av varer for videresalg, middels sats</v>
      </c>
      <c r="G150">
        <f t="shared" ca="1" si="73"/>
        <v>1500</v>
      </c>
      <c r="H150">
        <f t="shared" ca="1" si="73"/>
        <v>0</v>
      </c>
      <c r="I150">
        <f t="shared" ca="1" si="73"/>
        <v>0</v>
      </c>
      <c r="J150">
        <f t="shared" ca="1" si="73"/>
        <v>0</v>
      </c>
      <c r="K150">
        <f t="shared" ca="1" si="73"/>
        <v>0</v>
      </c>
    </row>
    <row r="151" spans="1:11" x14ac:dyDescent="0.3">
      <c r="A151">
        <v>85</v>
      </c>
      <c r="B151" t="str">
        <f t="shared" si="74"/>
        <v>Kode85</v>
      </c>
      <c r="C151">
        <f t="shared" si="75"/>
        <v>2</v>
      </c>
      <c r="D151">
        <f t="shared" ca="1" si="72"/>
        <v>1</v>
      </c>
      <c r="E151">
        <f t="shared" ca="1" si="73"/>
        <v>4342</v>
      </c>
      <c r="F151" t="str">
        <f t="shared" ca="1" si="73"/>
        <v>Utenlands innkjøp av varer for videresalg, fritatt for avgift</v>
      </c>
      <c r="G151">
        <f t="shared" ca="1" si="73"/>
        <v>9800</v>
      </c>
      <c r="H151" t="str">
        <f t="shared" ca="1" si="73"/>
        <v>0 ikke mva</v>
      </c>
      <c r="I151">
        <f t="shared" ca="1" si="73"/>
        <v>0</v>
      </c>
      <c r="J151">
        <f t="shared" ca="1" si="73"/>
        <v>0</v>
      </c>
      <c r="K151">
        <f t="shared" ca="1" si="73"/>
        <v>21</v>
      </c>
    </row>
    <row r="152" spans="1:11" x14ac:dyDescent="0.3">
      <c r="A152">
        <v>85</v>
      </c>
      <c r="B152" t="str">
        <f t="shared" si="74"/>
        <v>Kode85</v>
      </c>
      <c r="C152">
        <f t="shared" si="75"/>
        <v>3</v>
      </c>
      <c r="D152">
        <f t="shared" ca="1" si="72"/>
        <v>1</v>
      </c>
      <c r="E152">
        <f t="shared" ca="1" si="73"/>
        <v>2400</v>
      </c>
      <c r="F152" t="str">
        <f t="shared" ca="1" si="73"/>
        <v>Leverandørgjeld</v>
      </c>
      <c r="G152">
        <f t="shared" ca="1" si="73"/>
        <v>-9800</v>
      </c>
      <c r="H152" t="str">
        <f t="shared" ca="1" si="73"/>
        <v>0 ikke mva</v>
      </c>
      <c r="I152">
        <f t="shared" ca="1" si="73"/>
        <v>0</v>
      </c>
      <c r="J152">
        <f t="shared" ca="1" si="73"/>
        <v>0</v>
      </c>
      <c r="K152">
        <f t="shared" ca="1" si="73"/>
        <v>21</v>
      </c>
    </row>
    <row r="153" spans="1:11" x14ac:dyDescent="0.3">
      <c r="A153">
        <v>85</v>
      </c>
      <c r="B153" t="str">
        <f t="shared" si="74"/>
        <v>Kode85</v>
      </c>
      <c r="C153">
        <f t="shared" si="75"/>
        <v>4</v>
      </c>
      <c r="D153">
        <f t="shared" ca="1" si="72"/>
        <v>2</v>
      </c>
      <c r="E153">
        <f t="shared" ca="1" si="73"/>
        <v>4360</v>
      </c>
      <c r="F153" t="str">
        <f t="shared" ca="1" si="73"/>
        <v>Frakt, toll og spedisjon</v>
      </c>
      <c r="G153">
        <f t="shared" ca="1" si="73"/>
        <v>100</v>
      </c>
      <c r="H153" t="str">
        <f t="shared" ca="1" si="73"/>
        <v>0 ikke mva</v>
      </c>
      <c r="I153">
        <f t="shared" ca="1" si="73"/>
        <v>0</v>
      </c>
      <c r="J153">
        <f t="shared" ca="1" si="73"/>
        <v>0</v>
      </c>
      <c r="K153">
        <f t="shared" ca="1" si="73"/>
        <v>21</v>
      </c>
    </row>
    <row r="154" spans="1:11" x14ac:dyDescent="0.3">
      <c r="A154">
        <v>85</v>
      </c>
      <c r="B154" t="str">
        <f t="shared" si="74"/>
        <v>Kode85</v>
      </c>
      <c r="C154">
        <f t="shared" si="75"/>
        <v>5</v>
      </c>
      <c r="D154">
        <f t="shared" ca="1" si="72"/>
        <v>2</v>
      </c>
      <c r="E154">
        <f t="shared" ca="1" si="73"/>
        <v>2400</v>
      </c>
      <c r="F154" t="str">
        <f t="shared" ca="1" si="73"/>
        <v>Leverandørgjeld</v>
      </c>
      <c r="G154">
        <f t="shared" ca="1" si="73"/>
        <v>-100</v>
      </c>
      <c r="H154" t="str">
        <f t="shared" ca="1" si="73"/>
        <v>0 ikke mva</v>
      </c>
      <c r="I154">
        <f t="shared" ca="1" si="73"/>
        <v>0</v>
      </c>
      <c r="J154">
        <f t="shared" ca="1" si="73"/>
        <v>0</v>
      </c>
      <c r="K154">
        <f t="shared" ca="1" si="73"/>
        <v>21</v>
      </c>
    </row>
    <row r="155" spans="1:11" x14ac:dyDescent="0.3">
      <c r="A155">
        <v>85</v>
      </c>
      <c r="B155" t="str">
        <f t="shared" si="74"/>
        <v>Kode85</v>
      </c>
      <c r="C155">
        <f t="shared" si="75"/>
        <v>6</v>
      </c>
      <c r="D155">
        <f t="shared" ca="1" si="72"/>
        <v>3</v>
      </c>
      <c r="E155">
        <f t="shared" ca="1" si="73"/>
        <v>4384</v>
      </c>
      <c r="F155" t="str">
        <f t="shared" ca="1" si="73"/>
        <v>Grunnlag innførsel av varer med nullsats</v>
      </c>
      <c r="G155">
        <f t="shared" ca="1" si="73"/>
        <v>10000</v>
      </c>
      <c r="H155" t="str">
        <f t="shared" ca="1" si="73"/>
        <v>0 ikke mva</v>
      </c>
      <c r="I155">
        <f t="shared" ca="1" si="73"/>
        <v>0</v>
      </c>
      <c r="J155">
        <f t="shared" ca="1" si="73"/>
        <v>0</v>
      </c>
      <c r="K155">
        <f t="shared" ca="1" si="73"/>
        <v>85</v>
      </c>
    </row>
    <row r="156" spans="1:11" x14ac:dyDescent="0.3">
      <c r="A156">
        <v>85</v>
      </c>
      <c r="B156" t="str">
        <f t="shared" si="74"/>
        <v>Kode85</v>
      </c>
      <c r="C156">
        <f t="shared" si="75"/>
        <v>7</v>
      </c>
      <c r="D156">
        <f t="shared" ca="1" si="72"/>
        <v>3</v>
      </c>
      <c r="E156">
        <f t="shared" ca="1" si="73"/>
        <v>4385</v>
      </c>
      <c r="F156" t="str">
        <f t="shared" ca="1" si="73"/>
        <v>Grunnlag innførsel av varer med nullsats, motkonto</v>
      </c>
      <c r="G156">
        <f t="shared" ca="1" si="73"/>
        <v>-10000</v>
      </c>
      <c r="H156" t="str">
        <f t="shared" ca="1" si="73"/>
        <v>0% utg mva</v>
      </c>
      <c r="I156">
        <f t="shared" ca="1" si="73"/>
        <v>0</v>
      </c>
      <c r="J156">
        <f t="shared" ca="1" si="73"/>
        <v>0</v>
      </c>
      <c r="K156">
        <f t="shared" ca="1" si="73"/>
        <v>85</v>
      </c>
    </row>
    <row r="157" spans="1:11" x14ac:dyDescent="0.3">
      <c r="A157">
        <v>85</v>
      </c>
      <c r="B157" t="str">
        <f t="shared" si="74"/>
        <v>Kode85</v>
      </c>
      <c r="C157">
        <f t="shared" si="75"/>
        <v>8</v>
      </c>
      <c r="D157">
        <f t="shared" ca="1" si="72"/>
        <v>0</v>
      </c>
      <c r="E157">
        <f t="shared" ca="1" si="73"/>
        <v>0</v>
      </c>
      <c r="F157">
        <f t="shared" ca="1" si="73"/>
        <v>0</v>
      </c>
      <c r="G157">
        <f t="shared" ca="1" si="73"/>
        <v>0</v>
      </c>
      <c r="H157">
        <f t="shared" ca="1" si="73"/>
        <v>0</v>
      </c>
      <c r="I157">
        <f t="shared" ca="1" si="73"/>
        <v>0</v>
      </c>
      <c r="J157">
        <f t="shared" ca="1" si="73"/>
        <v>0</v>
      </c>
      <c r="K157">
        <f t="shared" ca="1" si="73"/>
        <v>0</v>
      </c>
    </row>
    <row r="158" spans="1:11" x14ac:dyDescent="0.3">
      <c r="A158">
        <v>85</v>
      </c>
      <c r="B158" t="str">
        <f t="shared" si="74"/>
        <v>Kode85</v>
      </c>
      <c r="C158">
        <f t="shared" si="75"/>
        <v>9</v>
      </c>
      <c r="D158">
        <f t="shared" ca="1" si="72"/>
        <v>0</v>
      </c>
      <c r="E158">
        <f t="shared" ca="1" si="73"/>
        <v>0</v>
      </c>
      <c r="F158">
        <f t="shared" ca="1" si="73"/>
        <v>0</v>
      </c>
      <c r="G158">
        <f t="shared" ca="1" si="73"/>
        <v>0</v>
      </c>
      <c r="H158">
        <f t="shared" ca="1" si="73"/>
        <v>0</v>
      </c>
      <c r="I158">
        <f t="shared" ca="1" si="73"/>
        <v>0</v>
      </c>
      <c r="J158">
        <f t="shared" ca="1" si="73"/>
        <v>0</v>
      </c>
      <c r="K158">
        <f t="shared" ca="1" si="73"/>
        <v>0</v>
      </c>
    </row>
    <row r="159" spans="1:11" x14ac:dyDescent="0.3">
      <c r="A159">
        <v>86</v>
      </c>
      <c r="B159" t="str">
        <f t="shared" si="74"/>
        <v>Kode86</v>
      </c>
      <c r="C159">
        <f t="shared" si="75"/>
        <v>2</v>
      </c>
      <c r="D159">
        <f t="shared" ca="1" si="72"/>
        <v>1</v>
      </c>
      <c r="E159">
        <f t="shared" ca="1" si="73"/>
        <v>6790</v>
      </c>
      <c r="F159" t="str">
        <f t="shared" ca="1" si="73"/>
        <v>Annen fremmed tjeneste, opplysningspliktig</v>
      </c>
      <c r="G159">
        <f t="shared" ca="1" si="73"/>
        <v>10000</v>
      </c>
      <c r="H159" t="str">
        <f t="shared" ca="1" si="73"/>
        <v>0 ikke mva</v>
      </c>
      <c r="I159">
        <f t="shared" ca="1" si="73"/>
        <v>0</v>
      </c>
      <c r="J159">
        <f t="shared" ca="1" si="73"/>
        <v>0</v>
      </c>
      <c r="K159">
        <f t="shared" ca="1" si="73"/>
        <v>0</v>
      </c>
    </row>
    <row r="160" spans="1:11" x14ac:dyDescent="0.3">
      <c r="A160">
        <v>86</v>
      </c>
      <c r="B160" t="str">
        <f t="shared" si="74"/>
        <v>Kode86</v>
      </c>
      <c r="C160">
        <f t="shared" si="75"/>
        <v>3</v>
      </c>
      <c r="D160">
        <f t="shared" ca="1" si="72"/>
        <v>1</v>
      </c>
      <c r="E160">
        <f t="shared" ca="1" si="73"/>
        <v>2400</v>
      </c>
      <c r="F160" t="str">
        <f t="shared" ca="1" si="73"/>
        <v>Leverandørgjeld</v>
      </c>
      <c r="G160">
        <f t="shared" ca="1" si="73"/>
        <v>-10000</v>
      </c>
      <c r="H160" t="str">
        <f t="shared" ca="1" si="73"/>
        <v>0 ikke mva</v>
      </c>
      <c r="I160">
        <f t="shared" ca="1" si="73"/>
        <v>0</v>
      </c>
      <c r="J160">
        <f t="shared" ca="1" si="73"/>
        <v>0</v>
      </c>
      <c r="K160">
        <f t="shared" ca="1" si="73"/>
        <v>0</v>
      </c>
    </row>
    <row r="161" spans="1:11" x14ac:dyDescent="0.3">
      <c r="A161">
        <v>86</v>
      </c>
      <c r="B161" t="str">
        <f t="shared" si="74"/>
        <v>Kode86</v>
      </c>
      <c r="C161">
        <f t="shared" si="75"/>
        <v>4</v>
      </c>
      <c r="D161">
        <f t="shared" ca="1" si="72"/>
        <v>2</v>
      </c>
      <c r="E161">
        <f t="shared" ca="1" si="73"/>
        <v>7786</v>
      </c>
      <c r="F161" t="str">
        <f t="shared" ca="1" si="73"/>
        <v xml:space="preserve">Grunnlag utgående MVA kjøp tjenester fra utlandet </v>
      </c>
      <c r="G161">
        <f t="shared" ca="1" si="73"/>
        <v>10000</v>
      </c>
      <c r="H161" t="str">
        <f t="shared" ca="1" si="73"/>
        <v>25% inng mva</v>
      </c>
      <c r="I161">
        <f t="shared" ca="1" si="73"/>
        <v>0.25</v>
      </c>
      <c r="J161">
        <f t="shared" ca="1" si="73"/>
        <v>2500</v>
      </c>
      <c r="K161">
        <f t="shared" ca="1" si="73"/>
        <v>86</v>
      </c>
    </row>
    <row r="162" spans="1:11" x14ac:dyDescent="0.3">
      <c r="A162">
        <v>86</v>
      </c>
      <c r="B162" t="str">
        <f t="shared" si="74"/>
        <v>Kode86</v>
      </c>
      <c r="C162">
        <f t="shared" si="75"/>
        <v>5</v>
      </c>
      <c r="D162">
        <f t="shared" ca="1" si="72"/>
        <v>2</v>
      </c>
      <c r="E162">
        <f t="shared" ca="1" si="73"/>
        <v>7787</v>
      </c>
      <c r="F162" t="str">
        <f t="shared" ca="1" si="73"/>
        <v>Grunnlag utgående MVA kjøp tjenester fra utlandet, motkonto</v>
      </c>
      <c r="G162">
        <f t="shared" ca="1" si="73"/>
        <v>-10000</v>
      </c>
      <c r="H162" t="str">
        <f t="shared" ca="1" si="73"/>
        <v>25% utg mva</v>
      </c>
      <c r="I162">
        <f t="shared" ca="1" si="73"/>
        <v>0.25</v>
      </c>
      <c r="J162">
        <f t="shared" ca="1" si="73"/>
        <v>-2500</v>
      </c>
      <c r="K162">
        <f t="shared" ca="1" si="73"/>
        <v>86</v>
      </c>
    </row>
    <row r="163" spans="1:11" x14ac:dyDescent="0.3">
      <c r="A163">
        <v>86</v>
      </c>
      <c r="B163" t="str">
        <f t="shared" si="74"/>
        <v>Kode86</v>
      </c>
      <c r="C163">
        <f t="shared" si="75"/>
        <v>6</v>
      </c>
      <c r="D163">
        <f t="shared" ca="1" si="72"/>
        <v>2</v>
      </c>
      <c r="E163">
        <f t="shared" ca="1" si="73"/>
        <v>2704</v>
      </c>
      <c r="F163" t="str">
        <f t="shared" ca="1" si="73"/>
        <v>Utgående merverdiavgift ved kjøp av tjenester fra utlandet</v>
      </c>
      <c r="G163">
        <f t="shared" ca="1" si="73"/>
        <v>-2500</v>
      </c>
      <c r="H163">
        <f t="shared" ca="1" si="73"/>
        <v>0</v>
      </c>
      <c r="I163">
        <f t="shared" ca="1" si="73"/>
        <v>0</v>
      </c>
      <c r="J163">
        <f t="shared" ca="1" si="73"/>
        <v>0</v>
      </c>
      <c r="K163">
        <f t="shared" ca="1" si="73"/>
        <v>0</v>
      </c>
    </row>
    <row r="164" spans="1:11" x14ac:dyDescent="0.3">
      <c r="A164">
        <v>86</v>
      </c>
      <c r="B164" t="str">
        <f t="shared" si="74"/>
        <v>Kode86</v>
      </c>
      <c r="C164">
        <f t="shared" si="75"/>
        <v>7</v>
      </c>
      <c r="D164">
        <f t="shared" ca="1" si="72"/>
        <v>2</v>
      </c>
      <c r="E164">
        <f t="shared" ca="1" si="73"/>
        <v>2714</v>
      </c>
      <c r="F164" t="str">
        <f t="shared" ca="1" si="73"/>
        <v>Inngående merverdiavgift ved kjøp tjenester fra utlandet</v>
      </c>
      <c r="G164">
        <f t="shared" ca="1" si="73"/>
        <v>2500</v>
      </c>
      <c r="H164">
        <f t="shared" ca="1" si="73"/>
        <v>0</v>
      </c>
      <c r="I164">
        <f t="shared" ca="1" si="73"/>
        <v>0</v>
      </c>
      <c r="J164">
        <f t="shared" ca="1" si="73"/>
        <v>0</v>
      </c>
      <c r="K164">
        <f t="shared" ca="1" si="73"/>
        <v>0</v>
      </c>
    </row>
    <row r="165" spans="1:11" x14ac:dyDescent="0.3">
      <c r="A165">
        <v>86</v>
      </c>
      <c r="B165" t="str">
        <f t="shared" si="74"/>
        <v>Kode86</v>
      </c>
      <c r="C165">
        <f t="shared" si="75"/>
        <v>8</v>
      </c>
      <c r="D165">
        <f t="shared" ca="1" si="72"/>
        <v>0</v>
      </c>
      <c r="E165">
        <f t="shared" ca="1" si="73"/>
        <v>0</v>
      </c>
      <c r="F165">
        <f t="shared" ref="E165:K201" ca="1" si="76">INDIRECT(ADDRESS(1+$C165,1+F$6,4,1,$B165))</f>
        <v>0</v>
      </c>
      <c r="G165">
        <f t="shared" ca="1" si="76"/>
        <v>0</v>
      </c>
      <c r="H165">
        <f t="shared" ca="1" si="76"/>
        <v>0</v>
      </c>
      <c r="I165">
        <f t="shared" ca="1" si="76"/>
        <v>0</v>
      </c>
      <c r="J165">
        <f t="shared" ca="1" si="76"/>
        <v>0</v>
      </c>
      <c r="K165">
        <f t="shared" ca="1" si="76"/>
        <v>0</v>
      </c>
    </row>
    <row r="166" spans="1:11" x14ac:dyDescent="0.3">
      <c r="A166">
        <v>86</v>
      </c>
      <c r="B166" t="str">
        <f t="shared" si="74"/>
        <v>Kode86</v>
      </c>
      <c r="C166">
        <f t="shared" si="75"/>
        <v>9</v>
      </c>
      <c r="D166">
        <f t="shared" ca="1" si="72"/>
        <v>0</v>
      </c>
      <c r="E166">
        <f t="shared" ca="1" si="76"/>
        <v>0</v>
      </c>
      <c r="F166">
        <f t="shared" ca="1" si="76"/>
        <v>0</v>
      </c>
      <c r="G166">
        <f t="shared" ca="1" si="76"/>
        <v>0</v>
      </c>
      <c r="H166">
        <f t="shared" ca="1" si="76"/>
        <v>0</v>
      </c>
      <c r="I166">
        <f t="shared" ca="1" si="76"/>
        <v>0</v>
      </c>
      <c r="J166">
        <f t="shared" ca="1" si="76"/>
        <v>0</v>
      </c>
      <c r="K166">
        <f t="shared" ca="1" si="76"/>
        <v>0</v>
      </c>
    </row>
    <row r="167" spans="1:11" x14ac:dyDescent="0.3">
      <c r="A167">
        <v>87</v>
      </c>
      <c r="B167" t="str">
        <f t="shared" si="74"/>
        <v>Kode87</v>
      </c>
      <c r="C167">
        <f t="shared" si="75"/>
        <v>2</v>
      </c>
      <c r="D167">
        <f t="shared" ca="1" si="72"/>
        <v>1</v>
      </c>
      <c r="E167">
        <f t="shared" ca="1" si="76"/>
        <v>6790</v>
      </c>
      <c r="F167" t="str">
        <f t="shared" ca="1" si="76"/>
        <v>Annen fremmed tjeneste, opplysningspliktig</v>
      </c>
      <c r="G167">
        <f t="shared" ca="1" si="76"/>
        <v>9800</v>
      </c>
      <c r="H167" t="str">
        <f t="shared" ca="1" si="76"/>
        <v>0 ikke mva</v>
      </c>
      <c r="I167">
        <f t="shared" ca="1" si="76"/>
        <v>0</v>
      </c>
      <c r="J167">
        <f t="shared" ca="1" si="76"/>
        <v>0</v>
      </c>
      <c r="K167">
        <f t="shared" ca="1" si="76"/>
        <v>20</v>
      </c>
    </row>
    <row r="168" spans="1:11" x14ac:dyDescent="0.3">
      <c r="A168">
        <v>87</v>
      </c>
      <c r="B168" t="str">
        <f t="shared" si="74"/>
        <v>Kode87</v>
      </c>
      <c r="C168">
        <f t="shared" si="75"/>
        <v>3</v>
      </c>
      <c r="D168">
        <f t="shared" ca="1" si="72"/>
        <v>1</v>
      </c>
      <c r="E168">
        <f t="shared" ca="1" si="76"/>
        <v>2400</v>
      </c>
      <c r="F168" t="str">
        <f t="shared" ca="1" si="76"/>
        <v>Leverandørgjeld</v>
      </c>
      <c r="G168">
        <f t="shared" ca="1" si="76"/>
        <v>-9800</v>
      </c>
      <c r="H168" t="str">
        <f t="shared" ca="1" si="76"/>
        <v>0 ikke mva</v>
      </c>
      <c r="I168">
        <f t="shared" ca="1" si="76"/>
        <v>0</v>
      </c>
      <c r="J168">
        <f t="shared" ca="1" si="76"/>
        <v>0</v>
      </c>
      <c r="K168">
        <f t="shared" ca="1" si="76"/>
        <v>20</v>
      </c>
    </row>
    <row r="169" spans="1:11" x14ac:dyDescent="0.3">
      <c r="A169">
        <v>87</v>
      </c>
      <c r="B169" t="str">
        <f t="shared" si="74"/>
        <v>Kode87</v>
      </c>
      <c r="C169">
        <f t="shared" si="75"/>
        <v>4</v>
      </c>
      <c r="D169">
        <f t="shared" ca="1" si="72"/>
        <v>2</v>
      </c>
      <c r="E169">
        <f t="shared" ca="1" si="76"/>
        <v>4360</v>
      </c>
      <c r="F169" t="str">
        <f t="shared" ca="1" si="76"/>
        <v>Frakt, toll og spedisjon</v>
      </c>
      <c r="G169">
        <f t="shared" ca="1" si="76"/>
        <v>100</v>
      </c>
      <c r="H169" t="str">
        <f t="shared" ca="1" si="76"/>
        <v>0 ikke mva</v>
      </c>
      <c r="I169">
        <f t="shared" ca="1" si="76"/>
        <v>0</v>
      </c>
      <c r="J169">
        <f t="shared" ca="1" si="76"/>
        <v>0</v>
      </c>
      <c r="K169">
        <f t="shared" ca="1" si="76"/>
        <v>20</v>
      </c>
    </row>
    <row r="170" spans="1:11" x14ac:dyDescent="0.3">
      <c r="A170">
        <v>87</v>
      </c>
      <c r="B170" t="str">
        <f t="shared" si="74"/>
        <v>Kode87</v>
      </c>
      <c r="C170">
        <f t="shared" si="75"/>
        <v>5</v>
      </c>
      <c r="D170">
        <f t="shared" ca="1" si="72"/>
        <v>2</v>
      </c>
      <c r="E170">
        <f t="shared" ca="1" si="76"/>
        <v>2400</v>
      </c>
      <c r="F170" t="str">
        <f t="shared" ca="1" si="76"/>
        <v>Leverandørgjeld</v>
      </c>
      <c r="G170">
        <f t="shared" ca="1" si="76"/>
        <v>-100</v>
      </c>
      <c r="H170" t="str">
        <f t="shared" ca="1" si="76"/>
        <v>0 ikke mva</v>
      </c>
      <c r="I170">
        <f t="shared" ca="1" si="76"/>
        <v>0</v>
      </c>
      <c r="J170">
        <f t="shared" ca="1" si="76"/>
        <v>0</v>
      </c>
      <c r="K170">
        <f t="shared" ca="1" si="76"/>
        <v>20</v>
      </c>
    </row>
    <row r="171" spans="1:11" x14ac:dyDescent="0.3">
      <c r="A171">
        <v>87</v>
      </c>
      <c r="B171" t="str">
        <f t="shared" si="74"/>
        <v>Kode87</v>
      </c>
      <c r="C171">
        <f t="shared" si="75"/>
        <v>6</v>
      </c>
      <c r="D171">
        <f t="shared" ca="1" si="72"/>
        <v>3</v>
      </c>
      <c r="E171">
        <f t="shared" ca="1" si="76"/>
        <v>7786</v>
      </c>
      <c r="F171" t="str">
        <f t="shared" ca="1" si="76"/>
        <v xml:space="preserve">Grunnlag utgående MVA kjøp tjenester fra utlandet </v>
      </c>
      <c r="G171">
        <f t="shared" ca="1" si="76"/>
        <v>10000</v>
      </c>
      <c r="H171">
        <f t="shared" ca="1" si="76"/>
        <v>0</v>
      </c>
      <c r="I171">
        <f t="shared" ca="1" si="76"/>
        <v>0</v>
      </c>
      <c r="J171">
        <f t="shared" ca="1" si="76"/>
        <v>0</v>
      </c>
      <c r="K171">
        <f t="shared" ca="1" si="76"/>
        <v>87</v>
      </c>
    </row>
    <row r="172" spans="1:11" x14ac:dyDescent="0.3">
      <c r="A172">
        <v>87</v>
      </c>
      <c r="B172" t="str">
        <f t="shared" si="74"/>
        <v>Kode87</v>
      </c>
      <c r="C172">
        <f t="shared" si="75"/>
        <v>7</v>
      </c>
      <c r="D172">
        <f t="shared" ca="1" si="72"/>
        <v>3</v>
      </c>
      <c r="E172">
        <f t="shared" ca="1" si="76"/>
        <v>7787</v>
      </c>
      <c r="F172" t="str">
        <f t="shared" ca="1" si="76"/>
        <v>Grunnlag utgående MVA kjøp tjenester fra utlandet, motkonto</v>
      </c>
      <c r="G172">
        <f t="shared" ca="1" si="76"/>
        <v>-10000</v>
      </c>
      <c r="H172" t="str">
        <f t="shared" ca="1" si="76"/>
        <v>25% utg mva</v>
      </c>
      <c r="I172">
        <f t="shared" ca="1" si="76"/>
        <v>0.25</v>
      </c>
      <c r="J172">
        <f t="shared" ca="1" si="76"/>
        <v>-2500</v>
      </c>
      <c r="K172">
        <f t="shared" ca="1" si="76"/>
        <v>87</v>
      </c>
    </row>
    <row r="173" spans="1:11" x14ac:dyDescent="0.3">
      <c r="A173">
        <v>87</v>
      </c>
      <c r="B173" t="str">
        <f t="shared" si="74"/>
        <v>Kode87</v>
      </c>
      <c r="C173">
        <f t="shared" si="75"/>
        <v>8</v>
      </c>
      <c r="D173">
        <f t="shared" ca="1" si="72"/>
        <v>3</v>
      </c>
      <c r="E173">
        <f t="shared" ca="1" si="76"/>
        <v>2704</v>
      </c>
      <c r="F173" t="str">
        <f t="shared" ca="1" si="76"/>
        <v>Utgående merverdiavgift ved kjøp av tjenester fra utlandet</v>
      </c>
      <c r="G173">
        <f t="shared" ca="1" si="76"/>
        <v>-2500</v>
      </c>
      <c r="H173">
        <f t="shared" ca="1" si="76"/>
        <v>0</v>
      </c>
      <c r="I173">
        <f t="shared" ca="1" si="76"/>
        <v>0</v>
      </c>
      <c r="J173">
        <f t="shared" ca="1" si="76"/>
        <v>0</v>
      </c>
      <c r="K173">
        <f t="shared" ca="1" si="76"/>
        <v>0</v>
      </c>
    </row>
    <row r="174" spans="1:11" x14ac:dyDescent="0.3">
      <c r="A174">
        <v>87</v>
      </c>
      <c r="B174" t="str">
        <f t="shared" si="74"/>
        <v>Kode87</v>
      </c>
      <c r="C174">
        <f t="shared" si="75"/>
        <v>9</v>
      </c>
      <c r="D174">
        <f t="shared" ca="1" si="72"/>
        <v>3</v>
      </c>
      <c r="E174">
        <f t="shared" ca="1" si="76"/>
        <v>6790</v>
      </c>
      <c r="F174" t="str">
        <f t="shared" ca="1" si="76"/>
        <v>Annen fremmed tjeneste, opplysningspliktig</v>
      </c>
      <c r="G174">
        <f t="shared" ca="1" si="76"/>
        <v>2500</v>
      </c>
      <c r="H174" t="str">
        <f t="shared" ca="1" si="76"/>
        <v>0 ikke mva</v>
      </c>
      <c r="I174">
        <f t="shared" ca="1" si="76"/>
        <v>0</v>
      </c>
      <c r="J174">
        <f t="shared" ca="1" si="76"/>
        <v>0</v>
      </c>
      <c r="K174">
        <f t="shared" ca="1" si="76"/>
        <v>0</v>
      </c>
    </row>
    <row r="175" spans="1:11" x14ac:dyDescent="0.3">
      <c r="A175">
        <v>88</v>
      </c>
      <c r="B175" t="str">
        <f t="shared" si="74"/>
        <v>Kode88</v>
      </c>
      <c r="C175">
        <f t="shared" si="75"/>
        <v>2</v>
      </c>
      <c r="D175">
        <f t="shared" ca="1" si="72"/>
        <v>1</v>
      </c>
      <c r="E175">
        <f t="shared" ca="1" si="76"/>
        <v>6790</v>
      </c>
      <c r="F175" t="str">
        <f t="shared" ca="1" si="76"/>
        <v>Annen fremmed tjeneste, opplysningspliktig</v>
      </c>
      <c r="G175">
        <f t="shared" ca="1" si="76"/>
        <v>10000</v>
      </c>
      <c r="H175" t="str">
        <f t="shared" ca="1" si="76"/>
        <v>0 ikke mva</v>
      </c>
      <c r="I175">
        <f t="shared" ca="1" si="76"/>
        <v>0</v>
      </c>
      <c r="J175">
        <f t="shared" ca="1" si="76"/>
        <v>0</v>
      </c>
      <c r="K175">
        <f t="shared" ca="1" si="76"/>
        <v>0</v>
      </c>
    </row>
    <row r="176" spans="1:11" x14ac:dyDescent="0.3">
      <c r="A176">
        <v>88</v>
      </c>
      <c r="B176" t="str">
        <f t="shared" si="74"/>
        <v>Kode88</v>
      </c>
      <c r="C176">
        <f t="shared" si="75"/>
        <v>3</v>
      </c>
      <c r="D176">
        <f t="shared" ca="1" si="72"/>
        <v>1</v>
      </c>
      <c r="E176">
        <f t="shared" ca="1" si="76"/>
        <v>2400</v>
      </c>
      <c r="F176" t="str">
        <f t="shared" ca="1" si="76"/>
        <v>Leverandørgjeld</v>
      </c>
      <c r="G176">
        <f t="shared" ca="1" si="76"/>
        <v>-10000</v>
      </c>
      <c r="H176" t="str">
        <f t="shared" ca="1" si="76"/>
        <v>0 ikke mva</v>
      </c>
      <c r="I176">
        <f t="shared" ca="1" si="76"/>
        <v>0</v>
      </c>
      <c r="J176">
        <f t="shared" ca="1" si="76"/>
        <v>0</v>
      </c>
      <c r="K176">
        <f t="shared" ca="1" si="76"/>
        <v>0</v>
      </c>
    </row>
    <row r="177" spans="1:11" x14ac:dyDescent="0.3">
      <c r="A177">
        <v>88</v>
      </c>
      <c r="B177" t="str">
        <f t="shared" si="74"/>
        <v>Kode88</v>
      </c>
      <c r="C177">
        <f t="shared" si="75"/>
        <v>4</v>
      </c>
      <c r="D177">
        <f t="shared" ca="1" si="72"/>
        <v>2</v>
      </c>
      <c r="E177">
        <f t="shared" ca="1" si="76"/>
        <v>7786</v>
      </c>
      <c r="F177" t="str">
        <f t="shared" ca="1" si="76"/>
        <v xml:space="preserve">Grunnlag utgående MVA kjøp tjenester fra utlandet </v>
      </c>
      <c r="G177">
        <f t="shared" ca="1" si="76"/>
        <v>10000</v>
      </c>
      <c r="H177" t="str">
        <f t="shared" ca="1" si="76"/>
        <v>12% inng mva</v>
      </c>
      <c r="I177">
        <f t="shared" ca="1" si="76"/>
        <v>0.12</v>
      </c>
      <c r="J177">
        <f t="shared" ca="1" si="76"/>
        <v>1200</v>
      </c>
      <c r="K177">
        <f t="shared" ca="1" si="76"/>
        <v>88</v>
      </c>
    </row>
    <row r="178" spans="1:11" x14ac:dyDescent="0.3">
      <c r="A178">
        <v>88</v>
      </c>
      <c r="B178" t="str">
        <f t="shared" si="74"/>
        <v>Kode88</v>
      </c>
      <c r="C178">
        <f t="shared" si="75"/>
        <v>5</v>
      </c>
      <c r="D178">
        <f t="shared" ca="1" si="72"/>
        <v>2</v>
      </c>
      <c r="E178">
        <f t="shared" ca="1" si="76"/>
        <v>7787</v>
      </c>
      <c r="F178" t="str">
        <f t="shared" ca="1" si="76"/>
        <v>Grunnlag utgående MVA kjøp tjenester fra utlandet, motkonto</v>
      </c>
      <c r="G178">
        <f t="shared" ca="1" si="76"/>
        <v>-10000</v>
      </c>
      <c r="H178" t="str">
        <f t="shared" ca="1" si="76"/>
        <v>12% utg mva</v>
      </c>
      <c r="I178">
        <f t="shared" ca="1" si="76"/>
        <v>0.12</v>
      </c>
      <c r="J178">
        <f t="shared" ca="1" si="76"/>
        <v>-1200</v>
      </c>
      <c r="K178">
        <f t="shared" ca="1" si="76"/>
        <v>88</v>
      </c>
    </row>
    <row r="179" spans="1:11" x14ac:dyDescent="0.3">
      <c r="A179">
        <v>88</v>
      </c>
      <c r="B179" t="str">
        <f t="shared" si="74"/>
        <v>Kode88</v>
      </c>
      <c r="C179">
        <f t="shared" si="75"/>
        <v>6</v>
      </c>
      <c r="D179">
        <f t="shared" ca="1" si="72"/>
        <v>2</v>
      </c>
      <c r="E179">
        <f t="shared" ca="1" si="76"/>
        <v>2704</v>
      </c>
      <c r="F179" t="str">
        <f t="shared" ca="1" si="76"/>
        <v>Utgående merverdiavgift ved kjøp av tjenester fra utlandet</v>
      </c>
      <c r="G179">
        <f t="shared" ca="1" si="76"/>
        <v>-1200</v>
      </c>
      <c r="H179">
        <f t="shared" ca="1" si="76"/>
        <v>0</v>
      </c>
      <c r="I179">
        <f t="shared" ca="1" si="76"/>
        <v>0</v>
      </c>
      <c r="J179">
        <f t="shared" ca="1" si="76"/>
        <v>0</v>
      </c>
      <c r="K179">
        <f t="shared" ca="1" si="76"/>
        <v>0</v>
      </c>
    </row>
    <row r="180" spans="1:11" x14ac:dyDescent="0.3">
      <c r="A180">
        <v>88</v>
      </c>
      <c r="B180" t="str">
        <f t="shared" si="74"/>
        <v>Kode88</v>
      </c>
      <c r="C180">
        <f t="shared" si="75"/>
        <v>7</v>
      </c>
      <c r="D180">
        <f t="shared" ca="1" si="72"/>
        <v>2</v>
      </c>
      <c r="E180">
        <f t="shared" ca="1" si="76"/>
        <v>2714</v>
      </c>
      <c r="F180" t="str">
        <f t="shared" ca="1" si="76"/>
        <v>Inngående merverdiavgift ved kjøp tjenester fra utlandet</v>
      </c>
      <c r="G180">
        <f t="shared" ca="1" si="76"/>
        <v>1200</v>
      </c>
      <c r="H180">
        <f t="shared" ca="1" si="76"/>
        <v>0</v>
      </c>
      <c r="I180">
        <f t="shared" ca="1" si="76"/>
        <v>0</v>
      </c>
      <c r="J180">
        <f t="shared" ca="1" si="76"/>
        <v>0</v>
      </c>
      <c r="K180">
        <f t="shared" ca="1" si="76"/>
        <v>0</v>
      </c>
    </row>
    <row r="181" spans="1:11" x14ac:dyDescent="0.3">
      <c r="A181">
        <v>88</v>
      </c>
      <c r="B181" t="str">
        <f t="shared" si="74"/>
        <v>Kode88</v>
      </c>
      <c r="C181">
        <f t="shared" si="75"/>
        <v>8</v>
      </c>
      <c r="D181">
        <f t="shared" ca="1" si="72"/>
        <v>0</v>
      </c>
      <c r="E181">
        <f t="shared" ca="1" si="76"/>
        <v>0</v>
      </c>
      <c r="F181">
        <f t="shared" ca="1" si="76"/>
        <v>0</v>
      </c>
      <c r="G181">
        <f t="shared" ca="1" si="76"/>
        <v>0</v>
      </c>
      <c r="H181">
        <f t="shared" ca="1" si="76"/>
        <v>0</v>
      </c>
      <c r="I181">
        <f t="shared" ca="1" si="76"/>
        <v>0</v>
      </c>
      <c r="J181">
        <f t="shared" ca="1" si="76"/>
        <v>0</v>
      </c>
      <c r="K181">
        <f t="shared" ca="1" si="76"/>
        <v>0</v>
      </c>
    </row>
    <row r="182" spans="1:11" x14ac:dyDescent="0.3">
      <c r="A182">
        <v>88</v>
      </c>
      <c r="B182" t="str">
        <f t="shared" si="74"/>
        <v>Kode88</v>
      </c>
      <c r="C182">
        <f t="shared" si="75"/>
        <v>9</v>
      </c>
      <c r="D182">
        <f t="shared" ca="1" si="72"/>
        <v>0</v>
      </c>
      <c r="E182">
        <f t="shared" ca="1" si="76"/>
        <v>0</v>
      </c>
      <c r="F182">
        <f t="shared" ca="1" si="76"/>
        <v>0</v>
      </c>
      <c r="G182">
        <f t="shared" ca="1" si="76"/>
        <v>0</v>
      </c>
      <c r="H182">
        <f t="shared" ca="1" si="76"/>
        <v>0</v>
      </c>
      <c r="I182">
        <f t="shared" ca="1" si="76"/>
        <v>0</v>
      </c>
      <c r="J182">
        <f t="shared" ca="1" si="76"/>
        <v>0</v>
      </c>
      <c r="K182">
        <f t="shared" ca="1" si="76"/>
        <v>0</v>
      </c>
    </row>
    <row r="183" spans="1:11" x14ac:dyDescent="0.3">
      <c r="A183">
        <v>89</v>
      </c>
      <c r="B183" t="str">
        <f t="shared" si="74"/>
        <v>Kode89</v>
      </c>
      <c r="C183">
        <f t="shared" si="75"/>
        <v>2</v>
      </c>
      <c r="D183">
        <f t="shared" ca="1" si="72"/>
        <v>1</v>
      </c>
      <c r="E183">
        <f t="shared" ca="1" si="76"/>
        <v>6790</v>
      </c>
      <c r="F183" t="str">
        <f t="shared" ca="1" si="76"/>
        <v>Annen fremmed tjeneste, opplysningspliktig</v>
      </c>
      <c r="G183">
        <f t="shared" ca="1" si="76"/>
        <v>10000</v>
      </c>
      <c r="H183" t="str">
        <f t="shared" ca="1" si="76"/>
        <v>0 ikke mva</v>
      </c>
      <c r="I183">
        <f t="shared" ca="1" si="76"/>
        <v>0</v>
      </c>
      <c r="J183">
        <f t="shared" ca="1" si="76"/>
        <v>0</v>
      </c>
      <c r="K183">
        <f t="shared" ca="1" si="76"/>
        <v>0</v>
      </c>
    </row>
    <row r="184" spans="1:11" x14ac:dyDescent="0.3">
      <c r="A184">
        <v>89</v>
      </c>
      <c r="B184" t="str">
        <f t="shared" si="74"/>
        <v>Kode89</v>
      </c>
      <c r="C184">
        <f t="shared" si="75"/>
        <v>3</v>
      </c>
      <c r="D184">
        <f t="shared" ref="D184:D206" ca="1" si="77">INDIRECT(ADDRESS(1+$C184,1+D$6,4,1,$B184))</f>
        <v>1</v>
      </c>
      <c r="E184">
        <f t="shared" ca="1" si="76"/>
        <v>2400</v>
      </c>
      <c r="F184" t="str">
        <f t="shared" ca="1" si="76"/>
        <v>Leverandørgjeld</v>
      </c>
      <c r="G184">
        <f t="shared" ca="1" si="76"/>
        <v>-10000</v>
      </c>
      <c r="H184" t="str">
        <f t="shared" ca="1" si="76"/>
        <v>0 ikke mva</v>
      </c>
      <c r="I184">
        <f t="shared" ca="1" si="76"/>
        <v>0</v>
      </c>
      <c r="J184">
        <f t="shared" ca="1" si="76"/>
        <v>0</v>
      </c>
      <c r="K184">
        <f t="shared" ca="1" si="76"/>
        <v>0</v>
      </c>
    </row>
    <row r="185" spans="1:11" x14ac:dyDescent="0.3">
      <c r="A185">
        <v>89</v>
      </c>
      <c r="B185" t="str">
        <f t="shared" si="74"/>
        <v>Kode89</v>
      </c>
      <c r="C185">
        <f t="shared" si="75"/>
        <v>4</v>
      </c>
      <c r="D185">
        <f t="shared" ca="1" si="77"/>
        <v>2</v>
      </c>
      <c r="E185">
        <f t="shared" ca="1" si="76"/>
        <v>7786</v>
      </c>
      <c r="F185" t="str">
        <f t="shared" ca="1" si="76"/>
        <v xml:space="preserve">Grunnlag utgående MVA kjøp tjenester fra utlandet </v>
      </c>
      <c r="G185">
        <f t="shared" ca="1" si="76"/>
        <v>10000</v>
      </c>
      <c r="H185" t="str">
        <f t="shared" ca="1" si="76"/>
        <v>12% inng mva</v>
      </c>
      <c r="I185">
        <f t="shared" ca="1" si="76"/>
        <v>0.12</v>
      </c>
      <c r="J185">
        <f t="shared" ca="1" si="76"/>
        <v>1200</v>
      </c>
      <c r="K185">
        <f t="shared" ca="1" si="76"/>
        <v>89</v>
      </c>
    </row>
    <row r="186" spans="1:11" x14ac:dyDescent="0.3">
      <c r="A186">
        <v>89</v>
      </c>
      <c r="B186" t="str">
        <f t="shared" si="74"/>
        <v>Kode89</v>
      </c>
      <c r="C186">
        <f t="shared" si="75"/>
        <v>5</v>
      </c>
      <c r="D186">
        <f t="shared" ca="1" si="77"/>
        <v>2</v>
      </c>
      <c r="E186">
        <f t="shared" ca="1" si="76"/>
        <v>7787</v>
      </c>
      <c r="F186" t="str">
        <f t="shared" ca="1" si="76"/>
        <v>Grunnlag utgående MVA kjøp tjenester fra utlandet, motkonto</v>
      </c>
      <c r="G186">
        <f t="shared" ca="1" si="76"/>
        <v>-10000</v>
      </c>
      <c r="H186" t="str">
        <f t="shared" ca="1" si="76"/>
        <v>12% utg mva</v>
      </c>
      <c r="I186">
        <f t="shared" ca="1" si="76"/>
        <v>0.12</v>
      </c>
      <c r="J186">
        <f t="shared" ca="1" si="76"/>
        <v>-1200</v>
      </c>
      <c r="K186">
        <f t="shared" ca="1" si="76"/>
        <v>89</v>
      </c>
    </row>
    <row r="187" spans="1:11" x14ac:dyDescent="0.3">
      <c r="A187">
        <v>89</v>
      </c>
      <c r="B187" t="str">
        <f t="shared" si="74"/>
        <v>Kode89</v>
      </c>
      <c r="C187">
        <f t="shared" si="75"/>
        <v>6</v>
      </c>
      <c r="D187">
        <f t="shared" ca="1" si="77"/>
        <v>2</v>
      </c>
      <c r="E187">
        <f t="shared" ca="1" si="76"/>
        <v>2704</v>
      </c>
      <c r="F187" t="str">
        <f t="shared" ca="1" si="76"/>
        <v>Utgående merverdiavgift ved kjøp av tjenester fra utlandet</v>
      </c>
      <c r="G187">
        <f t="shared" ca="1" si="76"/>
        <v>-1200</v>
      </c>
      <c r="H187">
        <f t="shared" ca="1" si="76"/>
        <v>0</v>
      </c>
      <c r="I187">
        <f t="shared" ca="1" si="76"/>
        <v>0</v>
      </c>
      <c r="J187">
        <f t="shared" ca="1" si="76"/>
        <v>0</v>
      </c>
      <c r="K187">
        <f t="shared" ca="1" si="76"/>
        <v>0</v>
      </c>
    </row>
    <row r="188" spans="1:11" x14ac:dyDescent="0.3">
      <c r="A188">
        <v>89</v>
      </c>
      <c r="B188" t="str">
        <f t="shared" si="74"/>
        <v>Kode89</v>
      </c>
      <c r="C188">
        <f t="shared" si="75"/>
        <v>7</v>
      </c>
      <c r="D188">
        <f t="shared" ca="1" si="77"/>
        <v>2</v>
      </c>
      <c r="E188">
        <f t="shared" ca="1" si="76"/>
        <v>6790</v>
      </c>
      <c r="F188" t="str">
        <f t="shared" ca="1" si="76"/>
        <v>Annen fremmed tjeneste, opplysningspliktig</v>
      </c>
      <c r="G188">
        <f t="shared" ca="1" si="76"/>
        <v>1200</v>
      </c>
      <c r="H188">
        <f t="shared" ca="1" si="76"/>
        <v>0</v>
      </c>
      <c r="I188">
        <f t="shared" ca="1" si="76"/>
        <v>0</v>
      </c>
      <c r="J188">
        <f t="shared" ca="1" si="76"/>
        <v>0</v>
      </c>
      <c r="K188">
        <f t="shared" ca="1" si="76"/>
        <v>0</v>
      </c>
    </row>
    <row r="189" spans="1:11" x14ac:dyDescent="0.3">
      <c r="A189">
        <v>89</v>
      </c>
      <c r="B189" t="str">
        <f t="shared" si="74"/>
        <v>Kode89</v>
      </c>
      <c r="C189">
        <f t="shared" si="75"/>
        <v>8</v>
      </c>
      <c r="D189">
        <f t="shared" ca="1" si="77"/>
        <v>0</v>
      </c>
      <c r="E189">
        <f t="shared" ca="1" si="76"/>
        <v>0</v>
      </c>
      <c r="F189">
        <f t="shared" ca="1" si="76"/>
        <v>0</v>
      </c>
      <c r="G189">
        <f t="shared" ca="1" si="76"/>
        <v>0</v>
      </c>
      <c r="H189">
        <f t="shared" ca="1" si="76"/>
        <v>0</v>
      </c>
      <c r="I189">
        <f t="shared" ca="1" si="76"/>
        <v>0</v>
      </c>
      <c r="J189">
        <f t="shared" ca="1" si="76"/>
        <v>0</v>
      </c>
      <c r="K189">
        <f t="shared" ca="1" si="76"/>
        <v>0</v>
      </c>
    </row>
    <row r="190" spans="1:11" x14ac:dyDescent="0.3">
      <c r="A190">
        <v>89</v>
      </c>
      <c r="B190" t="str">
        <f t="shared" si="74"/>
        <v>Kode89</v>
      </c>
      <c r="C190">
        <f t="shared" si="75"/>
        <v>9</v>
      </c>
      <c r="D190">
        <f t="shared" ca="1" si="77"/>
        <v>0</v>
      </c>
      <c r="E190">
        <f t="shared" ca="1" si="76"/>
        <v>0</v>
      </c>
      <c r="F190">
        <f t="shared" ca="1" si="76"/>
        <v>0</v>
      </c>
      <c r="G190">
        <f t="shared" ca="1" si="76"/>
        <v>0</v>
      </c>
      <c r="H190">
        <f t="shared" ca="1" si="76"/>
        <v>0</v>
      </c>
      <c r="I190">
        <f t="shared" ca="1" si="76"/>
        <v>0</v>
      </c>
      <c r="J190">
        <f t="shared" ca="1" si="76"/>
        <v>0</v>
      </c>
      <c r="K190">
        <f t="shared" ca="1" si="76"/>
        <v>0</v>
      </c>
    </row>
    <row r="191" spans="1:11" x14ac:dyDescent="0.3">
      <c r="A191">
        <v>91</v>
      </c>
      <c r="B191" t="str">
        <f t="shared" si="74"/>
        <v>Kode91</v>
      </c>
      <c r="C191">
        <f t="shared" si="75"/>
        <v>2</v>
      </c>
      <c r="D191">
        <f t="shared" ca="1" si="77"/>
        <v>1</v>
      </c>
      <c r="E191">
        <f t="shared" ca="1" si="76"/>
        <v>4300</v>
      </c>
      <c r="F191" t="str">
        <f t="shared" ca="1" si="76"/>
        <v>Innkjøp av varer for videresalg, høy sats</v>
      </c>
      <c r="G191">
        <f t="shared" ca="1" si="76"/>
        <v>10000</v>
      </c>
      <c r="H191" t="str">
        <f t="shared" ca="1" si="76"/>
        <v>25% inng mva</v>
      </c>
      <c r="I191">
        <f t="shared" ca="1" si="76"/>
        <v>0</v>
      </c>
      <c r="J191">
        <f t="shared" ca="1" si="76"/>
        <v>0</v>
      </c>
      <c r="K191">
        <f t="shared" ca="1" si="76"/>
        <v>0</v>
      </c>
    </row>
    <row r="192" spans="1:11" x14ac:dyDescent="0.3">
      <c r="A192">
        <v>91</v>
      </c>
      <c r="B192" t="str">
        <f t="shared" si="74"/>
        <v>Kode91</v>
      </c>
      <c r="C192">
        <f t="shared" si="75"/>
        <v>3</v>
      </c>
      <c r="D192">
        <f t="shared" ca="1" si="77"/>
        <v>1</v>
      </c>
      <c r="E192">
        <f t="shared" ca="1" si="76"/>
        <v>2400</v>
      </c>
      <c r="F192" t="str">
        <f t="shared" ca="1" si="76"/>
        <v>Leverandørgjeld</v>
      </c>
      <c r="G192">
        <f t="shared" ca="1" si="76"/>
        <v>-10000</v>
      </c>
      <c r="H192">
        <f t="shared" ca="1" si="76"/>
        <v>0</v>
      </c>
      <c r="I192">
        <f t="shared" ca="1" si="76"/>
        <v>0</v>
      </c>
      <c r="J192">
        <f t="shared" ca="1" si="76"/>
        <v>0</v>
      </c>
      <c r="K192">
        <f t="shared" ca="1" si="76"/>
        <v>0</v>
      </c>
    </row>
    <row r="193" spans="1:11" x14ac:dyDescent="0.3">
      <c r="A193">
        <v>91</v>
      </c>
      <c r="B193" t="str">
        <f t="shared" si="74"/>
        <v>Kode91</v>
      </c>
      <c r="C193">
        <f t="shared" si="75"/>
        <v>4</v>
      </c>
      <c r="D193">
        <f t="shared" ca="1" si="77"/>
        <v>2</v>
      </c>
      <c r="E193">
        <f t="shared" ca="1" si="76"/>
        <v>4386</v>
      </c>
      <c r="F193" t="str">
        <f t="shared" ca="1" si="76"/>
        <v>Innenlands kjøp av varer, omvendt avgiftsplikt</v>
      </c>
      <c r="G193">
        <f t="shared" ca="1" si="76"/>
        <v>10000</v>
      </c>
      <c r="H193" t="str">
        <f t="shared" ca="1" si="76"/>
        <v>25% inng mva</v>
      </c>
      <c r="I193">
        <f t="shared" ca="1" si="76"/>
        <v>0.25</v>
      </c>
      <c r="J193">
        <f t="shared" ca="1" si="76"/>
        <v>2500</v>
      </c>
      <c r="K193">
        <f t="shared" ca="1" si="76"/>
        <v>91</v>
      </c>
    </row>
    <row r="194" spans="1:11" x14ac:dyDescent="0.3">
      <c r="A194">
        <v>91</v>
      </c>
      <c r="B194" t="str">
        <f t="shared" si="74"/>
        <v>Kode91</v>
      </c>
      <c r="C194">
        <f t="shared" si="75"/>
        <v>5</v>
      </c>
      <c r="D194">
        <f t="shared" ca="1" si="77"/>
        <v>2</v>
      </c>
      <c r="E194">
        <f t="shared" ca="1" si="76"/>
        <v>4387</v>
      </c>
      <c r="F194" t="str">
        <f t="shared" ca="1" si="76"/>
        <v>Innenlands kjøp av varer, omvendt avgiftsplikt, motkonto</v>
      </c>
      <c r="G194">
        <f t="shared" ca="1" si="76"/>
        <v>-10000</v>
      </c>
      <c r="H194" t="str">
        <f t="shared" ca="1" si="76"/>
        <v>25% utg mva</v>
      </c>
      <c r="I194">
        <f t="shared" ca="1" si="76"/>
        <v>0.25</v>
      </c>
      <c r="J194">
        <f t="shared" ca="1" si="76"/>
        <v>-2500</v>
      </c>
      <c r="K194">
        <f t="shared" ca="1" si="76"/>
        <v>91</v>
      </c>
    </row>
    <row r="195" spans="1:11" x14ac:dyDescent="0.3">
      <c r="A195">
        <v>91</v>
      </c>
      <c r="B195" t="str">
        <f t="shared" si="74"/>
        <v>Kode91</v>
      </c>
      <c r="C195">
        <f t="shared" si="75"/>
        <v>6</v>
      </c>
      <c r="D195">
        <f t="shared" ca="1" si="77"/>
        <v>0</v>
      </c>
      <c r="E195">
        <f t="shared" ca="1" si="76"/>
        <v>0</v>
      </c>
      <c r="F195">
        <f t="shared" ca="1" si="76"/>
        <v>0</v>
      </c>
      <c r="G195">
        <f t="shared" ca="1" si="76"/>
        <v>0</v>
      </c>
      <c r="H195">
        <f t="shared" ca="1" si="76"/>
        <v>0</v>
      </c>
      <c r="I195">
        <f t="shared" ca="1" si="76"/>
        <v>0</v>
      </c>
      <c r="J195">
        <f t="shared" ca="1" si="76"/>
        <v>0</v>
      </c>
      <c r="K195">
        <f t="shared" ca="1" si="76"/>
        <v>0</v>
      </c>
    </row>
    <row r="196" spans="1:11" x14ac:dyDescent="0.3">
      <c r="A196">
        <v>91</v>
      </c>
      <c r="B196" t="str">
        <f t="shared" si="74"/>
        <v>Kode91</v>
      </c>
      <c r="C196">
        <f t="shared" si="75"/>
        <v>7</v>
      </c>
      <c r="D196">
        <f t="shared" ca="1" si="77"/>
        <v>0</v>
      </c>
      <c r="E196">
        <f t="shared" ca="1" si="76"/>
        <v>0</v>
      </c>
      <c r="F196">
        <f t="shared" ca="1" si="76"/>
        <v>0</v>
      </c>
      <c r="G196">
        <f t="shared" ca="1" si="76"/>
        <v>0</v>
      </c>
      <c r="H196">
        <f t="shared" ca="1" si="76"/>
        <v>0</v>
      </c>
      <c r="I196">
        <f t="shared" ca="1" si="76"/>
        <v>0</v>
      </c>
      <c r="J196">
        <f t="shared" ca="1" si="76"/>
        <v>0</v>
      </c>
      <c r="K196">
        <f t="shared" ca="1" si="76"/>
        <v>0</v>
      </c>
    </row>
    <row r="197" spans="1:11" x14ac:dyDescent="0.3">
      <c r="A197">
        <v>91</v>
      </c>
      <c r="B197" t="str">
        <f t="shared" si="74"/>
        <v>Kode91</v>
      </c>
      <c r="C197">
        <f t="shared" si="75"/>
        <v>8</v>
      </c>
      <c r="D197">
        <f t="shared" ca="1" si="77"/>
        <v>0</v>
      </c>
      <c r="E197">
        <f t="shared" ca="1" si="76"/>
        <v>0</v>
      </c>
      <c r="F197">
        <f t="shared" ca="1" si="76"/>
        <v>0</v>
      </c>
      <c r="G197">
        <f t="shared" ca="1" si="76"/>
        <v>0</v>
      </c>
      <c r="H197">
        <f t="shared" ca="1" si="76"/>
        <v>0</v>
      </c>
      <c r="I197">
        <f t="shared" ca="1" si="76"/>
        <v>0</v>
      </c>
      <c r="J197">
        <f t="shared" ca="1" si="76"/>
        <v>0</v>
      </c>
      <c r="K197">
        <f t="shared" ca="1" si="76"/>
        <v>0</v>
      </c>
    </row>
    <row r="198" spans="1:11" x14ac:dyDescent="0.3">
      <c r="A198">
        <v>91</v>
      </c>
      <c r="B198" t="str">
        <f t="shared" si="74"/>
        <v>Kode91</v>
      </c>
      <c r="C198">
        <f t="shared" si="75"/>
        <v>9</v>
      </c>
      <c r="D198">
        <f t="shared" ca="1" si="77"/>
        <v>0</v>
      </c>
      <c r="E198">
        <f t="shared" ca="1" si="76"/>
        <v>0</v>
      </c>
      <c r="F198">
        <f t="shared" ca="1" si="76"/>
        <v>0</v>
      </c>
      <c r="G198">
        <f t="shared" ca="1" si="76"/>
        <v>0</v>
      </c>
      <c r="H198">
        <f t="shared" ca="1" si="76"/>
        <v>0</v>
      </c>
      <c r="I198">
        <f t="shared" ca="1" si="76"/>
        <v>0</v>
      </c>
      <c r="J198">
        <f t="shared" ca="1" si="76"/>
        <v>0</v>
      </c>
      <c r="K198">
        <f t="shared" ca="1" si="76"/>
        <v>0</v>
      </c>
    </row>
    <row r="199" spans="1:11" x14ac:dyDescent="0.3">
      <c r="A199">
        <v>92</v>
      </c>
      <c r="B199" t="str">
        <f t="shared" si="74"/>
        <v>Kode92</v>
      </c>
      <c r="C199">
        <f t="shared" si="75"/>
        <v>2</v>
      </c>
      <c r="D199">
        <f t="shared" ca="1" si="77"/>
        <v>1</v>
      </c>
      <c r="E199">
        <f t="shared" ca="1" si="76"/>
        <v>4300</v>
      </c>
      <c r="F199" t="str">
        <f t="shared" ca="1" si="76"/>
        <v>Innkjøp av varer for videresalg, høy sats</v>
      </c>
      <c r="G199">
        <f t="shared" ca="1" si="76"/>
        <v>10000</v>
      </c>
      <c r="H199">
        <f t="shared" ca="1" si="76"/>
        <v>0</v>
      </c>
      <c r="I199">
        <f t="shared" ca="1" si="76"/>
        <v>0</v>
      </c>
      <c r="J199">
        <f t="shared" ca="1" si="76"/>
        <v>0</v>
      </c>
      <c r="K199">
        <f t="shared" ca="1" si="76"/>
        <v>0</v>
      </c>
    </row>
    <row r="200" spans="1:11" x14ac:dyDescent="0.3">
      <c r="A200">
        <v>92</v>
      </c>
      <c r="B200" t="str">
        <f t="shared" ref="B200:B206" si="78">"Kode"&amp;A200</f>
        <v>Kode92</v>
      </c>
      <c r="C200">
        <f t="shared" si="75"/>
        <v>3</v>
      </c>
      <c r="D200">
        <f t="shared" ca="1" si="77"/>
        <v>1</v>
      </c>
      <c r="E200">
        <f t="shared" ca="1" si="76"/>
        <v>2400</v>
      </c>
      <c r="F200" t="str">
        <f t="shared" ca="1" si="76"/>
        <v>Leverandørgjeld</v>
      </c>
      <c r="G200">
        <f t="shared" ca="1" si="76"/>
        <v>-10000</v>
      </c>
      <c r="H200">
        <f t="shared" ca="1" si="76"/>
        <v>0</v>
      </c>
      <c r="I200">
        <f t="shared" ca="1" si="76"/>
        <v>0</v>
      </c>
      <c r="J200">
        <f t="shared" ca="1" si="76"/>
        <v>0</v>
      </c>
      <c r="K200">
        <f t="shared" ca="1" si="76"/>
        <v>0</v>
      </c>
    </row>
    <row r="201" spans="1:11" x14ac:dyDescent="0.3">
      <c r="A201">
        <v>92</v>
      </c>
      <c r="B201" t="str">
        <f t="shared" si="78"/>
        <v>Kode92</v>
      </c>
      <c r="C201">
        <f t="shared" si="75"/>
        <v>4</v>
      </c>
      <c r="D201">
        <f t="shared" ca="1" si="77"/>
        <v>2</v>
      </c>
      <c r="E201">
        <f t="shared" ca="1" si="76"/>
        <v>4386</v>
      </c>
      <c r="F201" t="str">
        <f t="shared" ca="1" si="76"/>
        <v>Innenlands kjøp av varer, omvendt avgiftsplikt</v>
      </c>
      <c r="G201">
        <f t="shared" ca="1" si="76"/>
        <v>10000</v>
      </c>
      <c r="H201">
        <f t="shared" ca="1" si="76"/>
        <v>0</v>
      </c>
      <c r="I201">
        <f t="shared" ref="E201:K206" ca="1" si="79">INDIRECT(ADDRESS(1+$C201,1+I$6,4,1,$B201))</f>
        <v>0</v>
      </c>
      <c r="J201">
        <f t="shared" ca="1" si="79"/>
        <v>0</v>
      </c>
      <c r="K201">
        <f t="shared" ca="1" si="79"/>
        <v>0</v>
      </c>
    </row>
    <row r="202" spans="1:11" x14ac:dyDescent="0.3">
      <c r="A202">
        <v>92</v>
      </c>
      <c r="B202" t="str">
        <f t="shared" si="78"/>
        <v>Kode92</v>
      </c>
      <c r="C202">
        <f t="shared" si="75"/>
        <v>5</v>
      </c>
      <c r="D202">
        <f t="shared" ca="1" si="77"/>
        <v>2</v>
      </c>
      <c r="E202">
        <f t="shared" ca="1" si="79"/>
        <v>4300</v>
      </c>
      <c r="F202" t="str">
        <f t="shared" ca="1" si="79"/>
        <v>Innkjøp av varer for videresalg, høy sats</v>
      </c>
      <c r="G202">
        <f t="shared" ca="1" si="79"/>
        <v>-10000</v>
      </c>
      <c r="H202" t="str">
        <f t="shared" ca="1" si="79"/>
        <v>25% inng mva</v>
      </c>
      <c r="I202">
        <f t="shared" ca="1" si="79"/>
        <v>0.25</v>
      </c>
      <c r="J202">
        <f t="shared" ca="1" si="79"/>
        <v>-2500</v>
      </c>
      <c r="K202">
        <f t="shared" ca="1" si="79"/>
        <v>92</v>
      </c>
    </row>
    <row r="203" spans="1:11" x14ac:dyDescent="0.3">
      <c r="A203">
        <v>92</v>
      </c>
      <c r="B203" t="str">
        <f t="shared" si="78"/>
        <v>Kode92</v>
      </c>
      <c r="C203">
        <f t="shared" si="75"/>
        <v>6</v>
      </c>
      <c r="D203">
        <f t="shared" ca="1" si="77"/>
        <v>0</v>
      </c>
      <c r="E203">
        <f t="shared" ca="1" si="79"/>
        <v>0</v>
      </c>
      <c r="F203">
        <f t="shared" ca="1" si="79"/>
        <v>0</v>
      </c>
      <c r="G203">
        <f t="shared" ca="1" si="79"/>
        <v>0</v>
      </c>
      <c r="H203">
        <f t="shared" ca="1" si="79"/>
        <v>0</v>
      </c>
      <c r="I203">
        <f t="shared" ca="1" si="79"/>
        <v>0</v>
      </c>
      <c r="J203">
        <f t="shared" ca="1" si="79"/>
        <v>0</v>
      </c>
      <c r="K203">
        <f t="shared" ca="1" si="79"/>
        <v>0</v>
      </c>
    </row>
    <row r="204" spans="1:11" x14ac:dyDescent="0.3">
      <c r="A204">
        <v>92</v>
      </c>
      <c r="B204" t="str">
        <f t="shared" si="78"/>
        <v>Kode92</v>
      </c>
      <c r="C204">
        <f t="shared" si="75"/>
        <v>7</v>
      </c>
      <c r="D204">
        <f t="shared" ca="1" si="77"/>
        <v>0</v>
      </c>
      <c r="E204">
        <f t="shared" ca="1" si="79"/>
        <v>0</v>
      </c>
      <c r="F204">
        <f t="shared" ca="1" si="79"/>
        <v>0</v>
      </c>
      <c r="G204">
        <f t="shared" ca="1" si="79"/>
        <v>0</v>
      </c>
      <c r="H204">
        <f t="shared" ca="1" si="79"/>
        <v>0</v>
      </c>
      <c r="I204">
        <f t="shared" ca="1" si="79"/>
        <v>0</v>
      </c>
      <c r="J204">
        <f t="shared" ca="1" si="79"/>
        <v>0</v>
      </c>
      <c r="K204">
        <f t="shared" ca="1" si="79"/>
        <v>0</v>
      </c>
    </row>
    <row r="205" spans="1:11" x14ac:dyDescent="0.3">
      <c r="A205">
        <v>92</v>
      </c>
      <c r="B205" t="str">
        <f t="shared" si="78"/>
        <v>Kode92</v>
      </c>
      <c r="C205">
        <f t="shared" si="75"/>
        <v>8</v>
      </c>
      <c r="D205">
        <f t="shared" ca="1" si="77"/>
        <v>0</v>
      </c>
      <c r="E205">
        <f t="shared" ca="1" si="79"/>
        <v>0</v>
      </c>
      <c r="F205">
        <f t="shared" ca="1" si="79"/>
        <v>0</v>
      </c>
      <c r="G205">
        <f t="shared" ca="1" si="79"/>
        <v>0</v>
      </c>
      <c r="H205">
        <f t="shared" ca="1" si="79"/>
        <v>0</v>
      </c>
      <c r="I205">
        <f t="shared" ca="1" si="79"/>
        <v>0</v>
      </c>
      <c r="J205">
        <f t="shared" ca="1" si="79"/>
        <v>0</v>
      </c>
      <c r="K205">
        <f t="shared" ca="1" si="79"/>
        <v>0</v>
      </c>
    </row>
    <row r="206" spans="1:11" x14ac:dyDescent="0.3">
      <c r="A206">
        <v>92</v>
      </c>
      <c r="B206" t="str">
        <f t="shared" si="78"/>
        <v>Kode92</v>
      </c>
      <c r="C206">
        <f t="shared" si="75"/>
        <v>9</v>
      </c>
      <c r="D206">
        <f t="shared" ca="1" si="77"/>
        <v>0</v>
      </c>
      <c r="E206">
        <f t="shared" ca="1" si="79"/>
        <v>0</v>
      </c>
      <c r="F206">
        <f t="shared" ca="1" si="79"/>
        <v>0</v>
      </c>
      <c r="G206">
        <f t="shared" ca="1" si="79"/>
        <v>0</v>
      </c>
      <c r="H206">
        <f t="shared" ca="1" si="79"/>
        <v>0</v>
      </c>
      <c r="I206">
        <f t="shared" ca="1" si="79"/>
        <v>0</v>
      </c>
      <c r="J206">
        <f t="shared" ca="1" si="79"/>
        <v>0</v>
      </c>
      <c r="K206">
        <f t="shared" ca="1" si="79"/>
        <v>0</v>
      </c>
    </row>
    <row r="220" spans="2:5" x14ac:dyDescent="0.3">
      <c r="B220" t="s">
        <v>139</v>
      </c>
    </row>
    <row r="221" spans="2:5" x14ac:dyDescent="0.3">
      <c r="B221" t="s">
        <v>161</v>
      </c>
      <c r="C221">
        <f ca="1">INDIRECT(ADDRESS(16,2,4,1,$B221))</f>
        <v>1</v>
      </c>
      <c r="D221" t="str">
        <f ca="1">INDIRECT(ADDRESS(1,1,4,1,$B221))</f>
        <v>Innenlands anskaffelse</v>
      </c>
      <c r="E221" t="str">
        <f ca="1">INDIRECT(ADDRESS(30,1,4,1,$B221))</f>
        <v>MVAkode</v>
      </c>
    </row>
    <row r="222" spans="2:5" x14ac:dyDescent="0.3">
      <c r="B222" t="s">
        <v>162</v>
      </c>
      <c r="C222">
        <f t="shared" ref="C222:C245" ca="1" si="80">INDIRECT(ADDRESS(16,2,4,1,$B222))</f>
        <v>3</v>
      </c>
      <c r="D222" t="str">
        <f t="shared" ref="D222:D245" ca="1" si="81">INDIRECT(ADDRESS(1,1,4,1,$B222))</f>
        <v>Omsetning</v>
      </c>
      <c r="E222" t="str">
        <f t="shared" ref="E222:E245" ca="1" si="82">INDIRECT(ADDRESS(30,1,4,1,$B222))</f>
        <v>MVAkode</v>
      </c>
    </row>
    <row r="223" spans="2:5" x14ac:dyDescent="0.3">
      <c r="B223" t="s">
        <v>163</v>
      </c>
      <c r="C223">
        <f t="shared" ca="1" si="80"/>
        <v>5</v>
      </c>
      <c r="D223" t="str">
        <f t="shared" ca="1" si="81"/>
        <v>Innenlandsk omsetning som er fritatt for mva</v>
      </c>
      <c r="E223" t="str">
        <f t="shared" ca="1" si="82"/>
        <v>MVAkode</v>
      </c>
    </row>
    <row r="224" spans="2:5" x14ac:dyDescent="0.3">
      <c r="B224" t="s">
        <v>164</v>
      </c>
      <c r="C224">
        <f t="shared" ca="1" si="80"/>
        <v>6</v>
      </c>
      <c r="D224" t="str">
        <f t="shared" ca="1" si="81"/>
        <v>Omsetning utenfor mva-loven</v>
      </c>
      <c r="E224" t="str">
        <f t="shared" ca="1" si="82"/>
        <v>MVAkode</v>
      </c>
    </row>
    <row r="225" spans="2:5" x14ac:dyDescent="0.3">
      <c r="B225" t="s">
        <v>165</v>
      </c>
      <c r="C225">
        <f t="shared" ca="1" si="80"/>
        <v>11</v>
      </c>
      <c r="D225" t="str">
        <f t="shared" ca="1" si="81"/>
        <v>Innenlands anskaffelse</v>
      </c>
      <c r="E225" t="str">
        <f t="shared" ca="1" si="82"/>
        <v>MVAkode</v>
      </c>
    </row>
    <row r="226" spans="2:5" x14ac:dyDescent="0.3">
      <c r="B226" t="s">
        <v>166</v>
      </c>
      <c r="C226">
        <f t="shared" ca="1" si="80"/>
        <v>12</v>
      </c>
      <c r="D226" t="str">
        <f t="shared" ca="1" si="81"/>
        <v>Innenlands anskaffelse</v>
      </c>
      <c r="E226" t="str">
        <f t="shared" ca="1" si="82"/>
        <v>MVAkode</v>
      </c>
    </row>
    <row r="227" spans="2:5" x14ac:dyDescent="0.3">
      <c r="B227" t="s">
        <v>167</v>
      </c>
      <c r="C227">
        <f t="shared" ca="1" si="80"/>
        <v>13</v>
      </c>
      <c r="D227" t="str">
        <f t="shared" ca="1" si="81"/>
        <v>Innenlands anskaffelse</v>
      </c>
      <c r="E227" t="str">
        <f t="shared" ca="1" si="82"/>
        <v>MVAkode</v>
      </c>
    </row>
    <row r="228" spans="2:5" x14ac:dyDescent="0.3">
      <c r="B228" t="s">
        <v>168</v>
      </c>
      <c r="C228">
        <f t="shared" ca="1" si="80"/>
        <v>14</v>
      </c>
      <c r="D228" t="str">
        <f t="shared" ca="1" si="81"/>
        <v>Vareimport med fradrag for inngående mva, mva er betalt til Tolletaten ved import</v>
      </c>
      <c r="E228" t="str">
        <f t="shared" ca="1" si="82"/>
        <v>MVAkode</v>
      </c>
    </row>
    <row r="229" spans="2:5" x14ac:dyDescent="0.3">
      <c r="B229" t="s">
        <v>169</v>
      </c>
      <c r="C229">
        <f t="shared" ca="1" si="80"/>
        <v>15</v>
      </c>
      <c r="D229" t="str">
        <f t="shared" ca="1" si="81"/>
        <v>Vareimport med fradrag for inngående mva, mva er betalt til Tolletaten ved import</v>
      </c>
      <c r="E229" t="str">
        <f t="shared" ca="1" si="82"/>
        <v>MVAkode</v>
      </c>
    </row>
    <row r="230" spans="2:5" x14ac:dyDescent="0.3">
      <c r="B230" t="s">
        <v>170</v>
      </c>
      <c r="C230">
        <f t="shared" ca="1" si="80"/>
        <v>31</v>
      </c>
      <c r="D230" t="str">
        <f t="shared" ca="1" si="81"/>
        <v>Omsetning</v>
      </c>
      <c r="E230" t="str">
        <f t="shared" ca="1" si="82"/>
        <v>MVAkode</v>
      </c>
    </row>
    <row r="231" spans="2:5" x14ac:dyDescent="0.3">
      <c r="B231" t="s">
        <v>171</v>
      </c>
      <c r="C231">
        <f t="shared" ca="1" si="80"/>
        <v>32</v>
      </c>
      <c r="D231" t="str">
        <f t="shared" ca="1" si="81"/>
        <v>Omsetning</v>
      </c>
      <c r="E231" t="str">
        <f t="shared" ca="1" si="82"/>
        <v>MVAkode</v>
      </c>
    </row>
    <row r="232" spans="2:5" x14ac:dyDescent="0.3">
      <c r="B232" t="s">
        <v>172</v>
      </c>
      <c r="C232">
        <f t="shared" ca="1" si="80"/>
        <v>33</v>
      </c>
      <c r="D232" t="str">
        <f t="shared" ca="1" si="81"/>
        <v>Omsetning</v>
      </c>
      <c r="E232" t="str">
        <f t="shared" ca="1" si="82"/>
        <v>MVAkode</v>
      </c>
    </row>
    <row r="233" spans="2:5" x14ac:dyDescent="0.3">
      <c r="B233" t="s">
        <v>173</v>
      </c>
      <c r="C233">
        <f t="shared" ca="1" si="80"/>
        <v>51</v>
      </c>
      <c r="D233" t="str">
        <f t="shared" ca="1" si="81"/>
        <v>Innenlandsk omsetning, omvendt avgiftsplikt</v>
      </c>
      <c r="E233" t="str">
        <f t="shared" ca="1" si="82"/>
        <v>MVAkode</v>
      </c>
    </row>
    <row r="234" spans="2:5" x14ac:dyDescent="0.3">
      <c r="B234" t="s">
        <v>174</v>
      </c>
      <c r="C234">
        <f t="shared" ca="1" si="80"/>
        <v>52</v>
      </c>
      <c r="D234" t="str">
        <f t="shared" ca="1" si="81"/>
        <v>Utførsel</v>
      </c>
      <c r="E234" t="str">
        <f t="shared" ca="1" si="82"/>
        <v>MVAkode</v>
      </c>
    </row>
    <row r="235" spans="2:5" x14ac:dyDescent="0.3">
      <c r="B235" t="s">
        <v>175</v>
      </c>
      <c r="C235">
        <f t="shared" ca="1" si="80"/>
        <v>81</v>
      </c>
      <c r="D235" t="str">
        <f t="shared" ca="1" si="81"/>
        <v>Vareimport med fradrag for inngående mva</v>
      </c>
      <c r="E235" t="str">
        <f t="shared" ca="1" si="82"/>
        <v>MVAkode</v>
      </c>
    </row>
    <row r="236" spans="2:5" x14ac:dyDescent="0.3">
      <c r="B236" t="s">
        <v>176</v>
      </c>
      <c r="C236">
        <f t="shared" ca="1" si="80"/>
        <v>82</v>
      </c>
      <c r="D236" t="str">
        <f t="shared" ca="1" si="81"/>
        <v>Vareimport uten fradrag for inngående mva</v>
      </c>
      <c r="E236" t="str">
        <f t="shared" ca="1" si="82"/>
        <v>MVAkode</v>
      </c>
    </row>
    <row r="237" spans="2:5" x14ac:dyDescent="0.3">
      <c r="B237" t="s">
        <v>177</v>
      </c>
      <c r="C237">
        <f t="shared" ca="1" si="80"/>
        <v>83</v>
      </c>
      <c r="D237" t="str">
        <f t="shared" ca="1" si="81"/>
        <v>Vareimport med fradrag for inngående mva</v>
      </c>
      <c r="E237" t="str">
        <f t="shared" ca="1" si="82"/>
        <v>MVAkode</v>
      </c>
    </row>
    <row r="238" spans="2:5" x14ac:dyDescent="0.3">
      <c r="B238" t="s">
        <v>178</v>
      </c>
      <c r="C238">
        <f t="shared" ca="1" si="80"/>
        <v>84</v>
      </c>
      <c r="D238" t="str">
        <f t="shared" ca="1" si="81"/>
        <v>Vareimport uten fradrag for inngående mva</v>
      </c>
      <c r="E238" t="str">
        <f t="shared" ca="1" si="82"/>
        <v>MVAkode</v>
      </c>
    </row>
    <row r="239" spans="2:5" x14ac:dyDescent="0.3">
      <c r="B239" t="s">
        <v>179</v>
      </c>
      <c r="C239">
        <f t="shared" ca="1" si="80"/>
        <v>85</v>
      </c>
      <c r="D239" t="str">
        <f t="shared" ca="1" si="81"/>
        <v>Vareimport uten fradrag for inngående mva</v>
      </c>
      <c r="E239" t="str">
        <f t="shared" ca="1" si="82"/>
        <v>MVAkode</v>
      </c>
    </row>
    <row r="240" spans="2:5" x14ac:dyDescent="0.3">
      <c r="B240" t="s">
        <v>180</v>
      </c>
      <c r="C240">
        <f t="shared" ca="1" si="80"/>
        <v>86</v>
      </c>
      <c r="D240" t="str">
        <f t="shared" ca="1" si="81"/>
        <v>Tjenesteimport med fradrag for inngående mva</v>
      </c>
      <c r="E240" t="str">
        <f t="shared" ca="1" si="82"/>
        <v>MVAkode</v>
      </c>
    </row>
    <row r="241" spans="2:5" x14ac:dyDescent="0.3">
      <c r="B241" t="s">
        <v>181</v>
      </c>
      <c r="C241">
        <f t="shared" ca="1" si="80"/>
        <v>87</v>
      </c>
      <c r="D241" t="str">
        <f t="shared" ca="1" si="81"/>
        <v>Tjenesteimport uten fradrag for inngående mva</v>
      </c>
      <c r="E241" t="str">
        <f t="shared" ca="1" si="82"/>
        <v>MVAkode</v>
      </c>
    </row>
    <row r="242" spans="2:5" x14ac:dyDescent="0.3">
      <c r="B242" t="s">
        <v>182</v>
      </c>
      <c r="C242">
        <f t="shared" ca="1" si="80"/>
        <v>88</v>
      </c>
      <c r="D242" t="str">
        <f t="shared" ca="1" si="81"/>
        <v>Tjenesteimport med fradrag for inngående mva</v>
      </c>
      <c r="E242" t="str">
        <f t="shared" ca="1" si="82"/>
        <v>MVAkode</v>
      </c>
    </row>
    <row r="243" spans="2:5" x14ac:dyDescent="0.3">
      <c r="B243" t="s">
        <v>183</v>
      </c>
      <c r="C243">
        <f t="shared" ca="1" si="80"/>
        <v>89</v>
      </c>
      <c r="D243" t="str">
        <f t="shared" ca="1" si="81"/>
        <v>Tjenesteimport uten fradrag for inngående mva</v>
      </c>
      <c r="E243" t="str">
        <f t="shared" ca="1" si="82"/>
        <v>MVAkode</v>
      </c>
    </row>
    <row r="244" spans="2:5" x14ac:dyDescent="0.3">
      <c r="B244" t="s">
        <v>184</v>
      </c>
      <c r="C244">
        <f t="shared" ca="1" si="80"/>
        <v>91</v>
      </c>
      <c r="D244" t="str">
        <f t="shared" ca="1" si="81"/>
        <v>Kjøp med omvendt avgiftsplikt, fradrag for inngående mva</v>
      </c>
      <c r="E244" t="str">
        <f t="shared" ca="1" si="82"/>
        <v>MVAkode</v>
      </c>
    </row>
    <row r="245" spans="2:5" x14ac:dyDescent="0.3">
      <c r="B245" t="s">
        <v>185</v>
      </c>
      <c r="C245">
        <f t="shared" ca="1" si="80"/>
        <v>92</v>
      </c>
      <c r="D245" t="str">
        <f t="shared" ca="1" si="81"/>
        <v>Kjøp med omvendt avgiftsplikt, ikke fradrag for inngående mva</v>
      </c>
      <c r="E245" t="str">
        <f t="shared" ca="1" si="82"/>
        <v>MVAkode</v>
      </c>
    </row>
  </sheetData>
  <sortState ref="N7:N82">
    <sortCondition ref="N82"/>
  </sortState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workbookViewId="0"/>
  </sheetViews>
  <sheetFormatPr baseColWidth="10" defaultRowHeight="14.4" x14ac:dyDescent="0.3"/>
  <cols>
    <col min="1" max="1" width="19.6640625" customWidth="1"/>
    <col min="3" max="3" width="50.109375" bestFit="1" customWidth="1"/>
    <col min="4" max="4" width="12.6640625" bestFit="1" customWidth="1"/>
    <col min="5" max="5" width="20" customWidth="1"/>
    <col min="8" max="8" width="12.6640625" bestFit="1" customWidth="1"/>
    <col min="9" max="9" width="18.33203125" bestFit="1" customWidth="1"/>
  </cols>
  <sheetData>
    <row r="1" spans="1:8" x14ac:dyDescent="0.3">
      <c r="A1" t="s">
        <v>313</v>
      </c>
    </row>
    <row r="2" spans="1:8" x14ac:dyDescent="0.3">
      <c r="A2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">
      <c r="A3">
        <v>1</v>
      </c>
      <c r="B3">
        <v>1230</v>
      </c>
      <c r="C3" t="str">
        <f>VLOOKUP(B3,'Kodelister brukt i eksemplene'!$A$5:$C$55,1+'Kodelister brukt i eksemplene'!$A$2,0)</f>
        <v>Personbiler/stasjonsvogner</v>
      </c>
      <c r="D3">
        <v>40000</v>
      </c>
      <c r="E3" t="s">
        <v>133</v>
      </c>
    </row>
    <row r="4" spans="1:8" x14ac:dyDescent="0.3">
      <c r="A4">
        <v>1</v>
      </c>
      <c r="B4">
        <v>2710</v>
      </c>
      <c r="C4" t="str">
        <f>VLOOKUP(B4,'Kodelister brukt i eksemplene'!$A$5:$C$55,1+'Kodelister brukt i eksemplene'!$A$2,0)</f>
        <v>Inngående merverdiavgift, høy sats</v>
      </c>
      <c r="D4">
        <v>-40000</v>
      </c>
    </row>
    <row r="7" spans="1:8" x14ac:dyDescent="0.3">
      <c r="F7" s="1"/>
    </row>
    <row r="8" spans="1:8" x14ac:dyDescent="0.3">
      <c r="F8" s="1"/>
    </row>
    <row r="15" spans="1:8" x14ac:dyDescent="0.3">
      <c r="A15" s="2" t="s">
        <v>15</v>
      </c>
      <c r="B15" s="2">
        <v>913238254</v>
      </c>
    </row>
    <row r="16" spans="1:8" x14ac:dyDescent="0.3">
      <c r="A16" s="2" t="s">
        <v>16</v>
      </c>
      <c r="B16" s="3">
        <v>1001</v>
      </c>
      <c r="C16" s="4"/>
    </row>
    <row r="17" spans="1:9" x14ac:dyDescent="0.3">
      <c r="A17" s="2" t="s">
        <v>17</v>
      </c>
      <c r="B17" s="2" t="s">
        <v>18</v>
      </c>
    </row>
    <row r="18" spans="1:9" x14ac:dyDescent="0.3">
      <c r="A18" s="2" t="s">
        <v>19</v>
      </c>
      <c r="B18" s="2" t="s">
        <v>20</v>
      </c>
    </row>
    <row r="19" spans="1:9" x14ac:dyDescent="0.3">
      <c r="B19" s="5"/>
      <c r="C19" s="5"/>
    </row>
    <row r="20" spans="1:9" x14ac:dyDescent="0.3">
      <c r="B20" s="5"/>
      <c r="C20" s="5"/>
    </row>
    <row r="21" spans="1:9" x14ac:dyDescent="0.3">
      <c r="A21" s="2" t="s">
        <v>21</v>
      </c>
      <c r="B21" s="6"/>
      <c r="C21" s="5"/>
    </row>
    <row r="22" spans="1:9" x14ac:dyDescent="0.3">
      <c r="A22" s="2" t="s">
        <v>22</v>
      </c>
      <c r="B22" s="6"/>
      <c r="C22" s="5"/>
    </row>
    <row r="23" spans="1:9" x14ac:dyDescent="0.3">
      <c r="B23" s="5"/>
      <c r="C23" s="5"/>
    </row>
    <row r="25" spans="1:9" x14ac:dyDescent="0.3">
      <c r="A25" s="2" t="s">
        <v>187</v>
      </c>
      <c r="B25" s="2">
        <v>2022</v>
      </c>
    </row>
    <row r="26" spans="1:9" x14ac:dyDescent="0.3">
      <c r="A26" s="2" t="s">
        <v>23</v>
      </c>
      <c r="B26" s="2" t="s">
        <v>188</v>
      </c>
    </row>
    <row r="28" spans="1:9" x14ac:dyDescent="0.3">
      <c r="A28" s="7" t="s">
        <v>24</v>
      </c>
      <c r="B28" s="8"/>
      <c r="C28" s="8"/>
      <c r="D28" s="8"/>
      <c r="E28" s="8"/>
      <c r="F28" s="8"/>
      <c r="G28" s="8"/>
      <c r="H28" s="9">
        <f>SUM(H31:H39)</f>
        <v>40000</v>
      </c>
    </row>
    <row r="30" spans="1:9" x14ac:dyDescent="0.3">
      <c r="A30" s="8" t="s">
        <v>25</v>
      </c>
      <c r="B30" s="8"/>
      <c r="C30" s="8"/>
      <c r="D30" s="2" t="s">
        <v>26</v>
      </c>
      <c r="E30" s="2" t="s">
        <v>27</v>
      </c>
      <c r="F30" s="2" t="s">
        <v>32</v>
      </c>
      <c r="G30" s="10" t="s">
        <v>28</v>
      </c>
      <c r="H30" s="2" t="s">
        <v>29</v>
      </c>
      <c r="I30" s="10" t="s">
        <v>30</v>
      </c>
    </row>
    <row r="31" spans="1:9" x14ac:dyDescent="0.3">
      <c r="A31" t="s">
        <v>57</v>
      </c>
      <c r="B31" s="8"/>
      <c r="C31" s="8"/>
      <c r="D31" s="2" t="s">
        <v>88</v>
      </c>
      <c r="E31" t="s">
        <v>243</v>
      </c>
      <c r="F31" s="11"/>
      <c r="G31" s="12"/>
      <c r="H31" s="11">
        <f>-D4</f>
        <v>40000</v>
      </c>
      <c r="I31" s="2"/>
    </row>
    <row r="32" spans="1:9" x14ac:dyDescent="0.3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3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3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3">
      <c r="A35" s="23"/>
      <c r="B35" s="23"/>
      <c r="C35" s="23"/>
      <c r="D35" s="23"/>
      <c r="E35" s="23"/>
      <c r="F35" s="23"/>
      <c r="G35" s="23"/>
      <c r="H35" s="23"/>
      <c r="I35" s="23"/>
    </row>
    <row r="36" spans="1:9" x14ac:dyDescent="0.3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3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3">
      <c r="A38" s="23"/>
      <c r="B38" s="23"/>
      <c r="C38" s="23"/>
      <c r="D38" s="23"/>
      <c r="E38" s="23"/>
      <c r="F38" s="23"/>
      <c r="G38" s="23"/>
      <c r="H38" s="23"/>
      <c r="I38" s="23"/>
    </row>
    <row r="39" spans="1:9" x14ac:dyDescent="0.3">
      <c r="A39" s="23" t="s">
        <v>314</v>
      </c>
      <c r="B39" s="23"/>
      <c r="C39" s="23"/>
      <c r="D39" s="23"/>
      <c r="E39" s="23"/>
      <c r="F39" s="23"/>
      <c r="G39" s="23"/>
      <c r="H39" s="23"/>
      <c r="I39" s="23"/>
    </row>
    <row r="40" spans="1:9" x14ac:dyDescent="0.3">
      <c r="A40" s="23" t="s">
        <v>272</v>
      </c>
      <c r="B40" s="23" t="s">
        <v>273</v>
      </c>
      <c r="C40" s="23"/>
      <c r="D40" s="23" t="s">
        <v>274</v>
      </c>
      <c r="E40" s="23" t="s">
        <v>275</v>
      </c>
      <c r="F40" s="23" t="s">
        <v>276</v>
      </c>
      <c r="G40" s="23" t="s">
        <v>277</v>
      </c>
      <c r="H40" s="23" t="s">
        <v>278</v>
      </c>
      <c r="I40" s="23"/>
    </row>
    <row r="41" spans="1:9" x14ac:dyDescent="0.3">
      <c r="A41" s="23">
        <f>A3</f>
        <v>1</v>
      </c>
      <c r="B41" s="23">
        <f t="shared" ref="B41:B42" si="0">B3</f>
        <v>1230</v>
      </c>
      <c r="C41" s="23" t="str">
        <f>VLOOKUP(B41,'Kodelister brukt i eksemplene'!$A$5:$C$55,2+'Kodelister brukt i eksemplene'!$A$2,0)</f>
        <v>Automobiles/estate cars</v>
      </c>
      <c r="D41" s="23">
        <f>D3</f>
        <v>40000</v>
      </c>
      <c r="E41" s="23"/>
      <c r="F41" s="1"/>
      <c r="G41" s="23"/>
      <c r="H41" s="23"/>
      <c r="I41" s="23"/>
    </row>
    <row r="42" spans="1:9" x14ac:dyDescent="0.3">
      <c r="A42" s="23">
        <f t="shared" ref="A42" si="1">A4</f>
        <v>1</v>
      </c>
      <c r="B42" s="23">
        <f t="shared" si="0"/>
        <v>2710</v>
      </c>
      <c r="C42" s="23" t="str">
        <f>VLOOKUP(B42,'Kodelister brukt i eksemplene'!$A$5:$C$55,2+'Kodelister brukt i eksemplene'!$A$2,0)</f>
        <v>Input VAT, high rate</v>
      </c>
      <c r="D42" s="23">
        <f t="shared" ref="D42" si="2">D4</f>
        <v>-40000</v>
      </c>
      <c r="E42" s="23"/>
      <c r="F42" s="23"/>
      <c r="G42" s="23"/>
      <c r="H42" s="23"/>
      <c r="I42" s="23"/>
    </row>
    <row r="43" spans="1:9" x14ac:dyDescent="0.3">
      <c r="A43" s="23"/>
      <c r="B43" s="23"/>
      <c r="C43" s="23"/>
      <c r="D43" s="23"/>
      <c r="E43" s="23"/>
      <c r="F43" s="1"/>
      <c r="G43" s="23"/>
      <c r="H43" s="23"/>
      <c r="I43" s="23"/>
    </row>
    <row r="44" spans="1:9" x14ac:dyDescent="0.3">
      <c r="A44" s="23"/>
      <c r="B44" s="23"/>
      <c r="C44" s="23"/>
      <c r="D44" s="23"/>
      <c r="E44" s="23"/>
      <c r="F44" s="1"/>
      <c r="G44" s="23"/>
      <c r="H44" s="23"/>
      <c r="I44" s="23"/>
    </row>
    <row r="45" spans="1:9" x14ac:dyDescent="0.3">
      <c r="A45" s="23"/>
      <c r="B45" s="23"/>
      <c r="C45" s="23"/>
      <c r="D45" s="23"/>
      <c r="E45" s="23"/>
      <c r="F45" s="1"/>
      <c r="G45" s="23"/>
      <c r="H45" s="23"/>
      <c r="I45" s="23"/>
    </row>
    <row r="46" spans="1:9" x14ac:dyDescent="0.3">
      <c r="A46" s="23"/>
      <c r="B46" s="23"/>
      <c r="C46" s="23"/>
      <c r="D46" s="23"/>
      <c r="E46" s="23"/>
      <c r="F46" s="1"/>
      <c r="G46" s="23"/>
      <c r="H46" s="23"/>
      <c r="I46" s="23"/>
    </row>
    <row r="47" spans="1:9" x14ac:dyDescent="0.3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3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3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3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3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3">
      <c r="A52" s="23"/>
      <c r="B52" s="23"/>
      <c r="C52" s="23"/>
      <c r="D52" s="23"/>
      <c r="E52" s="23"/>
      <c r="F52" s="23"/>
      <c r="G52" s="23"/>
      <c r="H52" s="23"/>
      <c r="I52" s="23"/>
    </row>
    <row r="53" spans="1:9" x14ac:dyDescent="0.3">
      <c r="A53" s="2" t="s">
        <v>279</v>
      </c>
      <c r="B53" s="2">
        <v>913238254</v>
      </c>
      <c r="C53" s="23"/>
      <c r="D53" s="23"/>
      <c r="E53" s="23"/>
      <c r="F53" s="23"/>
      <c r="G53" s="23"/>
      <c r="H53" s="23"/>
      <c r="I53" s="23"/>
    </row>
    <row r="54" spans="1:9" x14ac:dyDescent="0.3">
      <c r="A54" s="2" t="s">
        <v>280</v>
      </c>
      <c r="B54" s="3">
        <f>B16</f>
        <v>1001</v>
      </c>
      <c r="C54" s="4"/>
      <c r="D54" s="23"/>
      <c r="E54" s="23"/>
      <c r="F54" s="23"/>
      <c r="G54" s="23"/>
      <c r="H54" s="23"/>
      <c r="I54" s="23"/>
    </row>
    <row r="55" spans="1:9" x14ac:dyDescent="0.3">
      <c r="A55" s="2" t="s">
        <v>281</v>
      </c>
      <c r="B55" s="2" t="s">
        <v>18</v>
      </c>
      <c r="C55" s="23"/>
      <c r="D55" s="23"/>
      <c r="E55" s="23"/>
      <c r="F55" s="23"/>
      <c r="G55" s="23"/>
      <c r="H55" s="23"/>
      <c r="I55" s="23"/>
    </row>
    <row r="56" spans="1:9" x14ac:dyDescent="0.3">
      <c r="A56" s="2" t="s">
        <v>19</v>
      </c>
      <c r="B56" s="2" t="s">
        <v>20</v>
      </c>
      <c r="C56" s="23"/>
      <c r="D56" s="23"/>
      <c r="E56" s="23"/>
      <c r="F56" s="23"/>
      <c r="G56" s="23"/>
      <c r="H56" s="23"/>
      <c r="I56" s="23"/>
    </row>
    <row r="57" spans="1:9" x14ac:dyDescent="0.3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3">
      <c r="A58" s="23"/>
      <c r="B58" s="5"/>
      <c r="C58" s="5"/>
      <c r="D58" s="23"/>
      <c r="E58" s="23"/>
      <c r="F58" s="23"/>
      <c r="G58" s="23"/>
      <c r="H58" s="23"/>
      <c r="I58" s="23"/>
    </row>
    <row r="59" spans="1:9" x14ac:dyDescent="0.3">
      <c r="A59" s="2" t="s">
        <v>282</v>
      </c>
      <c r="B59" s="6"/>
      <c r="C59" s="5"/>
      <c r="D59" s="23"/>
      <c r="E59" s="23"/>
      <c r="F59" s="23"/>
      <c r="G59" s="23"/>
      <c r="H59" s="23"/>
      <c r="I59" s="23"/>
    </row>
    <row r="60" spans="1:9" x14ac:dyDescent="0.3">
      <c r="A60" s="2" t="s">
        <v>22</v>
      </c>
      <c r="B60" s="6"/>
      <c r="C60" s="5"/>
      <c r="D60" s="23"/>
      <c r="E60" s="23"/>
      <c r="F60" s="23"/>
      <c r="G60" s="23"/>
      <c r="H60" s="23"/>
      <c r="I60" s="23"/>
    </row>
    <row r="61" spans="1:9" x14ac:dyDescent="0.3">
      <c r="A61" s="23"/>
      <c r="B61" s="5"/>
      <c r="C61" s="5"/>
      <c r="D61" s="23"/>
      <c r="E61" s="23"/>
      <c r="F61" s="23"/>
      <c r="G61" s="23"/>
      <c r="H61" s="23"/>
      <c r="I61" s="23"/>
    </row>
    <row r="62" spans="1:9" x14ac:dyDescent="0.3">
      <c r="A62" s="23"/>
      <c r="B62" s="23"/>
      <c r="C62" s="23"/>
      <c r="D62" s="23"/>
      <c r="E62" s="23"/>
      <c r="F62" s="23"/>
      <c r="G62" s="23"/>
      <c r="H62" s="23"/>
      <c r="I62" s="23"/>
    </row>
    <row r="63" spans="1:9" x14ac:dyDescent="0.3">
      <c r="A63" s="2" t="s">
        <v>283</v>
      </c>
      <c r="B63" s="2">
        <v>2022</v>
      </c>
      <c r="C63" s="23"/>
      <c r="D63" s="23"/>
      <c r="E63" s="23"/>
      <c r="F63" s="23"/>
      <c r="G63" s="23"/>
      <c r="H63" s="23"/>
      <c r="I63" s="23"/>
    </row>
    <row r="64" spans="1:9" x14ac:dyDescent="0.3">
      <c r="A64" s="2" t="s">
        <v>284</v>
      </c>
      <c r="B64" s="2" t="s">
        <v>188</v>
      </c>
      <c r="C64" s="23"/>
      <c r="D64" s="23"/>
      <c r="E64" s="23"/>
      <c r="F64" s="23"/>
      <c r="G64" s="23"/>
      <c r="H64" s="23"/>
      <c r="I64" s="23"/>
    </row>
    <row r="65" spans="1:9" x14ac:dyDescent="0.3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3">
      <c r="A66" s="7" t="s">
        <v>24</v>
      </c>
      <c r="B66" s="8"/>
      <c r="C66" s="8"/>
      <c r="D66" s="8"/>
      <c r="E66" s="8"/>
      <c r="F66" s="8"/>
      <c r="G66" s="8"/>
      <c r="H66" s="9">
        <f>H28</f>
        <v>40000</v>
      </c>
      <c r="I66" s="23"/>
    </row>
    <row r="67" spans="1:9" x14ac:dyDescent="0.3">
      <c r="A67" s="23"/>
      <c r="B67" s="23"/>
      <c r="C67" s="23"/>
      <c r="D67" s="23"/>
      <c r="E67" s="23"/>
      <c r="F67" s="23"/>
      <c r="G67" s="23"/>
      <c r="H67" s="23"/>
      <c r="I67" s="23"/>
    </row>
    <row r="68" spans="1:9" x14ac:dyDescent="0.3">
      <c r="A68" s="8" t="s">
        <v>285</v>
      </c>
      <c r="B68" s="8"/>
      <c r="C68" s="8"/>
      <c r="D68" s="2" t="s">
        <v>309</v>
      </c>
      <c r="E68" s="25" t="s">
        <v>275</v>
      </c>
      <c r="F68" s="2" t="s">
        <v>310</v>
      </c>
      <c r="G68" s="10" t="s">
        <v>276</v>
      </c>
      <c r="H68" s="2" t="s">
        <v>311</v>
      </c>
      <c r="I68" s="10" t="s">
        <v>312</v>
      </c>
    </row>
    <row r="69" spans="1:9" x14ac:dyDescent="0.3">
      <c r="A69" s="7" t="str">
        <f>VLOOKUP(A31,'Kodelister brukt i eksemplene'!$A$66:$C$96,3,0)</f>
        <v>1 Input VAT deductible (domestic) Regular rate</v>
      </c>
      <c r="B69" s="8"/>
      <c r="C69" s="8"/>
      <c r="D69" s="2"/>
      <c r="E69" s="2" t="str">
        <f>E31</f>
        <v>tilbakeføring</v>
      </c>
      <c r="F69" s="11"/>
      <c r="G69" s="12"/>
      <c r="H69" s="2">
        <f>H31</f>
        <v>40000</v>
      </c>
      <c r="I69" s="2"/>
    </row>
    <row r="70" spans="1:9" x14ac:dyDescent="0.3">
      <c r="A70" s="7"/>
      <c r="B70" s="8"/>
      <c r="C70" s="8"/>
      <c r="D70" s="2"/>
      <c r="E70" s="2"/>
      <c r="F70" s="11"/>
      <c r="G70" s="12"/>
      <c r="H70" s="2"/>
      <c r="I70" s="2"/>
    </row>
    <row r="71" spans="1:9" x14ac:dyDescent="0.3">
      <c r="A71" s="7"/>
      <c r="B71" s="8"/>
      <c r="C71" s="8"/>
      <c r="D71" s="2"/>
      <c r="E71" s="2"/>
      <c r="F71" s="11"/>
      <c r="G71" s="12"/>
      <c r="H71" s="11"/>
      <c r="I71" s="2"/>
    </row>
    <row r="72" spans="1:9" x14ac:dyDescent="0.3">
      <c r="A72" s="7"/>
      <c r="B72" s="8"/>
      <c r="C72" s="8"/>
      <c r="D72" s="2"/>
      <c r="E72" s="2"/>
      <c r="F72" s="11"/>
      <c r="G72" s="2"/>
      <c r="H72" s="11"/>
      <c r="I72" s="2"/>
    </row>
    <row r="73" spans="1:9" x14ac:dyDescent="0.3">
      <c r="A73" s="23"/>
      <c r="B73" s="23"/>
      <c r="C73" s="23"/>
      <c r="D73" s="23"/>
      <c r="E73" s="23"/>
      <c r="F73" s="23"/>
      <c r="G73" s="23"/>
      <c r="H73" s="23"/>
      <c r="I73" s="2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37" workbookViewId="0"/>
  </sheetViews>
  <sheetFormatPr baseColWidth="10" defaultRowHeight="14.4" x14ac:dyDescent="0.3"/>
  <cols>
    <col min="1" max="1" width="19.6640625" customWidth="1"/>
    <col min="3" max="3" width="50.109375" bestFit="1" customWidth="1"/>
    <col min="4" max="4" width="12.6640625" bestFit="1" customWidth="1"/>
    <col min="5" max="5" width="20" customWidth="1"/>
    <col min="8" max="8" width="12.6640625" bestFit="1" customWidth="1"/>
    <col min="9" max="9" width="18.33203125" bestFit="1" customWidth="1"/>
  </cols>
  <sheetData>
    <row r="1" spans="1:8" x14ac:dyDescent="0.3">
      <c r="A1" t="s">
        <v>89</v>
      </c>
    </row>
    <row r="2" spans="1:8" x14ac:dyDescent="0.3">
      <c r="A2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">
      <c r="A3">
        <v>1</v>
      </c>
      <c r="B3">
        <v>7830</v>
      </c>
      <c r="C3" t="str">
        <f>VLOOKUP(B3,'Kodelister brukt i eksemplene'!$A$5:$C$55,1+'Kodelister brukt i eksemplene'!$A$2,0)</f>
        <v>Tap på fordringer, fradragsberettiget</v>
      </c>
      <c r="D3">
        <v>400000</v>
      </c>
      <c r="E3" t="s">
        <v>136</v>
      </c>
      <c r="F3" s="1">
        <v>0.25</v>
      </c>
      <c r="G3">
        <f>F3*D3</f>
        <v>100000</v>
      </c>
      <c r="H3">
        <v>1</v>
      </c>
    </row>
    <row r="4" spans="1:8" x14ac:dyDescent="0.3">
      <c r="A4">
        <v>1</v>
      </c>
      <c r="B4">
        <v>2710</v>
      </c>
      <c r="C4" t="str">
        <f>VLOOKUP(B4,'Kodelister brukt i eksemplene'!$A$5:$C$55,1+'Kodelister brukt i eksemplene'!$A$2,0)</f>
        <v>Inngående merverdiavgift, høy sats</v>
      </c>
      <c r="D4">
        <f>G3</f>
        <v>100000</v>
      </c>
    </row>
    <row r="5" spans="1:8" x14ac:dyDescent="0.3">
      <c r="A5">
        <v>1</v>
      </c>
      <c r="B5">
        <v>1580</v>
      </c>
      <c r="C5" t="str">
        <f>VLOOKUP(B5,'Kodelister brukt i eksemplene'!$A$5:$C$55,1+'Kodelister brukt i eksemplene'!$A$2,0)</f>
        <v>Avsetning tap på kundefordringer</v>
      </c>
      <c r="D5">
        <f>-SUM(D3:D4)</f>
        <v>-500000</v>
      </c>
    </row>
    <row r="7" spans="1:8" x14ac:dyDescent="0.3">
      <c r="F7" s="1"/>
    </row>
    <row r="8" spans="1:8" x14ac:dyDescent="0.3">
      <c r="F8" s="1"/>
    </row>
    <row r="15" spans="1:8" x14ac:dyDescent="0.3">
      <c r="A15" s="2" t="s">
        <v>15</v>
      </c>
      <c r="B15" s="2">
        <v>913238254</v>
      </c>
    </row>
    <row r="16" spans="1:8" x14ac:dyDescent="0.3">
      <c r="A16" s="2" t="s">
        <v>16</v>
      </c>
      <c r="B16" s="3">
        <v>1002</v>
      </c>
      <c r="C16" s="4"/>
    </row>
    <row r="17" spans="1:9" x14ac:dyDescent="0.3">
      <c r="A17" s="2" t="s">
        <v>17</v>
      </c>
      <c r="B17" s="2" t="s">
        <v>18</v>
      </c>
    </row>
    <row r="18" spans="1:9" x14ac:dyDescent="0.3">
      <c r="A18" s="2" t="s">
        <v>19</v>
      </c>
      <c r="B18" s="2" t="s">
        <v>20</v>
      </c>
    </row>
    <row r="19" spans="1:9" x14ac:dyDescent="0.3">
      <c r="B19" s="5"/>
      <c r="C19" s="5"/>
    </row>
    <row r="20" spans="1:9" x14ac:dyDescent="0.3">
      <c r="B20" s="5"/>
      <c r="C20" s="5"/>
    </row>
    <row r="21" spans="1:9" x14ac:dyDescent="0.3">
      <c r="A21" s="2" t="s">
        <v>21</v>
      </c>
      <c r="B21" s="6"/>
      <c r="C21" s="5"/>
    </row>
    <row r="22" spans="1:9" x14ac:dyDescent="0.3">
      <c r="A22" s="2" t="s">
        <v>22</v>
      </c>
      <c r="B22" s="6"/>
      <c r="C22" s="5"/>
    </row>
    <row r="23" spans="1:9" x14ac:dyDescent="0.3">
      <c r="B23" s="5"/>
      <c r="C23" s="5"/>
    </row>
    <row r="25" spans="1:9" x14ac:dyDescent="0.3">
      <c r="A25" s="2" t="s">
        <v>187</v>
      </c>
      <c r="B25" s="2">
        <v>2022</v>
      </c>
    </row>
    <row r="26" spans="1:9" x14ac:dyDescent="0.3">
      <c r="A26" s="2" t="s">
        <v>23</v>
      </c>
      <c r="B26" s="2" t="s">
        <v>188</v>
      </c>
    </row>
    <row r="28" spans="1:9" x14ac:dyDescent="0.3">
      <c r="A28" s="7" t="s">
        <v>24</v>
      </c>
      <c r="B28" s="8"/>
      <c r="C28" s="8"/>
      <c r="D28" s="8"/>
      <c r="E28" s="8"/>
      <c r="F28" s="8"/>
      <c r="G28" s="8"/>
      <c r="H28" s="9">
        <f>SUM(H31:H39)</f>
        <v>-100000</v>
      </c>
    </row>
    <row r="30" spans="1:9" x14ac:dyDescent="0.3">
      <c r="A30" s="8" t="s">
        <v>25</v>
      </c>
      <c r="B30" s="8"/>
      <c r="C30" s="8"/>
      <c r="D30" s="2" t="s">
        <v>26</v>
      </c>
      <c r="E30" s="2" t="s">
        <v>27</v>
      </c>
      <c r="F30" s="2" t="s">
        <v>32</v>
      </c>
      <c r="G30" s="10" t="s">
        <v>28</v>
      </c>
      <c r="H30" s="2" t="s">
        <v>29</v>
      </c>
      <c r="I30" s="10" t="s">
        <v>30</v>
      </c>
    </row>
    <row r="31" spans="1:9" x14ac:dyDescent="0.3">
      <c r="A31" t="s">
        <v>57</v>
      </c>
      <c r="B31" s="8"/>
      <c r="C31" s="8"/>
      <c r="D31" s="2" t="s">
        <v>89</v>
      </c>
      <c r="E31" t="s">
        <v>239</v>
      </c>
      <c r="F31" s="11"/>
      <c r="G31" s="12"/>
      <c r="H31" s="11">
        <f>-D4</f>
        <v>-100000</v>
      </c>
      <c r="I31" s="2"/>
    </row>
    <row r="32" spans="1:9" x14ac:dyDescent="0.3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3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3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3">
      <c r="A35" s="23"/>
      <c r="B35" s="23"/>
      <c r="C35" s="23"/>
      <c r="D35" s="23"/>
      <c r="E35" s="23"/>
      <c r="F35" s="23"/>
      <c r="G35" s="23"/>
      <c r="H35" s="23"/>
      <c r="I35" s="23"/>
    </row>
    <row r="36" spans="1:9" x14ac:dyDescent="0.3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3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3">
      <c r="A38" s="23"/>
      <c r="B38" s="23"/>
      <c r="C38" s="23"/>
      <c r="D38" s="23"/>
      <c r="E38" s="23"/>
      <c r="F38" s="23"/>
      <c r="G38" s="23"/>
      <c r="H38" s="23"/>
      <c r="I38" s="23"/>
    </row>
    <row r="39" spans="1:9" x14ac:dyDescent="0.3">
      <c r="A39" s="23" t="s">
        <v>306</v>
      </c>
      <c r="B39" s="23"/>
      <c r="C39" s="23"/>
      <c r="D39" s="23"/>
      <c r="E39" s="23"/>
      <c r="F39" s="23"/>
      <c r="G39" s="23"/>
      <c r="H39" s="23"/>
      <c r="I39" s="23"/>
    </row>
    <row r="40" spans="1:9" x14ac:dyDescent="0.3">
      <c r="A40" s="23" t="s">
        <v>272</v>
      </c>
      <c r="B40" s="23" t="s">
        <v>273</v>
      </c>
      <c r="C40" s="23"/>
      <c r="D40" s="23" t="s">
        <v>274</v>
      </c>
      <c r="E40" s="23" t="s">
        <v>275</v>
      </c>
      <c r="F40" s="23" t="s">
        <v>276</v>
      </c>
      <c r="G40" s="23" t="s">
        <v>277</v>
      </c>
      <c r="H40" s="23" t="s">
        <v>278</v>
      </c>
      <c r="I40" s="23"/>
    </row>
    <row r="41" spans="1:9" x14ac:dyDescent="0.3">
      <c r="A41" s="23">
        <f>A3</f>
        <v>1</v>
      </c>
      <c r="B41" s="23">
        <f t="shared" ref="B41:B43" si="0">B3</f>
        <v>7830</v>
      </c>
      <c r="C41" s="23" t="str">
        <f>VLOOKUP(B41,'Kodelister brukt i eksemplene'!$A$5:$C$55,2+'Kodelister brukt i eksemplene'!$A$2,0)</f>
        <v>Bad debts, deductible</v>
      </c>
      <c r="D41" s="23">
        <f>D3</f>
        <v>400000</v>
      </c>
      <c r="E41" s="23" t="str">
        <f t="shared" ref="E41:H41" si="1">E3</f>
        <v>25% inngående mva</v>
      </c>
      <c r="F41" s="1">
        <f t="shared" si="1"/>
        <v>0.25</v>
      </c>
      <c r="G41" s="23">
        <f t="shared" si="1"/>
        <v>100000</v>
      </c>
      <c r="H41" s="23">
        <f t="shared" si="1"/>
        <v>1</v>
      </c>
      <c r="I41" s="23"/>
    </row>
    <row r="42" spans="1:9" x14ac:dyDescent="0.3">
      <c r="A42" s="23">
        <f t="shared" ref="A42:A43" si="2">A4</f>
        <v>1</v>
      </c>
      <c r="B42" s="23">
        <f t="shared" si="0"/>
        <v>2710</v>
      </c>
      <c r="C42" s="23" t="str">
        <f>VLOOKUP(B42,'Kodelister brukt i eksemplene'!$A$5:$C$55,2+'Kodelister brukt i eksemplene'!$A$2,0)</f>
        <v>Input VAT, high rate</v>
      </c>
      <c r="D42" s="23">
        <f t="shared" ref="D42:D43" si="3">D4</f>
        <v>100000</v>
      </c>
      <c r="E42" s="23"/>
      <c r="F42" s="23"/>
      <c r="G42" s="23"/>
      <c r="H42" s="23"/>
      <c r="I42" s="23"/>
    </row>
    <row r="43" spans="1:9" x14ac:dyDescent="0.3">
      <c r="A43" s="23">
        <f t="shared" si="2"/>
        <v>1</v>
      </c>
      <c r="B43" s="23">
        <f t="shared" si="0"/>
        <v>1580</v>
      </c>
      <c r="C43" s="23" t="str">
        <f>VLOOKUP(B43,'Kodelister brukt i eksemplene'!$A$5:$C$55,2+'Kodelister brukt i eksemplene'!$A$2,0)</f>
        <v>Provisions for losses on trade debtors</v>
      </c>
      <c r="D43" s="23">
        <f t="shared" si="3"/>
        <v>-500000</v>
      </c>
      <c r="E43" s="23"/>
      <c r="F43" s="1"/>
      <c r="G43" s="23"/>
      <c r="H43" s="23"/>
      <c r="I43" s="23"/>
    </row>
    <row r="44" spans="1:9" x14ac:dyDescent="0.3">
      <c r="A44" s="23"/>
      <c r="B44" s="23"/>
      <c r="C44" s="23"/>
      <c r="D44" s="23"/>
      <c r="E44" s="23"/>
      <c r="F44" s="1"/>
      <c r="G44" s="23"/>
      <c r="H44" s="23"/>
      <c r="I44" s="23"/>
    </row>
    <row r="45" spans="1:9" x14ac:dyDescent="0.3">
      <c r="A45" s="23"/>
      <c r="B45" s="23"/>
      <c r="C45" s="23"/>
      <c r="D45" s="23"/>
      <c r="E45" s="23"/>
      <c r="F45" s="1"/>
      <c r="G45" s="23"/>
      <c r="H45" s="23"/>
      <c r="I45" s="23"/>
    </row>
    <row r="46" spans="1:9" x14ac:dyDescent="0.3">
      <c r="A46" s="23"/>
      <c r="B46" s="23"/>
      <c r="C46" s="23"/>
      <c r="D46" s="23"/>
      <c r="E46" s="23"/>
      <c r="F46" s="1"/>
      <c r="G46" s="23"/>
      <c r="H46" s="23"/>
      <c r="I46" s="23"/>
    </row>
    <row r="47" spans="1:9" x14ac:dyDescent="0.3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3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3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3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3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3">
      <c r="A52" s="23"/>
      <c r="B52" s="23"/>
      <c r="C52" s="23"/>
      <c r="D52" s="23"/>
      <c r="E52" s="23"/>
      <c r="F52" s="23"/>
      <c r="G52" s="23"/>
      <c r="H52" s="23"/>
      <c r="I52" s="23"/>
    </row>
    <row r="53" spans="1:9" x14ac:dyDescent="0.3">
      <c r="A53" s="2" t="s">
        <v>279</v>
      </c>
      <c r="B53" s="2">
        <v>913238254</v>
      </c>
      <c r="C53" s="23"/>
      <c r="D53" s="23"/>
      <c r="E53" s="23"/>
      <c r="F53" s="23"/>
      <c r="G53" s="23"/>
      <c r="H53" s="23"/>
      <c r="I53" s="23"/>
    </row>
    <row r="54" spans="1:9" x14ac:dyDescent="0.3">
      <c r="A54" s="2" t="s">
        <v>280</v>
      </c>
      <c r="B54" s="3">
        <f>B16</f>
        <v>1002</v>
      </c>
      <c r="C54" s="4"/>
      <c r="D54" s="23"/>
      <c r="E54" s="23"/>
      <c r="F54" s="23"/>
      <c r="G54" s="23"/>
      <c r="H54" s="23"/>
      <c r="I54" s="23"/>
    </row>
    <row r="55" spans="1:9" x14ac:dyDescent="0.3">
      <c r="A55" s="2" t="s">
        <v>281</v>
      </c>
      <c r="B55" s="2" t="s">
        <v>18</v>
      </c>
      <c r="C55" s="23"/>
      <c r="D55" s="23"/>
      <c r="E55" s="23"/>
      <c r="F55" s="23"/>
      <c r="G55" s="23"/>
      <c r="H55" s="23"/>
      <c r="I55" s="23"/>
    </row>
    <row r="56" spans="1:9" x14ac:dyDescent="0.3">
      <c r="A56" s="2" t="s">
        <v>19</v>
      </c>
      <c r="B56" s="2" t="s">
        <v>20</v>
      </c>
      <c r="C56" s="23"/>
      <c r="D56" s="23"/>
      <c r="E56" s="23"/>
      <c r="F56" s="23"/>
      <c r="G56" s="23"/>
      <c r="H56" s="23"/>
      <c r="I56" s="23"/>
    </row>
    <row r="57" spans="1:9" x14ac:dyDescent="0.3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3">
      <c r="A58" s="23"/>
      <c r="B58" s="5"/>
      <c r="C58" s="5"/>
      <c r="D58" s="23"/>
      <c r="E58" s="23"/>
      <c r="F58" s="23"/>
      <c r="G58" s="23"/>
      <c r="H58" s="23"/>
      <c r="I58" s="23"/>
    </row>
    <row r="59" spans="1:9" x14ac:dyDescent="0.3">
      <c r="A59" s="2" t="s">
        <v>282</v>
      </c>
      <c r="B59" s="6"/>
      <c r="C59" s="5"/>
      <c r="D59" s="23"/>
      <c r="E59" s="23"/>
      <c r="F59" s="23"/>
      <c r="G59" s="23"/>
      <c r="H59" s="23"/>
      <c r="I59" s="23"/>
    </row>
    <row r="60" spans="1:9" x14ac:dyDescent="0.3">
      <c r="A60" s="2" t="s">
        <v>22</v>
      </c>
      <c r="B60" s="6"/>
      <c r="C60" s="5"/>
      <c r="D60" s="23"/>
      <c r="E60" s="23"/>
      <c r="F60" s="23"/>
      <c r="G60" s="23"/>
      <c r="H60" s="23"/>
      <c r="I60" s="23"/>
    </row>
    <row r="61" spans="1:9" x14ac:dyDescent="0.3">
      <c r="A61" s="23"/>
      <c r="B61" s="5"/>
      <c r="C61" s="5"/>
      <c r="D61" s="23"/>
      <c r="E61" s="23"/>
      <c r="F61" s="23"/>
      <c r="G61" s="23"/>
      <c r="H61" s="23"/>
      <c r="I61" s="23"/>
    </row>
    <row r="62" spans="1:9" x14ac:dyDescent="0.3">
      <c r="A62" s="23"/>
      <c r="B62" s="23"/>
      <c r="C62" s="23"/>
      <c r="D62" s="23"/>
      <c r="E62" s="23"/>
      <c r="F62" s="23"/>
      <c r="G62" s="23"/>
      <c r="H62" s="23"/>
      <c r="I62" s="23"/>
    </row>
    <row r="63" spans="1:9" x14ac:dyDescent="0.3">
      <c r="A63" s="2" t="s">
        <v>283</v>
      </c>
      <c r="B63" s="2">
        <v>2022</v>
      </c>
      <c r="C63" s="23"/>
      <c r="D63" s="23"/>
      <c r="E63" s="23"/>
      <c r="F63" s="23"/>
      <c r="G63" s="23"/>
      <c r="H63" s="23"/>
      <c r="I63" s="23"/>
    </row>
    <row r="64" spans="1:9" x14ac:dyDescent="0.3">
      <c r="A64" s="2" t="s">
        <v>284</v>
      </c>
      <c r="B64" s="2" t="s">
        <v>188</v>
      </c>
      <c r="C64" s="23"/>
      <c r="D64" s="23"/>
      <c r="E64" s="23"/>
      <c r="F64" s="23"/>
      <c r="G64" s="23"/>
      <c r="H64" s="23"/>
      <c r="I64" s="23"/>
    </row>
    <row r="65" spans="1:9" x14ac:dyDescent="0.3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3">
      <c r="A66" s="7" t="s">
        <v>24</v>
      </c>
      <c r="B66" s="8"/>
      <c r="C66" s="8"/>
      <c r="D66" s="8"/>
      <c r="E66" s="8"/>
      <c r="F66" s="8"/>
      <c r="G66" s="8"/>
      <c r="H66" s="9">
        <f>H28</f>
        <v>-100000</v>
      </c>
      <c r="I66" s="23"/>
    </row>
    <row r="67" spans="1:9" x14ac:dyDescent="0.3">
      <c r="A67" s="23"/>
      <c r="B67" s="23"/>
      <c r="C67" s="23"/>
      <c r="D67" s="23"/>
      <c r="E67" s="23"/>
      <c r="F67" s="23"/>
      <c r="G67" s="23"/>
      <c r="H67" s="23"/>
      <c r="I67" s="23"/>
    </row>
    <row r="68" spans="1:9" x14ac:dyDescent="0.3">
      <c r="A68" s="8" t="s">
        <v>285</v>
      </c>
      <c r="B68" s="8"/>
      <c r="C68" s="8"/>
      <c r="D68" s="2" t="s">
        <v>309</v>
      </c>
      <c r="E68" s="25" t="s">
        <v>275</v>
      </c>
      <c r="F68" s="2" t="s">
        <v>310</v>
      </c>
      <c r="G68" s="10" t="s">
        <v>276</v>
      </c>
      <c r="H68" s="2" t="s">
        <v>311</v>
      </c>
      <c r="I68" s="10" t="s">
        <v>312</v>
      </c>
    </row>
    <row r="69" spans="1:9" x14ac:dyDescent="0.3">
      <c r="A69" s="7" t="str">
        <f>VLOOKUP(A31,'Kodelister brukt i eksemplene'!$A$66:$C$96,3,0)</f>
        <v>1 Input VAT deductible (domestic) Regular rate</v>
      </c>
      <c r="B69" s="8"/>
      <c r="C69" s="8"/>
      <c r="D69" s="2"/>
      <c r="E69" s="2" t="str">
        <f>E31</f>
        <v>tap på krav</v>
      </c>
      <c r="F69" s="11"/>
      <c r="G69" s="12"/>
      <c r="H69" s="2">
        <f>H31</f>
        <v>-100000</v>
      </c>
      <c r="I69" s="2"/>
    </row>
    <row r="70" spans="1:9" x14ac:dyDescent="0.3">
      <c r="A70" s="7"/>
      <c r="B70" s="8"/>
      <c r="C70" s="8"/>
      <c r="D70" s="2"/>
      <c r="E70" s="2"/>
      <c r="F70" s="11"/>
      <c r="G70" s="12"/>
      <c r="H70" s="2"/>
      <c r="I70" s="2"/>
    </row>
    <row r="71" spans="1:9" x14ac:dyDescent="0.3">
      <c r="A71" s="7"/>
      <c r="B71" s="8"/>
      <c r="C71" s="8"/>
      <c r="D71" s="2"/>
      <c r="E71" s="2"/>
      <c r="F71" s="11"/>
      <c r="G71" s="12"/>
      <c r="H71" s="11"/>
      <c r="I71" s="2"/>
    </row>
    <row r="72" spans="1:9" x14ac:dyDescent="0.3">
      <c r="A72" s="7"/>
      <c r="B72" s="8"/>
      <c r="C72" s="8"/>
      <c r="D72" s="2"/>
      <c r="E72" s="2"/>
      <c r="F72" s="11"/>
      <c r="G72" s="2"/>
      <c r="H72" s="11"/>
      <c r="I72" s="2"/>
    </row>
    <row r="73" spans="1:9" x14ac:dyDescent="0.3">
      <c r="A73" s="23"/>
      <c r="B73" s="23"/>
      <c r="C73" s="23"/>
      <c r="D73" s="23"/>
      <c r="E73" s="23"/>
      <c r="F73" s="23"/>
      <c r="G73" s="23"/>
      <c r="H73" s="23"/>
      <c r="I73" s="2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37" workbookViewId="0"/>
  </sheetViews>
  <sheetFormatPr baseColWidth="10" defaultRowHeight="14.4" x14ac:dyDescent="0.3"/>
  <cols>
    <col min="1" max="1" width="19.6640625" customWidth="1"/>
    <col min="3" max="3" width="50.109375" bestFit="1" customWidth="1"/>
    <col min="4" max="4" width="12.6640625" bestFit="1" customWidth="1"/>
    <col min="5" max="5" width="20" customWidth="1"/>
    <col min="8" max="8" width="12.6640625" bestFit="1" customWidth="1"/>
    <col min="9" max="9" width="18.33203125" bestFit="1" customWidth="1"/>
  </cols>
  <sheetData>
    <row r="1" spans="1:8" x14ac:dyDescent="0.3">
      <c r="A1" t="s">
        <v>90</v>
      </c>
    </row>
    <row r="2" spans="1:8" x14ac:dyDescent="0.3">
      <c r="A2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">
      <c r="A3">
        <v>1</v>
      </c>
      <c r="B3">
        <v>3060</v>
      </c>
      <c r="C3" t="str">
        <f>VLOOKUP(B3,'Kodelister brukt i eksemplene'!$A$5:$C$55,1+'Kodelister brukt i eksemplene'!$A$2,0)</f>
        <v>Uttak av varer, avgiftspliktig, høy sats</v>
      </c>
      <c r="D3">
        <v>-100000</v>
      </c>
      <c r="E3" t="s">
        <v>111</v>
      </c>
      <c r="F3" s="1">
        <v>0.25</v>
      </c>
      <c r="G3">
        <f>D3*F3</f>
        <v>-25000</v>
      </c>
      <c r="H3">
        <v>3</v>
      </c>
    </row>
    <row r="4" spans="1:8" x14ac:dyDescent="0.3">
      <c r="A4">
        <v>1</v>
      </c>
      <c r="B4">
        <v>2700</v>
      </c>
      <c r="C4" t="str">
        <f>VLOOKUP(B4,'Kodelister brukt i eksemplene'!$A$5:$C$55,1+'Kodelister brukt i eksemplene'!$A$2,0)</f>
        <v>Utgående merverdiavgift, høy sats</v>
      </c>
      <c r="D4">
        <f>G3</f>
        <v>-25000</v>
      </c>
    </row>
    <row r="5" spans="1:8" x14ac:dyDescent="0.3">
      <c r="A5">
        <v>1</v>
      </c>
      <c r="B5">
        <v>2064</v>
      </c>
      <c r="C5" t="str">
        <f>VLOOKUP(B5,'Kodelister brukt i eksemplene'!$A$5:$C$55,1+'Kodelister brukt i eksemplene'!$A$2,0)</f>
        <v>Uttak varer og tjenester</v>
      </c>
      <c r="D5">
        <f>-D3-D4</f>
        <v>125000</v>
      </c>
    </row>
    <row r="7" spans="1:8" x14ac:dyDescent="0.3">
      <c r="F7" s="1"/>
    </row>
    <row r="8" spans="1:8" x14ac:dyDescent="0.3">
      <c r="F8" s="1"/>
    </row>
    <row r="15" spans="1:8" x14ac:dyDescent="0.3">
      <c r="A15" s="2" t="s">
        <v>15</v>
      </c>
      <c r="B15" s="2">
        <v>913238254</v>
      </c>
    </row>
    <row r="16" spans="1:8" x14ac:dyDescent="0.3">
      <c r="A16" s="2" t="s">
        <v>16</v>
      </c>
      <c r="B16" s="3">
        <v>1003</v>
      </c>
      <c r="C16" s="4"/>
    </row>
    <row r="17" spans="1:9" x14ac:dyDescent="0.3">
      <c r="A17" s="2" t="s">
        <v>17</v>
      </c>
      <c r="B17" s="2" t="s">
        <v>18</v>
      </c>
    </row>
    <row r="18" spans="1:9" x14ac:dyDescent="0.3">
      <c r="A18" s="2" t="s">
        <v>19</v>
      </c>
      <c r="B18" s="2" t="s">
        <v>20</v>
      </c>
    </row>
    <row r="19" spans="1:9" x14ac:dyDescent="0.3">
      <c r="B19" s="5"/>
      <c r="C19" s="5"/>
    </row>
    <row r="20" spans="1:9" x14ac:dyDescent="0.3">
      <c r="B20" s="5"/>
      <c r="C20" s="5"/>
    </row>
    <row r="21" spans="1:9" x14ac:dyDescent="0.3">
      <c r="A21" s="2" t="s">
        <v>21</v>
      </c>
      <c r="B21" s="6"/>
      <c r="C21" s="5"/>
    </row>
    <row r="22" spans="1:9" x14ac:dyDescent="0.3">
      <c r="A22" s="2" t="s">
        <v>22</v>
      </c>
      <c r="B22" s="6"/>
      <c r="C22" s="5"/>
    </row>
    <row r="23" spans="1:9" x14ac:dyDescent="0.3">
      <c r="B23" s="5"/>
      <c r="C23" s="5"/>
    </row>
    <row r="25" spans="1:9" x14ac:dyDescent="0.3">
      <c r="A25" s="2" t="s">
        <v>187</v>
      </c>
      <c r="B25" s="2">
        <v>2022</v>
      </c>
    </row>
    <row r="26" spans="1:9" x14ac:dyDescent="0.3">
      <c r="A26" s="2" t="s">
        <v>23</v>
      </c>
      <c r="B26" s="2" t="s">
        <v>188</v>
      </c>
    </row>
    <row r="28" spans="1:9" x14ac:dyDescent="0.3">
      <c r="A28" s="7" t="s">
        <v>24</v>
      </c>
      <c r="B28" s="8"/>
      <c r="C28" s="8"/>
      <c r="D28" s="8"/>
      <c r="E28" s="8"/>
      <c r="F28" s="8"/>
      <c r="G28" s="8"/>
      <c r="H28" s="9">
        <f>SUM(H31:H39)</f>
        <v>25000</v>
      </c>
    </row>
    <row r="30" spans="1:9" x14ac:dyDescent="0.3">
      <c r="A30" s="8" t="s">
        <v>25</v>
      </c>
      <c r="B30" s="8"/>
      <c r="C30" s="8"/>
      <c r="D30" s="2" t="s">
        <v>26</v>
      </c>
      <c r="E30" s="2" t="s">
        <v>27</v>
      </c>
      <c r="F30" s="2" t="s">
        <v>32</v>
      </c>
      <c r="G30" s="10" t="s">
        <v>28</v>
      </c>
      <c r="H30" s="2" t="s">
        <v>29</v>
      </c>
      <c r="I30" s="10" t="s">
        <v>30</v>
      </c>
    </row>
    <row r="31" spans="1:9" x14ac:dyDescent="0.3">
      <c r="A31" t="s">
        <v>66</v>
      </c>
      <c r="B31" s="8"/>
      <c r="C31" s="8"/>
      <c r="D31" s="2" t="s">
        <v>90</v>
      </c>
      <c r="E31" t="s">
        <v>240</v>
      </c>
      <c r="F31" s="11">
        <f>-D3</f>
        <v>100000</v>
      </c>
      <c r="G31" s="12">
        <f>F3</f>
        <v>0.25</v>
      </c>
      <c r="H31" s="11">
        <f>-G3</f>
        <v>25000</v>
      </c>
      <c r="I31" s="2"/>
    </row>
    <row r="32" spans="1:9" x14ac:dyDescent="0.3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3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3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3">
      <c r="A35" s="23"/>
      <c r="B35" s="23"/>
      <c r="C35" s="23"/>
      <c r="D35" s="23"/>
      <c r="E35" s="23"/>
      <c r="F35" s="23"/>
      <c r="G35" s="23"/>
      <c r="H35" s="23"/>
      <c r="I35" s="23"/>
    </row>
    <row r="36" spans="1:9" x14ac:dyDescent="0.3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3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3">
      <c r="A38" s="23"/>
      <c r="B38" s="23"/>
      <c r="C38" s="23"/>
      <c r="D38" s="23"/>
      <c r="E38" s="23"/>
      <c r="F38" s="23"/>
      <c r="G38" s="23"/>
      <c r="H38" s="23"/>
      <c r="I38" s="23"/>
    </row>
    <row r="39" spans="1:9" x14ac:dyDescent="0.3">
      <c r="A39" s="23" t="s">
        <v>307</v>
      </c>
      <c r="B39" s="23"/>
      <c r="C39" s="23"/>
      <c r="D39" s="23"/>
      <c r="E39" s="23"/>
      <c r="F39" s="23"/>
      <c r="G39" s="23"/>
      <c r="H39" s="23"/>
      <c r="I39" s="23"/>
    </row>
    <row r="40" spans="1:9" x14ac:dyDescent="0.3">
      <c r="A40" s="23" t="s">
        <v>272</v>
      </c>
      <c r="B40" s="23" t="s">
        <v>273</v>
      </c>
      <c r="C40" s="23"/>
      <c r="D40" s="23" t="s">
        <v>274</v>
      </c>
      <c r="E40" s="23" t="s">
        <v>275</v>
      </c>
      <c r="F40" s="23" t="s">
        <v>276</v>
      </c>
      <c r="G40" s="23" t="s">
        <v>277</v>
      </c>
      <c r="H40" s="23" t="s">
        <v>278</v>
      </c>
      <c r="I40" s="23"/>
    </row>
    <row r="41" spans="1:9" x14ac:dyDescent="0.3">
      <c r="A41" s="23">
        <f>A3</f>
        <v>1</v>
      </c>
      <c r="B41" s="23">
        <f t="shared" ref="B41:B43" si="0">B3</f>
        <v>3060</v>
      </c>
      <c r="C41" s="23" t="str">
        <f>VLOOKUP(B41,'Kodelister brukt i eksemplene'!$A$5:$C$55,2+'Kodelister brukt i eksemplene'!$A$2,0)</f>
        <v>Withdrawal of goods, subject to VAT, high rate</v>
      </c>
      <c r="D41" s="23">
        <f>D3</f>
        <v>-100000</v>
      </c>
      <c r="E41" s="23" t="str">
        <f t="shared" ref="E41:H41" si="1">E3</f>
        <v>25% utgående mva</v>
      </c>
      <c r="F41" s="1">
        <f t="shared" si="1"/>
        <v>0.25</v>
      </c>
      <c r="G41" s="23">
        <f t="shared" si="1"/>
        <v>-25000</v>
      </c>
      <c r="H41" s="23">
        <f t="shared" si="1"/>
        <v>3</v>
      </c>
      <c r="I41" s="23"/>
    </row>
    <row r="42" spans="1:9" x14ac:dyDescent="0.3">
      <c r="A42" s="23">
        <f t="shared" ref="A42:A43" si="2">A4</f>
        <v>1</v>
      </c>
      <c r="B42" s="23">
        <f t="shared" si="0"/>
        <v>2700</v>
      </c>
      <c r="C42" s="23" t="str">
        <f>VLOOKUP(B42,'Kodelister brukt i eksemplene'!$A$5:$C$55,2+'Kodelister brukt i eksemplene'!$A$2,0)</f>
        <v>Output VAT, high rate</v>
      </c>
      <c r="D42" s="23">
        <f t="shared" ref="D42:D43" si="3">D4</f>
        <v>-25000</v>
      </c>
      <c r="E42" s="23"/>
      <c r="F42" s="23"/>
      <c r="G42" s="23"/>
      <c r="H42" s="23"/>
      <c r="I42" s="23"/>
    </row>
    <row r="43" spans="1:9" x14ac:dyDescent="0.3">
      <c r="A43" s="23">
        <f t="shared" si="2"/>
        <v>1</v>
      </c>
      <c r="B43" s="23">
        <f t="shared" si="0"/>
        <v>2064</v>
      </c>
      <c r="C43" s="23" t="str">
        <f>VLOOKUP(B43,'Kodelister brukt i eksemplene'!$A$5:$C$55,2+'Kodelister brukt i eksemplene'!$A$2,0)</f>
        <v>Withdrawal of goods and services</v>
      </c>
      <c r="D43" s="23">
        <f t="shared" si="3"/>
        <v>125000</v>
      </c>
      <c r="E43" s="23"/>
      <c r="F43" s="1"/>
      <c r="G43" s="23"/>
      <c r="H43" s="23"/>
      <c r="I43" s="23"/>
    </row>
    <row r="44" spans="1:9" x14ac:dyDescent="0.3">
      <c r="A44" s="23"/>
      <c r="B44" s="23"/>
      <c r="C44" s="23"/>
      <c r="D44" s="23"/>
      <c r="E44" s="23"/>
      <c r="F44" s="1"/>
      <c r="G44" s="23"/>
      <c r="H44" s="23"/>
      <c r="I44" s="23"/>
    </row>
    <row r="45" spans="1:9" x14ac:dyDescent="0.3">
      <c r="A45" s="23"/>
      <c r="B45" s="23"/>
      <c r="C45" s="23"/>
      <c r="D45" s="23"/>
      <c r="E45" s="23"/>
      <c r="F45" s="1"/>
      <c r="G45" s="23"/>
      <c r="H45" s="23"/>
      <c r="I45" s="23"/>
    </row>
    <row r="46" spans="1:9" x14ac:dyDescent="0.3">
      <c r="A46" s="23"/>
      <c r="B46" s="23"/>
      <c r="C46" s="23"/>
      <c r="D46" s="23"/>
      <c r="E46" s="23"/>
      <c r="F46" s="1"/>
      <c r="G46" s="23"/>
      <c r="H46" s="23"/>
      <c r="I46" s="23"/>
    </row>
    <row r="47" spans="1:9" x14ac:dyDescent="0.3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3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3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3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3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3">
      <c r="A52" s="23"/>
      <c r="B52" s="23"/>
      <c r="C52" s="23"/>
      <c r="D52" s="23"/>
      <c r="E52" s="23"/>
      <c r="F52" s="23"/>
      <c r="G52" s="23"/>
      <c r="H52" s="23"/>
      <c r="I52" s="23"/>
    </row>
    <row r="53" spans="1:9" x14ac:dyDescent="0.3">
      <c r="A53" s="2" t="s">
        <v>279</v>
      </c>
      <c r="B53" s="2">
        <v>913238254</v>
      </c>
      <c r="C53" s="23"/>
      <c r="D53" s="23"/>
      <c r="E53" s="23"/>
      <c r="F53" s="23"/>
      <c r="G53" s="23"/>
      <c r="H53" s="23"/>
      <c r="I53" s="23"/>
    </row>
    <row r="54" spans="1:9" x14ac:dyDescent="0.3">
      <c r="A54" s="2" t="s">
        <v>280</v>
      </c>
      <c r="B54" s="3">
        <f>B16</f>
        <v>1003</v>
      </c>
      <c r="C54" s="4"/>
      <c r="D54" s="23"/>
      <c r="E54" s="23"/>
      <c r="F54" s="23"/>
      <c r="G54" s="23"/>
      <c r="H54" s="23"/>
      <c r="I54" s="23"/>
    </row>
    <row r="55" spans="1:9" x14ac:dyDescent="0.3">
      <c r="A55" s="2" t="s">
        <v>281</v>
      </c>
      <c r="B55" s="2" t="s">
        <v>18</v>
      </c>
      <c r="C55" s="23"/>
      <c r="D55" s="23"/>
      <c r="E55" s="23"/>
      <c r="F55" s="23"/>
      <c r="G55" s="23"/>
      <c r="H55" s="23"/>
      <c r="I55" s="23"/>
    </row>
    <row r="56" spans="1:9" x14ac:dyDescent="0.3">
      <c r="A56" s="2" t="s">
        <v>19</v>
      </c>
      <c r="B56" s="2" t="s">
        <v>20</v>
      </c>
      <c r="C56" s="23"/>
      <c r="D56" s="23"/>
      <c r="E56" s="23"/>
      <c r="F56" s="23"/>
      <c r="G56" s="23"/>
      <c r="H56" s="23"/>
      <c r="I56" s="23"/>
    </row>
    <row r="57" spans="1:9" x14ac:dyDescent="0.3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3">
      <c r="A58" s="23"/>
      <c r="B58" s="5"/>
      <c r="C58" s="5"/>
      <c r="D58" s="23"/>
      <c r="E58" s="23"/>
      <c r="F58" s="23"/>
      <c r="G58" s="23"/>
      <c r="H58" s="23"/>
      <c r="I58" s="23"/>
    </row>
    <row r="59" spans="1:9" x14ac:dyDescent="0.3">
      <c r="A59" s="2" t="s">
        <v>282</v>
      </c>
      <c r="B59" s="6"/>
      <c r="C59" s="5"/>
      <c r="D59" s="23"/>
      <c r="E59" s="23"/>
      <c r="F59" s="23"/>
      <c r="G59" s="23"/>
      <c r="H59" s="23"/>
      <c r="I59" s="23"/>
    </row>
    <row r="60" spans="1:9" x14ac:dyDescent="0.3">
      <c r="A60" s="2" t="s">
        <v>22</v>
      </c>
      <c r="B60" s="6"/>
      <c r="C60" s="5"/>
      <c r="D60" s="23"/>
      <c r="E60" s="23"/>
      <c r="F60" s="23"/>
      <c r="G60" s="23"/>
      <c r="H60" s="23"/>
      <c r="I60" s="23"/>
    </row>
    <row r="61" spans="1:9" x14ac:dyDescent="0.3">
      <c r="A61" s="23"/>
      <c r="B61" s="5"/>
      <c r="C61" s="5"/>
      <c r="D61" s="23"/>
      <c r="E61" s="23"/>
      <c r="F61" s="23"/>
      <c r="G61" s="23"/>
      <c r="H61" s="23"/>
      <c r="I61" s="23"/>
    </row>
    <row r="62" spans="1:9" x14ac:dyDescent="0.3">
      <c r="A62" s="23"/>
      <c r="B62" s="23"/>
      <c r="C62" s="23"/>
      <c r="D62" s="23"/>
      <c r="E62" s="23"/>
      <c r="F62" s="23"/>
      <c r="G62" s="23"/>
      <c r="H62" s="23"/>
      <c r="I62" s="23"/>
    </row>
    <row r="63" spans="1:9" x14ac:dyDescent="0.3">
      <c r="A63" s="2" t="s">
        <v>283</v>
      </c>
      <c r="B63" s="2">
        <v>2022</v>
      </c>
      <c r="C63" s="23"/>
      <c r="D63" s="23"/>
      <c r="E63" s="23"/>
      <c r="F63" s="23"/>
      <c r="G63" s="23"/>
      <c r="H63" s="23"/>
      <c r="I63" s="23"/>
    </row>
    <row r="64" spans="1:9" x14ac:dyDescent="0.3">
      <c r="A64" s="2" t="s">
        <v>284</v>
      </c>
      <c r="B64" s="2" t="s">
        <v>188</v>
      </c>
      <c r="C64" s="23"/>
      <c r="D64" s="23"/>
      <c r="E64" s="23"/>
      <c r="F64" s="23"/>
      <c r="G64" s="23"/>
      <c r="H64" s="23"/>
      <c r="I64" s="23"/>
    </row>
    <row r="65" spans="1:9" x14ac:dyDescent="0.3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3">
      <c r="A66" s="7" t="s">
        <v>24</v>
      </c>
      <c r="B66" s="8"/>
      <c r="C66" s="8"/>
      <c r="D66" s="8"/>
      <c r="E66" s="8"/>
      <c r="F66" s="8"/>
      <c r="G66" s="8"/>
      <c r="H66" s="9">
        <f>H28</f>
        <v>25000</v>
      </c>
      <c r="I66" s="23"/>
    </row>
    <row r="67" spans="1:9" x14ac:dyDescent="0.3">
      <c r="A67" s="23"/>
      <c r="B67" s="23"/>
      <c r="C67" s="23"/>
      <c r="D67" s="23"/>
      <c r="E67" s="23"/>
      <c r="F67" s="23"/>
      <c r="G67" s="23"/>
      <c r="H67" s="23"/>
      <c r="I67" s="23"/>
    </row>
    <row r="68" spans="1:9" x14ac:dyDescent="0.3">
      <c r="A68" s="8" t="s">
        <v>285</v>
      </c>
      <c r="B68" s="8"/>
      <c r="C68" s="8"/>
      <c r="D68" s="2" t="s">
        <v>309</v>
      </c>
      <c r="E68" s="25" t="s">
        <v>275</v>
      </c>
      <c r="F68" s="2" t="s">
        <v>310</v>
      </c>
      <c r="G68" s="10" t="s">
        <v>276</v>
      </c>
      <c r="H68" s="2" t="s">
        <v>311</v>
      </c>
      <c r="I68" s="10" t="s">
        <v>312</v>
      </c>
    </row>
    <row r="69" spans="1:9" x14ac:dyDescent="0.3">
      <c r="A69" s="7" t="str">
        <f>VLOOKUP(A31,'Kodelister brukt i eksemplene'!$A$66:$C$96,3,0)</f>
        <v xml:space="preserve">3 Output VAT Regular rate </v>
      </c>
      <c r="B69" s="8"/>
      <c r="C69" s="8"/>
      <c r="D69" s="2"/>
      <c r="E69" s="2" t="str">
        <f>E31</f>
        <v>uttak</v>
      </c>
      <c r="F69" s="11"/>
      <c r="G69" s="12"/>
      <c r="H69" s="2">
        <f>H31</f>
        <v>25000</v>
      </c>
      <c r="I69" s="2"/>
    </row>
    <row r="70" spans="1:9" x14ac:dyDescent="0.3">
      <c r="A70" s="7"/>
      <c r="B70" s="8"/>
      <c r="C70" s="8"/>
      <c r="D70" s="2"/>
      <c r="E70" s="2"/>
      <c r="F70" s="11"/>
      <c r="G70" s="12"/>
      <c r="H70" s="2"/>
      <c r="I70" s="2"/>
    </row>
    <row r="71" spans="1:9" x14ac:dyDescent="0.3">
      <c r="A71" s="7"/>
      <c r="B71" s="8"/>
      <c r="C71" s="8"/>
      <c r="D71" s="2"/>
      <c r="E71" s="2"/>
      <c r="F71" s="11"/>
      <c r="G71" s="12"/>
      <c r="H71" s="11"/>
      <c r="I71" s="2"/>
    </row>
    <row r="72" spans="1:9" x14ac:dyDescent="0.3">
      <c r="A72" s="7"/>
      <c r="B72" s="8"/>
      <c r="C72" s="8"/>
      <c r="D72" s="2"/>
      <c r="E72" s="2"/>
      <c r="F72" s="11"/>
      <c r="G72" s="2"/>
      <c r="H72" s="11"/>
      <c r="I72" s="2"/>
    </row>
    <row r="73" spans="1:9" x14ac:dyDescent="0.3">
      <c r="A73" s="23"/>
      <c r="B73" s="23"/>
      <c r="C73" s="23"/>
      <c r="D73" s="23"/>
      <c r="E73" s="23"/>
      <c r="F73" s="23"/>
      <c r="G73" s="23"/>
      <c r="H73" s="23"/>
      <c r="I73" s="2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31" workbookViewId="0"/>
  </sheetViews>
  <sheetFormatPr baseColWidth="10" defaultRowHeight="14.4" x14ac:dyDescent="0.3"/>
  <cols>
    <col min="1" max="1" width="19.6640625" customWidth="1"/>
    <col min="3" max="3" width="50.109375" bestFit="1" customWidth="1"/>
    <col min="4" max="4" width="12.6640625" bestFit="1" customWidth="1"/>
    <col min="5" max="5" width="20" customWidth="1"/>
    <col min="8" max="8" width="12.6640625" bestFit="1" customWidth="1"/>
    <col min="9" max="9" width="18.33203125" bestFit="1" customWidth="1"/>
  </cols>
  <sheetData>
    <row r="1" spans="1:8" x14ac:dyDescent="0.3">
      <c r="A1" t="s">
        <v>244</v>
      </c>
    </row>
    <row r="2" spans="1:8" x14ac:dyDescent="0.3">
      <c r="A2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">
      <c r="A3">
        <v>1</v>
      </c>
      <c r="B3">
        <v>7971</v>
      </c>
      <c r="C3" t="str">
        <f>VLOOKUP(B3,'Kodelister brukt i eksemplene'!$A$5:$C$55,1+'Kodelister brukt i eksemplene'!$A$2,0)</f>
        <v>Justering inngående merverdiavgift fast eiendom</v>
      </c>
      <c r="D3">
        <v>100000</v>
      </c>
      <c r="E3" t="s">
        <v>133</v>
      </c>
    </row>
    <row r="4" spans="1:8" x14ac:dyDescent="0.3">
      <c r="A4">
        <v>1</v>
      </c>
      <c r="B4">
        <v>2710</v>
      </c>
      <c r="C4" t="str">
        <f>VLOOKUP(B4,'Kodelister brukt i eksemplene'!$A$5:$C$55,1+'Kodelister brukt i eksemplene'!$A$2,0)</f>
        <v>Inngående merverdiavgift, høy sats</v>
      </c>
      <c r="D4">
        <f>-D3</f>
        <v>-100000</v>
      </c>
      <c r="E4" t="s">
        <v>133</v>
      </c>
    </row>
    <row r="7" spans="1:8" x14ac:dyDescent="0.3">
      <c r="F7" s="1"/>
    </row>
    <row r="8" spans="1:8" x14ac:dyDescent="0.3">
      <c r="F8" s="1"/>
    </row>
    <row r="15" spans="1:8" x14ac:dyDescent="0.3">
      <c r="A15" s="2" t="s">
        <v>15</v>
      </c>
      <c r="B15" s="2">
        <v>913238254</v>
      </c>
    </row>
    <row r="16" spans="1:8" x14ac:dyDescent="0.3">
      <c r="A16" s="2" t="s">
        <v>16</v>
      </c>
      <c r="B16" s="3">
        <v>1004</v>
      </c>
      <c r="C16" s="4"/>
    </row>
    <row r="17" spans="1:9" x14ac:dyDescent="0.3">
      <c r="A17" s="2" t="s">
        <v>17</v>
      </c>
      <c r="B17" s="2" t="s">
        <v>18</v>
      </c>
    </row>
    <row r="18" spans="1:9" x14ac:dyDescent="0.3">
      <c r="A18" s="2" t="s">
        <v>19</v>
      </c>
      <c r="B18" s="2" t="s">
        <v>20</v>
      </c>
    </row>
    <row r="19" spans="1:9" x14ac:dyDescent="0.3">
      <c r="B19" s="5"/>
      <c r="C19" s="5"/>
    </row>
    <row r="20" spans="1:9" x14ac:dyDescent="0.3">
      <c r="B20" s="5"/>
      <c r="C20" s="5"/>
    </row>
    <row r="21" spans="1:9" x14ac:dyDescent="0.3">
      <c r="A21" s="2" t="s">
        <v>21</v>
      </c>
      <c r="B21" s="6"/>
      <c r="C21" s="5"/>
    </row>
    <row r="22" spans="1:9" x14ac:dyDescent="0.3">
      <c r="A22" s="2" t="s">
        <v>22</v>
      </c>
      <c r="B22" s="6"/>
      <c r="C22" s="5"/>
    </row>
    <row r="23" spans="1:9" x14ac:dyDescent="0.3">
      <c r="B23" s="5"/>
      <c r="C23" s="5"/>
    </row>
    <row r="25" spans="1:9" x14ac:dyDescent="0.3">
      <c r="A25" s="2" t="s">
        <v>187</v>
      </c>
      <c r="B25" s="2">
        <v>2022</v>
      </c>
    </row>
    <row r="26" spans="1:9" x14ac:dyDescent="0.3">
      <c r="A26" s="2" t="s">
        <v>23</v>
      </c>
      <c r="B26" s="2" t="s">
        <v>188</v>
      </c>
    </row>
    <row r="28" spans="1:9" x14ac:dyDescent="0.3">
      <c r="A28" s="7" t="s">
        <v>24</v>
      </c>
      <c r="B28" s="8"/>
      <c r="C28" s="8"/>
      <c r="D28" s="8"/>
      <c r="E28" s="8"/>
      <c r="F28" s="8"/>
      <c r="G28" s="8"/>
      <c r="H28" s="9">
        <f>SUM(H31:H39)</f>
        <v>100000</v>
      </c>
    </row>
    <row r="30" spans="1:9" x14ac:dyDescent="0.3">
      <c r="A30" s="8" t="s">
        <v>25</v>
      </c>
      <c r="B30" s="8"/>
      <c r="C30" s="8"/>
      <c r="D30" s="2" t="s">
        <v>26</v>
      </c>
      <c r="E30" s="2" t="s">
        <v>27</v>
      </c>
      <c r="F30" s="2" t="s">
        <v>32</v>
      </c>
      <c r="G30" s="10" t="s">
        <v>28</v>
      </c>
      <c r="H30" s="2" t="s">
        <v>29</v>
      </c>
      <c r="I30" s="10" t="s">
        <v>30</v>
      </c>
    </row>
    <row r="31" spans="1:9" x14ac:dyDescent="0.3">
      <c r="A31" t="s">
        <v>57</v>
      </c>
      <c r="B31" s="8"/>
      <c r="C31" s="8"/>
      <c r="D31" s="2" t="s">
        <v>87</v>
      </c>
      <c r="E31" t="s">
        <v>241</v>
      </c>
      <c r="F31" s="11"/>
      <c r="G31" s="12"/>
      <c r="H31" s="11">
        <f>-D4</f>
        <v>100000</v>
      </c>
      <c r="I31" s="2"/>
    </row>
    <row r="32" spans="1:9" x14ac:dyDescent="0.3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3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3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3">
      <c r="A35" s="23"/>
      <c r="B35" s="23"/>
      <c r="C35" s="23"/>
      <c r="D35" s="23"/>
      <c r="E35" s="23"/>
      <c r="F35" s="23"/>
      <c r="G35" s="23"/>
      <c r="H35" s="23"/>
      <c r="I35" s="23"/>
    </row>
    <row r="36" spans="1:9" x14ac:dyDescent="0.3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3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3">
      <c r="A38" s="23"/>
      <c r="B38" s="23"/>
      <c r="C38" s="23"/>
      <c r="D38" s="23"/>
      <c r="E38" s="23"/>
      <c r="F38" s="23"/>
      <c r="G38" s="23"/>
      <c r="H38" s="23"/>
      <c r="I38" s="23"/>
    </row>
    <row r="39" spans="1:9" x14ac:dyDescent="0.3">
      <c r="A39" s="23" t="s">
        <v>308</v>
      </c>
      <c r="B39" s="23"/>
      <c r="C39" s="23"/>
      <c r="D39" s="23"/>
      <c r="E39" s="23"/>
      <c r="F39" s="23"/>
      <c r="G39" s="23"/>
      <c r="H39" s="23"/>
      <c r="I39" s="23"/>
    </row>
    <row r="40" spans="1:9" x14ac:dyDescent="0.3">
      <c r="A40" s="23" t="s">
        <v>272</v>
      </c>
      <c r="B40" s="23" t="s">
        <v>273</v>
      </c>
      <c r="C40" s="23"/>
      <c r="D40" s="23" t="s">
        <v>274</v>
      </c>
      <c r="E40" s="23" t="s">
        <v>275</v>
      </c>
      <c r="F40" s="23" t="s">
        <v>276</v>
      </c>
      <c r="G40" s="23" t="s">
        <v>277</v>
      </c>
      <c r="H40" s="23" t="s">
        <v>278</v>
      </c>
      <c r="I40" s="23"/>
    </row>
    <row r="41" spans="1:9" x14ac:dyDescent="0.3">
      <c r="A41" s="23">
        <f>A3</f>
        <v>1</v>
      </c>
      <c r="B41" s="23">
        <f t="shared" ref="B41:B42" si="0">B3</f>
        <v>7971</v>
      </c>
      <c r="C41" s="23" t="str">
        <f>VLOOKUP(B41,'Kodelister brukt i eksemplene'!$A$5:$C$55,2+'Kodelister brukt i eksemplene'!$A$2,0)</f>
        <v>Ajustment VAT  property</v>
      </c>
      <c r="D41" s="23">
        <f>D3</f>
        <v>100000</v>
      </c>
      <c r="E41" s="23" t="str">
        <f t="shared" ref="E41" si="1">E3</f>
        <v>ingen mva</v>
      </c>
      <c r="F41" s="1"/>
      <c r="G41" s="23"/>
      <c r="H41" s="23"/>
      <c r="I41" s="23"/>
    </row>
    <row r="42" spans="1:9" x14ac:dyDescent="0.3">
      <c r="A42" s="23">
        <f t="shared" ref="A42" si="2">A4</f>
        <v>1</v>
      </c>
      <c r="B42" s="23">
        <f t="shared" si="0"/>
        <v>2710</v>
      </c>
      <c r="C42" s="23" t="str">
        <f>VLOOKUP(B42,'Kodelister brukt i eksemplene'!$A$5:$C$55,2+'Kodelister brukt i eksemplene'!$A$2,0)</f>
        <v>Input VAT, high rate</v>
      </c>
      <c r="D42" s="23">
        <f t="shared" ref="D42" si="3">D4</f>
        <v>-100000</v>
      </c>
      <c r="E42" s="23"/>
      <c r="F42" s="23"/>
      <c r="G42" s="23"/>
      <c r="H42" s="23"/>
      <c r="I42" s="23"/>
    </row>
    <row r="43" spans="1:9" x14ac:dyDescent="0.3">
      <c r="A43" s="23"/>
      <c r="B43" s="23"/>
      <c r="C43" s="23"/>
      <c r="D43" s="23"/>
      <c r="E43" s="23"/>
      <c r="F43" s="1"/>
      <c r="G43" s="23"/>
      <c r="H43" s="23"/>
      <c r="I43" s="23"/>
    </row>
    <row r="44" spans="1:9" x14ac:dyDescent="0.3">
      <c r="A44" s="23"/>
      <c r="B44" s="23"/>
      <c r="C44" s="23"/>
      <c r="D44" s="23"/>
      <c r="E44" s="23"/>
      <c r="F44" s="1"/>
      <c r="G44" s="23"/>
      <c r="H44" s="23"/>
      <c r="I44" s="23"/>
    </row>
    <row r="45" spans="1:9" x14ac:dyDescent="0.3">
      <c r="A45" s="23"/>
      <c r="B45" s="23"/>
      <c r="C45" s="23"/>
      <c r="D45" s="23"/>
      <c r="E45" s="23"/>
      <c r="F45" s="1"/>
      <c r="G45" s="23"/>
      <c r="H45" s="23"/>
      <c r="I45" s="23"/>
    </row>
    <row r="46" spans="1:9" x14ac:dyDescent="0.3">
      <c r="A46" s="23"/>
      <c r="B46" s="23"/>
      <c r="C46" s="23"/>
      <c r="D46" s="23"/>
      <c r="E46" s="23"/>
      <c r="F46" s="1"/>
      <c r="G46" s="23"/>
      <c r="H46" s="23"/>
      <c r="I46" s="23"/>
    </row>
    <row r="47" spans="1:9" x14ac:dyDescent="0.3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3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3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3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3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3">
      <c r="A52" s="23"/>
      <c r="B52" s="23"/>
      <c r="C52" s="23"/>
      <c r="D52" s="23"/>
      <c r="E52" s="23"/>
      <c r="F52" s="23"/>
      <c r="G52" s="23"/>
      <c r="H52" s="23"/>
      <c r="I52" s="23"/>
    </row>
    <row r="53" spans="1:9" x14ac:dyDescent="0.3">
      <c r="A53" s="2" t="s">
        <v>279</v>
      </c>
      <c r="B53" s="2">
        <v>913238254</v>
      </c>
      <c r="C53" s="23"/>
      <c r="D53" s="23"/>
      <c r="E53" s="23"/>
      <c r="F53" s="23"/>
      <c r="G53" s="23"/>
      <c r="H53" s="23"/>
      <c r="I53" s="23"/>
    </row>
    <row r="54" spans="1:9" x14ac:dyDescent="0.3">
      <c r="A54" s="2" t="s">
        <v>280</v>
      </c>
      <c r="B54" s="3">
        <f>B16</f>
        <v>1004</v>
      </c>
      <c r="C54" s="4"/>
      <c r="D54" s="23"/>
      <c r="E54" s="23"/>
      <c r="F54" s="23"/>
      <c r="G54" s="23"/>
      <c r="H54" s="23"/>
      <c r="I54" s="23"/>
    </row>
    <row r="55" spans="1:9" x14ac:dyDescent="0.3">
      <c r="A55" s="2" t="s">
        <v>281</v>
      </c>
      <c r="B55" s="2" t="s">
        <v>18</v>
      </c>
      <c r="C55" s="23"/>
      <c r="D55" s="23"/>
      <c r="E55" s="23"/>
      <c r="F55" s="23"/>
      <c r="G55" s="23"/>
      <c r="H55" s="23"/>
      <c r="I55" s="23"/>
    </row>
    <row r="56" spans="1:9" x14ac:dyDescent="0.3">
      <c r="A56" s="2" t="s">
        <v>19</v>
      </c>
      <c r="B56" s="2" t="s">
        <v>20</v>
      </c>
      <c r="C56" s="23"/>
      <c r="D56" s="23"/>
      <c r="E56" s="23"/>
      <c r="F56" s="23"/>
      <c r="G56" s="23"/>
      <c r="H56" s="23"/>
      <c r="I56" s="23"/>
    </row>
    <row r="57" spans="1:9" x14ac:dyDescent="0.3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3">
      <c r="A58" s="23"/>
      <c r="B58" s="5"/>
      <c r="C58" s="5"/>
      <c r="D58" s="23"/>
      <c r="E58" s="23"/>
      <c r="F58" s="23"/>
      <c r="G58" s="23"/>
      <c r="H58" s="23"/>
      <c r="I58" s="23"/>
    </row>
    <row r="59" spans="1:9" x14ac:dyDescent="0.3">
      <c r="A59" s="2" t="s">
        <v>282</v>
      </c>
      <c r="B59" s="6"/>
      <c r="C59" s="5"/>
      <c r="D59" s="23"/>
      <c r="E59" s="23"/>
      <c r="F59" s="23"/>
      <c r="G59" s="23"/>
      <c r="H59" s="23"/>
      <c r="I59" s="23"/>
    </row>
    <row r="60" spans="1:9" x14ac:dyDescent="0.3">
      <c r="A60" s="2" t="s">
        <v>22</v>
      </c>
      <c r="B60" s="6"/>
      <c r="C60" s="5"/>
      <c r="D60" s="23"/>
      <c r="E60" s="23"/>
      <c r="F60" s="23"/>
      <c r="G60" s="23"/>
      <c r="H60" s="23"/>
      <c r="I60" s="23"/>
    </row>
    <row r="61" spans="1:9" x14ac:dyDescent="0.3">
      <c r="A61" s="23"/>
      <c r="B61" s="5"/>
      <c r="C61" s="5"/>
      <c r="D61" s="23"/>
      <c r="E61" s="23"/>
      <c r="F61" s="23"/>
      <c r="G61" s="23"/>
      <c r="H61" s="23"/>
      <c r="I61" s="23"/>
    </row>
    <row r="62" spans="1:9" x14ac:dyDescent="0.3">
      <c r="A62" s="23"/>
      <c r="B62" s="23"/>
      <c r="C62" s="23"/>
      <c r="D62" s="23"/>
      <c r="E62" s="23"/>
      <c r="F62" s="23"/>
      <c r="G62" s="23"/>
      <c r="H62" s="23"/>
      <c r="I62" s="23"/>
    </row>
    <row r="63" spans="1:9" x14ac:dyDescent="0.3">
      <c r="A63" s="2" t="s">
        <v>283</v>
      </c>
      <c r="B63" s="2">
        <v>2022</v>
      </c>
      <c r="C63" s="23"/>
      <c r="D63" s="23"/>
      <c r="E63" s="23"/>
      <c r="F63" s="23"/>
      <c r="G63" s="23"/>
      <c r="H63" s="23"/>
      <c r="I63" s="23"/>
    </row>
    <row r="64" spans="1:9" x14ac:dyDescent="0.3">
      <c r="A64" s="2" t="s">
        <v>284</v>
      </c>
      <c r="B64" s="2" t="s">
        <v>188</v>
      </c>
      <c r="C64" s="23"/>
      <c r="D64" s="23"/>
      <c r="E64" s="23"/>
      <c r="F64" s="23"/>
      <c r="G64" s="23"/>
      <c r="H64" s="23"/>
      <c r="I64" s="23"/>
    </row>
    <row r="65" spans="1:9" x14ac:dyDescent="0.3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3">
      <c r="A66" s="7" t="s">
        <v>24</v>
      </c>
      <c r="B66" s="8"/>
      <c r="C66" s="8"/>
      <c r="D66" s="8"/>
      <c r="E66" s="8"/>
      <c r="F66" s="8"/>
      <c r="G66" s="8"/>
      <c r="H66" s="9">
        <f>H28</f>
        <v>100000</v>
      </c>
      <c r="I66" s="23"/>
    </row>
    <row r="67" spans="1:9" x14ac:dyDescent="0.3">
      <c r="A67" s="23"/>
      <c r="B67" s="23"/>
      <c r="C67" s="23"/>
      <c r="D67" s="23"/>
      <c r="E67" s="23"/>
      <c r="F67" s="23"/>
      <c r="G67" s="23"/>
      <c r="H67" s="23"/>
      <c r="I67" s="23"/>
    </row>
    <row r="68" spans="1:9" x14ac:dyDescent="0.3">
      <c r="A68" s="8" t="s">
        <v>285</v>
      </c>
      <c r="B68" s="8"/>
      <c r="C68" s="8"/>
      <c r="D68" s="2" t="s">
        <v>309</v>
      </c>
      <c r="E68" s="25" t="s">
        <v>275</v>
      </c>
      <c r="F68" s="2" t="s">
        <v>310</v>
      </c>
      <c r="G68" s="10" t="s">
        <v>276</v>
      </c>
      <c r="H68" s="2" t="s">
        <v>311</v>
      </c>
      <c r="I68" s="10" t="s">
        <v>312</v>
      </c>
    </row>
    <row r="69" spans="1:9" x14ac:dyDescent="0.3">
      <c r="A69" s="7" t="str">
        <f>VLOOKUP(A31,'Kodelister brukt i eksemplene'!$A$66:$C$96,3,0)</f>
        <v>1 Input VAT deductible (domestic) Regular rate</v>
      </c>
      <c r="B69" s="8"/>
      <c r="C69" s="8"/>
      <c r="D69" s="2"/>
      <c r="E69" s="2" t="str">
        <f>E31</f>
        <v>justering</v>
      </c>
      <c r="F69" s="11"/>
      <c r="G69" s="12"/>
      <c r="H69" s="2">
        <f>H31</f>
        <v>100000</v>
      </c>
      <c r="I69" s="2"/>
    </row>
    <row r="70" spans="1:9" x14ac:dyDescent="0.3">
      <c r="A70" s="7"/>
      <c r="B70" s="8"/>
      <c r="C70" s="8"/>
      <c r="D70" s="2"/>
      <c r="E70" s="2"/>
      <c r="F70" s="11"/>
      <c r="G70" s="12"/>
      <c r="H70" s="2"/>
      <c r="I70" s="2"/>
    </row>
    <row r="71" spans="1:9" x14ac:dyDescent="0.3">
      <c r="A71" s="7"/>
      <c r="B71" s="8"/>
      <c r="C71" s="8"/>
      <c r="D71" s="2"/>
      <c r="E71" s="2"/>
      <c r="F71" s="11"/>
      <c r="G71" s="12"/>
      <c r="H71" s="11"/>
      <c r="I71" s="2"/>
    </row>
    <row r="72" spans="1:9" x14ac:dyDescent="0.3">
      <c r="A72" s="7"/>
      <c r="B72" s="8"/>
      <c r="C72" s="8"/>
      <c r="D72" s="2"/>
      <c r="E72" s="2"/>
      <c r="F72" s="11"/>
      <c r="G72" s="2"/>
      <c r="H72" s="11"/>
      <c r="I72" s="2"/>
    </row>
    <row r="73" spans="1:9" x14ac:dyDescent="0.3">
      <c r="A73" s="23"/>
      <c r="B73" s="23"/>
      <c r="C73" s="23"/>
      <c r="D73" s="23"/>
      <c r="E73" s="23"/>
      <c r="F73" s="23"/>
      <c r="G73" s="23"/>
      <c r="H73" s="23"/>
      <c r="I73" s="2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4"/>
  <sheetViews>
    <sheetView topLeftCell="A23" workbookViewId="0">
      <selection activeCell="K46" sqref="K46"/>
    </sheetView>
  </sheetViews>
  <sheetFormatPr baseColWidth="10" defaultRowHeight="14.4" x14ac:dyDescent="0.3"/>
  <cols>
    <col min="1" max="1" width="19.6640625" customWidth="1"/>
    <col min="3" max="3" width="50.109375" bestFit="1" customWidth="1"/>
    <col min="4" max="4" width="12.6640625" bestFit="1" customWidth="1"/>
    <col min="5" max="5" width="20" customWidth="1"/>
    <col min="7" max="7" width="11.44140625" style="1"/>
    <col min="8" max="8" width="12.6640625" bestFit="1" customWidth="1"/>
    <col min="9" max="9" width="18.33203125" bestFit="1" customWidth="1"/>
  </cols>
  <sheetData>
    <row r="2" spans="1:6" x14ac:dyDescent="0.3">
      <c r="A2" s="14"/>
    </row>
    <row r="3" spans="1:6" x14ac:dyDescent="0.3">
      <c r="F3" s="1"/>
    </row>
    <row r="5" spans="1:6" x14ac:dyDescent="0.3">
      <c r="F5" s="1"/>
    </row>
    <row r="6" spans="1:6" x14ac:dyDescent="0.3">
      <c r="F6" s="1"/>
    </row>
    <row r="8" spans="1:6" x14ac:dyDescent="0.3">
      <c r="F8" s="1"/>
    </row>
    <row r="15" spans="1:6" x14ac:dyDescent="0.3">
      <c r="A15" s="2" t="s">
        <v>15</v>
      </c>
      <c r="B15" s="2">
        <v>913238254</v>
      </c>
    </row>
    <row r="16" spans="1:6" x14ac:dyDescent="0.3">
      <c r="A16" s="2" t="s">
        <v>16</v>
      </c>
      <c r="B16" s="3">
        <v>10000</v>
      </c>
      <c r="C16" s="4"/>
    </row>
    <row r="17" spans="1:12" x14ac:dyDescent="0.3">
      <c r="A17" s="2" t="s">
        <v>17</v>
      </c>
      <c r="B17" s="2" t="s">
        <v>18</v>
      </c>
    </row>
    <row r="18" spans="1:12" x14ac:dyDescent="0.3">
      <c r="A18" s="2" t="s">
        <v>19</v>
      </c>
      <c r="B18" s="2" t="s">
        <v>20</v>
      </c>
    </row>
    <row r="19" spans="1:12" x14ac:dyDescent="0.3">
      <c r="B19" s="5"/>
      <c r="C19" s="5"/>
    </row>
    <row r="20" spans="1:12" x14ac:dyDescent="0.3">
      <c r="B20" s="5"/>
      <c r="C20" s="5"/>
    </row>
    <row r="21" spans="1:12" x14ac:dyDescent="0.3">
      <c r="A21" s="2" t="s">
        <v>21</v>
      </c>
      <c r="B21" s="6"/>
      <c r="C21" s="5"/>
    </row>
    <row r="22" spans="1:12" x14ac:dyDescent="0.3">
      <c r="A22" s="2" t="s">
        <v>22</v>
      </c>
      <c r="B22" s="6"/>
      <c r="C22" s="5"/>
    </row>
    <row r="23" spans="1:12" x14ac:dyDescent="0.3">
      <c r="B23" s="5"/>
      <c r="C23" s="5"/>
    </row>
    <row r="25" spans="1:12" x14ac:dyDescent="0.3">
      <c r="A25" s="2" t="s">
        <v>187</v>
      </c>
      <c r="B25" s="2">
        <v>2022</v>
      </c>
    </row>
    <row r="26" spans="1:12" x14ac:dyDescent="0.3">
      <c r="A26" s="2" t="s">
        <v>23</v>
      </c>
      <c r="B26" s="2" t="s">
        <v>188</v>
      </c>
    </row>
    <row r="28" spans="1:12" x14ac:dyDescent="0.3">
      <c r="A28" s="7" t="s">
        <v>24</v>
      </c>
      <c r="B28" s="8"/>
      <c r="C28" s="8"/>
      <c r="D28" s="8"/>
      <c r="E28" s="8"/>
      <c r="F28" s="8"/>
      <c r="G28" s="18"/>
      <c r="H28" s="9">
        <f ca="1">SUM(H31:H64)</f>
        <v>77511</v>
      </c>
    </row>
    <row r="30" spans="1:12" x14ac:dyDescent="0.3">
      <c r="A30" s="8" t="s">
        <v>25</v>
      </c>
      <c r="B30" s="8"/>
      <c r="C30" s="8"/>
      <c r="D30" s="2" t="s">
        <v>26</v>
      </c>
      <c r="E30" s="2" t="s">
        <v>27</v>
      </c>
      <c r="F30" s="2" t="s">
        <v>32</v>
      </c>
      <c r="G30" s="19" t="s">
        <v>28</v>
      </c>
      <c r="H30" s="2" t="s">
        <v>29</v>
      </c>
      <c r="I30" s="10" t="s">
        <v>30</v>
      </c>
    </row>
    <row r="31" spans="1:12" x14ac:dyDescent="0.3">
      <c r="A31" s="7" t="str">
        <f ca="1">'Hjelpeark, ikke bruk'!Q8</f>
        <v xml:space="preserve"> 1  Fradragsberettiget innenlands inngående merverdiavgift, alminnelig sats</v>
      </c>
      <c r="B31" s="8"/>
      <c r="C31" s="21"/>
      <c r="D31" s="7"/>
      <c r="E31" s="7" t="str">
        <f ca="1">'Hjelpeark, ikke bruk'!U8</f>
        <v>25% inng mva</v>
      </c>
      <c r="F31" s="7"/>
      <c r="G31" s="20" t="str">
        <f ca="1">'Hjelpeark, ikke bruk'!W8</f>
        <v/>
      </c>
      <c r="H31" s="7">
        <f ca="1">'Hjelpeark, ikke bruk'!X8</f>
        <v>-2500</v>
      </c>
      <c r="I31" s="2"/>
      <c r="L31" s="23"/>
    </row>
    <row r="32" spans="1:12" x14ac:dyDescent="0.3">
      <c r="A32" s="7" t="str">
        <f ca="1">'Hjelpeark, ikke bruk'!Q11</f>
        <v xml:space="preserve"> 3  Utgående merverdiavgift, alminnelig sats</v>
      </c>
      <c r="B32" s="8"/>
      <c r="C32" s="21"/>
      <c r="D32" s="7"/>
      <c r="E32" s="7" t="str">
        <f ca="1">'Hjelpeark, ikke bruk'!U11</f>
        <v>25% utgående mva</v>
      </c>
      <c r="F32" s="7">
        <f ca="1">'Hjelpeark, ikke bruk'!V11</f>
        <v>20000</v>
      </c>
      <c r="G32" s="20">
        <f ca="1">'Hjelpeark, ikke bruk'!W11</f>
        <v>0.25</v>
      </c>
      <c r="H32" s="7">
        <f ca="1">'Hjelpeark, ikke bruk'!X11</f>
        <v>5000</v>
      </c>
      <c r="I32" s="2"/>
      <c r="L32" s="23"/>
    </row>
    <row r="33" spans="1:12" x14ac:dyDescent="0.3">
      <c r="A33" s="7" t="str">
        <f ca="1">'Hjelpeark, ikke bruk'!Q14</f>
        <v xml:space="preserve"> 5  Innenlands omsetning og uttak fritatt for merverdiavgift, fritak</v>
      </c>
      <c r="B33" s="8"/>
      <c r="C33" s="21"/>
      <c r="D33" s="7"/>
      <c r="E33" s="7" t="str">
        <f ca="1">'Hjelpeark, ikke bruk'!U14</f>
        <v>Fritatt</v>
      </c>
      <c r="F33" s="7">
        <f ca="1">'Hjelpeark, ikke bruk'!V14</f>
        <v>20000</v>
      </c>
      <c r="G33" s="20">
        <f ca="1">'Hjelpeark, ikke bruk'!W14</f>
        <v>0</v>
      </c>
      <c r="H33" s="7">
        <f ca="1">'Hjelpeark, ikke bruk'!X14</f>
        <v>0</v>
      </c>
      <c r="I33" s="2"/>
      <c r="L33" s="23"/>
    </row>
    <row r="34" spans="1:12" x14ac:dyDescent="0.3">
      <c r="A34" s="7" t="str">
        <f ca="1">'Hjelpeark, ikke bruk'!Q17</f>
        <v xml:space="preserve"> 6  Omsetning utenfor merverdiavgiftsloven</v>
      </c>
      <c r="B34" s="8"/>
      <c r="C34" s="21"/>
      <c r="D34" s="7"/>
      <c r="E34" s="7" t="str">
        <f ca="1">'Hjelpeark, ikke bruk'!U17</f>
        <v>Unntatt for mva</v>
      </c>
      <c r="F34" s="7">
        <f ca="1">'Hjelpeark, ikke bruk'!V17</f>
        <v>20000</v>
      </c>
      <c r="G34" s="20">
        <f ca="1">'Hjelpeark, ikke bruk'!W17</f>
        <v>0</v>
      </c>
      <c r="H34" s="7">
        <f ca="1">'Hjelpeark, ikke bruk'!X17</f>
        <v>0</v>
      </c>
      <c r="I34" s="2"/>
      <c r="L34" s="23"/>
    </row>
    <row r="35" spans="1:12" x14ac:dyDescent="0.3">
      <c r="A35" s="7" t="str">
        <f ca="1">'Hjelpeark, ikke bruk'!Q20</f>
        <v>11  Fradragsberettiget innenlands inngående merverdiavgift, redusert sats, middels</v>
      </c>
      <c r="B35" s="8"/>
      <c r="C35" s="21"/>
      <c r="D35" s="7"/>
      <c r="E35" s="7" t="str">
        <f ca="1">'Hjelpeark, ikke bruk'!U20</f>
        <v>15% inng mva</v>
      </c>
      <c r="F35" s="7"/>
      <c r="G35" s="20" t="str">
        <f ca="1">'Hjelpeark, ikke bruk'!W20</f>
        <v/>
      </c>
      <c r="H35" s="7">
        <f ca="1">'Hjelpeark, ikke bruk'!X20</f>
        <v>-1500</v>
      </c>
      <c r="I35" s="2"/>
      <c r="L35" s="23"/>
    </row>
    <row r="36" spans="1:12" x14ac:dyDescent="0.3">
      <c r="A36" s="7" t="str">
        <f ca="1">'Hjelpeark, ikke bruk'!Q23</f>
        <v>12  Fradragsberettiget innenlands inngående merverdiavgift, redusert sats, fisk</v>
      </c>
      <c r="B36" s="8"/>
      <c r="C36" s="21"/>
      <c r="D36" s="7"/>
      <c r="E36" s="7" t="str">
        <f ca="1">'Hjelpeark, ikke bruk'!U23</f>
        <v>11,11% inng mva</v>
      </c>
      <c r="F36" s="7"/>
      <c r="G36" s="20" t="str">
        <f ca="1">'Hjelpeark, ikke bruk'!W23</f>
        <v/>
      </c>
      <c r="H36" s="7">
        <f ca="1">'Hjelpeark, ikke bruk'!X23</f>
        <v>-1111</v>
      </c>
      <c r="I36" s="2"/>
      <c r="L36" s="23"/>
    </row>
    <row r="37" spans="1:12" x14ac:dyDescent="0.3">
      <c r="A37" s="7" t="str">
        <f ca="1">'Hjelpeark, ikke bruk'!Q26</f>
        <v>13  Fradragsberettiget innenlands inngående merverdiavgift, redusert sats, lav</v>
      </c>
      <c r="B37" s="8"/>
      <c r="C37" s="21"/>
      <c r="D37" s="7"/>
      <c r="E37" s="7" t="str">
        <f ca="1">'Hjelpeark, ikke bruk'!U26</f>
        <v>12% inng mva</v>
      </c>
      <c r="F37" s="7"/>
      <c r="G37" s="20" t="str">
        <f ca="1">'Hjelpeark, ikke bruk'!W26</f>
        <v/>
      </c>
      <c r="H37" s="7">
        <f ca="1">'Hjelpeark, ikke bruk'!X26</f>
        <v>-1200</v>
      </c>
      <c r="I37" s="2"/>
      <c r="L37" s="23"/>
    </row>
    <row r="38" spans="1:12" x14ac:dyDescent="0.3">
      <c r="A38" s="7" t="str">
        <f ca="1">'Hjelpeark, ikke bruk'!Q29</f>
        <v>14  Fradragsberettiget innførselsmerverdiavgift, alminnelig sats</v>
      </c>
      <c r="B38" s="8"/>
      <c r="C38" s="21"/>
      <c r="D38" s="7"/>
      <c r="E38" s="7" t="str">
        <f ca="1">'Hjelpeark, ikke bruk'!U29</f>
        <v>25% inng mva</v>
      </c>
      <c r="F38" s="7"/>
      <c r="G38" s="20" t="str">
        <f ca="1">'Hjelpeark, ikke bruk'!W29</f>
        <v/>
      </c>
      <c r="H38" s="7">
        <f ca="1">'Hjelpeark, ikke bruk'!X29</f>
        <v>-2500</v>
      </c>
      <c r="I38" s="2"/>
      <c r="L38" s="23"/>
    </row>
    <row r="39" spans="1:12" x14ac:dyDescent="0.3">
      <c r="A39" s="7" t="str">
        <f ca="1">'Hjelpeark, ikke bruk'!Q32</f>
        <v>15  Fradragsberettiget innførselsmerverdiavgift, redusert sats, middels</v>
      </c>
      <c r="B39" s="8"/>
      <c r="C39" s="21"/>
      <c r="D39" s="7"/>
      <c r="E39" s="7" t="str">
        <f ca="1">'Hjelpeark, ikke bruk'!U32</f>
        <v>15% inng mva</v>
      </c>
      <c r="F39" s="7"/>
      <c r="G39" s="20" t="str">
        <f ca="1">'Hjelpeark, ikke bruk'!W32</f>
        <v/>
      </c>
      <c r="H39" s="7">
        <f ca="1">'Hjelpeark, ikke bruk'!X32</f>
        <v>-1500</v>
      </c>
      <c r="I39" s="2"/>
      <c r="L39" s="23"/>
    </row>
    <row r="40" spans="1:12" x14ac:dyDescent="0.3">
      <c r="A40" s="7" t="str">
        <f ca="1">'Hjelpeark, ikke bruk'!Q35</f>
        <v>31  Utgående merverdiavgift, redusert sats, middels</v>
      </c>
      <c r="B40" s="8"/>
      <c r="C40" s="21"/>
      <c r="D40" s="7"/>
      <c r="E40" s="7" t="str">
        <f ca="1">'Hjelpeark, ikke bruk'!U35</f>
        <v>15% utgående mva</v>
      </c>
      <c r="F40" s="7">
        <f ca="1">'Hjelpeark, ikke bruk'!V35</f>
        <v>20000</v>
      </c>
      <c r="G40" s="20">
        <f ca="1">'Hjelpeark, ikke bruk'!W35</f>
        <v>0.15</v>
      </c>
      <c r="H40" s="7">
        <f ca="1">'Hjelpeark, ikke bruk'!X35</f>
        <v>3000</v>
      </c>
      <c r="I40" s="2"/>
      <c r="L40" s="23"/>
    </row>
    <row r="41" spans="1:12" x14ac:dyDescent="0.3">
      <c r="A41" s="7" t="str">
        <f ca="1">'Hjelpeark, ikke bruk'!Q38</f>
        <v>32  Utgående merverdiavgift, redusert sats, fisk</v>
      </c>
      <c r="B41" s="8"/>
      <c r="C41" s="21"/>
      <c r="D41" s="7"/>
      <c r="E41" s="7" t="str">
        <f ca="1">'Hjelpeark, ikke bruk'!U38</f>
        <v>11,11% utgående mva</v>
      </c>
      <c r="F41" s="7">
        <f ca="1">'Hjelpeark, ikke bruk'!V38</f>
        <v>20000</v>
      </c>
      <c r="G41" s="17">
        <f ca="1">'Hjelpeark, ikke bruk'!W38</f>
        <v>0.1111</v>
      </c>
      <c r="H41" s="7">
        <f ca="1">'Hjelpeark, ikke bruk'!X38</f>
        <v>2222</v>
      </c>
      <c r="I41" s="2"/>
      <c r="L41" s="23"/>
    </row>
    <row r="42" spans="1:12" x14ac:dyDescent="0.3">
      <c r="A42" s="7" t="str">
        <f ca="1">'Hjelpeark, ikke bruk'!Q41</f>
        <v>33  Utgående merverdiavgift, redusert sats, lav</v>
      </c>
      <c r="B42" s="8"/>
      <c r="C42" s="21"/>
      <c r="D42" s="7"/>
      <c r="E42" s="7" t="str">
        <f ca="1">'Hjelpeark, ikke bruk'!U41</f>
        <v>12% utgående mva</v>
      </c>
      <c r="F42" s="7">
        <f ca="1">'Hjelpeark, ikke bruk'!V41</f>
        <v>20000</v>
      </c>
      <c r="G42" s="20">
        <f ca="1">'Hjelpeark, ikke bruk'!W41</f>
        <v>0.12</v>
      </c>
      <c r="H42" s="7">
        <f ca="1">'Hjelpeark, ikke bruk'!X41</f>
        <v>2400</v>
      </c>
      <c r="I42" s="2"/>
      <c r="L42" s="23"/>
    </row>
    <row r="43" spans="1:12" x14ac:dyDescent="0.3">
      <c r="A43" s="7" t="str">
        <f ca="1">'Hjelpeark, ikke bruk'!Q44</f>
        <v>51  Innenlandsk omsetning med omvendt avgiftplikt, fritak</v>
      </c>
      <c r="B43" s="8"/>
      <c r="C43" s="21"/>
      <c r="D43" s="7"/>
      <c r="E43" s="7" t="str">
        <f ca="1">'Hjelpeark, ikke bruk'!U44</f>
        <v>omsetning omvendt avgiftsplikt</v>
      </c>
      <c r="F43" s="7">
        <f ca="1">'Hjelpeark, ikke bruk'!V44</f>
        <v>20000</v>
      </c>
      <c r="G43" s="20">
        <f ca="1">'Hjelpeark, ikke bruk'!W44</f>
        <v>0</v>
      </c>
      <c r="H43" s="7">
        <f ca="1">'Hjelpeark, ikke bruk'!X44</f>
        <v>0</v>
      </c>
      <c r="I43" s="2"/>
      <c r="L43" s="23"/>
    </row>
    <row r="44" spans="1:12" x14ac:dyDescent="0.3">
      <c r="A44" s="7" t="str">
        <f ca="1">'Hjelpeark, ikke bruk'!Q47</f>
        <v>52  Utførsel av varer og tjenester, utenfor avgiftsområdet</v>
      </c>
      <c r="B44" s="8"/>
      <c r="C44" s="21"/>
      <c r="D44" s="7"/>
      <c r="E44" s="7" t="str">
        <f ca="1">'Hjelpeark, ikke bruk'!U47</f>
        <v>utførsel</v>
      </c>
      <c r="F44" s="7">
        <f ca="1">'Hjelpeark, ikke bruk'!V47</f>
        <v>20000</v>
      </c>
      <c r="G44" s="20">
        <f ca="1">'Hjelpeark, ikke bruk'!W47</f>
        <v>0</v>
      </c>
      <c r="H44" s="7">
        <f ca="1">'Hjelpeark, ikke bruk'!X47</f>
        <v>0</v>
      </c>
      <c r="I44" s="2"/>
      <c r="L44" s="23"/>
    </row>
    <row r="45" spans="1:12" x14ac:dyDescent="0.3">
      <c r="A45" s="7" t="str">
        <f ca="1">'Hjelpeark, ikke bruk'!Q50</f>
        <v>81  Grunnlag innførsel av varer med fradragsrett for innførselsmerverdiavgift, alminnelig sats</v>
      </c>
      <c r="B45" s="8"/>
      <c r="C45" s="21"/>
      <c r="D45" s="7"/>
      <c r="E45" s="7" t="str">
        <f ca="1">'Hjelpeark, ikke bruk'!U50</f>
        <v>25% utg mva</v>
      </c>
      <c r="F45" s="7">
        <f ca="1">'Hjelpeark, ikke bruk'!V50</f>
        <v>10000</v>
      </c>
      <c r="G45" s="20">
        <f ca="1">'Hjelpeark, ikke bruk'!W50</f>
        <v>0.25</v>
      </c>
      <c r="H45" s="7">
        <f ca="1">'Hjelpeark, ikke bruk'!X50</f>
        <v>2500</v>
      </c>
      <c r="I45" s="2"/>
      <c r="L45" s="23"/>
    </row>
    <row r="46" spans="1:12" x14ac:dyDescent="0.3">
      <c r="A46" s="7" t="str">
        <f ca="1">'Hjelpeark, ikke bruk'!Q51</f>
        <v>81  Grunnlag innførsel av varer med fradragsrett for innførselsmerverdiavgift, alminnelig sats</v>
      </c>
      <c r="B46" s="8"/>
      <c r="C46" s="21"/>
      <c r="D46" s="7"/>
      <c r="E46" s="7" t="str">
        <f ca="1">'Hjelpeark, ikke bruk'!U51</f>
        <v>25% inng mva</v>
      </c>
      <c r="F46" s="7"/>
      <c r="G46" s="20" t="str">
        <f ca="1">'Hjelpeark, ikke bruk'!W51</f>
        <v/>
      </c>
      <c r="H46" s="7">
        <f ca="1">'Hjelpeark, ikke bruk'!X51</f>
        <v>-2500</v>
      </c>
      <c r="I46" s="2"/>
      <c r="L46" s="23"/>
    </row>
    <row r="47" spans="1:12" x14ac:dyDescent="0.3">
      <c r="A47" s="7" t="str">
        <f ca="1">'Hjelpeark, ikke bruk'!Q53</f>
        <v>82  Grunnlag innførsel av varer uten fradragsrett for innførselsmerverdiavgift, alminnelig sats</v>
      </c>
      <c r="B47" s="8"/>
      <c r="C47" s="21"/>
      <c r="D47" s="7"/>
      <c r="E47" s="7" t="str">
        <f ca="1">'Hjelpeark, ikke bruk'!U53</f>
        <v>25% utg mva</v>
      </c>
      <c r="F47" s="7">
        <f ca="1">'Hjelpeark, ikke bruk'!V53</f>
        <v>10000</v>
      </c>
      <c r="G47" s="20">
        <f ca="1">'Hjelpeark, ikke bruk'!W53</f>
        <v>0.25</v>
      </c>
      <c r="H47" s="7">
        <f ca="1">'Hjelpeark, ikke bruk'!X53</f>
        <v>2500</v>
      </c>
      <c r="I47" s="2"/>
      <c r="L47" s="23"/>
    </row>
    <row r="48" spans="1:12" x14ac:dyDescent="0.3">
      <c r="A48" s="7" t="str">
        <f ca="1">'Hjelpeark, ikke bruk'!Q56</f>
        <v>83  Grunnlag innførsel av varer med fradragsrett for innførselsmerverdiavgift, redusert sats, middels</v>
      </c>
      <c r="B48" s="8"/>
      <c r="C48" s="21"/>
      <c r="D48" s="7"/>
      <c r="E48" s="7" t="str">
        <f ca="1">'Hjelpeark, ikke bruk'!U56</f>
        <v>15% utg mva</v>
      </c>
      <c r="F48" s="7">
        <f ca="1">'Hjelpeark, ikke bruk'!V56</f>
        <v>10000</v>
      </c>
      <c r="G48" s="20">
        <f ca="1">'Hjelpeark, ikke bruk'!W56</f>
        <v>0.15</v>
      </c>
      <c r="H48" s="7">
        <f ca="1">'Hjelpeark, ikke bruk'!X56</f>
        <v>1500</v>
      </c>
      <c r="I48" s="2"/>
      <c r="L48" s="23"/>
    </row>
    <row r="49" spans="1:12" x14ac:dyDescent="0.3">
      <c r="A49" s="7" t="str">
        <f ca="1">'Hjelpeark, ikke bruk'!Q57</f>
        <v>83  Grunnlag innførsel av varer med fradragsrett for innførselsmerverdiavgift, redusert sats, middels</v>
      </c>
      <c r="B49" s="8"/>
      <c r="C49" s="21"/>
      <c r="D49" s="7"/>
      <c r="E49" s="7" t="str">
        <f ca="1">'Hjelpeark, ikke bruk'!U57</f>
        <v>15% inng mva</v>
      </c>
      <c r="F49" s="7"/>
      <c r="G49" s="20" t="str">
        <f ca="1">'Hjelpeark, ikke bruk'!W57</f>
        <v/>
      </c>
      <c r="H49" s="7">
        <f ca="1">'Hjelpeark, ikke bruk'!X57</f>
        <v>-1500</v>
      </c>
      <c r="I49" s="2"/>
      <c r="L49" s="23"/>
    </row>
    <row r="50" spans="1:12" x14ac:dyDescent="0.3">
      <c r="A50" s="7" t="str">
        <f ca="1">'Hjelpeark, ikke bruk'!Q59</f>
        <v>84  Grunnlag innførsel av varer uten fradragsrett for innførselsmerverdiavgift, redusert sats, middels</v>
      </c>
      <c r="B50" s="8"/>
      <c r="C50" s="21"/>
      <c r="D50" s="7"/>
      <c r="E50" s="7" t="str">
        <f ca="1">'Hjelpeark, ikke bruk'!U59</f>
        <v>15% utg mva</v>
      </c>
      <c r="F50" s="7">
        <f ca="1">'Hjelpeark, ikke bruk'!V59</f>
        <v>10000</v>
      </c>
      <c r="G50" s="20">
        <f ca="1">'Hjelpeark, ikke bruk'!W59</f>
        <v>0.15</v>
      </c>
      <c r="H50" s="7">
        <f ca="1">'Hjelpeark, ikke bruk'!X59</f>
        <v>1500</v>
      </c>
      <c r="I50" s="2"/>
      <c r="L50" s="23"/>
    </row>
    <row r="51" spans="1:12" x14ac:dyDescent="0.3">
      <c r="A51" s="7" t="str">
        <f ca="1">'Hjelpeark, ikke bruk'!Q62</f>
        <v>85  Grunnlag innførsel av varer som det ikke skal beregnes merverdiavgift av, ingen</v>
      </c>
      <c r="B51" s="8"/>
      <c r="C51" s="21"/>
      <c r="D51" s="7"/>
      <c r="E51" s="7" t="str">
        <f ca="1">'Hjelpeark, ikke bruk'!U62</f>
        <v>0% utg mva</v>
      </c>
      <c r="F51" s="7">
        <f ca="1">'Hjelpeark, ikke bruk'!V62</f>
        <v>10000</v>
      </c>
      <c r="G51" s="20">
        <f ca="1">'Hjelpeark, ikke bruk'!W62</f>
        <v>0</v>
      </c>
      <c r="H51" s="7">
        <f ca="1">'Hjelpeark, ikke bruk'!X62</f>
        <v>0</v>
      </c>
      <c r="I51" s="2"/>
      <c r="L51" s="23"/>
    </row>
    <row r="52" spans="1:12" x14ac:dyDescent="0.3">
      <c r="A52" s="7" t="str">
        <f ca="1">'Hjelpeark, ikke bruk'!Q65</f>
        <v>86  Tjenester kjøpt fra utlandet med fradragsrett for merverdiavgift, alminnelig sats</v>
      </c>
      <c r="B52" s="8"/>
      <c r="C52" s="21"/>
      <c r="D52" s="7"/>
      <c r="E52" s="7" t="str">
        <f ca="1">'Hjelpeark, ikke bruk'!U65</f>
        <v>25% utg mva</v>
      </c>
      <c r="F52" s="7">
        <f ca="1">'Hjelpeark, ikke bruk'!V65</f>
        <v>10000</v>
      </c>
      <c r="G52" s="20">
        <f ca="1">'Hjelpeark, ikke bruk'!W65</f>
        <v>0.25</v>
      </c>
      <c r="H52" s="7">
        <f ca="1">'Hjelpeark, ikke bruk'!X65</f>
        <v>2500</v>
      </c>
      <c r="I52" s="2"/>
      <c r="L52" s="23"/>
    </row>
    <row r="53" spans="1:12" x14ac:dyDescent="0.3">
      <c r="A53" s="7" t="str">
        <f ca="1">'Hjelpeark, ikke bruk'!Q66</f>
        <v>86  Tjenester kjøpt fra utlandet med fradragsrett for merverdiavgift, alminnelig sats</v>
      </c>
      <c r="B53" s="8"/>
      <c r="C53" s="21"/>
      <c r="D53" s="7"/>
      <c r="E53" s="7" t="str">
        <f ca="1">'Hjelpeark, ikke bruk'!U66</f>
        <v>25% inng mva</v>
      </c>
      <c r="F53" s="7"/>
      <c r="G53" s="20" t="str">
        <f ca="1">'Hjelpeark, ikke bruk'!W66</f>
        <v/>
      </c>
      <c r="H53" s="7">
        <f ca="1">'Hjelpeark, ikke bruk'!X66</f>
        <v>-2500</v>
      </c>
      <c r="I53" s="2"/>
      <c r="L53" s="23"/>
    </row>
    <row r="54" spans="1:12" x14ac:dyDescent="0.3">
      <c r="A54" s="7" t="str">
        <f ca="1">'Hjelpeark, ikke bruk'!Q68</f>
        <v>87  Tjenester kjøpt fra utlandet uten fradragsrett for merverdiavgift, alminnelig sats</v>
      </c>
      <c r="B54" s="8"/>
      <c r="C54" s="21"/>
      <c r="D54" s="7"/>
      <c r="E54" s="7" t="str">
        <f ca="1">'Hjelpeark, ikke bruk'!U68</f>
        <v>25% utg mva</v>
      </c>
      <c r="F54" s="7">
        <f ca="1">'Hjelpeark, ikke bruk'!V68</f>
        <v>10000</v>
      </c>
      <c r="G54" s="20">
        <f ca="1">'Hjelpeark, ikke bruk'!W68</f>
        <v>0.25</v>
      </c>
      <c r="H54" s="7">
        <f ca="1">'Hjelpeark, ikke bruk'!X68</f>
        <v>2500</v>
      </c>
      <c r="I54" s="2"/>
      <c r="L54" s="23"/>
    </row>
    <row r="55" spans="1:12" x14ac:dyDescent="0.3">
      <c r="A55" s="7" t="str">
        <f ca="1">'Hjelpeark, ikke bruk'!Q71</f>
        <v>88  Tjenester kjøpt fra utlandet med fradragsrett for merverdiavgift, redusert sats, lav</v>
      </c>
      <c r="B55" s="8"/>
      <c r="C55" s="21"/>
      <c r="D55" s="7"/>
      <c r="E55" s="7" t="str">
        <f ca="1">'Hjelpeark, ikke bruk'!U71</f>
        <v>12% utg mva</v>
      </c>
      <c r="F55" s="7">
        <f ca="1">'Hjelpeark, ikke bruk'!V71</f>
        <v>10000</v>
      </c>
      <c r="G55" s="20">
        <f ca="1">'Hjelpeark, ikke bruk'!W71</f>
        <v>0.12</v>
      </c>
      <c r="H55" s="7">
        <f ca="1">'Hjelpeark, ikke bruk'!X71</f>
        <v>1200</v>
      </c>
      <c r="I55" s="2"/>
      <c r="L55" s="23"/>
    </row>
    <row r="56" spans="1:12" x14ac:dyDescent="0.3">
      <c r="A56" s="7" t="str">
        <f ca="1">'Hjelpeark, ikke bruk'!Q72</f>
        <v>88  Tjenester kjøpt fra utlandet med fradragsrett for merverdiavgift, redusert sats, lav</v>
      </c>
      <c r="B56" s="8"/>
      <c r="C56" s="21"/>
      <c r="D56" s="7"/>
      <c r="E56" s="7" t="str">
        <f ca="1">'Hjelpeark, ikke bruk'!U72</f>
        <v>12% inng mva</v>
      </c>
      <c r="F56" s="7"/>
      <c r="G56" s="20" t="str">
        <f ca="1">'Hjelpeark, ikke bruk'!W72</f>
        <v/>
      </c>
      <c r="H56" s="7">
        <f ca="1">'Hjelpeark, ikke bruk'!X72</f>
        <v>-1200</v>
      </c>
      <c r="I56" s="2"/>
      <c r="L56" s="23"/>
    </row>
    <row r="57" spans="1:12" x14ac:dyDescent="0.3">
      <c r="A57" s="7" t="str">
        <f ca="1">'Hjelpeark, ikke bruk'!Q74</f>
        <v>89  Tjenester kjøpt fra utlandet uten fradragsrett for merverdiavgift, redusert sats, lav</v>
      </c>
      <c r="B57" s="8"/>
      <c r="C57" s="21"/>
      <c r="D57" s="7"/>
      <c r="E57" s="7" t="str">
        <f ca="1">'Hjelpeark, ikke bruk'!U74</f>
        <v>12% utg mva</v>
      </c>
      <c r="F57" s="7">
        <f ca="1">'Hjelpeark, ikke bruk'!V74</f>
        <v>10000</v>
      </c>
      <c r="G57" s="20">
        <f ca="1">'Hjelpeark, ikke bruk'!W74</f>
        <v>0.12</v>
      </c>
      <c r="H57" s="7">
        <f ca="1">'Hjelpeark, ikke bruk'!X74</f>
        <v>1200</v>
      </c>
      <c r="I57" s="2"/>
      <c r="L57" s="23"/>
    </row>
    <row r="58" spans="1:12" x14ac:dyDescent="0.3">
      <c r="A58" s="7" t="str">
        <f ca="1">'Hjelpeark, ikke bruk'!Q77</f>
        <v>91  Kjøp av klimakvoter eller gull med fradragsrett for merverdiavgift, alminnelig sats</v>
      </c>
      <c r="B58" s="8"/>
      <c r="C58" s="21"/>
      <c r="D58" s="7"/>
      <c r="E58" s="7" t="str">
        <f ca="1">'Hjelpeark, ikke bruk'!U77</f>
        <v>25% utg mva</v>
      </c>
      <c r="F58" s="7">
        <f ca="1">'Hjelpeark, ikke bruk'!V77</f>
        <v>10000</v>
      </c>
      <c r="G58" s="20">
        <f ca="1">'Hjelpeark, ikke bruk'!W77</f>
        <v>0.25</v>
      </c>
      <c r="H58" s="7">
        <f ca="1">'Hjelpeark, ikke bruk'!X77</f>
        <v>2500</v>
      </c>
      <c r="I58" s="2"/>
      <c r="L58" s="23"/>
    </row>
    <row r="59" spans="1:12" x14ac:dyDescent="0.3">
      <c r="A59" s="7" t="str">
        <f ca="1">'Hjelpeark, ikke bruk'!Q78</f>
        <v>91  Kjøp av klimakvoter eller gull med fradragsrett for merverdiavgift, alminnelig sats</v>
      </c>
      <c r="B59" s="8"/>
      <c r="C59" s="21"/>
      <c r="D59" s="7"/>
      <c r="E59" s="7" t="str">
        <f ca="1">'Hjelpeark, ikke bruk'!U78</f>
        <v>25% inng mva</v>
      </c>
      <c r="F59" s="7"/>
      <c r="G59" s="20" t="str">
        <f ca="1">'Hjelpeark, ikke bruk'!W78</f>
        <v/>
      </c>
      <c r="H59" s="7">
        <f ca="1">'Hjelpeark, ikke bruk'!X78</f>
        <v>-2500</v>
      </c>
      <c r="I59" s="2"/>
      <c r="L59" s="23"/>
    </row>
    <row r="60" spans="1:12" x14ac:dyDescent="0.3">
      <c r="A60" s="7" t="str">
        <f ca="1">'Hjelpeark, ikke bruk'!Q80</f>
        <v>92  Kjøp av klimakvoter eller gull uten fradragsrett for merverdiavgift, alminnelig sats</v>
      </c>
      <c r="B60" s="8"/>
      <c r="C60" s="21"/>
      <c r="D60" s="7"/>
      <c r="E60" s="7" t="str">
        <f ca="1">'Hjelpeark, ikke bruk'!U80</f>
        <v>25% inng mva</v>
      </c>
      <c r="F60" s="7">
        <f ca="1">'Hjelpeark, ikke bruk'!V80</f>
        <v>10000</v>
      </c>
      <c r="G60" s="20">
        <f ca="1">'Hjelpeark, ikke bruk'!W80</f>
        <v>0.25</v>
      </c>
      <c r="H60" s="7">
        <f ca="1">'Hjelpeark, ikke bruk'!X80</f>
        <v>2500</v>
      </c>
      <c r="I60" s="2"/>
      <c r="L60" s="23"/>
    </row>
    <row r="61" spans="1:12" x14ac:dyDescent="0.3">
      <c r="A61" s="7" t="str">
        <f ca="1">'Hjelpeark, ikke bruk'!Q83</f>
        <v xml:space="preserve"> 1  Fradragsberettiget innenlands inngående merverdiavgift, alminnelig sats</v>
      </c>
      <c r="B61" s="8"/>
      <c r="C61" s="21"/>
      <c r="D61" s="7" t="str">
        <f ca="1">'Hjelpeark, ikke bruk'!T83</f>
        <v>Tilbakeføring</v>
      </c>
      <c r="E61" s="7" t="str">
        <f ca="1">'Hjelpeark, ikke bruk'!U83</f>
        <v>tilbakeføring</v>
      </c>
      <c r="F61" s="7"/>
      <c r="G61" s="20" t="str">
        <f ca="1">'Hjelpeark, ikke bruk'!W83</f>
        <v/>
      </c>
      <c r="H61" s="7">
        <f ca="1">'Hjelpeark, ikke bruk'!X83</f>
        <v>40000</v>
      </c>
      <c r="I61" s="2"/>
      <c r="L61" s="23"/>
    </row>
    <row r="62" spans="1:12" x14ac:dyDescent="0.3">
      <c r="A62" s="7" t="str">
        <f ca="1">'Hjelpeark, ikke bruk'!Q86</f>
        <v xml:space="preserve"> 1  Fradragsberettiget innenlands inngående merverdiavgift, alminnelig sats</v>
      </c>
      <c r="B62" s="8"/>
      <c r="C62" s="21"/>
      <c r="D62" s="7" t="str">
        <f ca="1">'Hjelpeark, ikke bruk'!T86</f>
        <v>Tap på krav</v>
      </c>
      <c r="E62" s="7" t="str">
        <f ca="1">'Hjelpeark, ikke bruk'!U86</f>
        <v>tap på krav</v>
      </c>
      <c r="F62" s="7"/>
      <c r="G62" s="20" t="str">
        <f ca="1">'Hjelpeark, ikke bruk'!W86</f>
        <v/>
      </c>
      <c r="H62" s="7">
        <f ca="1">'Hjelpeark, ikke bruk'!X86</f>
        <v>-100000</v>
      </c>
      <c r="I62" s="2"/>
      <c r="L62" s="23"/>
    </row>
    <row r="63" spans="1:12" x14ac:dyDescent="0.3">
      <c r="A63" s="7" t="str">
        <f ca="1">'Hjelpeark, ikke bruk'!Q89</f>
        <v xml:space="preserve"> 3  Utgående merverdiavgift, alminnelig sats</v>
      </c>
      <c r="B63" s="8"/>
      <c r="C63" s="21"/>
      <c r="D63" s="7" t="str">
        <f ca="1">'Hjelpeark, ikke bruk'!T89</f>
        <v>Uttak</v>
      </c>
      <c r="E63" s="7" t="str">
        <f ca="1">'Hjelpeark, ikke bruk'!U89</f>
        <v>uttak</v>
      </c>
      <c r="F63" s="7">
        <f ca="1">'Hjelpeark, ikke bruk'!V89</f>
        <v>100000</v>
      </c>
      <c r="G63" s="20">
        <f ca="1">'Hjelpeark, ikke bruk'!W89</f>
        <v>0.25</v>
      </c>
      <c r="H63" s="7">
        <f ca="1">'Hjelpeark, ikke bruk'!X89</f>
        <v>25000</v>
      </c>
      <c r="I63" s="2"/>
      <c r="L63" s="23"/>
    </row>
    <row r="64" spans="1:12" x14ac:dyDescent="0.3">
      <c r="A64" s="7" t="str">
        <f ca="1">'Hjelpeark, ikke bruk'!Q92</f>
        <v xml:space="preserve"> 1  Fradragsberettiget innenlands inngående merverdiavgift, alminnelig sats</v>
      </c>
      <c r="B64" s="8"/>
      <c r="C64" s="21"/>
      <c r="D64" s="7" t="str">
        <f ca="1">'Hjelpeark, ikke bruk'!T92</f>
        <v>Justering</v>
      </c>
      <c r="E64" s="7" t="str">
        <f ca="1">'Hjelpeark, ikke bruk'!U92</f>
        <v>justering</v>
      </c>
      <c r="F64" s="7"/>
      <c r="G64" s="20" t="str">
        <f ca="1">'Hjelpeark, ikke bruk'!W92</f>
        <v/>
      </c>
      <c r="H64" s="7">
        <f ca="1">'Hjelpeark, ikke bruk'!X92</f>
        <v>100000</v>
      </c>
      <c r="I64" s="2"/>
      <c r="L64" s="23"/>
    </row>
  </sheetData>
  <sortState ref="A31:I64">
    <sortCondition ref="I42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abSelected="1" workbookViewId="0"/>
  </sheetViews>
  <sheetFormatPr baseColWidth="10" defaultRowHeight="14.4" x14ac:dyDescent="0.3"/>
  <cols>
    <col min="1" max="1" width="19.6640625" customWidth="1"/>
    <col min="3" max="3" width="50.109375" bestFit="1" customWidth="1"/>
    <col min="4" max="4" width="12.6640625" bestFit="1" customWidth="1"/>
    <col min="5" max="5" width="20" customWidth="1"/>
    <col min="8" max="8" width="12.6640625" bestFit="1" customWidth="1"/>
    <col min="9" max="9" width="18.33203125" bestFit="1" customWidth="1"/>
  </cols>
  <sheetData>
    <row r="1" spans="1:8" x14ac:dyDescent="0.3">
      <c r="A1" t="s">
        <v>141</v>
      </c>
    </row>
    <row r="2" spans="1:8" x14ac:dyDescent="0.3">
      <c r="A2" s="14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">
      <c r="A3">
        <v>1</v>
      </c>
      <c r="B3">
        <v>4300</v>
      </c>
      <c r="C3" t="str">
        <f>VLOOKUP(B3,'Kodelister brukt i eksemplene'!$A$5:$C$55,1+'Kodelister brukt i eksemplene'!$A$2,0)</f>
        <v>Innkjøp av varer for videresalg, høy sats</v>
      </c>
      <c r="D3">
        <v>10000</v>
      </c>
      <c r="E3" t="s">
        <v>11</v>
      </c>
      <c r="F3" s="1">
        <v>0.25</v>
      </c>
      <c r="G3">
        <f>D3*F3</f>
        <v>2500</v>
      </c>
      <c r="H3">
        <v>1</v>
      </c>
    </row>
    <row r="4" spans="1:8" x14ac:dyDescent="0.3">
      <c r="A4">
        <v>1</v>
      </c>
      <c r="B4">
        <v>2710</v>
      </c>
      <c r="C4" t="str">
        <f>VLOOKUP(B4,'Kodelister brukt i eksemplene'!$A$5:$C$55,1+'Kodelister brukt i eksemplene'!$A$2,0)</f>
        <v>Inngående merverdiavgift, høy sats</v>
      </c>
      <c r="D4">
        <f>D3*25%</f>
        <v>2500</v>
      </c>
    </row>
    <row r="5" spans="1:8" x14ac:dyDescent="0.3">
      <c r="A5">
        <v>1</v>
      </c>
      <c r="B5">
        <v>2400</v>
      </c>
      <c r="C5" t="str">
        <f>VLOOKUP(B5,'Kodelister brukt i eksemplene'!$A$5:$C$55,1+'Kodelister brukt i eksemplene'!$A$2,0)</f>
        <v>Leverandørgjeld</v>
      </c>
      <c r="D5">
        <f>-SUM(D3:D4)</f>
        <v>-12500</v>
      </c>
    </row>
    <row r="7" spans="1:8" x14ac:dyDescent="0.3">
      <c r="F7" s="1"/>
    </row>
    <row r="8" spans="1:8" x14ac:dyDescent="0.3">
      <c r="F8" s="1"/>
    </row>
    <row r="15" spans="1:8" x14ac:dyDescent="0.3">
      <c r="A15" s="2" t="s">
        <v>15</v>
      </c>
      <c r="B15" s="2">
        <v>913238254</v>
      </c>
    </row>
    <row r="16" spans="1:8" x14ac:dyDescent="0.3">
      <c r="A16" s="2" t="s">
        <v>16</v>
      </c>
      <c r="B16" s="3">
        <v>1</v>
      </c>
      <c r="C16" s="4"/>
    </row>
    <row r="17" spans="1:9" x14ac:dyDescent="0.3">
      <c r="A17" s="2" t="s">
        <v>17</v>
      </c>
      <c r="B17" s="2" t="s">
        <v>18</v>
      </c>
    </row>
    <row r="18" spans="1:9" x14ac:dyDescent="0.3">
      <c r="A18" s="2" t="s">
        <v>19</v>
      </c>
      <c r="B18" s="2" t="s">
        <v>20</v>
      </c>
    </row>
    <row r="19" spans="1:9" x14ac:dyDescent="0.3">
      <c r="B19" s="5"/>
      <c r="C19" s="5"/>
    </row>
    <row r="20" spans="1:9" x14ac:dyDescent="0.3">
      <c r="B20" s="5"/>
      <c r="C20" s="5"/>
    </row>
    <row r="21" spans="1:9" x14ac:dyDescent="0.3">
      <c r="A21" s="2" t="s">
        <v>21</v>
      </c>
      <c r="B21" s="6"/>
      <c r="C21" s="5"/>
    </row>
    <row r="22" spans="1:9" x14ac:dyDescent="0.3">
      <c r="A22" s="2" t="s">
        <v>22</v>
      </c>
      <c r="B22" s="6"/>
      <c r="C22" s="5"/>
    </row>
    <row r="23" spans="1:9" x14ac:dyDescent="0.3">
      <c r="B23" s="5"/>
      <c r="C23" s="5"/>
    </row>
    <row r="25" spans="1:9" x14ac:dyDescent="0.3">
      <c r="A25" s="2" t="s">
        <v>187</v>
      </c>
      <c r="B25" s="2">
        <v>2022</v>
      </c>
    </row>
    <row r="26" spans="1:9" x14ac:dyDescent="0.3">
      <c r="A26" s="2" t="s">
        <v>23</v>
      </c>
      <c r="B26" s="2" t="s">
        <v>188</v>
      </c>
    </row>
    <row r="28" spans="1:9" x14ac:dyDescent="0.3">
      <c r="A28" s="7" t="s">
        <v>24</v>
      </c>
      <c r="B28" s="8"/>
      <c r="C28" s="8"/>
      <c r="D28" s="8"/>
      <c r="E28" s="8"/>
      <c r="F28" s="8"/>
      <c r="G28" s="8"/>
      <c r="H28" s="9">
        <v>-2500</v>
      </c>
    </row>
    <row r="30" spans="1:9" x14ac:dyDescent="0.3">
      <c r="A30" s="8" t="s">
        <v>25</v>
      </c>
      <c r="B30" s="8"/>
      <c r="C30" s="8"/>
      <c r="D30" s="2" t="s">
        <v>26</v>
      </c>
      <c r="E30" s="2" t="s">
        <v>27</v>
      </c>
      <c r="F30" s="2" t="s">
        <v>32</v>
      </c>
      <c r="G30" s="10" t="s">
        <v>28</v>
      </c>
      <c r="H30" s="2" t="s">
        <v>29</v>
      </c>
      <c r="I30" s="10" t="s">
        <v>30</v>
      </c>
    </row>
    <row r="31" spans="1:9" x14ac:dyDescent="0.3">
      <c r="A31" s="7" t="s">
        <v>57</v>
      </c>
      <c r="B31" s="8"/>
      <c r="C31" s="8"/>
      <c r="D31" s="2"/>
      <c r="E31" t="s">
        <v>11</v>
      </c>
      <c r="F31" s="11"/>
      <c r="G31" s="12"/>
      <c r="H31" s="11">
        <v>-2500</v>
      </c>
      <c r="I31" s="2"/>
    </row>
    <row r="32" spans="1:9" x14ac:dyDescent="0.3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3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3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3">
      <c r="A35" s="23"/>
      <c r="B35" s="23"/>
      <c r="C35" s="23"/>
      <c r="D35" s="23"/>
      <c r="E35" s="23"/>
      <c r="F35" s="23"/>
      <c r="G35" s="23"/>
      <c r="H35" s="23"/>
      <c r="I35" s="23"/>
    </row>
    <row r="36" spans="1:9" x14ac:dyDescent="0.3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3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3">
      <c r="A38" s="23"/>
      <c r="B38" s="23"/>
      <c r="C38" s="23"/>
      <c r="D38" s="23"/>
      <c r="E38" s="23"/>
      <c r="F38" s="23"/>
      <c r="G38" s="23"/>
      <c r="H38" s="23"/>
      <c r="I38" s="23"/>
    </row>
    <row r="39" spans="1:9" x14ac:dyDescent="0.3">
      <c r="A39" s="23" t="s">
        <v>271</v>
      </c>
      <c r="B39" s="23"/>
      <c r="C39" s="23"/>
      <c r="D39" s="23"/>
      <c r="E39" s="23"/>
      <c r="F39" s="23"/>
      <c r="G39" s="23"/>
      <c r="H39" s="23"/>
      <c r="I39" s="23"/>
    </row>
    <row r="40" spans="1:9" x14ac:dyDescent="0.3">
      <c r="A40" t="s">
        <v>272</v>
      </c>
      <c r="B40" t="s">
        <v>273</v>
      </c>
      <c r="D40" t="s">
        <v>274</v>
      </c>
      <c r="E40" t="s">
        <v>275</v>
      </c>
      <c r="F40" t="s">
        <v>276</v>
      </c>
      <c r="G40" t="s">
        <v>277</v>
      </c>
      <c r="H40" t="s">
        <v>278</v>
      </c>
    </row>
    <row r="41" spans="1:9" x14ac:dyDescent="0.3">
      <c r="A41" s="23">
        <v>1</v>
      </c>
      <c r="B41" s="23">
        <v>4300</v>
      </c>
      <c r="C41" s="23" t="str">
        <f>VLOOKUP(B41,'Kodelister brukt i eksemplene'!$A$5:$C$55,2+'Kodelister brukt i eksemplene'!$A$2,0)</f>
        <v>Purchase of goods for resale, high rate</v>
      </c>
      <c r="D41" s="23">
        <v>10000</v>
      </c>
      <c r="E41" s="23" t="s">
        <v>11</v>
      </c>
      <c r="F41" s="1">
        <v>0.25</v>
      </c>
      <c r="G41" s="23">
        <f>D41*F41</f>
        <v>2500</v>
      </c>
      <c r="H41" s="23">
        <v>1</v>
      </c>
    </row>
    <row r="42" spans="1:9" x14ac:dyDescent="0.3">
      <c r="A42" s="23">
        <v>1</v>
      </c>
      <c r="B42" s="23">
        <v>2710</v>
      </c>
      <c r="C42" s="23" t="str">
        <f>VLOOKUP(B42,'Kodelister brukt i eksemplene'!$A$5:$C$55,2+'Kodelister brukt i eksemplene'!$A$2,0)</f>
        <v>Input VAT, high rate</v>
      </c>
      <c r="D42" s="23">
        <f>D41*25%</f>
        <v>2500</v>
      </c>
      <c r="E42" s="23"/>
      <c r="F42" s="23"/>
      <c r="G42" s="23"/>
      <c r="H42" s="23"/>
    </row>
    <row r="43" spans="1:9" x14ac:dyDescent="0.3">
      <c r="A43" s="23">
        <v>1</v>
      </c>
      <c r="B43" s="23">
        <v>2400</v>
      </c>
      <c r="C43" s="23" t="str">
        <f>VLOOKUP(B43,'Kodelister brukt i eksemplene'!$A$5:$C$55,2+'Kodelister brukt i eksemplene'!$A$2,0)</f>
        <v>Trade creditors</v>
      </c>
      <c r="D43" s="23">
        <f>-SUM(D41:D42)</f>
        <v>-12500</v>
      </c>
      <c r="E43" s="23"/>
      <c r="F43" s="23"/>
      <c r="G43" s="23"/>
      <c r="H43" s="23"/>
    </row>
    <row r="44" spans="1:9" x14ac:dyDescent="0.3">
      <c r="A44" s="23"/>
      <c r="B44" s="23"/>
      <c r="C44" s="23"/>
      <c r="D44" s="23"/>
      <c r="E44" s="23"/>
      <c r="F44" s="23"/>
      <c r="G44" s="23"/>
      <c r="H44" s="23"/>
      <c r="I44" s="23"/>
    </row>
    <row r="45" spans="1:9" x14ac:dyDescent="0.3">
      <c r="A45" s="23"/>
      <c r="B45" s="23"/>
      <c r="C45" s="23"/>
      <c r="D45" s="23"/>
      <c r="E45" s="23"/>
      <c r="F45" s="1"/>
      <c r="G45" s="23"/>
      <c r="H45" s="23"/>
      <c r="I45" s="23"/>
    </row>
    <row r="46" spans="1:9" x14ac:dyDescent="0.3">
      <c r="A46" s="23"/>
      <c r="B46" s="23"/>
      <c r="C46" s="23"/>
      <c r="D46" s="23"/>
      <c r="E46" s="23"/>
      <c r="F46" s="1"/>
      <c r="G46" s="23"/>
      <c r="H46" s="23"/>
      <c r="I46" s="23"/>
    </row>
    <row r="47" spans="1:9" x14ac:dyDescent="0.3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3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3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3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3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3">
      <c r="A52" s="23"/>
      <c r="B52" s="23"/>
      <c r="C52" s="23"/>
      <c r="D52" s="23"/>
      <c r="E52" s="23"/>
      <c r="F52" s="23"/>
      <c r="G52" s="23"/>
      <c r="H52" s="23"/>
      <c r="I52" s="23"/>
    </row>
    <row r="53" spans="1:9" x14ac:dyDescent="0.3">
      <c r="A53" s="2" t="s">
        <v>279</v>
      </c>
      <c r="B53" s="2">
        <v>913238254</v>
      </c>
      <c r="C53" s="23"/>
      <c r="D53" s="23"/>
      <c r="E53" s="23"/>
      <c r="F53" s="23"/>
      <c r="G53" s="23"/>
      <c r="H53" s="23"/>
      <c r="I53" s="23"/>
    </row>
    <row r="54" spans="1:9" x14ac:dyDescent="0.3">
      <c r="A54" s="2" t="s">
        <v>280</v>
      </c>
      <c r="B54" s="3">
        <f>B16</f>
        <v>1</v>
      </c>
      <c r="C54" s="4"/>
      <c r="D54" s="23"/>
      <c r="E54" s="23"/>
      <c r="F54" s="23"/>
      <c r="G54" s="23"/>
      <c r="H54" s="23"/>
      <c r="I54" s="23"/>
    </row>
    <row r="55" spans="1:9" x14ac:dyDescent="0.3">
      <c r="A55" s="2" t="s">
        <v>281</v>
      </c>
      <c r="B55" s="2" t="s">
        <v>18</v>
      </c>
      <c r="C55" s="23"/>
      <c r="D55" s="23"/>
      <c r="E55" s="23"/>
      <c r="F55" s="23"/>
      <c r="G55" s="23"/>
      <c r="H55" s="23"/>
      <c r="I55" s="23"/>
    </row>
    <row r="56" spans="1:9" x14ac:dyDescent="0.3">
      <c r="A56" s="2" t="s">
        <v>19</v>
      </c>
      <c r="B56" s="2" t="s">
        <v>20</v>
      </c>
      <c r="C56" s="23"/>
      <c r="D56" s="23"/>
      <c r="E56" s="23"/>
      <c r="F56" s="23"/>
      <c r="G56" s="23"/>
      <c r="H56" s="23"/>
      <c r="I56" s="23"/>
    </row>
    <row r="57" spans="1:9" x14ac:dyDescent="0.3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3">
      <c r="A58" s="23"/>
      <c r="B58" s="5"/>
      <c r="C58" s="5"/>
      <c r="D58" s="23"/>
      <c r="E58" s="23"/>
      <c r="F58" s="23"/>
      <c r="G58" s="23"/>
      <c r="H58" s="23"/>
      <c r="I58" s="23"/>
    </row>
    <row r="59" spans="1:9" x14ac:dyDescent="0.3">
      <c r="A59" s="2" t="s">
        <v>282</v>
      </c>
      <c r="B59" s="6"/>
      <c r="C59" s="5"/>
      <c r="D59" s="23"/>
      <c r="E59" s="23"/>
      <c r="F59" s="23"/>
      <c r="G59" s="23"/>
      <c r="H59" s="23"/>
      <c r="I59" s="23"/>
    </row>
    <row r="60" spans="1:9" x14ac:dyDescent="0.3">
      <c r="A60" s="2" t="s">
        <v>22</v>
      </c>
      <c r="B60" s="6"/>
      <c r="C60" s="5"/>
      <c r="D60" s="23"/>
      <c r="E60" s="23"/>
      <c r="F60" s="23"/>
      <c r="G60" s="23"/>
      <c r="H60" s="23"/>
      <c r="I60" s="23"/>
    </row>
    <row r="61" spans="1:9" x14ac:dyDescent="0.3">
      <c r="A61" s="23"/>
      <c r="B61" s="5"/>
      <c r="C61" s="5"/>
      <c r="D61" s="23"/>
      <c r="E61" s="23"/>
      <c r="F61" s="23"/>
      <c r="G61" s="23"/>
      <c r="H61" s="23"/>
      <c r="I61" s="23"/>
    </row>
    <row r="62" spans="1:9" x14ac:dyDescent="0.3">
      <c r="A62" s="23"/>
      <c r="B62" s="23"/>
      <c r="C62" s="23"/>
      <c r="D62" s="23"/>
      <c r="E62" s="23"/>
      <c r="F62" s="23"/>
      <c r="G62" s="23"/>
      <c r="H62" s="23"/>
      <c r="I62" s="23"/>
    </row>
    <row r="63" spans="1:9" x14ac:dyDescent="0.3">
      <c r="A63" s="2" t="s">
        <v>283</v>
      </c>
      <c r="B63" s="2">
        <v>2022</v>
      </c>
      <c r="C63" s="23"/>
      <c r="D63" s="23"/>
      <c r="E63" s="23"/>
      <c r="F63" s="23"/>
      <c r="G63" s="23"/>
      <c r="H63" s="23"/>
      <c r="I63" s="23"/>
    </row>
    <row r="64" spans="1:9" x14ac:dyDescent="0.3">
      <c r="A64" s="2" t="s">
        <v>284</v>
      </c>
      <c r="B64" s="2" t="s">
        <v>188</v>
      </c>
      <c r="C64" s="23"/>
      <c r="D64" s="23"/>
      <c r="E64" s="23"/>
      <c r="F64" s="23"/>
      <c r="G64" s="23"/>
      <c r="H64" s="23"/>
      <c r="I64" s="23"/>
    </row>
    <row r="65" spans="1:9" x14ac:dyDescent="0.3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3">
      <c r="A66" s="7" t="s">
        <v>24</v>
      </c>
      <c r="B66" s="8"/>
      <c r="C66" s="8"/>
      <c r="D66" s="8"/>
      <c r="E66" s="8"/>
      <c r="F66" s="8"/>
      <c r="G66" s="8"/>
      <c r="H66" s="9">
        <v>-2500</v>
      </c>
      <c r="I66" s="23"/>
    </row>
    <row r="67" spans="1:9" x14ac:dyDescent="0.3">
      <c r="A67" s="23"/>
      <c r="B67" s="23"/>
      <c r="C67" s="23"/>
      <c r="D67" s="23"/>
      <c r="E67" s="23"/>
      <c r="F67" s="23"/>
      <c r="G67" s="23"/>
      <c r="H67" s="23"/>
      <c r="I67" s="23"/>
    </row>
    <row r="68" spans="1:9" x14ac:dyDescent="0.3">
      <c r="A68" s="8" t="s">
        <v>285</v>
      </c>
      <c r="B68" s="8"/>
      <c r="C68" s="8"/>
      <c r="D68" s="2" t="s">
        <v>309</v>
      </c>
      <c r="E68" s="25" t="s">
        <v>275</v>
      </c>
      <c r="F68" s="2" t="s">
        <v>310</v>
      </c>
      <c r="G68" s="10" t="s">
        <v>276</v>
      </c>
      <c r="H68" s="2" t="s">
        <v>311</v>
      </c>
      <c r="I68" s="10" t="s">
        <v>312</v>
      </c>
    </row>
    <row r="69" spans="1:9" x14ac:dyDescent="0.3">
      <c r="A69" s="7" t="str">
        <f>VLOOKUP(A31,'Kodelister brukt i eksemplene'!$A$66:$C$96,3,0)</f>
        <v>1 Input VAT deductible (domestic) Regular rate</v>
      </c>
      <c r="B69" s="8"/>
      <c r="C69" s="8"/>
      <c r="D69" s="2"/>
      <c r="E69" s="2" t="s">
        <v>11</v>
      </c>
      <c r="F69" s="11"/>
      <c r="G69" s="12"/>
      <c r="H69" s="11">
        <v>-2500</v>
      </c>
      <c r="I69" s="2"/>
    </row>
    <row r="70" spans="1:9" x14ac:dyDescent="0.3">
      <c r="A70" s="7"/>
      <c r="B70" s="8"/>
      <c r="C70" s="8"/>
      <c r="D70" s="2"/>
      <c r="E70" s="2"/>
      <c r="F70" s="11"/>
      <c r="G70" s="12"/>
      <c r="H70" s="11"/>
      <c r="I70" s="2"/>
    </row>
    <row r="71" spans="1:9" x14ac:dyDescent="0.3">
      <c r="A71" s="7"/>
      <c r="B71" s="8"/>
      <c r="C71" s="8"/>
      <c r="D71" s="2"/>
      <c r="E71" s="2"/>
      <c r="F71" s="11"/>
      <c r="G71" s="12"/>
      <c r="H71" s="11"/>
      <c r="I71" s="2"/>
    </row>
    <row r="72" spans="1:9" x14ac:dyDescent="0.3">
      <c r="A72" s="7"/>
      <c r="B72" s="8"/>
      <c r="C72" s="8"/>
      <c r="D72" s="2"/>
      <c r="E72" s="2"/>
      <c r="F72" s="11"/>
      <c r="G72" s="2"/>
      <c r="H72" s="11"/>
      <c r="I72" s="2"/>
    </row>
    <row r="73" spans="1:9" x14ac:dyDescent="0.3">
      <c r="A73" s="23"/>
      <c r="B73" s="23"/>
      <c r="C73" s="23"/>
      <c r="D73" s="23"/>
      <c r="E73" s="23"/>
      <c r="F73" s="23"/>
      <c r="G73" s="23"/>
      <c r="H73" s="23"/>
      <c r="I73" s="2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43" workbookViewId="0"/>
  </sheetViews>
  <sheetFormatPr baseColWidth="10" defaultRowHeight="14.4" x14ac:dyDescent="0.3"/>
  <cols>
    <col min="1" max="1" width="19.6640625" customWidth="1"/>
    <col min="3" max="3" width="50.109375" bestFit="1" customWidth="1"/>
    <col min="4" max="4" width="12.6640625" bestFit="1" customWidth="1"/>
    <col min="5" max="5" width="20" customWidth="1"/>
    <col min="8" max="8" width="12.6640625" bestFit="1" customWidth="1"/>
    <col min="9" max="9" width="18.33203125" bestFit="1" customWidth="1"/>
  </cols>
  <sheetData>
    <row r="1" spans="1:8" x14ac:dyDescent="0.3">
      <c r="A1" t="s">
        <v>141</v>
      </c>
    </row>
    <row r="2" spans="1:8" x14ac:dyDescent="0.3">
      <c r="A2" s="14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">
      <c r="A3">
        <v>1</v>
      </c>
      <c r="B3">
        <v>4330</v>
      </c>
      <c r="C3" t="str">
        <f>VLOOKUP(B3,'Kodelister brukt i eksemplene'!$A$5:$C$55,1+'Kodelister brukt i eksemplene'!$A$2,0)</f>
        <v>Innkjøp av varer for videresalg, middels sats</v>
      </c>
      <c r="D3">
        <v>10000</v>
      </c>
      <c r="E3" t="s">
        <v>97</v>
      </c>
      <c r="F3" s="1">
        <v>0.15</v>
      </c>
      <c r="G3">
        <f>D3*F3</f>
        <v>1500</v>
      </c>
      <c r="H3">
        <v>11</v>
      </c>
    </row>
    <row r="4" spans="1:8" x14ac:dyDescent="0.3">
      <c r="A4">
        <v>1</v>
      </c>
      <c r="B4">
        <v>2711</v>
      </c>
      <c r="C4" t="str">
        <f>VLOOKUP(B4,'Kodelister brukt i eksemplene'!$A$5:$C$55,1+'Kodelister brukt i eksemplene'!$A$2,0)</f>
        <v>Inngående merverdiavgift, middels sats</v>
      </c>
      <c r="D4">
        <f>G3</f>
        <v>1500</v>
      </c>
    </row>
    <row r="5" spans="1:8" x14ac:dyDescent="0.3">
      <c r="A5">
        <v>1</v>
      </c>
      <c r="B5">
        <v>2400</v>
      </c>
      <c r="C5" t="str">
        <f>VLOOKUP(B5,'Kodelister brukt i eksemplene'!$A$5:$C$55,1+'Kodelister brukt i eksemplene'!$A$2,0)</f>
        <v>Leverandørgjeld</v>
      </c>
      <c r="D5">
        <f>-SUM(D3:D4)</f>
        <v>-11500</v>
      </c>
    </row>
    <row r="7" spans="1:8" x14ac:dyDescent="0.3">
      <c r="F7" s="1"/>
    </row>
    <row r="8" spans="1:8" x14ac:dyDescent="0.3">
      <c r="F8" s="1"/>
    </row>
    <row r="15" spans="1:8" x14ac:dyDescent="0.3">
      <c r="A15" s="2" t="s">
        <v>15</v>
      </c>
      <c r="B15" s="2">
        <v>913238254</v>
      </c>
    </row>
    <row r="16" spans="1:8" x14ac:dyDescent="0.3">
      <c r="A16" s="2" t="s">
        <v>16</v>
      </c>
      <c r="B16" s="3">
        <v>11</v>
      </c>
      <c r="C16" s="4"/>
    </row>
    <row r="17" spans="1:9" x14ac:dyDescent="0.3">
      <c r="A17" s="2" t="s">
        <v>17</v>
      </c>
      <c r="B17" s="2" t="s">
        <v>18</v>
      </c>
    </row>
    <row r="18" spans="1:9" x14ac:dyDescent="0.3">
      <c r="A18" s="2" t="s">
        <v>19</v>
      </c>
      <c r="B18" s="2" t="s">
        <v>20</v>
      </c>
    </row>
    <row r="19" spans="1:9" x14ac:dyDescent="0.3">
      <c r="B19" s="5"/>
      <c r="C19" s="5"/>
    </row>
    <row r="20" spans="1:9" x14ac:dyDescent="0.3">
      <c r="B20" s="5"/>
      <c r="C20" s="5"/>
    </row>
    <row r="21" spans="1:9" x14ac:dyDescent="0.3">
      <c r="A21" s="2" t="s">
        <v>21</v>
      </c>
      <c r="B21" s="6"/>
      <c r="C21" s="5"/>
    </row>
    <row r="22" spans="1:9" x14ac:dyDescent="0.3">
      <c r="A22" s="2" t="s">
        <v>22</v>
      </c>
      <c r="B22" s="6"/>
      <c r="C22" s="5"/>
    </row>
    <row r="23" spans="1:9" x14ac:dyDescent="0.3">
      <c r="B23" s="5"/>
      <c r="C23" s="5"/>
    </row>
    <row r="25" spans="1:9" x14ac:dyDescent="0.3">
      <c r="A25" s="2" t="s">
        <v>187</v>
      </c>
      <c r="B25" s="2">
        <v>2022</v>
      </c>
    </row>
    <row r="26" spans="1:9" x14ac:dyDescent="0.3">
      <c r="A26" s="2" t="s">
        <v>23</v>
      </c>
      <c r="B26" s="2" t="s">
        <v>188</v>
      </c>
    </row>
    <row r="28" spans="1:9" x14ac:dyDescent="0.3">
      <c r="A28" s="7" t="s">
        <v>24</v>
      </c>
      <c r="B28" s="8"/>
      <c r="C28" s="8"/>
      <c r="D28" s="8"/>
      <c r="E28" s="8"/>
      <c r="F28" s="8"/>
      <c r="G28" s="8"/>
      <c r="H28" s="9">
        <v>-1500</v>
      </c>
    </row>
    <row r="30" spans="1:9" x14ac:dyDescent="0.3">
      <c r="A30" s="8" t="s">
        <v>25</v>
      </c>
      <c r="B30" s="8"/>
      <c r="C30" s="8"/>
      <c r="D30" s="2" t="s">
        <v>26</v>
      </c>
      <c r="E30" s="2" t="s">
        <v>27</v>
      </c>
      <c r="F30" s="2" t="s">
        <v>32</v>
      </c>
      <c r="G30" s="10" t="s">
        <v>28</v>
      </c>
      <c r="H30" s="2" t="s">
        <v>29</v>
      </c>
      <c r="I30" s="10" t="s">
        <v>30</v>
      </c>
    </row>
    <row r="31" spans="1:9" x14ac:dyDescent="0.3">
      <c r="A31" s="7" t="s">
        <v>58</v>
      </c>
      <c r="B31" s="8"/>
      <c r="C31" s="8"/>
      <c r="D31" s="2"/>
      <c r="E31" t="s">
        <v>97</v>
      </c>
      <c r="F31" s="11"/>
      <c r="G31" s="12"/>
      <c r="H31" s="11">
        <f>-D4</f>
        <v>-1500</v>
      </c>
      <c r="I31" s="2"/>
    </row>
    <row r="32" spans="1:9" x14ac:dyDescent="0.3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3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3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3">
      <c r="A35" s="23"/>
      <c r="B35" s="23"/>
      <c r="C35" s="23"/>
      <c r="D35" s="23"/>
      <c r="E35" s="23"/>
      <c r="F35" s="23"/>
      <c r="G35" s="23"/>
      <c r="H35" s="23"/>
      <c r="I35" s="23"/>
    </row>
    <row r="36" spans="1:9" x14ac:dyDescent="0.3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3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3">
      <c r="A38" s="23"/>
      <c r="B38" s="23"/>
      <c r="C38" s="23"/>
      <c r="D38" s="23"/>
      <c r="E38" s="23"/>
      <c r="F38" s="23"/>
      <c r="G38" s="23"/>
      <c r="H38" s="23"/>
      <c r="I38" s="23"/>
    </row>
    <row r="39" spans="1:9" x14ac:dyDescent="0.3">
      <c r="A39" s="23" t="s">
        <v>271</v>
      </c>
      <c r="B39" s="23"/>
      <c r="C39" s="23"/>
      <c r="D39" s="23"/>
      <c r="E39" s="23"/>
      <c r="F39" s="23"/>
      <c r="G39" s="23"/>
      <c r="H39" s="23"/>
      <c r="I39" s="23"/>
    </row>
    <row r="40" spans="1:9" x14ac:dyDescent="0.3">
      <c r="A40" s="23" t="s">
        <v>272</v>
      </c>
      <c r="B40" s="23" t="s">
        <v>273</v>
      </c>
      <c r="C40" s="23"/>
      <c r="D40" s="23" t="s">
        <v>274</v>
      </c>
      <c r="E40" s="23" t="s">
        <v>275</v>
      </c>
      <c r="F40" s="23" t="s">
        <v>276</v>
      </c>
      <c r="G40" s="23" t="s">
        <v>277</v>
      </c>
      <c r="H40" s="23" t="s">
        <v>278</v>
      </c>
      <c r="I40" s="23"/>
    </row>
    <row r="41" spans="1:9" x14ac:dyDescent="0.3">
      <c r="A41" s="23">
        <f>A3</f>
        <v>1</v>
      </c>
      <c r="B41" s="23">
        <f t="shared" ref="B41:B43" si="0">B3</f>
        <v>4330</v>
      </c>
      <c r="C41" s="23" t="str">
        <f>VLOOKUP(B41,'Kodelister brukt i eksemplene'!$A$5:$C$55,2+'Kodelister brukt i eksemplene'!$A$2,0)</f>
        <v>Purchase of goods for resale, middle rate</v>
      </c>
      <c r="D41" s="23">
        <f>D3</f>
        <v>10000</v>
      </c>
      <c r="E41" s="23" t="str">
        <f t="shared" ref="E41:H41" si="1">E3</f>
        <v>15% inng mva</v>
      </c>
      <c r="F41" s="1">
        <f t="shared" si="1"/>
        <v>0.15</v>
      </c>
      <c r="G41" s="23">
        <f t="shared" si="1"/>
        <v>1500</v>
      </c>
      <c r="H41" s="23">
        <f t="shared" si="1"/>
        <v>11</v>
      </c>
      <c r="I41" s="23"/>
    </row>
    <row r="42" spans="1:9" x14ac:dyDescent="0.3">
      <c r="A42" s="23">
        <f t="shared" ref="A42:A43" si="2">A4</f>
        <v>1</v>
      </c>
      <c r="B42" s="23">
        <f t="shared" si="0"/>
        <v>2711</v>
      </c>
      <c r="C42" s="23" t="str">
        <f>VLOOKUP(B42,'Kodelister brukt i eksemplene'!$A$5:$C$55,2+'Kodelister brukt i eksemplene'!$A$2,0)</f>
        <v>Input VAT, middle rate</v>
      </c>
      <c r="D42" s="23">
        <f t="shared" ref="D42:D43" si="3">D4</f>
        <v>1500</v>
      </c>
      <c r="E42" s="23"/>
      <c r="F42" s="23"/>
      <c r="G42" s="23"/>
      <c r="H42" s="23"/>
      <c r="I42" s="23"/>
    </row>
    <row r="43" spans="1:9" x14ac:dyDescent="0.3">
      <c r="A43" s="23">
        <f t="shared" si="2"/>
        <v>1</v>
      </c>
      <c r="B43" s="23">
        <f t="shared" si="0"/>
        <v>2400</v>
      </c>
      <c r="C43" s="23" t="str">
        <f>VLOOKUP(B43,'Kodelister brukt i eksemplene'!$A$5:$C$55,2+'Kodelister brukt i eksemplene'!$A$2,0)</f>
        <v>Trade creditors</v>
      </c>
      <c r="D43" s="23">
        <f t="shared" si="3"/>
        <v>-11500</v>
      </c>
      <c r="E43" s="23"/>
      <c r="F43" s="23"/>
      <c r="G43" s="23"/>
      <c r="H43" s="23"/>
      <c r="I43" s="23"/>
    </row>
    <row r="44" spans="1:9" x14ac:dyDescent="0.3">
      <c r="A44" s="23"/>
      <c r="B44" s="23"/>
      <c r="C44" s="23"/>
      <c r="D44" s="23"/>
      <c r="E44" s="23"/>
      <c r="F44" s="23"/>
      <c r="G44" s="23"/>
      <c r="H44" s="23"/>
      <c r="I44" s="23"/>
    </row>
    <row r="45" spans="1:9" x14ac:dyDescent="0.3">
      <c r="A45" s="23"/>
      <c r="B45" s="23"/>
      <c r="C45" s="23"/>
      <c r="D45" s="23"/>
      <c r="E45" s="23"/>
      <c r="F45" s="1"/>
      <c r="G45" s="23"/>
      <c r="H45" s="23"/>
      <c r="I45" s="23"/>
    </row>
    <row r="46" spans="1:9" x14ac:dyDescent="0.3">
      <c r="A46" s="23"/>
      <c r="B46" s="23"/>
      <c r="C46" s="23"/>
      <c r="D46" s="23"/>
      <c r="E46" s="23"/>
      <c r="F46" s="1"/>
      <c r="G46" s="23"/>
      <c r="H46" s="23"/>
      <c r="I46" s="23"/>
    </row>
    <row r="47" spans="1:9" x14ac:dyDescent="0.3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3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3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3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3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3">
      <c r="A52" s="23"/>
      <c r="B52" s="23"/>
      <c r="C52" s="23"/>
      <c r="D52" s="23"/>
      <c r="E52" s="23"/>
      <c r="F52" s="23"/>
      <c r="G52" s="23"/>
      <c r="H52" s="23"/>
      <c r="I52" s="23"/>
    </row>
    <row r="53" spans="1:9" x14ac:dyDescent="0.3">
      <c r="A53" s="2" t="s">
        <v>279</v>
      </c>
      <c r="B53" s="2">
        <v>913238254</v>
      </c>
      <c r="C53" s="23"/>
      <c r="D53" s="23"/>
      <c r="E53" s="23"/>
      <c r="F53" s="23"/>
      <c r="G53" s="23"/>
      <c r="H53" s="23"/>
      <c r="I53" s="23"/>
    </row>
    <row r="54" spans="1:9" x14ac:dyDescent="0.3">
      <c r="A54" s="2" t="s">
        <v>280</v>
      </c>
      <c r="B54" s="3">
        <f>B16</f>
        <v>11</v>
      </c>
      <c r="C54" s="4"/>
      <c r="D54" s="23"/>
      <c r="E54" s="23"/>
      <c r="F54" s="23"/>
      <c r="G54" s="23"/>
      <c r="H54" s="23"/>
      <c r="I54" s="23"/>
    </row>
    <row r="55" spans="1:9" x14ac:dyDescent="0.3">
      <c r="A55" s="2" t="s">
        <v>281</v>
      </c>
      <c r="B55" s="2" t="s">
        <v>18</v>
      </c>
      <c r="C55" s="23"/>
      <c r="D55" s="23"/>
      <c r="E55" s="23"/>
      <c r="F55" s="23"/>
      <c r="G55" s="23"/>
      <c r="H55" s="23"/>
      <c r="I55" s="23"/>
    </row>
    <row r="56" spans="1:9" x14ac:dyDescent="0.3">
      <c r="A56" s="2" t="s">
        <v>19</v>
      </c>
      <c r="B56" s="2" t="s">
        <v>20</v>
      </c>
      <c r="C56" s="23"/>
      <c r="D56" s="23"/>
      <c r="E56" s="23"/>
      <c r="F56" s="23"/>
      <c r="G56" s="23"/>
      <c r="H56" s="23"/>
      <c r="I56" s="23"/>
    </row>
    <row r="57" spans="1:9" x14ac:dyDescent="0.3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3">
      <c r="A58" s="23"/>
      <c r="B58" s="5"/>
      <c r="C58" s="5"/>
      <c r="D58" s="23"/>
      <c r="E58" s="23"/>
      <c r="F58" s="23"/>
      <c r="G58" s="23"/>
      <c r="H58" s="23"/>
      <c r="I58" s="23"/>
    </row>
    <row r="59" spans="1:9" x14ac:dyDescent="0.3">
      <c r="A59" s="2" t="s">
        <v>282</v>
      </c>
      <c r="B59" s="6"/>
      <c r="C59" s="5"/>
      <c r="D59" s="23"/>
      <c r="E59" s="23"/>
      <c r="F59" s="23"/>
      <c r="G59" s="23"/>
      <c r="H59" s="23"/>
      <c r="I59" s="23"/>
    </row>
    <row r="60" spans="1:9" x14ac:dyDescent="0.3">
      <c r="A60" s="2" t="s">
        <v>22</v>
      </c>
      <c r="B60" s="6"/>
      <c r="C60" s="5"/>
      <c r="D60" s="23"/>
      <c r="E60" s="23"/>
      <c r="F60" s="23"/>
      <c r="G60" s="23"/>
      <c r="H60" s="23"/>
      <c r="I60" s="23"/>
    </row>
    <row r="61" spans="1:9" x14ac:dyDescent="0.3">
      <c r="A61" s="23"/>
      <c r="B61" s="5"/>
      <c r="C61" s="5"/>
      <c r="D61" s="23"/>
      <c r="E61" s="23"/>
      <c r="F61" s="23"/>
      <c r="G61" s="23"/>
      <c r="H61" s="23"/>
      <c r="I61" s="23"/>
    </row>
    <row r="62" spans="1:9" x14ac:dyDescent="0.3">
      <c r="A62" s="23"/>
      <c r="B62" s="23"/>
      <c r="C62" s="23"/>
      <c r="D62" s="23"/>
      <c r="E62" s="23"/>
      <c r="F62" s="23"/>
      <c r="G62" s="23"/>
      <c r="H62" s="23"/>
      <c r="I62" s="23"/>
    </row>
    <row r="63" spans="1:9" x14ac:dyDescent="0.3">
      <c r="A63" s="2" t="s">
        <v>283</v>
      </c>
      <c r="B63" s="2">
        <v>2022</v>
      </c>
      <c r="C63" s="23"/>
      <c r="D63" s="23"/>
      <c r="E63" s="23"/>
      <c r="F63" s="23"/>
      <c r="G63" s="23"/>
      <c r="H63" s="23"/>
      <c r="I63" s="23"/>
    </row>
    <row r="64" spans="1:9" x14ac:dyDescent="0.3">
      <c r="A64" s="2" t="s">
        <v>284</v>
      </c>
      <c r="B64" s="2" t="s">
        <v>188</v>
      </c>
      <c r="C64" s="23"/>
      <c r="D64" s="23"/>
      <c r="E64" s="23"/>
      <c r="F64" s="23"/>
      <c r="G64" s="23"/>
      <c r="H64" s="23"/>
      <c r="I64" s="23"/>
    </row>
    <row r="65" spans="1:9" x14ac:dyDescent="0.3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3">
      <c r="A66" s="7" t="s">
        <v>24</v>
      </c>
      <c r="B66" s="8"/>
      <c r="C66" s="8"/>
      <c r="D66" s="8"/>
      <c r="E66" s="8"/>
      <c r="F66" s="8"/>
      <c r="G66" s="8"/>
      <c r="H66" s="9">
        <f>H28</f>
        <v>-1500</v>
      </c>
      <c r="I66" s="23"/>
    </row>
    <row r="67" spans="1:9" x14ac:dyDescent="0.3">
      <c r="A67" s="23"/>
      <c r="B67" s="23"/>
      <c r="C67" s="23"/>
      <c r="D67" s="23"/>
      <c r="E67" s="23"/>
      <c r="F67" s="23"/>
      <c r="G67" s="23"/>
      <c r="H67" s="23"/>
      <c r="I67" s="23"/>
    </row>
    <row r="68" spans="1:9" x14ac:dyDescent="0.3">
      <c r="A68" s="8" t="s">
        <v>285</v>
      </c>
      <c r="B68" s="8"/>
      <c r="C68" s="8"/>
      <c r="D68" s="2" t="s">
        <v>309</v>
      </c>
      <c r="E68" s="25" t="s">
        <v>275</v>
      </c>
      <c r="F68" s="2" t="s">
        <v>310</v>
      </c>
      <c r="G68" s="10" t="s">
        <v>276</v>
      </c>
      <c r="H68" s="2" t="s">
        <v>311</v>
      </c>
      <c r="I68" s="10" t="s">
        <v>312</v>
      </c>
    </row>
    <row r="69" spans="1:9" x14ac:dyDescent="0.3">
      <c r="A69" s="7" t="str">
        <f>VLOOKUP(A31,'Kodelister brukt i eksemplene'!$A$66:$C$96,3,0)</f>
        <v>11 Input VAT deductible (domestic) Reduced rate, middle</v>
      </c>
      <c r="B69" s="8"/>
      <c r="C69" s="8"/>
      <c r="D69" s="2"/>
      <c r="E69" s="2" t="str">
        <f>E31</f>
        <v>15% inng mva</v>
      </c>
      <c r="F69" s="11"/>
      <c r="G69" s="12"/>
      <c r="H69" s="23">
        <f>H31</f>
        <v>-1500</v>
      </c>
      <c r="I69" s="2"/>
    </row>
    <row r="70" spans="1:9" x14ac:dyDescent="0.3">
      <c r="A70" s="7"/>
      <c r="B70" s="8"/>
      <c r="C70" s="8"/>
      <c r="D70" s="2"/>
      <c r="E70" s="2"/>
      <c r="F70" s="11"/>
      <c r="G70" s="12"/>
      <c r="H70" s="11"/>
      <c r="I70" s="2"/>
    </row>
    <row r="71" spans="1:9" x14ac:dyDescent="0.3">
      <c r="A71" s="7"/>
      <c r="B71" s="8"/>
      <c r="C71" s="8"/>
      <c r="D71" s="2"/>
      <c r="E71" s="2"/>
      <c r="F71" s="11"/>
      <c r="G71" s="12"/>
      <c r="H71" s="11"/>
      <c r="I71" s="2"/>
    </row>
    <row r="72" spans="1:9" x14ac:dyDescent="0.3">
      <c r="A72" s="7"/>
      <c r="B72" s="8"/>
      <c r="C72" s="8"/>
      <c r="D72" s="2"/>
      <c r="E72" s="2"/>
      <c r="F72" s="11"/>
      <c r="G72" s="2"/>
      <c r="H72" s="11"/>
      <c r="I72" s="2"/>
    </row>
    <row r="73" spans="1:9" x14ac:dyDescent="0.3">
      <c r="A73" s="23"/>
      <c r="B73" s="23"/>
      <c r="C73" s="23"/>
      <c r="D73" s="23"/>
      <c r="E73" s="23"/>
      <c r="F73" s="23"/>
      <c r="G73" s="23"/>
      <c r="H73" s="23"/>
      <c r="I73" s="2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19" workbookViewId="0"/>
  </sheetViews>
  <sheetFormatPr baseColWidth="10" defaultRowHeight="14.4" x14ac:dyDescent="0.3"/>
  <cols>
    <col min="1" max="1" width="19.6640625" customWidth="1"/>
    <col min="3" max="3" width="50.109375" bestFit="1" customWidth="1"/>
    <col min="4" max="4" width="12.6640625" bestFit="1" customWidth="1"/>
    <col min="5" max="5" width="20" customWidth="1"/>
    <col min="8" max="8" width="12.6640625" bestFit="1" customWidth="1"/>
    <col min="9" max="9" width="18.33203125" bestFit="1" customWidth="1"/>
  </cols>
  <sheetData>
    <row r="1" spans="1:8" x14ac:dyDescent="0.3">
      <c r="A1" t="s">
        <v>141</v>
      </c>
    </row>
    <row r="2" spans="1:8" x14ac:dyDescent="0.3">
      <c r="A2" s="14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">
      <c r="A3">
        <v>1</v>
      </c>
      <c r="B3">
        <v>4330</v>
      </c>
      <c r="C3" t="str">
        <f>VLOOKUP(B3,'Kodelister brukt i eksemplene'!$A$5:$C$55,1+'Kodelister brukt i eksemplene'!$A$2,0)</f>
        <v>Innkjøp av varer for videresalg, middels sats</v>
      </c>
      <c r="D3">
        <v>10000</v>
      </c>
      <c r="E3" t="s">
        <v>98</v>
      </c>
      <c r="F3" s="1">
        <v>0.1111</v>
      </c>
      <c r="G3">
        <f>D3*F3</f>
        <v>1111</v>
      </c>
      <c r="H3">
        <v>12</v>
      </c>
    </row>
    <row r="4" spans="1:8" x14ac:dyDescent="0.3">
      <c r="A4">
        <v>1</v>
      </c>
      <c r="B4">
        <v>2712</v>
      </c>
      <c r="C4" t="str">
        <f>VLOOKUP(B4,'Kodelister brukt i eksemplene'!$A$5:$C$55,1+'Kodelister brukt i eksemplene'!$A$2,0)</f>
        <v>Inngående merverdiavgift, middels sats, råfisk mv</v>
      </c>
      <c r="D4">
        <f>G3</f>
        <v>1111</v>
      </c>
    </row>
    <row r="5" spans="1:8" x14ac:dyDescent="0.3">
      <c r="A5">
        <v>1</v>
      </c>
      <c r="B5">
        <v>2400</v>
      </c>
      <c r="C5" t="str">
        <f>VLOOKUP(B5,'Kodelister brukt i eksemplene'!$A$5:$C$55,1+'Kodelister brukt i eksemplene'!$A$2,0)</f>
        <v>Leverandørgjeld</v>
      </c>
      <c r="D5">
        <f>-SUM(D3:D4)</f>
        <v>-11111</v>
      </c>
    </row>
    <row r="7" spans="1:8" x14ac:dyDescent="0.3">
      <c r="F7" s="1"/>
    </row>
    <row r="8" spans="1:8" x14ac:dyDescent="0.3">
      <c r="F8" s="1"/>
    </row>
    <row r="15" spans="1:8" x14ac:dyDescent="0.3">
      <c r="A15" s="2" t="s">
        <v>15</v>
      </c>
      <c r="B15" s="2">
        <v>913238254</v>
      </c>
    </row>
    <row r="16" spans="1:8" x14ac:dyDescent="0.3">
      <c r="A16" s="2" t="s">
        <v>16</v>
      </c>
      <c r="B16" s="3">
        <v>12</v>
      </c>
      <c r="C16" s="4"/>
    </row>
    <row r="17" spans="1:9" x14ac:dyDescent="0.3">
      <c r="A17" s="2" t="s">
        <v>17</v>
      </c>
      <c r="B17" s="2" t="s">
        <v>18</v>
      </c>
    </row>
    <row r="18" spans="1:9" x14ac:dyDescent="0.3">
      <c r="A18" s="2" t="s">
        <v>19</v>
      </c>
      <c r="B18" s="2" t="s">
        <v>20</v>
      </c>
    </row>
    <row r="19" spans="1:9" x14ac:dyDescent="0.3">
      <c r="B19" s="5"/>
      <c r="C19" s="5"/>
    </row>
    <row r="20" spans="1:9" x14ac:dyDescent="0.3">
      <c r="B20" s="5"/>
      <c r="C20" s="5"/>
    </row>
    <row r="21" spans="1:9" x14ac:dyDescent="0.3">
      <c r="A21" s="2" t="s">
        <v>21</v>
      </c>
      <c r="B21" s="6"/>
      <c r="C21" s="5"/>
    </row>
    <row r="22" spans="1:9" x14ac:dyDescent="0.3">
      <c r="A22" s="2" t="s">
        <v>22</v>
      </c>
      <c r="B22" s="6"/>
      <c r="C22" s="5"/>
    </row>
    <row r="23" spans="1:9" x14ac:dyDescent="0.3">
      <c r="B23" s="5"/>
      <c r="C23" s="5"/>
    </row>
    <row r="25" spans="1:9" x14ac:dyDescent="0.3">
      <c r="A25" s="2" t="s">
        <v>187</v>
      </c>
      <c r="B25" s="2">
        <v>2022</v>
      </c>
    </row>
    <row r="26" spans="1:9" x14ac:dyDescent="0.3">
      <c r="A26" s="2" t="s">
        <v>23</v>
      </c>
      <c r="B26" s="2" t="s">
        <v>188</v>
      </c>
    </row>
    <row r="28" spans="1:9" x14ac:dyDescent="0.3">
      <c r="A28" s="7" t="s">
        <v>24</v>
      </c>
      <c r="B28" s="8"/>
      <c r="C28" s="8"/>
      <c r="D28" s="8"/>
      <c r="E28" s="8"/>
      <c r="F28" s="8"/>
      <c r="G28" s="8"/>
      <c r="H28" s="9">
        <v>-1111</v>
      </c>
    </row>
    <row r="30" spans="1:9" x14ac:dyDescent="0.3">
      <c r="A30" s="8" t="s">
        <v>25</v>
      </c>
      <c r="B30" s="8"/>
      <c r="C30" s="8"/>
      <c r="D30" s="2" t="s">
        <v>26</v>
      </c>
      <c r="E30" s="2" t="s">
        <v>27</v>
      </c>
      <c r="F30" s="2" t="s">
        <v>32</v>
      </c>
      <c r="G30" s="10" t="s">
        <v>28</v>
      </c>
      <c r="H30" s="2" t="s">
        <v>29</v>
      </c>
      <c r="I30" s="10" t="s">
        <v>30</v>
      </c>
    </row>
    <row r="31" spans="1:9" x14ac:dyDescent="0.3">
      <c r="A31" s="7" t="s">
        <v>59</v>
      </c>
      <c r="B31" s="8"/>
      <c r="C31" s="8"/>
      <c r="D31" s="2"/>
      <c r="E31" t="s">
        <v>98</v>
      </c>
      <c r="F31" s="11"/>
      <c r="G31" s="12"/>
      <c r="H31" s="11">
        <f>-D4</f>
        <v>-1111</v>
      </c>
      <c r="I31" s="2"/>
    </row>
    <row r="32" spans="1:9" x14ac:dyDescent="0.3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3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3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3">
      <c r="A35" s="23"/>
      <c r="B35" s="23"/>
      <c r="C35" s="23"/>
      <c r="D35" s="23"/>
      <c r="E35" s="23"/>
      <c r="F35" s="23"/>
      <c r="G35" s="23"/>
      <c r="H35" s="23"/>
      <c r="I35" s="23"/>
    </row>
    <row r="36" spans="1:9" x14ac:dyDescent="0.3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3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3">
      <c r="A38" s="23"/>
      <c r="B38" s="23"/>
      <c r="C38" s="23"/>
      <c r="D38" s="23"/>
      <c r="E38" s="23"/>
      <c r="F38" s="23"/>
      <c r="G38" s="23"/>
      <c r="H38" s="23"/>
      <c r="I38" s="23"/>
    </row>
    <row r="39" spans="1:9" x14ac:dyDescent="0.3">
      <c r="A39" s="23" t="s">
        <v>271</v>
      </c>
      <c r="B39" s="23"/>
      <c r="C39" s="23"/>
      <c r="D39" s="23"/>
      <c r="E39" s="23"/>
      <c r="F39" s="23"/>
      <c r="G39" s="23"/>
      <c r="H39" s="23"/>
      <c r="I39" s="23"/>
    </row>
    <row r="40" spans="1:9" x14ac:dyDescent="0.3">
      <c r="A40" s="23" t="s">
        <v>272</v>
      </c>
      <c r="B40" s="23" t="s">
        <v>273</v>
      </c>
      <c r="C40" s="23"/>
      <c r="D40" s="23" t="s">
        <v>274</v>
      </c>
      <c r="E40" s="23" t="s">
        <v>275</v>
      </c>
      <c r="F40" s="23" t="s">
        <v>276</v>
      </c>
      <c r="G40" s="23" t="s">
        <v>277</v>
      </c>
      <c r="H40" s="23" t="s">
        <v>278</v>
      </c>
      <c r="I40" s="23"/>
    </row>
    <row r="41" spans="1:9" x14ac:dyDescent="0.3">
      <c r="A41" s="23">
        <f>A3</f>
        <v>1</v>
      </c>
      <c r="B41" s="23">
        <f t="shared" ref="B41:B43" si="0">B3</f>
        <v>4330</v>
      </c>
      <c r="C41" s="23" t="str">
        <f>VLOOKUP(B41,'Kodelister brukt i eksemplene'!$A$5:$C$55,2+'Kodelister brukt i eksemplene'!$A$2,0)</f>
        <v>Purchase of goods for resale, middle rate</v>
      </c>
      <c r="D41" s="23">
        <f>D3</f>
        <v>10000</v>
      </c>
      <c r="E41" s="23" t="str">
        <f t="shared" ref="E41:H41" si="1">E3</f>
        <v>11,11% inng mva</v>
      </c>
      <c r="F41" s="15">
        <f t="shared" si="1"/>
        <v>0.1111</v>
      </c>
      <c r="G41" s="23">
        <f t="shared" si="1"/>
        <v>1111</v>
      </c>
      <c r="H41" s="23">
        <f t="shared" si="1"/>
        <v>12</v>
      </c>
      <c r="I41" s="23"/>
    </row>
    <row r="42" spans="1:9" x14ac:dyDescent="0.3">
      <c r="A42" s="23">
        <f t="shared" ref="A42:A43" si="2">A4</f>
        <v>1</v>
      </c>
      <c r="B42" s="23">
        <f t="shared" si="0"/>
        <v>2712</v>
      </c>
      <c r="C42" s="23" t="str">
        <f>VLOOKUP(B42,'Kodelister brukt i eksemplene'!$A$5:$C$55,2+'Kodelister brukt i eksemplene'!$A$2,0)</f>
        <v>Input VAT, middle rate, raw fish etc</v>
      </c>
      <c r="D42" s="23">
        <f t="shared" ref="D42:D43" si="3">D4</f>
        <v>1111</v>
      </c>
      <c r="E42" s="23"/>
      <c r="F42" s="23"/>
      <c r="G42" s="23"/>
      <c r="H42" s="23"/>
      <c r="I42" s="23"/>
    </row>
    <row r="43" spans="1:9" x14ac:dyDescent="0.3">
      <c r="A43" s="23">
        <f t="shared" si="2"/>
        <v>1</v>
      </c>
      <c r="B43" s="23">
        <f t="shared" si="0"/>
        <v>2400</v>
      </c>
      <c r="C43" s="23" t="str">
        <f>VLOOKUP(B43,'Kodelister brukt i eksemplene'!$A$5:$C$55,2+'Kodelister brukt i eksemplene'!$A$2,0)</f>
        <v>Trade creditors</v>
      </c>
      <c r="D43" s="23">
        <f t="shared" si="3"/>
        <v>-11111</v>
      </c>
      <c r="E43" s="23"/>
      <c r="F43" s="23"/>
      <c r="G43" s="23"/>
      <c r="H43" s="23"/>
      <c r="I43" s="23"/>
    </row>
    <row r="44" spans="1:9" x14ac:dyDescent="0.3">
      <c r="A44" s="23"/>
      <c r="B44" s="23"/>
      <c r="C44" s="23"/>
      <c r="D44" s="23"/>
      <c r="E44" s="23"/>
      <c r="F44" s="23"/>
      <c r="G44" s="23"/>
      <c r="H44" s="23"/>
      <c r="I44" s="23"/>
    </row>
    <row r="45" spans="1:9" x14ac:dyDescent="0.3">
      <c r="A45" s="23"/>
      <c r="B45" s="23"/>
      <c r="C45" s="23"/>
      <c r="D45" s="23"/>
      <c r="E45" s="23"/>
      <c r="F45" s="1"/>
      <c r="G45" s="23"/>
      <c r="H45" s="23"/>
      <c r="I45" s="23"/>
    </row>
    <row r="46" spans="1:9" x14ac:dyDescent="0.3">
      <c r="A46" s="23"/>
      <c r="B46" s="23"/>
      <c r="C46" s="23"/>
      <c r="D46" s="23"/>
      <c r="E46" s="23"/>
      <c r="F46" s="1"/>
      <c r="G46" s="23"/>
      <c r="H46" s="23"/>
      <c r="I46" s="23"/>
    </row>
    <row r="47" spans="1:9" x14ac:dyDescent="0.3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3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3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3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3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3">
      <c r="A52" s="23"/>
      <c r="B52" s="23"/>
      <c r="C52" s="23"/>
      <c r="D52" s="23"/>
      <c r="E52" s="23"/>
      <c r="F52" s="23"/>
      <c r="G52" s="23"/>
      <c r="H52" s="23"/>
      <c r="I52" s="23"/>
    </row>
    <row r="53" spans="1:9" x14ac:dyDescent="0.3">
      <c r="A53" s="2" t="s">
        <v>279</v>
      </c>
      <c r="B53" s="2">
        <v>913238254</v>
      </c>
      <c r="C53" s="23"/>
      <c r="D53" s="23"/>
      <c r="E53" s="23"/>
      <c r="F53" s="23"/>
      <c r="G53" s="23"/>
      <c r="H53" s="23"/>
      <c r="I53" s="23"/>
    </row>
    <row r="54" spans="1:9" x14ac:dyDescent="0.3">
      <c r="A54" s="2" t="s">
        <v>280</v>
      </c>
      <c r="B54" s="3">
        <f>B16</f>
        <v>12</v>
      </c>
      <c r="C54" s="4"/>
      <c r="D54" s="23"/>
      <c r="E54" s="23"/>
      <c r="F54" s="23"/>
      <c r="G54" s="23"/>
      <c r="H54" s="23"/>
      <c r="I54" s="23"/>
    </row>
    <row r="55" spans="1:9" x14ac:dyDescent="0.3">
      <c r="A55" s="2" t="s">
        <v>281</v>
      </c>
      <c r="B55" s="2" t="s">
        <v>18</v>
      </c>
      <c r="C55" s="23"/>
      <c r="D55" s="23"/>
      <c r="E55" s="23"/>
      <c r="F55" s="23"/>
      <c r="G55" s="23"/>
      <c r="H55" s="23"/>
      <c r="I55" s="23"/>
    </row>
    <row r="56" spans="1:9" x14ac:dyDescent="0.3">
      <c r="A56" s="2" t="s">
        <v>19</v>
      </c>
      <c r="B56" s="2" t="s">
        <v>20</v>
      </c>
      <c r="C56" s="23"/>
      <c r="D56" s="23"/>
      <c r="E56" s="23"/>
      <c r="F56" s="23"/>
      <c r="G56" s="23"/>
      <c r="H56" s="23"/>
      <c r="I56" s="23"/>
    </row>
    <row r="57" spans="1:9" x14ac:dyDescent="0.3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3">
      <c r="A58" s="23"/>
      <c r="B58" s="5"/>
      <c r="C58" s="5"/>
      <c r="D58" s="23"/>
      <c r="E58" s="23"/>
      <c r="F58" s="23"/>
      <c r="G58" s="23"/>
      <c r="H58" s="23"/>
      <c r="I58" s="23"/>
    </row>
    <row r="59" spans="1:9" x14ac:dyDescent="0.3">
      <c r="A59" s="2" t="s">
        <v>282</v>
      </c>
      <c r="B59" s="6"/>
      <c r="C59" s="5"/>
      <c r="D59" s="23"/>
      <c r="E59" s="23"/>
      <c r="F59" s="23"/>
      <c r="G59" s="23"/>
      <c r="H59" s="23"/>
      <c r="I59" s="23"/>
    </row>
    <row r="60" spans="1:9" x14ac:dyDescent="0.3">
      <c r="A60" s="2" t="s">
        <v>22</v>
      </c>
      <c r="B60" s="6"/>
      <c r="C60" s="5"/>
      <c r="D60" s="23"/>
      <c r="E60" s="23"/>
      <c r="F60" s="23"/>
      <c r="G60" s="23"/>
      <c r="H60" s="23"/>
      <c r="I60" s="23"/>
    </row>
    <row r="61" spans="1:9" x14ac:dyDescent="0.3">
      <c r="A61" s="23"/>
      <c r="B61" s="5"/>
      <c r="C61" s="5"/>
      <c r="D61" s="23"/>
      <c r="E61" s="23"/>
      <c r="F61" s="23"/>
      <c r="G61" s="23"/>
      <c r="H61" s="23"/>
      <c r="I61" s="23"/>
    </row>
    <row r="62" spans="1:9" x14ac:dyDescent="0.3">
      <c r="A62" s="23"/>
      <c r="B62" s="23"/>
      <c r="C62" s="23"/>
      <c r="D62" s="23"/>
      <c r="E62" s="23"/>
      <c r="F62" s="23"/>
      <c r="G62" s="23"/>
      <c r="H62" s="23"/>
      <c r="I62" s="23"/>
    </row>
    <row r="63" spans="1:9" x14ac:dyDescent="0.3">
      <c r="A63" s="2" t="s">
        <v>283</v>
      </c>
      <c r="B63" s="2">
        <v>2022</v>
      </c>
      <c r="C63" s="23"/>
      <c r="D63" s="23"/>
      <c r="E63" s="23"/>
      <c r="F63" s="23"/>
      <c r="G63" s="23"/>
      <c r="H63" s="23"/>
      <c r="I63" s="23"/>
    </row>
    <row r="64" spans="1:9" x14ac:dyDescent="0.3">
      <c r="A64" s="2" t="s">
        <v>284</v>
      </c>
      <c r="B64" s="2" t="s">
        <v>188</v>
      </c>
      <c r="C64" s="23"/>
      <c r="D64" s="23"/>
      <c r="E64" s="23"/>
      <c r="F64" s="23"/>
      <c r="G64" s="23"/>
      <c r="H64" s="23"/>
      <c r="I64" s="23"/>
    </row>
    <row r="65" spans="1:9" x14ac:dyDescent="0.3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3">
      <c r="A66" s="7" t="s">
        <v>24</v>
      </c>
      <c r="B66" s="8"/>
      <c r="C66" s="8"/>
      <c r="D66" s="8"/>
      <c r="E66" s="8"/>
      <c r="F66" s="8"/>
      <c r="G66" s="8"/>
      <c r="H66" s="9">
        <f>H28</f>
        <v>-1111</v>
      </c>
      <c r="I66" s="23"/>
    </row>
    <row r="67" spans="1:9" x14ac:dyDescent="0.3">
      <c r="A67" s="23"/>
      <c r="B67" s="23"/>
      <c r="C67" s="23"/>
      <c r="D67" s="23"/>
      <c r="E67" s="23"/>
      <c r="F67" s="23"/>
      <c r="G67" s="23"/>
      <c r="H67" s="23"/>
      <c r="I67" s="23"/>
    </row>
    <row r="68" spans="1:9" x14ac:dyDescent="0.3">
      <c r="A68" s="8" t="s">
        <v>285</v>
      </c>
      <c r="B68" s="8"/>
      <c r="C68" s="8"/>
      <c r="D68" s="2" t="s">
        <v>309</v>
      </c>
      <c r="E68" s="25" t="s">
        <v>275</v>
      </c>
      <c r="F68" s="2" t="s">
        <v>310</v>
      </c>
      <c r="G68" s="10" t="s">
        <v>276</v>
      </c>
      <c r="H68" s="2" t="s">
        <v>311</v>
      </c>
      <c r="I68" s="10" t="s">
        <v>312</v>
      </c>
    </row>
    <row r="69" spans="1:9" x14ac:dyDescent="0.3">
      <c r="A69" s="7" t="str">
        <f>VLOOKUP(A31,'Kodelister brukt i eksemplene'!$A$66:$C$96,3,0)</f>
        <v>12 Input VAT deductible (domestic) Reduced rate, raw fish</v>
      </c>
      <c r="B69" s="8"/>
      <c r="C69" s="8"/>
      <c r="D69" s="2"/>
      <c r="E69" s="2" t="str">
        <f>E31</f>
        <v>11,11% inng mva</v>
      </c>
      <c r="F69" s="11"/>
      <c r="G69" s="12"/>
      <c r="H69" s="23">
        <f>H31</f>
        <v>-1111</v>
      </c>
      <c r="I69" s="2"/>
    </row>
    <row r="70" spans="1:9" x14ac:dyDescent="0.3">
      <c r="A70" s="7"/>
      <c r="B70" s="8"/>
      <c r="C70" s="8"/>
      <c r="D70" s="2"/>
      <c r="E70" s="2"/>
      <c r="F70" s="11"/>
      <c r="G70" s="12"/>
      <c r="H70" s="11"/>
      <c r="I70" s="2"/>
    </row>
    <row r="71" spans="1:9" x14ac:dyDescent="0.3">
      <c r="A71" s="7"/>
      <c r="B71" s="8"/>
      <c r="C71" s="8"/>
      <c r="D71" s="2"/>
      <c r="E71" s="2"/>
      <c r="F71" s="11"/>
      <c r="G71" s="12"/>
      <c r="H71" s="11"/>
      <c r="I71" s="2"/>
    </row>
    <row r="72" spans="1:9" x14ac:dyDescent="0.3">
      <c r="A72" s="7"/>
      <c r="B72" s="8"/>
      <c r="C72" s="8"/>
      <c r="D72" s="2"/>
      <c r="E72" s="2"/>
      <c r="F72" s="11"/>
      <c r="G72" s="2"/>
      <c r="H72" s="11"/>
      <c r="I72" s="2"/>
    </row>
    <row r="73" spans="1:9" x14ac:dyDescent="0.3">
      <c r="A73" s="23"/>
      <c r="B73" s="23"/>
      <c r="C73" s="23"/>
      <c r="D73" s="23"/>
      <c r="E73" s="23"/>
      <c r="F73" s="23"/>
      <c r="G73" s="23"/>
      <c r="H73" s="23"/>
      <c r="I73" s="2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37" workbookViewId="0"/>
  </sheetViews>
  <sheetFormatPr baseColWidth="10" defaultRowHeight="14.4" x14ac:dyDescent="0.3"/>
  <cols>
    <col min="1" max="1" width="19.6640625" customWidth="1"/>
    <col min="3" max="3" width="50.109375" bestFit="1" customWidth="1"/>
    <col min="4" max="4" width="12.6640625" bestFit="1" customWidth="1"/>
    <col min="5" max="5" width="20" customWidth="1"/>
    <col min="8" max="8" width="12.6640625" bestFit="1" customWidth="1"/>
    <col min="9" max="9" width="18.33203125" bestFit="1" customWidth="1"/>
  </cols>
  <sheetData>
    <row r="1" spans="1:8" x14ac:dyDescent="0.3">
      <c r="A1" t="s">
        <v>141</v>
      </c>
    </row>
    <row r="2" spans="1:8" x14ac:dyDescent="0.3">
      <c r="A2" s="14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">
      <c r="A3">
        <v>1</v>
      </c>
      <c r="B3">
        <v>4331</v>
      </c>
      <c r="C3" t="str">
        <f>VLOOKUP(B3,'Kodelister brukt i eksemplene'!$A$5:$C$55,1+'Kodelister brukt i eksemplene'!$A$2,0)</f>
        <v>Innkjøp av varer for videresalg, lav sats</v>
      </c>
      <c r="D3">
        <v>10000</v>
      </c>
      <c r="E3" t="s">
        <v>99</v>
      </c>
      <c r="F3" s="1">
        <v>0.12</v>
      </c>
      <c r="G3">
        <f>D3*F3</f>
        <v>1200</v>
      </c>
      <c r="H3">
        <v>13</v>
      </c>
    </row>
    <row r="4" spans="1:8" x14ac:dyDescent="0.3">
      <c r="A4">
        <v>1</v>
      </c>
      <c r="B4">
        <v>2713</v>
      </c>
      <c r="C4" t="str">
        <f>VLOOKUP(B4,'Kodelister brukt i eksemplene'!$A$5:$C$55,1+'Kodelister brukt i eksemplene'!$A$2,0)</f>
        <v>Inngående merverdiavgift, lav sats</v>
      </c>
      <c r="D4">
        <f>G3</f>
        <v>1200</v>
      </c>
    </row>
    <row r="5" spans="1:8" x14ac:dyDescent="0.3">
      <c r="A5">
        <v>1</v>
      </c>
      <c r="B5">
        <v>2400</v>
      </c>
      <c r="C5" t="str">
        <f>VLOOKUP(B5,'Kodelister brukt i eksemplene'!$A$5:$C$55,1+'Kodelister brukt i eksemplene'!$A$2,0)</f>
        <v>Leverandørgjeld</v>
      </c>
      <c r="D5">
        <f>-SUM(D3:D4)</f>
        <v>-11200</v>
      </c>
    </row>
    <row r="7" spans="1:8" x14ac:dyDescent="0.3">
      <c r="F7" s="1"/>
    </row>
    <row r="8" spans="1:8" x14ac:dyDescent="0.3">
      <c r="F8" s="1"/>
    </row>
    <row r="15" spans="1:8" x14ac:dyDescent="0.3">
      <c r="A15" s="2" t="s">
        <v>15</v>
      </c>
      <c r="B15" s="2">
        <v>913238254</v>
      </c>
    </row>
    <row r="16" spans="1:8" x14ac:dyDescent="0.3">
      <c r="A16" s="2" t="s">
        <v>16</v>
      </c>
      <c r="B16" s="3">
        <v>13</v>
      </c>
      <c r="C16" s="4"/>
    </row>
    <row r="17" spans="1:9" x14ac:dyDescent="0.3">
      <c r="A17" s="2" t="s">
        <v>17</v>
      </c>
      <c r="B17" s="2" t="s">
        <v>18</v>
      </c>
    </row>
    <row r="18" spans="1:9" x14ac:dyDescent="0.3">
      <c r="A18" s="2" t="s">
        <v>19</v>
      </c>
      <c r="B18" s="2" t="s">
        <v>20</v>
      </c>
    </row>
    <row r="19" spans="1:9" x14ac:dyDescent="0.3">
      <c r="B19" s="5"/>
      <c r="C19" s="5"/>
    </row>
    <row r="20" spans="1:9" x14ac:dyDescent="0.3">
      <c r="B20" s="5"/>
      <c r="C20" s="5"/>
    </row>
    <row r="21" spans="1:9" x14ac:dyDescent="0.3">
      <c r="A21" s="2" t="s">
        <v>21</v>
      </c>
      <c r="B21" s="6"/>
      <c r="C21" s="5"/>
    </row>
    <row r="22" spans="1:9" x14ac:dyDescent="0.3">
      <c r="A22" s="2" t="s">
        <v>22</v>
      </c>
      <c r="B22" s="6"/>
      <c r="C22" s="5"/>
    </row>
    <row r="23" spans="1:9" x14ac:dyDescent="0.3">
      <c r="B23" s="5"/>
      <c r="C23" s="5"/>
    </row>
    <row r="25" spans="1:9" x14ac:dyDescent="0.3">
      <c r="A25" s="2" t="s">
        <v>187</v>
      </c>
      <c r="B25" s="2">
        <v>2022</v>
      </c>
    </row>
    <row r="26" spans="1:9" x14ac:dyDescent="0.3">
      <c r="A26" s="2" t="s">
        <v>23</v>
      </c>
      <c r="B26" s="2" t="s">
        <v>188</v>
      </c>
    </row>
    <row r="28" spans="1:9" x14ac:dyDescent="0.3">
      <c r="A28" s="7" t="s">
        <v>24</v>
      </c>
      <c r="B28" s="8"/>
      <c r="C28" s="8"/>
      <c r="D28" s="8"/>
      <c r="E28" s="8"/>
      <c r="F28" s="8"/>
      <c r="G28" s="8"/>
      <c r="H28" s="9">
        <v>-1200</v>
      </c>
    </row>
    <row r="30" spans="1:9" x14ac:dyDescent="0.3">
      <c r="A30" s="8" t="s">
        <v>25</v>
      </c>
      <c r="B30" s="8"/>
      <c r="C30" s="8"/>
      <c r="D30" s="2" t="s">
        <v>26</v>
      </c>
      <c r="E30" s="2" t="s">
        <v>27</v>
      </c>
      <c r="F30" s="2" t="s">
        <v>32</v>
      </c>
      <c r="G30" s="10" t="s">
        <v>28</v>
      </c>
      <c r="H30" s="2" t="s">
        <v>29</v>
      </c>
      <c r="I30" s="10" t="s">
        <v>30</v>
      </c>
    </row>
    <row r="31" spans="1:9" x14ac:dyDescent="0.3">
      <c r="A31" s="7" t="s">
        <v>60</v>
      </c>
      <c r="B31" s="8"/>
      <c r="C31" s="8"/>
      <c r="D31" s="2"/>
      <c r="E31" t="s">
        <v>99</v>
      </c>
      <c r="F31" s="11"/>
      <c r="G31" s="12"/>
      <c r="H31" s="11">
        <f>-D4</f>
        <v>-1200</v>
      </c>
      <c r="I31" s="2"/>
    </row>
    <row r="32" spans="1:9" x14ac:dyDescent="0.3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3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3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3">
      <c r="A35" s="23"/>
      <c r="B35" s="23"/>
      <c r="C35" s="23"/>
      <c r="D35" s="23"/>
      <c r="E35" s="23"/>
      <c r="F35" s="23"/>
      <c r="G35" s="23"/>
      <c r="H35" s="23"/>
      <c r="I35" s="23"/>
    </row>
    <row r="36" spans="1:9" x14ac:dyDescent="0.3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3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3">
      <c r="A38" s="23"/>
      <c r="B38" s="23"/>
      <c r="C38" s="23"/>
      <c r="D38" s="23"/>
      <c r="E38" s="23"/>
      <c r="F38" s="23"/>
      <c r="G38" s="23"/>
      <c r="H38" s="23"/>
      <c r="I38" s="23"/>
    </row>
    <row r="39" spans="1:9" x14ac:dyDescent="0.3">
      <c r="A39" s="23" t="s">
        <v>271</v>
      </c>
      <c r="B39" s="23"/>
      <c r="C39" s="23"/>
      <c r="D39" s="23"/>
      <c r="E39" s="23"/>
      <c r="F39" s="23"/>
      <c r="G39" s="23"/>
      <c r="H39" s="23"/>
      <c r="I39" s="23"/>
    </row>
    <row r="40" spans="1:9" x14ac:dyDescent="0.3">
      <c r="A40" s="23" t="s">
        <v>272</v>
      </c>
      <c r="B40" s="23" t="s">
        <v>273</v>
      </c>
      <c r="C40" s="23"/>
      <c r="D40" s="23" t="s">
        <v>274</v>
      </c>
      <c r="E40" s="23" t="s">
        <v>275</v>
      </c>
      <c r="F40" s="23" t="s">
        <v>276</v>
      </c>
      <c r="G40" s="23" t="s">
        <v>277</v>
      </c>
      <c r="H40" s="23" t="s">
        <v>278</v>
      </c>
      <c r="I40" s="23"/>
    </row>
    <row r="41" spans="1:9" x14ac:dyDescent="0.3">
      <c r="A41" s="23">
        <f>A3</f>
        <v>1</v>
      </c>
      <c r="B41" s="23">
        <f t="shared" ref="B41:B43" si="0">B3</f>
        <v>4331</v>
      </c>
      <c r="C41" s="23" t="str">
        <f>VLOOKUP(B41,'Kodelister brukt i eksemplene'!$A$5:$C$55,2+'Kodelister brukt i eksemplene'!$A$2,0)</f>
        <v>Purchase of goods for resale, low rate</v>
      </c>
      <c r="D41" s="23">
        <f>D3</f>
        <v>10000</v>
      </c>
      <c r="E41" s="23" t="str">
        <f t="shared" ref="E41:H41" si="1">E3</f>
        <v>12% inng mva</v>
      </c>
      <c r="F41" s="1">
        <f t="shared" si="1"/>
        <v>0.12</v>
      </c>
      <c r="G41" s="23">
        <f t="shared" si="1"/>
        <v>1200</v>
      </c>
      <c r="H41" s="23">
        <f t="shared" si="1"/>
        <v>13</v>
      </c>
      <c r="I41" s="23"/>
    </row>
    <row r="42" spans="1:9" x14ac:dyDescent="0.3">
      <c r="A42" s="23">
        <f t="shared" ref="A42:A43" si="2">A4</f>
        <v>1</v>
      </c>
      <c r="B42" s="23">
        <f t="shared" si="0"/>
        <v>2713</v>
      </c>
      <c r="C42" s="23" t="str">
        <f>VLOOKUP(B42,'Kodelister brukt i eksemplene'!$A$5:$C$55,2+'Kodelister brukt i eksemplene'!$A$2,0)</f>
        <v>Input VAT, low rate</v>
      </c>
      <c r="D42" s="23">
        <f t="shared" ref="D42:D43" si="3">D4</f>
        <v>1200</v>
      </c>
      <c r="E42" s="23"/>
      <c r="F42" s="23"/>
      <c r="G42" s="23"/>
      <c r="H42" s="23"/>
      <c r="I42" s="23"/>
    </row>
    <row r="43" spans="1:9" x14ac:dyDescent="0.3">
      <c r="A43" s="23">
        <f t="shared" si="2"/>
        <v>1</v>
      </c>
      <c r="B43" s="23">
        <f t="shared" si="0"/>
        <v>2400</v>
      </c>
      <c r="C43" s="23" t="str">
        <f>VLOOKUP(B43,'Kodelister brukt i eksemplene'!$A$5:$C$55,2+'Kodelister brukt i eksemplene'!$A$2,0)</f>
        <v>Trade creditors</v>
      </c>
      <c r="D43" s="23">
        <f t="shared" si="3"/>
        <v>-11200</v>
      </c>
      <c r="E43" s="23"/>
      <c r="F43" s="23"/>
      <c r="G43" s="23"/>
      <c r="H43" s="23"/>
      <c r="I43" s="23"/>
    </row>
    <row r="44" spans="1:9" x14ac:dyDescent="0.3">
      <c r="A44" s="23"/>
      <c r="B44" s="23"/>
      <c r="C44" s="23"/>
      <c r="D44" s="23"/>
      <c r="E44" s="23"/>
      <c r="F44" s="23"/>
      <c r="G44" s="23"/>
      <c r="H44" s="23"/>
      <c r="I44" s="23"/>
    </row>
    <row r="45" spans="1:9" x14ac:dyDescent="0.3">
      <c r="A45" s="23"/>
      <c r="B45" s="23"/>
      <c r="C45" s="23"/>
      <c r="D45" s="23"/>
      <c r="E45" s="23"/>
      <c r="F45" s="1"/>
      <c r="G45" s="23"/>
      <c r="H45" s="23"/>
      <c r="I45" s="23"/>
    </row>
    <row r="46" spans="1:9" x14ac:dyDescent="0.3">
      <c r="A46" s="23"/>
      <c r="B46" s="23"/>
      <c r="C46" s="23"/>
      <c r="D46" s="23"/>
      <c r="E46" s="23"/>
      <c r="F46" s="1"/>
      <c r="G46" s="23"/>
      <c r="H46" s="23"/>
      <c r="I46" s="23"/>
    </row>
    <row r="47" spans="1:9" x14ac:dyDescent="0.3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3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3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3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3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3">
      <c r="A52" s="23"/>
      <c r="B52" s="23"/>
      <c r="C52" s="23"/>
      <c r="D52" s="23"/>
      <c r="E52" s="23"/>
      <c r="F52" s="23"/>
      <c r="G52" s="23"/>
      <c r="H52" s="23"/>
      <c r="I52" s="23"/>
    </row>
    <row r="53" spans="1:9" x14ac:dyDescent="0.3">
      <c r="A53" s="2" t="s">
        <v>279</v>
      </c>
      <c r="B53" s="2">
        <v>913238254</v>
      </c>
      <c r="C53" s="23"/>
      <c r="D53" s="23"/>
      <c r="E53" s="23"/>
      <c r="F53" s="23"/>
      <c r="G53" s="23"/>
      <c r="H53" s="23"/>
      <c r="I53" s="23"/>
    </row>
    <row r="54" spans="1:9" x14ac:dyDescent="0.3">
      <c r="A54" s="2" t="s">
        <v>280</v>
      </c>
      <c r="B54" s="3">
        <f>B16</f>
        <v>13</v>
      </c>
      <c r="C54" s="4"/>
      <c r="D54" s="23"/>
      <c r="E54" s="23"/>
      <c r="F54" s="23"/>
      <c r="G54" s="23"/>
      <c r="H54" s="23"/>
      <c r="I54" s="23"/>
    </row>
    <row r="55" spans="1:9" x14ac:dyDescent="0.3">
      <c r="A55" s="2" t="s">
        <v>281</v>
      </c>
      <c r="B55" s="2" t="s">
        <v>18</v>
      </c>
      <c r="C55" s="23"/>
      <c r="D55" s="23"/>
      <c r="E55" s="23"/>
      <c r="F55" s="23"/>
      <c r="G55" s="23"/>
      <c r="H55" s="23"/>
      <c r="I55" s="23"/>
    </row>
    <row r="56" spans="1:9" x14ac:dyDescent="0.3">
      <c r="A56" s="2" t="s">
        <v>19</v>
      </c>
      <c r="B56" s="2" t="s">
        <v>20</v>
      </c>
      <c r="C56" s="23"/>
      <c r="D56" s="23"/>
      <c r="E56" s="23"/>
      <c r="F56" s="23"/>
      <c r="G56" s="23"/>
      <c r="H56" s="23"/>
      <c r="I56" s="23"/>
    </row>
    <row r="57" spans="1:9" x14ac:dyDescent="0.3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3">
      <c r="A58" s="23"/>
      <c r="B58" s="5"/>
      <c r="C58" s="5"/>
      <c r="D58" s="23"/>
      <c r="E58" s="23"/>
      <c r="F58" s="23"/>
      <c r="G58" s="23"/>
      <c r="H58" s="23"/>
      <c r="I58" s="23"/>
    </row>
    <row r="59" spans="1:9" x14ac:dyDescent="0.3">
      <c r="A59" s="2" t="s">
        <v>282</v>
      </c>
      <c r="B59" s="6"/>
      <c r="C59" s="5"/>
      <c r="D59" s="23"/>
      <c r="E59" s="23"/>
      <c r="F59" s="23"/>
      <c r="G59" s="23"/>
      <c r="H59" s="23"/>
      <c r="I59" s="23"/>
    </row>
    <row r="60" spans="1:9" x14ac:dyDescent="0.3">
      <c r="A60" s="2" t="s">
        <v>22</v>
      </c>
      <c r="B60" s="6"/>
      <c r="C60" s="5"/>
      <c r="D60" s="23"/>
      <c r="E60" s="23"/>
      <c r="F60" s="23"/>
      <c r="G60" s="23"/>
      <c r="H60" s="23"/>
      <c r="I60" s="23"/>
    </row>
    <row r="61" spans="1:9" x14ac:dyDescent="0.3">
      <c r="A61" s="23"/>
      <c r="B61" s="5"/>
      <c r="C61" s="5"/>
      <c r="D61" s="23"/>
      <c r="E61" s="23"/>
      <c r="F61" s="23"/>
      <c r="G61" s="23"/>
      <c r="H61" s="23"/>
      <c r="I61" s="23"/>
    </row>
    <row r="62" spans="1:9" x14ac:dyDescent="0.3">
      <c r="A62" s="23"/>
      <c r="B62" s="23"/>
      <c r="C62" s="23"/>
      <c r="D62" s="23"/>
      <c r="E62" s="23"/>
      <c r="F62" s="23"/>
      <c r="G62" s="23"/>
      <c r="H62" s="23"/>
      <c r="I62" s="23"/>
    </row>
    <row r="63" spans="1:9" x14ac:dyDescent="0.3">
      <c r="A63" s="2" t="s">
        <v>283</v>
      </c>
      <c r="B63" s="2">
        <v>2022</v>
      </c>
      <c r="C63" s="23"/>
      <c r="D63" s="23"/>
      <c r="E63" s="23"/>
      <c r="F63" s="23"/>
      <c r="G63" s="23"/>
      <c r="H63" s="23"/>
      <c r="I63" s="23"/>
    </row>
    <row r="64" spans="1:9" x14ac:dyDescent="0.3">
      <c r="A64" s="2" t="s">
        <v>284</v>
      </c>
      <c r="B64" s="2" t="s">
        <v>188</v>
      </c>
      <c r="C64" s="23"/>
      <c r="D64" s="23"/>
      <c r="E64" s="23"/>
      <c r="F64" s="23"/>
      <c r="G64" s="23"/>
      <c r="H64" s="23"/>
      <c r="I64" s="23"/>
    </row>
    <row r="65" spans="1:9" x14ac:dyDescent="0.3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3">
      <c r="A66" s="7" t="s">
        <v>24</v>
      </c>
      <c r="B66" s="8"/>
      <c r="C66" s="8"/>
      <c r="D66" s="8"/>
      <c r="E66" s="8"/>
      <c r="F66" s="8"/>
      <c r="G66" s="8"/>
      <c r="H66" s="9">
        <f>H28</f>
        <v>-1200</v>
      </c>
      <c r="I66" s="23"/>
    </row>
    <row r="67" spans="1:9" x14ac:dyDescent="0.3">
      <c r="A67" s="23"/>
      <c r="B67" s="23"/>
      <c r="C67" s="23"/>
      <c r="D67" s="23"/>
      <c r="E67" s="23"/>
      <c r="F67" s="23"/>
      <c r="G67" s="23"/>
      <c r="H67" s="23"/>
      <c r="I67" s="23"/>
    </row>
    <row r="68" spans="1:9" x14ac:dyDescent="0.3">
      <c r="A68" s="8" t="s">
        <v>285</v>
      </c>
      <c r="B68" s="8"/>
      <c r="C68" s="8"/>
      <c r="D68" s="2" t="s">
        <v>309</v>
      </c>
      <c r="E68" s="25" t="s">
        <v>275</v>
      </c>
      <c r="F68" s="2" t="s">
        <v>310</v>
      </c>
      <c r="G68" s="10" t="s">
        <v>276</v>
      </c>
      <c r="H68" s="2" t="s">
        <v>311</v>
      </c>
      <c r="I68" s="10" t="s">
        <v>312</v>
      </c>
    </row>
    <row r="69" spans="1:9" x14ac:dyDescent="0.3">
      <c r="A69" s="7" t="str">
        <f>VLOOKUP(A31,'Kodelister brukt i eksemplene'!$A$66:$C$96,3,0)</f>
        <v>13 Input VAT deductible (domestic) Reduced rate, low</v>
      </c>
      <c r="B69" s="8"/>
      <c r="C69" s="8"/>
      <c r="D69" s="2"/>
      <c r="E69" s="2" t="str">
        <f>E31</f>
        <v>12% inng mva</v>
      </c>
      <c r="F69" s="11"/>
      <c r="G69" s="12"/>
      <c r="H69" s="23">
        <f>H31</f>
        <v>-1200</v>
      </c>
      <c r="I69" s="2"/>
    </row>
    <row r="70" spans="1:9" x14ac:dyDescent="0.3">
      <c r="A70" s="7"/>
      <c r="B70" s="8"/>
      <c r="C70" s="8"/>
      <c r="D70" s="2"/>
      <c r="E70" s="2"/>
      <c r="F70" s="11"/>
      <c r="G70" s="12"/>
      <c r="H70" s="11"/>
      <c r="I70" s="2"/>
    </row>
    <row r="71" spans="1:9" x14ac:dyDescent="0.3">
      <c r="A71" s="7"/>
      <c r="B71" s="8"/>
      <c r="C71" s="8"/>
      <c r="D71" s="2"/>
      <c r="E71" s="2"/>
      <c r="F71" s="11"/>
      <c r="G71" s="12"/>
      <c r="H71" s="11"/>
      <c r="I71" s="2"/>
    </row>
    <row r="72" spans="1:9" x14ac:dyDescent="0.3">
      <c r="A72" s="7"/>
      <c r="B72" s="8"/>
      <c r="C72" s="8"/>
      <c r="D72" s="2"/>
      <c r="E72" s="2"/>
      <c r="F72" s="11"/>
      <c r="G72" s="2"/>
      <c r="H72" s="11"/>
      <c r="I72" s="2"/>
    </row>
    <row r="73" spans="1:9" x14ac:dyDescent="0.3">
      <c r="A73" s="23"/>
      <c r="B73" s="23"/>
      <c r="C73" s="23"/>
      <c r="D73" s="23"/>
      <c r="E73" s="23"/>
      <c r="F73" s="23"/>
      <c r="G73" s="23"/>
      <c r="H73" s="23"/>
      <c r="I73" s="2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34" workbookViewId="0"/>
  </sheetViews>
  <sheetFormatPr baseColWidth="10" defaultRowHeight="14.4" x14ac:dyDescent="0.3"/>
  <cols>
    <col min="1" max="1" width="19.6640625" customWidth="1"/>
    <col min="3" max="3" width="50.109375" bestFit="1" customWidth="1"/>
    <col min="4" max="4" width="12.6640625" bestFit="1" customWidth="1"/>
    <col min="5" max="5" width="20" customWidth="1"/>
    <col min="8" max="8" width="12.6640625" bestFit="1" customWidth="1"/>
    <col min="9" max="9" width="18.33203125" bestFit="1" customWidth="1"/>
  </cols>
  <sheetData>
    <row r="1" spans="1:8" x14ac:dyDescent="0.3">
      <c r="A1" t="s">
        <v>146</v>
      </c>
    </row>
    <row r="2" spans="1:8" x14ac:dyDescent="0.3">
      <c r="A2" s="14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">
      <c r="A3">
        <v>1</v>
      </c>
      <c r="B3">
        <v>4300</v>
      </c>
      <c r="C3" t="str">
        <f>VLOOKUP(B3,'Kodelister brukt i eksemplene'!$A$5:$C$55,1+'Kodelister brukt i eksemplene'!$A$2,0)</f>
        <v>Innkjøp av varer for videresalg, høy sats</v>
      </c>
      <c r="D3">
        <v>-2500</v>
      </c>
      <c r="F3" s="1"/>
    </row>
    <row r="4" spans="1:8" x14ac:dyDescent="0.3">
      <c r="A4">
        <v>1</v>
      </c>
      <c r="B4">
        <v>2710</v>
      </c>
      <c r="C4" t="str">
        <f>VLOOKUP(B4,'Kodelister brukt i eksemplene'!$A$5:$C$55,1+'Kodelister brukt i eksemplene'!$A$2,0)</f>
        <v>Inngående merverdiavgift, høy sats</v>
      </c>
      <c r="D4">
        <v>2500</v>
      </c>
      <c r="H4">
        <v>14</v>
      </c>
    </row>
    <row r="7" spans="1:8" x14ac:dyDescent="0.3">
      <c r="F7" s="1"/>
    </row>
    <row r="8" spans="1:8" x14ac:dyDescent="0.3">
      <c r="F8" s="1"/>
    </row>
    <row r="15" spans="1:8" x14ac:dyDescent="0.3">
      <c r="A15" s="2" t="s">
        <v>15</v>
      </c>
      <c r="B15" s="2">
        <v>913238254</v>
      </c>
    </row>
    <row r="16" spans="1:8" x14ac:dyDescent="0.3">
      <c r="A16" s="2" t="s">
        <v>16</v>
      </c>
      <c r="B16" s="3">
        <v>14</v>
      </c>
      <c r="C16" s="4"/>
    </row>
    <row r="17" spans="1:9" x14ac:dyDescent="0.3">
      <c r="A17" s="2" t="s">
        <v>17</v>
      </c>
      <c r="B17" s="2" t="s">
        <v>18</v>
      </c>
    </row>
    <row r="18" spans="1:9" x14ac:dyDescent="0.3">
      <c r="A18" s="2" t="s">
        <v>19</v>
      </c>
      <c r="B18" s="2" t="s">
        <v>20</v>
      </c>
    </row>
    <row r="19" spans="1:9" x14ac:dyDescent="0.3">
      <c r="B19" s="5"/>
      <c r="C19" s="5"/>
    </row>
    <row r="20" spans="1:9" x14ac:dyDescent="0.3">
      <c r="B20" s="5"/>
      <c r="C20" s="5"/>
    </row>
    <row r="21" spans="1:9" x14ac:dyDescent="0.3">
      <c r="A21" s="2" t="s">
        <v>21</v>
      </c>
      <c r="B21" s="6"/>
      <c r="C21" s="5"/>
    </row>
    <row r="22" spans="1:9" x14ac:dyDescent="0.3">
      <c r="A22" s="2" t="s">
        <v>22</v>
      </c>
      <c r="B22" s="6"/>
      <c r="C22" s="5"/>
    </row>
    <row r="23" spans="1:9" x14ac:dyDescent="0.3">
      <c r="B23" s="5"/>
      <c r="C23" s="5"/>
    </row>
    <row r="25" spans="1:9" x14ac:dyDescent="0.3">
      <c r="A25" s="2" t="s">
        <v>187</v>
      </c>
      <c r="B25" s="2">
        <v>2022</v>
      </c>
    </row>
    <row r="26" spans="1:9" x14ac:dyDescent="0.3">
      <c r="A26" s="2" t="s">
        <v>23</v>
      </c>
      <c r="B26" s="2" t="s">
        <v>188</v>
      </c>
    </row>
    <row r="28" spans="1:9" x14ac:dyDescent="0.3">
      <c r="A28" s="7" t="s">
        <v>24</v>
      </c>
      <c r="B28" s="8"/>
      <c r="C28" s="8"/>
      <c r="D28" s="8"/>
      <c r="E28" s="8"/>
      <c r="F28" s="8"/>
      <c r="G28" s="8"/>
      <c r="H28" s="9">
        <v>-2500</v>
      </c>
    </row>
    <row r="30" spans="1:9" x14ac:dyDescent="0.3">
      <c r="A30" s="8" t="s">
        <v>25</v>
      </c>
      <c r="B30" s="8"/>
      <c r="C30" s="8"/>
      <c r="D30" s="2" t="s">
        <v>26</v>
      </c>
      <c r="E30" s="2" t="s">
        <v>27</v>
      </c>
      <c r="F30" s="2" t="s">
        <v>32</v>
      </c>
      <c r="G30" s="10" t="s">
        <v>28</v>
      </c>
      <c r="H30" s="2" t="s">
        <v>29</v>
      </c>
      <c r="I30" s="10" t="s">
        <v>30</v>
      </c>
    </row>
    <row r="31" spans="1:9" x14ac:dyDescent="0.3">
      <c r="A31" s="7" t="s">
        <v>61</v>
      </c>
      <c r="B31" s="8"/>
      <c r="C31" s="8"/>
      <c r="D31" s="2"/>
      <c r="E31" s="7" t="s">
        <v>11</v>
      </c>
      <c r="F31" s="11"/>
      <c r="G31" s="12"/>
      <c r="H31" s="11">
        <f>-D4</f>
        <v>-2500</v>
      </c>
      <c r="I31" s="2"/>
    </row>
    <row r="32" spans="1:9" x14ac:dyDescent="0.3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3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3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3">
      <c r="A35" s="23"/>
      <c r="B35" s="23"/>
      <c r="C35" s="23"/>
      <c r="D35" s="23"/>
      <c r="E35" s="23"/>
      <c r="F35" s="23"/>
      <c r="G35" s="23"/>
      <c r="H35" s="23"/>
      <c r="I35" s="23"/>
    </row>
    <row r="36" spans="1:9" x14ac:dyDescent="0.3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3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3">
      <c r="A38" s="23"/>
      <c r="B38" s="23"/>
      <c r="C38" s="23"/>
      <c r="D38" s="23"/>
      <c r="E38" s="23"/>
      <c r="F38" s="23"/>
      <c r="G38" s="23"/>
      <c r="H38" s="23"/>
      <c r="I38" s="23"/>
    </row>
    <row r="39" spans="1:9" x14ac:dyDescent="0.3">
      <c r="A39" s="23" t="s">
        <v>294</v>
      </c>
      <c r="B39" s="23"/>
      <c r="C39" s="23"/>
      <c r="D39" s="23"/>
      <c r="E39" s="23"/>
      <c r="F39" s="23"/>
      <c r="G39" s="23"/>
      <c r="H39" s="23"/>
      <c r="I39" s="23"/>
    </row>
    <row r="40" spans="1:9" x14ac:dyDescent="0.3">
      <c r="A40" s="23" t="s">
        <v>272</v>
      </c>
      <c r="B40" s="23" t="s">
        <v>273</v>
      </c>
      <c r="C40" s="23"/>
      <c r="D40" s="23" t="s">
        <v>274</v>
      </c>
      <c r="E40" s="23" t="s">
        <v>275</v>
      </c>
      <c r="F40" s="23" t="s">
        <v>276</v>
      </c>
      <c r="G40" s="23" t="s">
        <v>277</v>
      </c>
      <c r="H40" s="23" t="s">
        <v>278</v>
      </c>
      <c r="I40" s="23"/>
    </row>
    <row r="41" spans="1:9" x14ac:dyDescent="0.3">
      <c r="A41" s="23">
        <f>A3</f>
        <v>1</v>
      </c>
      <c r="B41" s="23">
        <f t="shared" ref="B41:B42" si="0">B3</f>
        <v>4300</v>
      </c>
      <c r="C41" s="23" t="str">
        <f>VLOOKUP(B41,'Kodelister brukt i eksemplene'!$A$5:$C$55,2+'Kodelister brukt i eksemplene'!$A$2,0)</f>
        <v>Purchase of goods for resale, high rate</v>
      </c>
      <c r="D41" s="23">
        <f>D3</f>
        <v>-2500</v>
      </c>
      <c r="E41" s="23">
        <f t="shared" ref="E41:H41" si="1">E3</f>
        <v>0</v>
      </c>
      <c r="F41" s="1">
        <f t="shared" si="1"/>
        <v>0</v>
      </c>
      <c r="G41" s="23">
        <f t="shared" si="1"/>
        <v>0</v>
      </c>
      <c r="H41" s="23">
        <f t="shared" si="1"/>
        <v>0</v>
      </c>
      <c r="I41" s="23"/>
    </row>
    <row r="42" spans="1:9" x14ac:dyDescent="0.3">
      <c r="A42" s="23">
        <f t="shared" ref="A42" si="2">A4</f>
        <v>1</v>
      </c>
      <c r="B42" s="23">
        <f t="shared" si="0"/>
        <v>2710</v>
      </c>
      <c r="C42" s="23" t="str">
        <f>VLOOKUP(B42,'Kodelister brukt i eksemplene'!$A$5:$C$55,2+'Kodelister brukt i eksemplene'!$A$2,0)</f>
        <v>Input VAT, high rate</v>
      </c>
      <c r="D42" s="23">
        <f t="shared" ref="D42" si="3">D4</f>
        <v>2500</v>
      </c>
      <c r="E42" s="23"/>
      <c r="F42" s="23"/>
      <c r="G42" s="23"/>
      <c r="H42" s="23"/>
      <c r="I42" s="23"/>
    </row>
    <row r="43" spans="1:9" x14ac:dyDescent="0.3">
      <c r="A43" s="23"/>
      <c r="B43" s="23"/>
      <c r="C43" s="23"/>
      <c r="D43" s="23"/>
      <c r="E43" s="23"/>
      <c r="F43" s="23"/>
      <c r="G43" s="23"/>
      <c r="H43" s="23"/>
      <c r="I43" s="23"/>
    </row>
    <row r="44" spans="1:9" x14ac:dyDescent="0.3">
      <c r="A44" s="23"/>
      <c r="B44" s="23"/>
      <c r="C44" s="23"/>
      <c r="D44" s="23"/>
      <c r="E44" s="23"/>
      <c r="F44" s="23"/>
      <c r="G44" s="23"/>
      <c r="H44" s="23"/>
      <c r="I44" s="23"/>
    </row>
    <row r="45" spans="1:9" x14ac:dyDescent="0.3">
      <c r="A45" s="23"/>
      <c r="B45" s="23"/>
      <c r="C45" s="23"/>
      <c r="D45" s="23"/>
      <c r="E45" s="23"/>
      <c r="F45" s="1"/>
      <c r="G45" s="23"/>
      <c r="H45" s="23"/>
      <c r="I45" s="23"/>
    </row>
    <row r="46" spans="1:9" x14ac:dyDescent="0.3">
      <c r="A46" s="23"/>
      <c r="B46" s="23"/>
      <c r="C46" s="23"/>
      <c r="D46" s="23"/>
      <c r="E46" s="23"/>
      <c r="F46" s="1"/>
      <c r="G46" s="23"/>
      <c r="H46" s="23"/>
      <c r="I46" s="23"/>
    </row>
    <row r="47" spans="1:9" x14ac:dyDescent="0.3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3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3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3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3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3">
      <c r="A52" s="23"/>
      <c r="B52" s="23"/>
      <c r="C52" s="23"/>
      <c r="D52" s="23"/>
      <c r="E52" s="23"/>
      <c r="F52" s="23"/>
      <c r="G52" s="23"/>
      <c r="H52" s="23"/>
      <c r="I52" s="23"/>
    </row>
    <row r="53" spans="1:9" x14ac:dyDescent="0.3">
      <c r="A53" s="2" t="s">
        <v>279</v>
      </c>
      <c r="B53" s="2">
        <v>913238254</v>
      </c>
      <c r="C53" s="23"/>
      <c r="D53" s="23"/>
      <c r="E53" s="23"/>
      <c r="F53" s="23"/>
      <c r="G53" s="23"/>
      <c r="H53" s="23"/>
      <c r="I53" s="23"/>
    </row>
    <row r="54" spans="1:9" x14ac:dyDescent="0.3">
      <c r="A54" s="2" t="s">
        <v>280</v>
      </c>
      <c r="B54" s="3">
        <f>B16</f>
        <v>14</v>
      </c>
      <c r="C54" s="4"/>
      <c r="D54" s="23"/>
      <c r="E54" s="23"/>
      <c r="F54" s="23"/>
      <c r="G54" s="23"/>
      <c r="H54" s="23"/>
      <c r="I54" s="23"/>
    </row>
    <row r="55" spans="1:9" x14ac:dyDescent="0.3">
      <c r="A55" s="2" t="s">
        <v>281</v>
      </c>
      <c r="B55" s="2" t="s">
        <v>18</v>
      </c>
      <c r="C55" s="23"/>
      <c r="D55" s="23"/>
      <c r="E55" s="23"/>
      <c r="F55" s="23"/>
      <c r="G55" s="23"/>
      <c r="H55" s="23"/>
      <c r="I55" s="23"/>
    </row>
    <row r="56" spans="1:9" x14ac:dyDescent="0.3">
      <c r="A56" s="2" t="s">
        <v>19</v>
      </c>
      <c r="B56" s="2" t="s">
        <v>20</v>
      </c>
      <c r="C56" s="23"/>
      <c r="D56" s="23"/>
      <c r="E56" s="23"/>
      <c r="F56" s="23"/>
      <c r="G56" s="23"/>
      <c r="H56" s="23"/>
      <c r="I56" s="23"/>
    </row>
    <row r="57" spans="1:9" x14ac:dyDescent="0.3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3">
      <c r="A58" s="23"/>
      <c r="B58" s="5"/>
      <c r="C58" s="5"/>
      <c r="D58" s="23"/>
      <c r="E58" s="23"/>
      <c r="F58" s="23"/>
      <c r="G58" s="23"/>
      <c r="H58" s="23"/>
      <c r="I58" s="23"/>
    </row>
    <row r="59" spans="1:9" x14ac:dyDescent="0.3">
      <c r="A59" s="2" t="s">
        <v>282</v>
      </c>
      <c r="B59" s="6"/>
      <c r="C59" s="5"/>
      <c r="D59" s="23"/>
      <c r="E59" s="23"/>
      <c r="F59" s="23"/>
      <c r="G59" s="23"/>
      <c r="H59" s="23"/>
      <c r="I59" s="23"/>
    </row>
    <row r="60" spans="1:9" x14ac:dyDescent="0.3">
      <c r="A60" s="2" t="s">
        <v>22</v>
      </c>
      <c r="B60" s="6"/>
      <c r="C60" s="5"/>
      <c r="D60" s="23"/>
      <c r="E60" s="23"/>
      <c r="F60" s="23"/>
      <c r="G60" s="23"/>
      <c r="H60" s="23"/>
      <c r="I60" s="23"/>
    </row>
    <row r="61" spans="1:9" x14ac:dyDescent="0.3">
      <c r="A61" s="23"/>
      <c r="B61" s="5"/>
      <c r="C61" s="5"/>
      <c r="D61" s="23"/>
      <c r="E61" s="23"/>
      <c r="F61" s="23"/>
      <c r="G61" s="23"/>
      <c r="H61" s="23"/>
      <c r="I61" s="23"/>
    </row>
    <row r="62" spans="1:9" x14ac:dyDescent="0.3">
      <c r="A62" s="23"/>
      <c r="B62" s="23"/>
      <c r="C62" s="23"/>
      <c r="D62" s="23"/>
      <c r="E62" s="23"/>
      <c r="F62" s="23"/>
      <c r="G62" s="23"/>
      <c r="H62" s="23"/>
      <c r="I62" s="23"/>
    </row>
    <row r="63" spans="1:9" x14ac:dyDescent="0.3">
      <c r="A63" s="2" t="s">
        <v>283</v>
      </c>
      <c r="B63" s="2">
        <v>2022</v>
      </c>
      <c r="C63" s="23"/>
      <c r="D63" s="23"/>
      <c r="E63" s="23"/>
      <c r="F63" s="23"/>
      <c r="G63" s="23"/>
      <c r="H63" s="23"/>
      <c r="I63" s="23"/>
    </row>
    <row r="64" spans="1:9" x14ac:dyDescent="0.3">
      <c r="A64" s="2" t="s">
        <v>284</v>
      </c>
      <c r="B64" s="2" t="s">
        <v>188</v>
      </c>
      <c r="C64" s="23"/>
      <c r="D64" s="23"/>
      <c r="E64" s="23"/>
      <c r="F64" s="23"/>
      <c r="G64" s="23"/>
      <c r="H64" s="23"/>
      <c r="I64" s="23"/>
    </row>
    <row r="65" spans="1:9" x14ac:dyDescent="0.3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3">
      <c r="A66" s="7" t="s">
        <v>24</v>
      </c>
      <c r="B66" s="8"/>
      <c r="C66" s="8"/>
      <c r="D66" s="8"/>
      <c r="E66" s="8"/>
      <c r="F66" s="8"/>
      <c r="G66" s="8"/>
      <c r="H66" s="9">
        <f>H28</f>
        <v>-2500</v>
      </c>
      <c r="I66" s="23"/>
    </row>
    <row r="67" spans="1:9" x14ac:dyDescent="0.3">
      <c r="A67" s="23"/>
      <c r="B67" s="23"/>
      <c r="C67" s="23"/>
      <c r="D67" s="23"/>
      <c r="E67" s="23"/>
      <c r="F67" s="23"/>
      <c r="G67" s="23"/>
      <c r="H67" s="23"/>
      <c r="I67" s="23"/>
    </row>
    <row r="68" spans="1:9" x14ac:dyDescent="0.3">
      <c r="A68" s="8" t="s">
        <v>285</v>
      </c>
      <c r="B68" s="8"/>
      <c r="C68" s="8"/>
      <c r="D68" s="2" t="s">
        <v>309</v>
      </c>
      <c r="E68" s="25" t="s">
        <v>275</v>
      </c>
      <c r="F68" s="2" t="s">
        <v>310</v>
      </c>
      <c r="G68" s="10" t="s">
        <v>276</v>
      </c>
      <c r="H68" s="2" t="s">
        <v>311</v>
      </c>
      <c r="I68" s="10" t="s">
        <v>312</v>
      </c>
    </row>
    <row r="69" spans="1:9" x14ac:dyDescent="0.3">
      <c r="A69" s="7" t="str">
        <f>VLOOKUP(A31,'Kodelister brukt i eksemplene'!$A$66:$C$96,3,0)</f>
        <v>14 Input VAT deductible (payed on import) Regular rate</v>
      </c>
      <c r="B69" s="8"/>
      <c r="C69" s="8"/>
      <c r="D69" s="2"/>
      <c r="E69" s="2" t="str">
        <f>E31</f>
        <v>25% inng mva</v>
      </c>
      <c r="F69" s="11"/>
      <c r="G69" s="12"/>
      <c r="H69" s="23">
        <f>H31</f>
        <v>-2500</v>
      </c>
      <c r="I69" s="2"/>
    </row>
    <row r="70" spans="1:9" x14ac:dyDescent="0.3">
      <c r="A70" s="7"/>
      <c r="B70" s="8"/>
      <c r="C70" s="8"/>
      <c r="D70" s="2"/>
      <c r="E70" s="2"/>
      <c r="F70" s="11"/>
      <c r="G70" s="12"/>
      <c r="H70" s="11"/>
      <c r="I70" s="2"/>
    </row>
    <row r="71" spans="1:9" x14ac:dyDescent="0.3">
      <c r="A71" s="7"/>
      <c r="B71" s="8"/>
      <c r="C71" s="8"/>
      <c r="D71" s="2"/>
      <c r="E71" s="2"/>
      <c r="F71" s="11"/>
      <c r="G71" s="12"/>
      <c r="H71" s="11"/>
      <c r="I71" s="2"/>
    </row>
    <row r="72" spans="1:9" x14ac:dyDescent="0.3">
      <c r="A72" s="7"/>
      <c r="B72" s="8"/>
      <c r="C72" s="8"/>
      <c r="D72" s="2"/>
      <c r="E72" s="2"/>
      <c r="F72" s="11"/>
      <c r="G72" s="2"/>
      <c r="H72" s="11"/>
      <c r="I72" s="2"/>
    </row>
    <row r="73" spans="1:9" x14ac:dyDescent="0.3">
      <c r="A73" s="23"/>
      <c r="B73" s="23"/>
      <c r="C73" s="23"/>
      <c r="D73" s="23"/>
      <c r="E73" s="23"/>
      <c r="F73" s="23"/>
      <c r="G73" s="23"/>
      <c r="H73" s="23"/>
      <c r="I73" s="23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71C32DEAFFE3B4B96D01FE0FE913B3B" ma:contentTypeVersion="20" ma:contentTypeDescription="Opprett et nytt dokument." ma:contentTypeScope="" ma:versionID="aede315d5b925a07e5cacaa0ceea4b20">
  <xsd:schema xmlns:xsd="http://www.w3.org/2001/XMLSchema" xmlns:xs="http://www.w3.org/2001/XMLSchema" xmlns:p="http://schemas.microsoft.com/office/2006/metadata/properties" xmlns:ns2="8f3bf5a6-5369-4277-b2f1-c47066d1c7ce" targetNamespace="http://schemas.microsoft.com/office/2006/metadata/properties" ma:root="true" ma:fieldsID="8002682317f967cbab1e2c1a7ba68677" ns2:_="">
    <xsd:import namespace="8f3bf5a6-5369-4277-b2f1-c47066d1c7c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3bf5a6-5369-4277-b2f1-c47066d1c7c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Innholdstype"/>
        <xsd:element ref="dc:title" minOccurs="0" maxOccurs="1" ma:index="5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/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D7E8F5-B790-4687-B69F-6890A7554A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3bf5a6-5369-4277-b2f1-c47066d1c7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E337DF8-E3C2-4E4A-95E3-036EA908DE2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FCAF3D-F7CA-43A7-9D83-D55F559FF08A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8f3bf5a6-5369-4277-b2f1-c47066d1c7ce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33</vt:i4>
      </vt:variant>
      <vt:variant>
        <vt:lpstr>Navngitte områder</vt:lpstr>
      </vt:variant>
      <vt:variant>
        <vt:i4>2</vt:i4>
      </vt:variant>
    </vt:vector>
  </HeadingPairs>
  <TitlesOfParts>
    <vt:vector size="35" baseType="lpstr">
      <vt:lpstr>Testtilfeller</vt:lpstr>
      <vt:lpstr>Kodelister brukt i eksemplene</vt:lpstr>
      <vt:lpstr>Hjelpeark, ikke bruk</vt:lpstr>
      <vt:lpstr>Melding med alle tilfeller</vt:lpstr>
      <vt:lpstr>Kode1</vt:lpstr>
      <vt:lpstr>Kode11</vt:lpstr>
      <vt:lpstr>Kode12</vt:lpstr>
      <vt:lpstr>Kode13</vt:lpstr>
      <vt:lpstr>Kode14</vt:lpstr>
      <vt:lpstr>Kode15</vt:lpstr>
      <vt:lpstr>Kode3</vt:lpstr>
      <vt:lpstr>Kode31</vt:lpstr>
      <vt:lpstr>Kode32</vt:lpstr>
      <vt:lpstr>Kode33</vt:lpstr>
      <vt:lpstr>Kode5</vt:lpstr>
      <vt:lpstr>Kode51</vt:lpstr>
      <vt:lpstr>Kode52</vt:lpstr>
      <vt:lpstr>Kode6</vt:lpstr>
      <vt:lpstr>Kode81</vt:lpstr>
      <vt:lpstr>Kode82</vt:lpstr>
      <vt:lpstr>Kode83</vt:lpstr>
      <vt:lpstr>Kode84</vt:lpstr>
      <vt:lpstr>Kode85</vt:lpstr>
      <vt:lpstr>Kode86</vt:lpstr>
      <vt:lpstr>Kode87</vt:lpstr>
      <vt:lpstr>Kode88</vt:lpstr>
      <vt:lpstr>Kode89</vt:lpstr>
      <vt:lpstr>Kode91</vt:lpstr>
      <vt:lpstr>Kode92</vt:lpstr>
      <vt:lpstr>Tilbakeføring inngående mva</vt:lpstr>
      <vt:lpstr>Tap på krav</vt:lpstr>
      <vt:lpstr>Uttak</vt:lpstr>
      <vt:lpstr>Justering</vt:lpstr>
      <vt:lpstr>Grunnlag</vt:lpstr>
      <vt:lpstr>'Hjelpeark, ikke bruk'!Utvalg</vt:lpstr>
    </vt:vector>
  </TitlesOfParts>
  <Company>Skatteetaten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Os, Harald</dc:creator>
  <cp:lastModifiedBy>Lie, Kristian</cp:lastModifiedBy>
  <dcterms:created xsi:type="dcterms:W3CDTF">2020-11-26T05:13:52Z</dcterms:created>
  <dcterms:modified xsi:type="dcterms:W3CDTF">2021-01-14T19:44:35Z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0x010100771C32DEAFFE3B4B96D01FE0FE913B3B</vt:lpwstr>
  </property>
</Properties>
</file>