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860" yWindow="980" windowWidth="24720" windowHeight="166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71" i="2"/>
  <c r="M270" i="2"/>
  <c r="N269" i="2"/>
  <c r="M269" i="2"/>
  <c r="M268" i="2"/>
  <c r="M267" i="2"/>
  <c r="M265" i="2"/>
  <c r="M264" i="2"/>
  <c r="M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<sst xmlns="http://schemas.openxmlformats.org/spreadsheetml/2006/main" count="1999" uniqueCount="483">
  <si>
    <t>Sample</t>
  </si>
  <si>
    <t>C_S1</t>
  </si>
  <si>
    <t>i7_5</t>
  </si>
  <si>
    <t>i5_17</t>
  </si>
  <si>
    <t>C_S2</t>
  </si>
  <si>
    <t>i7_15</t>
  </si>
  <si>
    <t>i5_11</t>
  </si>
  <si>
    <t>C_S3</t>
  </si>
  <si>
    <t>i7_11</t>
  </si>
  <si>
    <t>C_H1</t>
  </si>
  <si>
    <t>i5_21</t>
  </si>
  <si>
    <t>C_H2</t>
  </si>
  <si>
    <t>i7_3</t>
  </si>
  <si>
    <t>i5_3</t>
  </si>
  <si>
    <t>C_H3</t>
  </si>
  <si>
    <t>i7_1</t>
  </si>
  <si>
    <t>C_B1</t>
  </si>
  <si>
    <t>i7_2</t>
  </si>
  <si>
    <t>i5_16</t>
  </si>
  <si>
    <t>C_B2</t>
  </si>
  <si>
    <t>i7_6</t>
  </si>
  <si>
    <t>i5_7</t>
  </si>
  <si>
    <t>T_S1</t>
  </si>
  <si>
    <t>i7_10</t>
  </si>
  <si>
    <t>i5_5</t>
  </si>
  <si>
    <t>T_S2</t>
  </si>
  <si>
    <t>i7_7</t>
  </si>
  <si>
    <t>i5_22</t>
  </si>
  <si>
    <t>T_S3</t>
  </si>
  <si>
    <t>i5_12</t>
  </si>
  <si>
    <t>T_H1</t>
  </si>
  <si>
    <t>i5_1</t>
  </si>
  <si>
    <t>T_H2</t>
  </si>
  <si>
    <t>i7_8</t>
  </si>
  <si>
    <t>T_H3</t>
  </si>
  <si>
    <t>i7_9</t>
  </si>
  <si>
    <t>T_B1</t>
  </si>
  <si>
    <t>i7_4</t>
  </si>
  <si>
    <t>i5_8</t>
  </si>
  <si>
    <t>T_B2</t>
  </si>
  <si>
    <t>i7_16</t>
  </si>
  <si>
    <t>W_S1</t>
  </si>
  <si>
    <t>i5_18</t>
  </si>
  <si>
    <t>W_S2</t>
  </si>
  <si>
    <t>W_S3</t>
  </si>
  <si>
    <t>W_H1</t>
  </si>
  <si>
    <t>W_H2</t>
  </si>
  <si>
    <t>W_H3</t>
  </si>
  <si>
    <t>CQ_S1</t>
  </si>
  <si>
    <t>CQ_S2</t>
  </si>
  <si>
    <t>CQ_S3</t>
  </si>
  <si>
    <t>CQ_H1</t>
  </si>
  <si>
    <t>CQ_H2</t>
  </si>
  <si>
    <t>CQ_H3</t>
  </si>
  <si>
    <t>CQ_B1</t>
  </si>
  <si>
    <t>CQ_B2</t>
  </si>
  <si>
    <t>i7_12</t>
  </si>
  <si>
    <t>i5_2</t>
  </si>
  <si>
    <t>SJ_S1</t>
  </si>
  <si>
    <t>SJ_S2</t>
  </si>
  <si>
    <t>SJ_S3</t>
  </si>
  <si>
    <t>SJ_H1</t>
  </si>
  <si>
    <t>SJ_H2</t>
  </si>
  <si>
    <t>i7_14</t>
  </si>
  <si>
    <t>SJ_H3</t>
  </si>
  <si>
    <t>SJ_B1</t>
  </si>
  <si>
    <t>SJ_B2</t>
  </si>
  <si>
    <t>M_S1</t>
  </si>
  <si>
    <t>i5_20</t>
  </si>
  <si>
    <t>M_S2</t>
  </si>
  <si>
    <t>M_S3</t>
  </si>
  <si>
    <t>M_H1</t>
  </si>
  <si>
    <t>M_H2</t>
  </si>
  <si>
    <t>M_H3</t>
  </si>
  <si>
    <t>M_B1</t>
  </si>
  <si>
    <t>M_B2</t>
  </si>
  <si>
    <t>V1_1L</t>
  </si>
  <si>
    <t>V1_1R</t>
  </si>
  <si>
    <t>i5_15</t>
  </si>
  <si>
    <t>V1_2L</t>
  </si>
  <si>
    <t>V1_2R</t>
  </si>
  <si>
    <t>i5_6</t>
  </si>
  <si>
    <t>V1_5L</t>
  </si>
  <si>
    <t>V1_5R</t>
  </si>
  <si>
    <t>V2_1L</t>
  </si>
  <si>
    <t>V2_1R</t>
  </si>
  <si>
    <t>V2_2L</t>
  </si>
  <si>
    <t>V2_2R</t>
  </si>
  <si>
    <t>V2_5L</t>
  </si>
  <si>
    <t>V2_5R</t>
  </si>
  <si>
    <t>V3_1L</t>
  </si>
  <si>
    <t>V3_1R</t>
  </si>
  <si>
    <t>V3_2L</t>
  </si>
  <si>
    <t>V3_2R</t>
  </si>
  <si>
    <t>V3_5L</t>
  </si>
  <si>
    <t>V3_5R</t>
  </si>
  <si>
    <t>N_1</t>
  </si>
  <si>
    <t>N_2</t>
  </si>
  <si>
    <t>N_3</t>
  </si>
  <si>
    <t>UN_1</t>
  </si>
  <si>
    <t>UN_2</t>
  </si>
  <si>
    <t>UN_3</t>
  </si>
  <si>
    <t>Positive control (HMP mock community DNA)</t>
  </si>
  <si>
    <t>#Sample_Name</t>
  </si>
  <si>
    <t>Barcode1</t>
  </si>
  <si>
    <t>Barcode2</t>
  </si>
  <si>
    <t>r1 defined 0</t>
  </si>
  <si>
    <t>r2 defined 0</t>
  </si>
  <si>
    <t>AACCAGTC:AATCGCCA</t>
  </si>
  <si>
    <t>GTTGGCCG:GGTAACGC</t>
  </si>
  <si>
    <t>TTCAGCGA:AATCGCCA</t>
  </si>
  <si>
    <t>GCGTTACC:GCGGCAAT</t>
  </si>
  <si>
    <t>CCTAATAA:GGTAACGC</t>
  </si>
  <si>
    <t>CCTAATAA:TCGCTGAA</t>
  </si>
  <si>
    <t>GTTGGCCG:TTATTAGG</t>
  </si>
  <si>
    <t>AACGCTAA:AATCGCCA</t>
  </si>
  <si>
    <t>CAACCTTA:ATAGCCAA</t>
  </si>
  <si>
    <t>TGACTGCT:GCGGCAAT</t>
  </si>
  <si>
    <t>GAACGGAG:GCGGCAAT</t>
  </si>
  <si>
    <t>TTCAGCGA:GACTGGTT</t>
  </si>
  <si>
    <t>AACCAGTC:GCGTAGGC</t>
  </si>
  <si>
    <t>CCTAATAA:GCGTAGGC</t>
  </si>
  <si>
    <t>GGATGCCA:TAAGGTTG</t>
  </si>
  <si>
    <t>CCTCTGAT:GCGGCAAT</t>
  </si>
  <si>
    <t>GGATGCCA:CAGCCTCC</t>
  </si>
  <si>
    <t>GAACGGAG:AATCGCCA</t>
  </si>
  <si>
    <t>TGACTGCT:CAGCCTCC</t>
  </si>
  <si>
    <t>GAACGGAG:GACTGGTT</t>
  </si>
  <si>
    <t>ACTGAAGT:AATCGCCA</t>
  </si>
  <si>
    <t>TGACTGCT:GCGTAGGC</t>
  </si>
  <si>
    <t>AAGACTAC:ATAGCCAA</t>
  </si>
  <si>
    <t>AACGCTAA:GACTGGTT</t>
  </si>
  <si>
    <t>GAACGGAG:TAAGGTTG</t>
  </si>
  <si>
    <t>ACTGAAGT:GCGGCAAT</t>
  </si>
  <si>
    <t>blank.swab</t>
  </si>
  <si>
    <t>CCTCTGAT:CAGCCTCC</t>
  </si>
  <si>
    <t>ACTGAAGT:GCGTAGGC</t>
  </si>
  <si>
    <t>ACTGAAGT:TTATTAGG</t>
  </si>
  <si>
    <t>no.dna</t>
  </si>
  <si>
    <t>AAGACTAC:CAGCCTCC</t>
  </si>
  <si>
    <t>CP7.2.R</t>
  </si>
  <si>
    <t>ATTGCCGC:TTATTAGG</t>
  </si>
  <si>
    <t>CP1.3.R</t>
  </si>
  <si>
    <t>P8.0.WD</t>
  </si>
  <si>
    <t>CP6.5.R</t>
  </si>
  <si>
    <t>P9.5.SC</t>
  </si>
  <si>
    <t>P10.0.WS</t>
  </si>
  <si>
    <t>P9.0.WD</t>
  </si>
  <si>
    <t>P10.3.SA</t>
  </si>
  <si>
    <t>CP1.1.R</t>
  </si>
  <si>
    <t>P10.0.SC</t>
  </si>
  <si>
    <t>P10.2.WD</t>
  </si>
  <si>
    <t>P9.5.WS</t>
  </si>
  <si>
    <t>CP2.4.R</t>
  </si>
  <si>
    <t>CP6.2.L</t>
  </si>
  <si>
    <t>CP2.3.R</t>
  </si>
  <si>
    <t>CP1.0.L</t>
  </si>
  <si>
    <t>P10.4.SA</t>
  </si>
  <si>
    <t>P9.5.WD</t>
  </si>
  <si>
    <t>P7.4.SC</t>
  </si>
  <si>
    <t>CP6.1.R</t>
  </si>
  <si>
    <t>P8.3.WS</t>
  </si>
  <si>
    <t>CP7.1.L</t>
  </si>
  <si>
    <t>P10.4.WS</t>
  </si>
  <si>
    <t>ACTGAAGT:TAAGGTTG</t>
  </si>
  <si>
    <t>P8.0.WS</t>
  </si>
  <si>
    <t>P10.1.WD</t>
  </si>
  <si>
    <t>P10.3.SC</t>
  </si>
  <si>
    <t>P9.1.SA</t>
  </si>
  <si>
    <t>P9.2.WD</t>
  </si>
  <si>
    <t>CP6.4.L</t>
  </si>
  <si>
    <t>CP2.0.L</t>
  </si>
  <si>
    <t>CP6.3.L</t>
  </si>
  <si>
    <t>CP2.5.R</t>
  </si>
  <si>
    <t>P8.3.SC</t>
  </si>
  <si>
    <t>CP1.3.L</t>
  </si>
  <si>
    <t>P9.4.SC</t>
  </si>
  <si>
    <t>P4.2.SA</t>
  </si>
  <si>
    <t>CP2.2.L</t>
  </si>
  <si>
    <t>CP2.0.R</t>
  </si>
  <si>
    <t>P10.1.WS</t>
  </si>
  <si>
    <t>P9.4.WS</t>
  </si>
  <si>
    <t>CP1.2.R</t>
  </si>
  <si>
    <t>CP2.2.R</t>
  </si>
  <si>
    <t>P8.0.SA</t>
  </si>
  <si>
    <t>P7.2.SA</t>
  </si>
  <si>
    <t>P8.1.WD</t>
  </si>
  <si>
    <t>CP7.3.R</t>
  </si>
  <si>
    <t>P10.4.WD</t>
  </si>
  <si>
    <t>P8.2.SC</t>
  </si>
  <si>
    <t>P8.5.WS</t>
  </si>
  <si>
    <t>P8.1.SA</t>
  </si>
  <si>
    <t>P7.0.SC</t>
  </si>
  <si>
    <t>P9.0.SA</t>
  </si>
  <si>
    <t>CP1.5.L</t>
  </si>
  <si>
    <t>P8.2.SA</t>
  </si>
  <si>
    <t>CP1.5.R</t>
  </si>
  <si>
    <t>P9.4.SA</t>
  </si>
  <si>
    <t>P10.2.WS</t>
  </si>
  <si>
    <t>CP6.2.R</t>
  </si>
  <si>
    <t>CP2.5.L</t>
  </si>
  <si>
    <t>P10.0.SA</t>
  </si>
  <si>
    <t>CP2.1.L</t>
  </si>
  <si>
    <t>P7.0.SA</t>
  </si>
  <si>
    <t>CP6.3.R</t>
  </si>
  <si>
    <t>P9.0.SC</t>
  </si>
  <si>
    <t>P7.0.WS</t>
  </si>
  <si>
    <t>P10.2.SA</t>
  </si>
  <si>
    <t>P9.5.SA</t>
  </si>
  <si>
    <t>P7.1.SA</t>
  </si>
  <si>
    <t>CP7.2.L</t>
  </si>
  <si>
    <t>CP6.5.L</t>
  </si>
  <si>
    <t>P8.1.WS</t>
  </si>
  <si>
    <t>P4.1.SA</t>
  </si>
  <si>
    <t>CP2.4.L</t>
  </si>
  <si>
    <t>P10.3.WD</t>
  </si>
  <si>
    <t>P7.2.SC</t>
  </si>
  <si>
    <t>CP2.3.L</t>
  </si>
  <si>
    <t>CP7.5.L</t>
  </si>
  <si>
    <t>P7.3.SC</t>
  </si>
  <si>
    <t>P9.1.SC</t>
  </si>
  <si>
    <t>CP1.0.R</t>
  </si>
  <si>
    <t>P10.3.WS</t>
  </si>
  <si>
    <t>CP7.5.R</t>
  </si>
  <si>
    <t>CP6.1.L</t>
  </si>
  <si>
    <t>P9.2.SC</t>
  </si>
  <si>
    <t>P7.2.WD</t>
  </si>
  <si>
    <t>P7.3.WS</t>
  </si>
  <si>
    <t>P9.2.WS</t>
  </si>
  <si>
    <t>P10.0.WD</t>
  </si>
  <si>
    <t>P8.3.WD</t>
  </si>
  <si>
    <t>P8.2.WD</t>
  </si>
  <si>
    <t>P8.2.WS</t>
  </si>
  <si>
    <t>CP1.1.L</t>
  </si>
  <si>
    <t>CP2.1.R</t>
  </si>
  <si>
    <t>P8.5.SA</t>
  </si>
  <si>
    <t>P9.0.WS</t>
  </si>
  <si>
    <t>P7.1.WD</t>
  </si>
  <si>
    <t>P7.1.WS</t>
  </si>
  <si>
    <t>P8.1.SC</t>
  </si>
  <si>
    <t>P9.1.WS</t>
  </si>
  <si>
    <t>P9.2.SA</t>
  </si>
  <si>
    <t>P8.3.SA</t>
  </si>
  <si>
    <t>CP7.4.L</t>
  </si>
  <si>
    <t>P10.2.SC</t>
  </si>
  <si>
    <t>P7.1.SC</t>
  </si>
  <si>
    <t>CP1.2.L</t>
  </si>
  <si>
    <t>P7.3.SA</t>
  </si>
  <si>
    <t>CP7.1.R</t>
  </si>
  <si>
    <t>P9.3.SC</t>
  </si>
  <si>
    <t>P4.0.SA</t>
  </si>
  <si>
    <t>P8.5.WD</t>
  </si>
  <si>
    <t>CP1.4.R</t>
  </si>
  <si>
    <t>CP7.0.L</t>
  </si>
  <si>
    <t>P8.5.SC</t>
  </si>
  <si>
    <t>P7.0.WD</t>
  </si>
  <si>
    <t>P10.1.SA</t>
  </si>
  <si>
    <t>P10.1.SC</t>
  </si>
  <si>
    <t>CP6.4.R</t>
  </si>
  <si>
    <t>P9.1.WD</t>
  </si>
  <si>
    <t>CP1.4.L</t>
  </si>
  <si>
    <t>P7.2.WS</t>
  </si>
  <si>
    <t>P10.4.SC</t>
  </si>
  <si>
    <t>P9.3.SA</t>
  </si>
  <si>
    <t>CP7.3.L</t>
  </si>
  <si>
    <t>P7.4.SA</t>
  </si>
  <si>
    <t>P8.0.SC</t>
  </si>
  <si>
    <t>v3 kit run (date)</t>
  </si>
  <si>
    <t>(Détente) v2 kit run (date)</t>
  </si>
  <si>
    <t>seq1 v2 kit run (date)</t>
  </si>
  <si>
    <t>seq2 v2 kit run (22.5.15)</t>
  </si>
  <si>
    <t>Run to collate for final analysis</t>
  </si>
  <si>
    <t>Abundance in final analysis</t>
  </si>
  <si>
    <t>Need to remove from run 3?</t>
  </si>
  <si>
    <t>Add from 2?</t>
  </si>
  <si>
    <t>Barcode F</t>
  </si>
  <si>
    <t>Barcode R</t>
  </si>
  <si>
    <t>Date on tube</t>
  </si>
  <si>
    <t>Abundance</t>
  </si>
  <si>
    <t>Abundance2</t>
  </si>
  <si>
    <t>Abundance3</t>
  </si>
  <si>
    <t>Abundance4</t>
  </si>
  <si>
    <t>Abundance5</t>
  </si>
  <si>
    <t>Abundance6</t>
  </si>
  <si>
    <t>Abundance7</t>
  </si>
  <si>
    <t>Abundance8</t>
  </si>
  <si>
    <t>F2</t>
  </si>
  <si>
    <t>R16</t>
  </si>
  <si>
    <t>11.2.15</t>
  </si>
  <si>
    <t>NA</t>
  </si>
  <si>
    <t>F4</t>
  </si>
  <si>
    <t>R9</t>
  </si>
  <si>
    <t>F8</t>
  </si>
  <si>
    <t>R17</t>
  </si>
  <si>
    <t>15.4.15</t>
  </si>
  <si>
    <t>F16</t>
  </si>
  <si>
    <t>24.3.15</t>
  </si>
  <si>
    <t>F7</t>
  </si>
  <si>
    <t>R24</t>
  </si>
  <si>
    <t>F9</t>
  </si>
  <si>
    <t>R1</t>
  </si>
  <si>
    <t>31.3.15</t>
  </si>
  <si>
    <t>R23</t>
  </si>
  <si>
    <t>F20</t>
  </si>
  <si>
    <t>26.3.15</t>
  </si>
  <si>
    <t>F5</t>
  </si>
  <si>
    <t>R8</t>
  </si>
  <si>
    <t>18.3.15</t>
  </si>
  <si>
    <t>R7</t>
  </si>
  <si>
    <t>F24</t>
  </si>
  <si>
    <t>R15</t>
  </si>
  <si>
    <t>6.4.15</t>
  </si>
  <si>
    <t>R25</t>
  </si>
  <si>
    <t>F10</t>
  </si>
  <si>
    <t>11.3.15</t>
  </si>
  <si>
    <t>F14</t>
  </si>
  <si>
    <t>F1</t>
  </si>
  <si>
    <t>23.4.15</t>
  </si>
  <si>
    <t>F22</t>
  </si>
  <si>
    <t>30.4.15</t>
  </si>
  <si>
    <t>8.5.15</t>
  </si>
  <si>
    <t>F6</t>
  </si>
  <si>
    <t>F18</t>
  </si>
  <si>
    <t>F3</t>
  </si>
  <si>
    <t xml:space="preserve">F6 </t>
  </si>
  <si>
    <t>16.7.14</t>
  </si>
  <si>
    <t>29.1.15</t>
  </si>
  <si>
    <t>17440</t>
  </si>
  <si>
    <t>DÉTENTE</t>
  </si>
  <si>
    <t xml:space="preserve"> -</t>
  </si>
  <si>
    <t>No</t>
  </si>
  <si>
    <t>8.8.14</t>
  </si>
  <si>
    <t>22475</t>
  </si>
  <si>
    <t xml:space="preserve">DÉTENTE </t>
  </si>
  <si>
    <t>12.8.14</t>
  </si>
  <si>
    <t>12.1.15</t>
  </si>
  <si>
    <t>21.10.14</t>
  </si>
  <si>
    <t>13.1.15</t>
  </si>
  <si>
    <t xml:space="preserve"> - </t>
  </si>
  <si>
    <t>19.1.15</t>
  </si>
  <si>
    <t xml:space="preserve">F14 </t>
  </si>
  <si>
    <t xml:space="preserve">R16 </t>
  </si>
  <si>
    <t>min</t>
  </si>
  <si>
    <t>25th</t>
  </si>
  <si>
    <t>50th</t>
  </si>
  <si>
    <t>75th</t>
  </si>
  <si>
    <t>max</t>
  </si>
  <si>
    <t>CP3.1.L</t>
  </si>
  <si>
    <t>CP3.1.R</t>
  </si>
  <si>
    <t>CP3.2.L</t>
  </si>
  <si>
    <t>CP3.2.R</t>
  </si>
  <si>
    <t>CP3.3.L</t>
  </si>
  <si>
    <t>CP3.3.R</t>
  </si>
  <si>
    <t>CP3.4.L</t>
  </si>
  <si>
    <t>CP3.4.R</t>
  </si>
  <si>
    <t>CP4.0.L</t>
  </si>
  <si>
    <t>CP4.0.R</t>
  </si>
  <si>
    <t>CP4.2.L</t>
  </si>
  <si>
    <t>CP4.2.R</t>
  </si>
  <si>
    <t>CP4.3.L</t>
  </si>
  <si>
    <t>CP4.3.R</t>
  </si>
  <si>
    <t>CP4.4.L</t>
  </si>
  <si>
    <t>CP4.4.R</t>
  </si>
  <si>
    <t>CP4.5.L</t>
  </si>
  <si>
    <t>CP4.5.R</t>
  </si>
  <si>
    <t>CP5.0.L</t>
  </si>
  <si>
    <t>CP5.0.R</t>
  </si>
  <si>
    <t>CP5.1.L</t>
  </si>
  <si>
    <t>CP5.1.R</t>
  </si>
  <si>
    <t>CP5.2.L</t>
  </si>
  <si>
    <t>CP5.2.R</t>
  </si>
  <si>
    <t>CP5.3.L</t>
  </si>
  <si>
    <t>CP5.3.R</t>
  </si>
  <si>
    <t>CP5.4.L</t>
  </si>
  <si>
    <t>CP5.4.R</t>
  </si>
  <si>
    <t>CP5.5.L</t>
  </si>
  <si>
    <t>CP5.5.R</t>
  </si>
  <si>
    <t>CP9.0.L</t>
  </si>
  <si>
    <t>CP9.0.R</t>
  </si>
  <si>
    <t>CP9.1.L</t>
  </si>
  <si>
    <t>CP9.1.R</t>
  </si>
  <si>
    <t>CP9.2.L</t>
  </si>
  <si>
    <t>CP9.2.R</t>
  </si>
  <si>
    <t>CP9.3.L</t>
  </si>
  <si>
    <t>CP9.3.R</t>
  </si>
  <si>
    <t>CP9.4.L</t>
  </si>
  <si>
    <t>CP9.4.R</t>
  </si>
  <si>
    <t>CP9.5.L</t>
  </si>
  <si>
    <t>CP9.5.R</t>
  </si>
  <si>
    <t>P1.0.SA</t>
  </si>
  <si>
    <t>P1.0.SC</t>
  </si>
  <si>
    <t>P1.0.WD</t>
  </si>
  <si>
    <t>P1.0.WS</t>
  </si>
  <si>
    <t>P1.1.SA</t>
  </si>
  <si>
    <t>P1.1.SC</t>
  </si>
  <si>
    <t>P1.1.WD</t>
  </si>
  <si>
    <t>P1.1.WS</t>
  </si>
  <si>
    <t>P1.2.SA</t>
  </si>
  <si>
    <t>P1.2.SC</t>
  </si>
  <si>
    <t>P1.2.WD</t>
  </si>
  <si>
    <t>P1.2.WS</t>
  </si>
  <si>
    <t>P1.3.SA</t>
  </si>
  <si>
    <t>P1.3.SC</t>
  </si>
  <si>
    <t>P1.3.WD</t>
  </si>
  <si>
    <t>P1.3.WS</t>
  </si>
  <si>
    <t>P1.4.SA</t>
  </si>
  <si>
    <t>P1.4.SC</t>
  </si>
  <si>
    <t>P1.4.WD</t>
  </si>
  <si>
    <t>P1.4.WS</t>
  </si>
  <si>
    <t>P1.5.SA</t>
  </si>
  <si>
    <t>P1.5.SC</t>
  </si>
  <si>
    <t>P1.5.WD</t>
  </si>
  <si>
    <t>P1.5.WS</t>
  </si>
  <si>
    <t>P2.0.SA</t>
  </si>
  <si>
    <t>P2.0.SC</t>
  </si>
  <si>
    <t>P2.0.SC*</t>
  </si>
  <si>
    <t>P2.0.WD</t>
  </si>
  <si>
    <t>P2.0.WS</t>
  </si>
  <si>
    <t>P2.3.SA</t>
  </si>
  <si>
    <t>P2.3.SC</t>
  </si>
  <si>
    <t>P2.3.WS</t>
  </si>
  <si>
    <t>P2.4.SA</t>
  </si>
  <si>
    <t>P2.4.SC</t>
  </si>
  <si>
    <t>P2.4.WS</t>
  </si>
  <si>
    <t>P2.5.SA</t>
  </si>
  <si>
    <t>P2.5.SC</t>
  </si>
  <si>
    <t>P2.5.WS</t>
  </si>
  <si>
    <t>P3.0.SA</t>
  </si>
  <si>
    <t>P3.0.SC</t>
  </si>
  <si>
    <t>P3.0.WD</t>
  </si>
  <si>
    <t>P3.0.WS</t>
  </si>
  <si>
    <t>P3.1.SA</t>
  </si>
  <si>
    <t>P3.1.SC</t>
  </si>
  <si>
    <t>P3.1.WD</t>
  </si>
  <si>
    <t>P3.1.WS</t>
  </si>
  <si>
    <t>P3.2.SA</t>
  </si>
  <si>
    <t>P3.2.SA*</t>
  </si>
  <si>
    <t>P3.2.SC</t>
  </si>
  <si>
    <t>P5.0.SA</t>
  </si>
  <si>
    <t>P5.0.SC</t>
  </si>
  <si>
    <t>P5.0.WD</t>
  </si>
  <si>
    <t>P5.0.WS</t>
  </si>
  <si>
    <t>P5.1.SA</t>
  </si>
  <si>
    <t>P5.1.SC</t>
  </si>
  <si>
    <t>P5.1.WD</t>
  </si>
  <si>
    <t>P5.1.WS</t>
  </si>
  <si>
    <t>P5.2.SA</t>
  </si>
  <si>
    <t>P5.2.SC</t>
  </si>
  <si>
    <t>P5.2.WD</t>
  </si>
  <si>
    <t>P5.2.WS</t>
  </si>
  <si>
    <t>P5.3.SA</t>
  </si>
  <si>
    <t>P5.3.SC</t>
  </si>
  <si>
    <t>P5.3.WD</t>
  </si>
  <si>
    <t>P5.3.WS</t>
  </si>
  <si>
    <t>P5.4.SA</t>
  </si>
  <si>
    <t>P5.4.SC</t>
  </si>
  <si>
    <t>P5.4.WS</t>
  </si>
  <si>
    <t>P5.5.SA</t>
  </si>
  <si>
    <t>P5.5.SC</t>
  </si>
  <si>
    <t>P5.5.WD</t>
  </si>
  <si>
    <t>P5.5.WS</t>
  </si>
  <si>
    <t>P6.0.SA</t>
  </si>
  <si>
    <t>P6.0.SC</t>
  </si>
  <si>
    <t>P6.0.WS</t>
  </si>
  <si>
    <t>P6.1.SA</t>
  </si>
  <si>
    <t>P6.1.SC</t>
  </si>
  <si>
    <t>P6.1.WD</t>
  </si>
  <si>
    <t>P6.1.WS</t>
  </si>
  <si>
    <t>P6.2.SA</t>
  </si>
  <si>
    <t>P6.2.SC</t>
  </si>
  <si>
    <t>P6.2.WD</t>
  </si>
  <si>
    <t>P6.2.WS</t>
  </si>
  <si>
    <t>P6.3.SA</t>
  </si>
  <si>
    <t>P6.3.SC</t>
  </si>
  <si>
    <t>P6.3.WS</t>
  </si>
  <si>
    <t>P6.4.SA</t>
  </si>
  <si>
    <t>P6.4.SC</t>
  </si>
  <si>
    <t>P6.4.WD</t>
  </si>
  <si>
    <t>P6.4.WS</t>
  </si>
  <si>
    <t>P6.5.SA</t>
  </si>
  <si>
    <t>P6.5.SC</t>
  </si>
  <si>
    <t>P8.5.SA*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</si>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</sst>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.9"/>
      <color rgb="FF000000"/>
      <name val="Arial"/>
    </font>
    <font>
      <sz val="13"/>
      <color theme="1"/>
      <name val="Arial"/>
    </font>
    <font>
      <sz val="12.1"/>
      <color rgb="FF000000"/>
      <name val="Arial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7" fillId="0" borderId="4" xfId="13" applyFont="1" applyFill="1" applyBorder="1" applyAlignment="1">
      <alignment horizontal="center" vertical="center"/>
    </xf>
    <xf numFmtId="0" fontId="9" fillId="0" borderId="5" xfId="13" applyFont="1" applyFill="1" applyBorder="1" applyAlignment="1">
      <alignment horizontal="center" vertical="center"/>
    </xf>
    <xf numFmtId="2" fontId="7" fillId="0" borderId="5" xfId="13" applyNumberFormat="1" applyFont="1" applyFill="1" applyBorder="1" applyAlignment="1">
      <alignment horizontal="center" vertical="center"/>
    </xf>
    <xf numFmtId="0" fontId="9" fillId="0" borderId="5" xfId="13" applyNumberFormat="1" applyFont="1" applyFill="1" applyBorder="1" applyAlignment="1">
      <alignment horizontal="center" vertical="center"/>
    </xf>
    <xf numFmtId="0" fontId="7" fillId="0" borderId="5" xfId="13" applyFont="1" applyFill="1" applyBorder="1" applyAlignment="1">
      <alignment horizontal="center" vertical="center"/>
    </xf>
    <xf numFmtId="0" fontId="9" fillId="0" borderId="6" xfId="13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13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 wrapText="1"/>
    </xf>
    <xf numFmtId="0" fontId="10" fillId="0" borderId="4" xfId="13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5" xfId="13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9" fillId="0" borderId="5" xfId="13" applyFont="1" applyFill="1" applyBorder="1" applyAlignment="1">
      <alignment horizontal="center" vertical="center" wrapText="1"/>
    </xf>
    <xf numFmtId="0" fontId="7" fillId="0" borderId="5" xfId="13" applyFont="1" applyFill="1" applyBorder="1" applyAlignment="1">
      <alignment horizontal="center" vertical="center" wrapText="1"/>
    </xf>
    <xf numFmtId="0" fontId="10" fillId="0" borderId="4" xfId="13" applyFont="1" applyFill="1" applyBorder="1" applyAlignment="1">
      <alignment horizontal="center" vertical="center"/>
    </xf>
    <xf numFmtId="2" fontId="10" fillId="0" borderId="5" xfId="13" applyNumberFormat="1" applyFont="1" applyFill="1" applyBorder="1" applyAlignment="1">
      <alignment horizontal="center" vertical="center"/>
    </xf>
    <xf numFmtId="0" fontId="10" fillId="0" borderId="5" xfId="13" applyFont="1" applyFill="1" applyBorder="1" applyAlignment="1">
      <alignment horizontal="center" vertical="center" wrapText="1"/>
    </xf>
    <xf numFmtId="0" fontId="7" fillId="0" borderId="8" xfId="13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2" fontId="7" fillId="0" borderId="7" xfId="13" applyNumberFormat="1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9" fillId="0" borderId="8" xfId="13" applyFont="1" applyFill="1" applyBorder="1" applyAlignment="1">
      <alignment horizontal="center" vertical="center"/>
    </xf>
    <xf numFmtId="0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3"/>
  </cellStyles>
  <dxfs count="19"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D2:O265" totalsRowShown="0" headerRowDxfId="16" dataDxfId="14" headerRowBorderDxfId="15" tableBorderDxfId="13" totalsRowBorderDxfId="12">
  <autoFilter ref="D2:O265"/>
  <sortState ref="D3:K290">
    <sortCondition ref="D2:D290"/>
  </sortState>
  <tableColumns count="12">
    <tableColumn id="1" name="Sample" dataDxfId="11"/>
    <tableColumn id="2" name="Barcode F" dataDxfId="10"/>
    <tableColumn id="3" name="Barcode R" dataDxfId="9"/>
    <tableColumn id="4" name="Date on tube" dataDxfId="8"/>
    <tableColumn id="5" name="Abundance" dataDxfId="7"/>
    <tableColumn id="6" name="Abundance2" dataDxfId="6"/>
    <tableColumn id="7" name="Abundance3" dataDxfId="5"/>
    <tableColumn id="8" name="Abundance4" dataDxfId="4"/>
    <tableColumn id="9" name="Abundance5" dataDxfId="3"/>
    <tableColumn id="10" name="Abundance6" dataDxfId="2">
      <calculatedColumnFormula>K4</calculatedColumnFormula>
    </tableColumn>
    <tableColumn id="11" name="Abundance7" dataDxfId="1"/>
    <tableColumn id="12" name="Abundance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A73" sqref="A73"/>
    </sheetView>
  </sheetViews>
  <sheetFormatPr baseColWidth="10" defaultRowHeight="13" x14ac:dyDescent="0"/>
  <sheetData>
    <row r="1" spans="1:3" ht="16">
      <c r="A1" s="1" t="s">
        <v>103</v>
      </c>
      <c r="B1" s="2" t="s">
        <v>104</v>
      </c>
      <c r="C1" s="2" t="s">
        <v>105</v>
      </c>
    </row>
    <row r="2" spans="1:3" ht="16">
      <c r="A2" s="1" t="s">
        <v>1</v>
      </c>
      <c r="B2" s="3" t="s">
        <v>2</v>
      </c>
      <c r="C2" s="2" t="s">
        <v>3</v>
      </c>
    </row>
    <row r="3" spans="1:3" ht="16">
      <c r="A3" s="1" t="s">
        <v>4</v>
      </c>
      <c r="B3" s="3" t="s">
        <v>5</v>
      </c>
      <c r="C3" s="2" t="s">
        <v>6</v>
      </c>
    </row>
    <row r="4" spans="1:3" ht="16">
      <c r="A4" s="1" t="s">
        <v>7</v>
      </c>
      <c r="B4" s="3" t="s">
        <v>8</v>
      </c>
      <c r="C4" s="2" t="s">
        <v>6</v>
      </c>
    </row>
    <row r="5" spans="1:3" ht="16">
      <c r="A5" s="1" t="s">
        <v>9</v>
      </c>
      <c r="B5" s="3" t="s">
        <v>8</v>
      </c>
      <c r="C5" s="2" t="s">
        <v>10</v>
      </c>
    </row>
    <row r="6" spans="1:3" ht="16">
      <c r="A6" s="1" t="s">
        <v>11</v>
      </c>
      <c r="B6" s="3" t="s">
        <v>12</v>
      </c>
      <c r="C6" s="2" t="s">
        <v>13</v>
      </c>
    </row>
    <row r="7" spans="1:3" ht="16">
      <c r="A7" s="1" t="s">
        <v>14</v>
      </c>
      <c r="B7" s="3" t="s">
        <v>15</v>
      </c>
      <c r="C7" s="2" t="s">
        <v>10</v>
      </c>
    </row>
    <row r="8" spans="1:3" ht="16">
      <c r="A8" s="1" t="s">
        <v>16</v>
      </c>
      <c r="B8" s="3" t="s">
        <v>17</v>
      </c>
      <c r="C8" s="2" t="s">
        <v>18</v>
      </c>
    </row>
    <row r="9" spans="1:3" ht="16">
      <c r="A9" s="1" t="s">
        <v>19</v>
      </c>
      <c r="B9" s="3" t="s">
        <v>20</v>
      </c>
      <c r="C9" s="2" t="s">
        <v>21</v>
      </c>
    </row>
    <row r="10" spans="1:3" ht="16">
      <c r="A10" s="1" t="s">
        <v>22</v>
      </c>
      <c r="B10" s="3" t="s">
        <v>23</v>
      </c>
      <c r="C10" s="2" t="s">
        <v>24</v>
      </c>
    </row>
    <row r="11" spans="1:3" ht="16">
      <c r="A11" s="1" t="s">
        <v>25</v>
      </c>
      <c r="B11" s="3" t="s">
        <v>26</v>
      </c>
      <c r="C11" s="2" t="s">
        <v>27</v>
      </c>
    </row>
    <row r="12" spans="1:3" ht="16">
      <c r="A12" s="1" t="s">
        <v>28</v>
      </c>
      <c r="B12" s="3" t="s">
        <v>17</v>
      </c>
      <c r="C12" s="2" t="s">
        <v>29</v>
      </c>
    </row>
    <row r="13" spans="1:3" ht="16">
      <c r="A13" s="2" t="s">
        <v>30</v>
      </c>
      <c r="B13" s="3" t="s">
        <v>20</v>
      </c>
      <c r="C13" s="2" t="s">
        <v>31</v>
      </c>
    </row>
    <row r="14" spans="1:3" ht="16">
      <c r="A14" s="2" t="s">
        <v>32</v>
      </c>
      <c r="B14" s="3" t="s">
        <v>33</v>
      </c>
      <c r="C14" s="2" t="s">
        <v>29</v>
      </c>
    </row>
    <row r="15" spans="1:3" ht="16">
      <c r="A15" s="2" t="s">
        <v>34</v>
      </c>
      <c r="B15" s="3" t="s">
        <v>35</v>
      </c>
      <c r="C15" s="2" t="s">
        <v>31</v>
      </c>
    </row>
    <row r="16" spans="1:3" ht="16">
      <c r="A16" s="2" t="s">
        <v>36</v>
      </c>
      <c r="B16" s="3" t="s">
        <v>37</v>
      </c>
      <c r="C16" s="2" t="s">
        <v>38</v>
      </c>
    </row>
    <row r="17" spans="1:3" ht="16">
      <c r="A17" s="2" t="s">
        <v>39</v>
      </c>
      <c r="B17" s="3" t="s">
        <v>40</v>
      </c>
      <c r="C17" s="2" t="s">
        <v>10</v>
      </c>
    </row>
    <row r="18" spans="1:3" ht="16">
      <c r="A18" s="2" t="s">
        <v>41</v>
      </c>
      <c r="B18" s="3" t="s">
        <v>26</v>
      </c>
      <c r="C18" s="2" t="s">
        <v>42</v>
      </c>
    </row>
    <row r="19" spans="1:3" ht="16">
      <c r="A19" s="2" t="s">
        <v>43</v>
      </c>
      <c r="B19" s="3" t="s">
        <v>2</v>
      </c>
      <c r="C19" s="2" t="s">
        <v>18</v>
      </c>
    </row>
    <row r="20" spans="1:3" ht="16">
      <c r="A20" s="2" t="s">
        <v>44</v>
      </c>
      <c r="B20" s="3" t="s">
        <v>15</v>
      </c>
      <c r="C20" s="2" t="s">
        <v>24</v>
      </c>
    </row>
    <row r="21" spans="1:3" ht="16">
      <c r="A21" s="2" t="s">
        <v>45</v>
      </c>
      <c r="B21" s="3" t="s">
        <v>17</v>
      </c>
      <c r="C21" s="2" t="s">
        <v>27</v>
      </c>
    </row>
    <row r="22" spans="1:3" ht="16">
      <c r="A22" s="2" t="s">
        <v>46</v>
      </c>
      <c r="B22" s="3" t="s">
        <v>12</v>
      </c>
      <c r="C22" s="2" t="s">
        <v>31</v>
      </c>
    </row>
    <row r="23" spans="1:3" ht="16">
      <c r="A23" s="2" t="s">
        <v>47</v>
      </c>
      <c r="B23" s="3" t="s">
        <v>26</v>
      </c>
      <c r="C23" s="2" t="s">
        <v>3</v>
      </c>
    </row>
    <row r="24" spans="1:3" ht="16">
      <c r="A24" s="2" t="s">
        <v>48</v>
      </c>
      <c r="B24" s="3" t="s">
        <v>17</v>
      </c>
      <c r="C24" s="2" t="s">
        <v>21</v>
      </c>
    </row>
    <row r="25" spans="1:3" ht="16">
      <c r="A25" s="2" t="s">
        <v>49</v>
      </c>
      <c r="B25" s="3" t="s">
        <v>20</v>
      </c>
      <c r="C25" s="2" t="s">
        <v>29</v>
      </c>
    </row>
    <row r="26" spans="1:3" ht="16">
      <c r="A26" s="2" t="s">
        <v>50</v>
      </c>
      <c r="B26" s="3" t="s">
        <v>12</v>
      </c>
      <c r="C26" s="2" t="s">
        <v>38</v>
      </c>
    </row>
    <row r="27" spans="1:3" ht="16">
      <c r="A27" s="2" t="s">
        <v>51</v>
      </c>
      <c r="B27" s="3" t="s">
        <v>26</v>
      </c>
      <c r="C27" s="2" t="s">
        <v>18</v>
      </c>
    </row>
    <row r="28" spans="1:3" ht="16">
      <c r="A28" s="2" t="s">
        <v>52</v>
      </c>
      <c r="B28" s="3" t="s">
        <v>26</v>
      </c>
      <c r="C28" s="2" t="s">
        <v>38</v>
      </c>
    </row>
    <row r="29" spans="1:3" ht="16">
      <c r="A29" s="2" t="s">
        <v>53</v>
      </c>
      <c r="B29" s="3" t="s">
        <v>17</v>
      </c>
      <c r="C29" s="2" t="s">
        <v>31</v>
      </c>
    </row>
    <row r="30" spans="1:3" ht="16">
      <c r="A30" s="2" t="s">
        <v>54</v>
      </c>
      <c r="B30" s="3" t="s">
        <v>23</v>
      </c>
      <c r="C30" s="2" t="s">
        <v>13</v>
      </c>
    </row>
    <row r="31" spans="1:3" ht="16">
      <c r="A31" s="2" t="s">
        <v>55</v>
      </c>
      <c r="B31" s="3" t="s">
        <v>56</v>
      </c>
      <c r="C31" s="2" t="s">
        <v>57</v>
      </c>
    </row>
    <row r="32" spans="1:3" ht="16">
      <c r="A32" s="2" t="s">
        <v>58</v>
      </c>
      <c r="B32" s="3" t="s">
        <v>12</v>
      </c>
      <c r="C32" s="2" t="s">
        <v>21</v>
      </c>
    </row>
    <row r="33" spans="1:3" ht="16">
      <c r="A33" s="2" t="s">
        <v>59</v>
      </c>
      <c r="B33" s="3" t="s">
        <v>15</v>
      </c>
      <c r="C33" s="2" t="s">
        <v>6</v>
      </c>
    </row>
    <row r="34" spans="1:3" ht="16">
      <c r="A34" s="2" t="s">
        <v>60</v>
      </c>
      <c r="B34" s="3" t="s">
        <v>40</v>
      </c>
      <c r="C34" s="2" t="s">
        <v>27</v>
      </c>
    </row>
    <row r="35" spans="1:3" ht="16">
      <c r="A35" s="2" t="s">
        <v>61</v>
      </c>
      <c r="B35" s="3" t="s">
        <v>33</v>
      </c>
      <c r="C35" s="2" t="s">
        <v>6</v>
      </c>
    </row>
    <row r="36" spans="1:3" ht="16">
      <c r="A36" s="2" t="s">
        <v>62</v>
      </c>
      <c r="B36" s="3" t="s">
        <v>63</v>
      </c>
      <c r="C36" s="2" t="s">
        <v>57</v>
      </c>
    </row>
    <row r="37" spans="1:3" ht="16">
      <c r="A37" s="2" t="s">
        <v>64</v>
      </c>
      <c r="B37" s="3" t="s">
        <v>5</v>
      </c>
      <c r="C37" s="2" t="s">
        <v>24</v>
      </c>
    </row>
    <row r="38" spans="1:3" ht="16">
      <c r="A38" s="2" t="s">
        <v>65</v>
      </c>
      <c r="B38" s="3" t="s">
        <v>15</v>
      </c>
      <c r="C38" s="2" t="s">
        <v>27</v>
      </c>
    </row>
    <row r="39" spans="1:3" ht="16">
      <c r="A39" s="2" t="s">
        <v>66</v>
      </c>
      <c r="B39" s="3" t="s">
        <v>23</v>
      </c>
      <c r="C39" s="2" t="s">
        <v>21</v>
      </c>
    </row>
    <row r="40" spans="1:3" ht="16">
      <c r="A40" s="2" t="s">
        <v>67</v>
      </c>
      <c r="B40" s="3" t="s">
        <v>40</v>
      </c>
      <c r="C40" s="2" t="s">
        <v>68</v>
      </c>
    </row>
    <row r="41" spans="1:3" ht="16">
      <c r="A41" s="2" t="s">
        <v>69</v>
      </c>
      <c r="B41" s="3" t="s">
        <v>17</v>
      </c>
      <c r="C41" s="2" t="s">
        <v>6</v>
      </c>
    </row>
    <row r="42" spans="1:3" ht="16">
      <c r="A42" s="2" t="s">
        <v>70</v>
      </c>
      <c r="B42" s="3" t="s">
        <v>17</v>
      </c>
      <c r="C42" s="2" t="s">
        <v>3</v>
      </c>
    </row>
    <row r="43" spans="1:3" ht="16">
      <c r="A43" s="2" t="s">
        <v>71</v>
      </c>
      <c r="B43" s="3" t="s">
        <v>56</v>
      </c>
      <c r="C43" s="2" t="s">
        <v>6</v>
      </c>
    </row>
    <row r="44" spans="1:3" ht="16">
      <c r="A44" s="2" t="s">
        <v>72</v>
      </c>
      <c r="B44" s="3" t="s">
        <v>17</v>
      </c>
      <c r="C44" s="2" t="s">
        <v>13</v>
      </c>
    </row>
    <row r="45" spans="1:3" ht="16">
      <c r="A45" s="2" t="s">
        <v>73</v>
      </c>
      <c r="B45" s="3" t="s">
        <v>2</v>
      </c>
      <c r="C45" s="2" t="s">
        <v>24</v>
      </c>
    </row>
    <row r="46" spans="1:3" ht="16">
      <c r="A46" s="2" t="s">
        <v>74</v>
      </c>
      <c r="B46" s="3" t="s">
        <v>33</v>
      </c>
      <c r="C46" s="2" t="s">
        <v>38</v>
      </c>
    </row>
    <row r="47" spans="1:3" ht="16">
      <c r="A47" s="2" t="s">
        <v>75</v>
      </c>
      <c r="B47" s="3" t="s">
        <v>15</v>
      </c>
      <c r="C47" s="2" t="s">
        <v>38</v>
      </c>
    </row>
    <row r="48" spans="1:3" ht="16">
      <c r="A48" s="2" t="s">
        <v>76</v>
      </c>
      <c r="B48" s="3" t="s">
        <v>26</v>
      </c>
      <c r="C48" s="2" t="s">
        <v>6</v>
      </c>
    </row>
    <row r="49" spans="1:3" ht="16">
      <c r="A49" s="2" t="s">
        <v>77</v>
      </c>
      <c r="B49" s="3" t="s">
        <v>63</v>
      </c>
      <c r="C49" s="2" t="s">
        <v>78</v>
      </c>
    </row>
    <row r="50" spans="1:3" ht="16">
      <c r="A50" s="2" t="s">
        <v>79</v>
      </c>
      <c r="B50" s="3" t="s">
        <v>63</v>
      </c>
      <c r="C50" s="2" t="s">
        <v>27</v>
      </c>
    </row>
    <row r="51" spans="1:3" ht="16">
      <c r="A51" s="2" t="s">
        <v>80</v>
      </c>
      <c r="B51" s="3" t="s">
        <v>23</v>
      </c>
      <c r="C51" s="2" t="s">
        <v>81</v>
      </c>
    </row>
    <row r="52" spans="1:3" ht="16">
      <c r="A52" s="2" t="s">
        <v>82</v>
      </c>
      <c r="B52" s="3" t="s">
        <v>15</v>
      </c>
      <c r="C52" s="2" t="s">
        <v>57</v>
      </c>
    </row>
    <row r="53" spans="1:3" ht="16">
      <c r="A53" s="2" t="s">
        <v>83</v>
      </c>
      <c r="B53" s="3" t="s">
        <v>5</v>
      </c>
      <c r="C53" s="2" t="s">
        <v>18</v>
      </c>
    </row>
    <row r="54" spans="1:3" ht="16">
      <c r="A54" s="2" t="s">
        <v>84</v>
      </c>
      <c r="B54" s="3" t="s">
        <v>26</v>
      </c>
      <c r="C54" s="2" t="s">
        <v>29</v>
      </c>
    </row>
    <row r="55" spans="1:3" ht="16">
      <c r="A55" s="2" t="s">
        <v>85</v>
      </c>
      <c r="B55" s="3" t="s">
        <v>33</v>
      </c>
      <c r="C55" s="2" t="s">
        <v>78</v>
      </c>
    </row>
    <row r="56" spans="1:3" ht="16">
      <c r="A56" s="2" t="s">
        <v>86</v>
      </c>
      <c r="B56" s="3" t="s">
        <v>37</v>
      </c>
      <c r="C56" s="2" t="s">
        <v>21</v>
      </c>
    </row>
    <row r="57" spans="1:3" ht="16">
      <c r="A57" s="2" t="s">
        <v>87</v>
      </c>
      <c r="B57" s="3" t="s">
        <v>35</v>
      </c>
      <c r="C57" s="2" t="s">
        <v>24</v>
      </c>
    </row>
    <row r="58" spans="1:3" ht="16">
      <c r="A58" s="2" t="s">
        <v>88</v>
      </c>
      <c r="B58" s="3" t="s">
        <v>12</v>
      </c>
      <c r="C58" s="2" t="s">
        <v>6</v>
      </c>
    </row>
    <row r="59" spans="1:3" ht="16">
      <c r="A59" s="2" t="s">
        <v>89</v>
      </c>
      <c r="B59" s="3" t="s">
        <v>33</v>
      </c>
      <c r="C59" s="2" t="s">
        <v>3</v>
      </c>
    </row>
    <row r="60" spans="1:3" ht="16">
      <c r="A60" s="2" t="s">
        <v>90</v>
      </c>
      <c r="B60" s="3" t="s">
        <v>15</v>
      </c>
      <c r="C60" s="2" t="s">
        <v>42</v>
      </c>
    </row>
    <row r="61" spans="1:3" ht="16">
      <c r="A61" s="2" t="s">
        <v>91</v>
      </c>
      <c r="B61" s="3" t="s">
        <v>8</v>
      </c>
      <c r="C61" s="2" t="s">
        <v>24</v>
      </c>
    </row>
    <row r="62" spans="1:3" ht="16">
      <c r="A62" s="2" t="s">
        <v>92</v>
      </c>
      <c r="B62" s="3" t="s">
        <v>5</v>
      </c>
      <c r="C62" s="2" t="s">
        <v>38</v>
      </c>
    </row>
    <row r="63" spans="1:3" ht="16">
      <c r="A63" s="2" t="s">
        <v>93</v>
      </c>
      <c r="B63" s="3" t="s">
        <v>5</v>
      </c>
      <c r="C63" s="2" t="s">
        <v>78</v>
      </c>
    </row>
    <row r="64" spans="1:3" ht="16">
      <c r="A64" s="2" t="s">
        <v>94</v>
      </c>
      <c r="B64" s="3" t="s">
        <v>35</v>
      </c>
      <c r="C64" s="2" t="s">
        <v>3</v>
      </c>
    </row>
    <row r="65" spans="1:3" ht="16">
      <c r="A65" s="2" t="s">
        <v>95</v>
      </c>
      <c r="B65" s="3" t="s">
        <v>33</v>
      </c>
      <c r="C65" s="2" t="s">
        <v>24</v>
      </c>
    </row>
    <row r="66" spans="1:3" ht="16">
      <c r="A66" s="2" t="s">
        <v>96</v>
      </c>
      <c r="B66" s="3" t="s">
        <v>8</v>
      </c>
      <c r="C66" s="2" t="s">
        <v>68</v>
      </c>
    </row>
    <row r="67" spans="1:3" ht="16">
      <c r="A67" s="2" t="s">
        <v>97</v>
      </c>
      <c r="B67" s="3" t="s">
        <v>15</v>
      </c>
      <c r="C67" s="2" t="s">
        <v>68</v>
      </c>
    </row>
    <row r="68" spans="1:3" ht="16">
      <c r="A68" s="2" t="s">
        <v>98</v>
      </c>
      <c r="B68" s="3" t="s">
        <v>8</v>
      </c>
      <c r="C68" s="2" t="s">
        <v>38</v>
      </c>
    </row>
    <row r="69" spans="1:3" ht="16">
      <c r="A69" s="2" t="s">
        <v>99</v>
      </c>
      <c r="B69" s="3" t="s">
        <v>56</v>
      </c>
      <c r="C69" s="2" t="s">
        <v>24</v>
      </c>
    </row>
    <row r="70" spans="1:3" ht="16">
      <c r="A70" s="2" t="s">
        <v>100</v>
      </c>
      <c r="B70" s="3" t="s">
        <v>40</v>
      </c>
      <c r="C70" s="2" t="s">
        <v>21</v>
      </c>
    </row>
    <row r="71" spans="1:3" ht="16">
      <c r="A71" s="2" t="s">
        <v>101</v>
      </c>
      <c r="B71" s="3" t="s">
        <v>35</v>
      </c>
      <c r="C71" s="2" t="s">
        <v>68</v>
      </c>
    </row>
    <row r="72" spans="1:3" ht="16">
      <c r="A72" s="2" t="s">
        <v>102</v>
      </c>
      <c r="B72" s="3" t="s">
        <v>63</v>
      </c>
      <c r="C72" s="2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abSelected="1" workbookViewId="0">
      <selection activeCell="H11" sqref="H11"/>
    </sheetView>
  </sheetViews>
  <sheetFormatPr baseColWidth="10" defaultRowHeight="13" x14ac:dyDescent="0"/>
  <cols>
    <col min="4" max="4" width="10.42578125" style="4" bestFit="1" customWidth="1"/>
    <col min="5" max="5" width="10" style="4" customWidth="1"/>
    <col min="6" max="6" width="10.140625" style="4" customWidth="1"/>
    <col min="7" max="7" width="12.42578125" style="4" customWidth="1"/>
    <col min="8" max="8" width="16.7109375" style="4" customWidth="1"/>
    <col min="9" max="9" width="24.7109375" style="4" customWidth="1"/>
    <col min="10" max="10" width="21.140625" style="4" customWidth="1"/>
    <col min="11" max="11" width="21" style="4" bestFit="1" customWidth="1"/>
    <col min="12" max="12" width="18.85546875" customWidth="1"/>
    <col min="13" max="13" width="22.42578125" style="52" customWidth="1"/>
  </cols>
  <sheetData>
    <row r="1" spans="1:15" ht="26">
      <c r="A1" t="s">
        <v>106</v>
      </c>
      <c r="B1" t="s">
        <v>107</v>
      </c>
      <c r="H1" s="5" t="s">
        <v>267</v>
      </c>
      <c r="I1" s="5" t="s">
        <v>268</v>
      </c>
      <c r="J1" s="6" t="s">
        <v>269</v>
      </c>
      <c r="K1" s="6" t="s">
        <v>270</v>
      </c>
      <c r="L1" s="7" t="s">
        <v>271</v>
      </c>
      <c r="M1" s="8" t="s">
        <v>272</v>
      </c>
      <c r="N1" s="8" t="s">
        <v>273</v>
      </c>
      <c r="O1" s="8" t="s">
        <v>274</v>
      </c>
    </row>
    <row r="2" spans="1:15">
      <c r="A2" t="s">
        <v>156</v>
      </c>
      <c r="B2">
        <v>55444</v>
      </c>
      <c r="C2">
        <f>VLOOKUP(A2,$D$3:$M$265,7,TRUE)</f>
        <v>55444</v>
      </c>
      <c r="D2" s="9" t="s">
        <v>0</v>
      </c>
      <c r="E2" s="10" t="s">
        <v>275</v>
      </c>
      <c r="F2" s="10" t="s">
        <v>276</v>
      </c>
      <c r="G2" s="10" t="s">
        <v>277</v>
      </c>
      <c r="H2" s="10" t="s">
        <v>278</v>
      </c>
      <c r="I2" s="10" t="s">
        <v>279</v>
      </c>
      <c r="J2" s="10" t="s">
        <v>280</v>
      </c>
      <c r="K2" s="11" t="s">
        <v>281</v>
      </c>
      <c r="L2" s="10" t="s">
        <v>282</v>
      </c>
      <c r="M2" s="12" t="s">
        <v>283</v>
      </c>
      <c r="N2" s="10" t="s">
        <v>284</v>
      </c>
      <c r="O2" s="10" t="s">
        <v>285</v>
      </c>
    </row>
    <row r="3" spans="1:15">
      <c r="A3" t="s">
        <v>221</v>
      </c>
      <c r="B3">
        <v>84263</v>
      </c>
      <c r="C3">
        <f t="shared" ref="C3:C66" si="0">VLOOKUP(A3,$D$3:$M$265,7,TRUE)</f>
        <v>84263</v>
      </c>
      <c r="D3" s="13" t="s">
        <v>156</v>
      </c>
      <c r="E3" s="14" t="s">
        <v>286</v>
      </c>
      <c r="F3" s="14" t="s">
        <v>287</v>
      </c>
      <c r="G3" s="15" t="s">
        <v>288</v>
      </c>
      <c r="H3" s="16" t="s">
        <v>289</v>
      </c>
      <c r="I3" s="16" t="s">
        <v>289</v>
      </c>
      <c r="J3" s="17">
        <v>55444</v>
      </c>
      <c r="K3" s="18" t="s">
        <v>289</v>
      </c>
      <c r="L3" s="19">
        <v>3</v>
      </c>
      <c r="M3" s="20">
        <f>Table1[[#This Row],[Abundance3]]</f>
        <v>55444</v>
      </c>
      <c r="N3" s="19" t="str">
        <f>IF(AND(Table1[[#This Row],[Abundance3]]&gt;0,Table1[[#This Row],[Abundance5]]&lt;&gt;3),"Yes","No")</f>
        <v>No</v>
      </c>
      <c r="O3" s="19"/>
    </row>
    <row r="4" spans="1:15">
      <c r="A4" t="s">
        <v>233</v>
      </c>
      <c r="B4">
        <v>89043</v>
      </c>
      <c r="C4">
        <f t="shared" si="0"/>
        <v>89043</v>
      </c>
      <c r="D4" s="13" t="s">
        <v>221</v>
      </c>
      <c r="E4" s="14" t="s">
        <v>290</v>
      </c>
      <c r="F4" s="14" t="s">
        <v>291</v>
      </c>
      <c r="G4" s="15" t="s">
        <v>288</v>
      </c>
      <c r="H4" s="16" t="s">
        <v>289</v>
      </c>
      <c r="I4" s="16" t="s">
        <v>289</v>
      </c>
      <c r="J4" s="17">
        <v>84263</v>
      </c>
      <c r="K4" s="18" t="s">
        <v>289</v>
      </c>
      <c r="L4" s="19">
        <v>3</v>
      </c>
      <c r="M4" s="20">
        <f>Table1[[#This Row],[Abundance3]]</f>
        <v>84263</v>
      </c>
      <c r="N4" s="19" t="str">
        <f>IF(AND(Table1[[#This Row],[Abundance3]]&gt;0,Table1[[#This Row],[Abundance5]]&lt;&gt;3),"Yes","No")</f>
        <v>No</v>
      </c>
      <c r="O4" s="19"/>
    </row>
    <row r="5" spans="1:15">
      <c r="A5" t="s">
        <v>149</v>
      </c>
      <c r="B5">
        <v>47765</v>
      </c>
      <c r="C5">
        <f t="shared" si="0"/>
        <v>47765</v>
      </c>
      <c r="D5" s="13" t="s">
        <v>233</v>
      </c>
      <c r="E5" s="14" t="s">
        <v>292</v>
      </c>
      <c r="F5" s="14" t="s">
        <v>293</v>
      </c>
      <c r="G5" s="15" t="s">
        <v>294</v>
      </c>
      <c r="H5" s="16" t="s">
        <v>289</v>
      </c>
      <c r="I5" s="16" t="s">
        <v>289</v>
      </c>
      <c r="J5" s="17">
        <v>89043</v>
      </c>
      <c r="K5" s="18" t="s">
        <v>289</v>
      </c>
      <c r="L5" s="19">
        <v>3</v>
      </c>
      <c r="M5" s="20">
        <f>Table1[[#This Row],[Abundance3]]</f>
        <v>89043</v>
      </c>
      <c r="N5" s="19" t="str">
        <f>IF(AND(Table1[[#This Row],[Abundance3]]&gt;0,Table1[[#This Row],[Abundance5]]&lt;&gt;3),"Yes","No")</f>
        <v>No</v>
      </c>
      <c r="O5" s="19"/>
    </row>
    <row r="6" spans="1:15">
      <c r="A6" t="s">
        <v>246</v>
      </c>
      <c r="B6">
        <v>95861</v>
      </c>
      <c r="C6">
        <f t="shared" si="0"/>
        <v>95861</v>
      </c>
      <c r="D6" s="13" t="s">
        <v>149</v>
      </c>
      <c r="E6" s="14" t="s">
        <v>295</v>
      </c>
      <c r="F6" s="14" t="s">
        <v>287</v>
      </c>
      <c r="G6" s="15" t="s">
        <v>296</v>
      </c>
      <c r="H6" s="16" t="s">
        <v>289</v>
      </c>
      <c r="I6" s="16" t="s">
        <v>289</v>
      </c>
      <c r="J6" s="17">
        <v>47765</v>
      </c>
      <c r="K6" s="18" t="s">
        <v>289</v>
      </c>
      <c r="L6" s="19">
        <v>3</v>
      </c>
      <c r="M6" s="20">
        <f>Table1[[#This Row],[Abundance3]]</f>
        <v>47765</v>
      </c>
      <c r="N6" s="19" t="str">
        <f>IF(AND(Table1[[#This Row],[Abundance3]]&gt;0,Table1[[#This Row],[Abundance5]]&lt;&gt;3),"Yes","No")</f>
        <v>No</v>
      </c>
      <c r="O6" s="19"/>
    </row>
    <row r="7" spans="1:15">
      <c r="A7" t="s">
        <v>182</v>
      </c>
      <c r="B7">
        <v>67736</v>
      </c>
      <c r="C7">
        <f t="shared" si="0"/>
        <v>67736</v>
      </c>
      <c r="D7" s="13" t="s">
        <v>246</v>
      </c>
      <c r="E7" s="14" t="s">
        <v>297</v>
      </c>
      <c r="F7" s="14" t="s">
        <v>298</v>
      </c>
      <c r="G7" s="15" t="s">
        <v>296</v>
      </c>
      <c r="H7" s="16" t="s">
        <v>289</v>
      </c>
      <c r="I7" s="16" t="s">
        <v>289</v>
      </c>
      <c r="J7" s="17">
        <v>95861</v>
      </c>
      <c r="K7" s="18" t="s">
        <v>289</v>
      </c>
      <c r="L7" s="19">
        <v>3</v>
      </c>
      <c r="M7" s="20">
        <f>Table1[[#This Row],[Abundance3]]</f>
        <v>95861</v>
      </c>
      <c r="N7" s="19" t="str">
        <f>IF(AND(Table1[[#This Row],[Abundance3]]&gt;0,Table1[[#This Row],[Abundance5]]&lt;&gt;3),"Yes","No")</f>
        <v>No</v>
      </c>
      <c r="O7" s="19"/>
    </row>
    <row r="8" spans="1:15">
      <c r="A8" t="s">
        <v>175</v>
      </c>
      <c r="B8">
        <v>64711</v>
      </c>
      <c r="C8">
        <f t="shared" si="0"/>
        <v>64711</v>
      </c>
      <c r="D8" s="13" t="s">
        <v>182</v>
      </c>
      <c r="E8" s="14" t="s">
        <v>299</v>
      </c>
      <c r="F8" s="14" t="s">
        <v>300</v>
      </c>
      <c r="G8" s="15" t="s">
        <v>301</v>
      </c>
      <c r="H8" s="16" t="s">
        <v>289</v>
      </c>
      <c r="I8" s="16" t="s">
        <v>289</v>
      </c>
      <c r="J8" s="17">
        <v>67736</v>
      </c>
      <c r="K8" s="18" t="s">
        <v>289</v>
      </c>
      <c r="L8" s="19">
        <v>3</v>
      </c>
      <c r="M8" s="20">
        <f>Table1[[#This Row],[Abundance3]]</f>
        <v>67736</v>
      </c>
      <c r="N8" s="19" t="str">
        <f>IF(AND(Table1[[#This Row],[Abundance3]]&gt;0,Table1[[#This Row],[Abundance5]]&lt;&gt;3),"Yes","No")</f>
        <v>No</v>
      </c>
      <c r="O8" s="19"/>
    </row>
    <row r="9" spans="1:15">
      <c r="A9" t="s">
        <v>142</v>
      </c>
      <c r="B9">
        <v>30945</v>
      </c>
      <c r="C9">
        <f t="shared" si="0"/>
        <v>30945</v>
      </c>
      <c r="D9" s="13" t="s">
        <v>175</v>
      </c>
      <c r="E9" s="14" t="s">
        <v>290</v>
      </c>
      <c r="F9" s="14" t="s">
        <v>302</v>
      </c>
      <c r="G9" s="15" t="s">
        <v>296</v>
      </c>
      <c r="H9" s="16" t="s">
        <v>289</v>
      </c>
      <c r="I9" s="16" t="s">
        <v>289</v>
      </c>
      <c r="J9" s="17">
        <v>64711</v>
      </c>
      <c r="K9" s="18" t="s">
        <v>289</v>
      </c>
      <c r="L9" s="19">
        <v>3</v>
      </c>
      <c r="M9" s="20">
        <f>Table1[[#This Row],[Abundance3]]</f>
        <v>64711</v>
      </c>
      <c r="N9" s="19" t="str">
        <f>IF(AND(Table1[[#This Row],[Abundance3]]&gt;0,Table1[[#This Row],[Abundance5]]&lt;&gt;3),"Yes","No")</f>
        <v>No</v>
      </c>
      <c r="O9" s="19"/>
    </row>
    <row r="10" spans="1:15">
      <c r="A10" t="s">
        <v>260</v>
      </c>
      <c r="B10">
        <v>110418</v>
      </c>
      <c r="C10">
        <f t="shared" si="0"/>
        <v>110418</v>
      </c>
      <c r="D10" s="13" t="s">
        <v>142</v>
      </c>
      <c r="E10" s="14" t="s">
        <v>303</v>
      </c>
      <c r="F10" s="14" t="s">
        <v>302</v>
      </c>
      <c r="G10" s="15" t="s">
        <v>304</v>
      </c>
      <c r="H10" s="16" t="s">
        <v>289</v>
      </c>
      <c r="I10" s="16" t="s">
        <v>289</v>
      </c>
      <c r="J10" s="17">
        <v>30945</v>
      </c>
      <c r="K10" s="18" t="s">
        <v>289</v>
      </c>
      <c r="L10" s="19">
        <v>3</v>
      </c>
      <c r="M10" s="20">
        <f>Table1[[#This Row],[Abundance3]]</f>
        <v>30945</v>
      </c>
      <c r="N10" s="19" t="str">
        <f>IF(AND(Table1[[#This Row],[Abundance3]]&gt;0,Table1[[#This Row],[Abundance5]]&lt;&gt;3),"Yes","No")</f>
        <v>No</v>
      </c>
      <c r="O10" s="19"/>
    </row>
    <row r="11" spans="1:15">
      <c r="A11" t="s">
        <v>252</v>
      </c>
      <c r="B11">
        <v>103019</v>
      </c>
      <c r="C11">
        <f t="shared" si="0"/>
        <v>103019</v>
      </c>
      <c r="D11" s="13" t="s">
        <v>260</v>
      </c>
      <c r="E11" s="14" t="s">
        <v>305</v>
      </c>
      <c r="F11" s="14" t="s">
        <v>306</v>
      </c>
      <c r="G11" s="15" t="s">
        <v>307</v>
      </c>
      <c r="H11" s="16" t="s">
        <v>289</v>
      </c>
      <c r="I11" s="16" t="s">
        <v>289</v>
      </c>
      <c r="J11" s="17">
        <v>110418</v>
      </c>
      <c r="K11" s="18" t="s">
        <v>289</v>
      </c>
      <c r="L11" s="19">
        <v>3</v>
      </c>
      <c r="M11" s="20">
        <f>Table1[[#This Row],[Abundance3]]</f>
        <v>110418</v>
      </c>
      <c r="N11" s="19" t="str">
        <f>IF(AND(Table1[[#This Row],[Abundance3]]&gt;0,Table1[[#This Row],[Abundance5]]&lt;&gt;3),"Yes","No")</f>
        <v>No</v>
      </c>
      <c r="O11" s="19"/>
    </row>
    <row r="12" spans="1:15">
      <c r="A12" t="s">
        <v>194</v>
      </c>
      <c r="B12">
        <v>73570</v>
      </c>
      <c r="C12">
        <f t="shared" si="0"/>
        <v>73570</v>
      </c>
      <c r="D12" s="13" t="s">
        <v>252</v>
      </c>
      <c r="E12" s="14" t="s">
        <v>292</v>
      </c>
      <c r="F12" s="14" t="s">
        <v>308</v>
      </c>
      <c r="G12" s="15" t="s">
        <v>307</v>
      </c>
      <c r="H12" s="16" t="s">
        <v>289</v>
      </c>
      <c r="I12" s="16" t="s">
        <v>289</v>
      </c>
      <c r="J12" s="17">
        <v>103019</v>
      </c>
      <c r="K12" s="18" t="s">
        <v>289</v>
      </c>
      <c r="L12" s="19">
        <v>3</v>
      </c>
      <c r="M12" s="20">
        <f>Table1[[#This Row],[Abundance3]]</f>
        <v>103019</v>
      </c>
      <c r="N12" s="19" t="str">
        <f>IF(AND(Table1[[#This Row],[Abundance3]]&gt;0,Table1[[#This Row],[Abundance5]]&lt;&gt;3),"Yes","No")</f>
        <v>No</v>
      </c>
      <c r="O12" s="19"/>
    </row>
    <row r="13" spans="1:15">
      <c r="A13" t="s">
        <v>196</v>
      </c>
      <c r="B13">
        <v>73720</v>
      </c>
      <c r="C13">
        <f t="shared" si="0"/>
        <v>73720</v>
      </c>
      <c r="D13" s="13" t="s">
        <v>194</v>
      </c>
      <c r="E13" s="14" t="s">
        <v>309</v>
      </c>
      <c r="F13" s="14" t="s">
        <v>310</v>
      </c>
      <c r="G13" s="15" t="s">
        <v>307</v>
      </c>
      <c r="H13" s="16" t="s">
        <v>289</v>
      </c>
      <c r="I13" s="16" t="s">
        <v>289</v>
      </c>
      <c r="J13" s="17">
        <v>73570</v>
      </c>
      <c r="K13" s="18" t="s">
        <v>289</v>
      </c>
      <c r="L13" s="19">
        <v>3</v>
      </c>
      <c r="M13" s="20">
        <f>Table1[[#This Row],[Abundance3]]</f>
        <v>73570</v>
      </c>
      <c r="N13" s="19" t="str">
        <f>IF(AND(Table1[[#This Row],[Abundance3]]&gt;0,Table1[[#This Row],[Abundance5]]&lt;&gt;3),"Yes","No")</f>
        <v>No</v>
      </c>
      <c r="O13" s="19"/>
    </row>
    <row r="14" spans="1:15">
      <c r="A14" t="s">
        <v>171</v>
      </c>
      <c r="B14">
        <v>62935</v>
      </c>
      <c r="C14">
        <f t="shared" si="0"/>
        <v>62935</v>
      </c>
      <c r="D14" s="13" t="s">
        <v>196</v>
      </c>
      <c r="E14" s="14" t="s">
        <v>305</v>
      </c>
      <c r="F14" s="14" t="s">
        <v>293</v>
      </c>
      <c r="G14" s="15" t="s">
        <v>307</v>
      </c>
      <c r="H14" s="16" t="s">
        <v>289</v>
      </c>
      <c r="I14" s="16" t="s">
        <v>289</v>
      </c>
      <c r="J14" s="17">
        <v>73720</v>
      </c>
      <c r="K14" s="18" t="s">
        <v>289</v>
      </c>
      <c r="L14" s="19">
        <v>3</v>
      </c>
      <c r="M14" s="20">
        <f>Table1[[#This Row],[Abundance3]]</f>
        <v>73720</v>
      </c>
      <c r="N14" s="19" t="str">
        <f>IF(AND(Table1[[#This Row],[Abundance3]]&gt;0,Table1[[#This Row],[Abundance5]]&lt;&gt;3),"Yes","No")</f>
        <v>No</v>
      </c>
      <c r="O14" s="19"/>
    </row>
    <row r="15" spans="1:15">
      <c r="A15" t="s">
        <v>179</v>
      </c>
      <c r="B15">
        <v>65327</v>
      </c>
      <c r="C15">
        <f t="shared" si="0"/>
        <v>65327</v>
      </c>
      <c r="D15" s="13" t="s">
        <v>171</v>
      </c>
      <c r="E15" s="14" t="s">
        <v>305</v>
      </c>
      <c r="F15" s="14" t="s">
        <v>308</v>
      </c>
      <c r="G15" s="15" t="s">
        <v>311</v>
      </c>
      <c r="H15" s="16" t="s">
        <v>289</v>
      </c>
      <c r="I15" s="16" t="s">
        <v>289</v>
      </c>
      <c r="J15" s="17">
        <v>62935</v>
      </c>
      <c r="K15" s="18" t="s">
        <v>289</v>
      </c>
      <c r="L15" s="19">
        <v>3</v>
      </c>
      <c r="M15" s="20">
        <f>Table1[[#This Row],[Abundance3]]</f>
        <v>62935</v>
      </c>
      <c r="N15" s="19" t="str">
        <f>IF(AND(Table1[[#This Row],[Abundance3]]&gt;0,Table1[[#This Row],[Abundance5]]&lt;&gt;3),"Yes","No")</f>
        <v>No</v>
      </c>
      <c r="O15" s="19"/>
    </row>
    <row r="16" spans="1:15">
      <c r="A16" t="s">
        <v>202</v>
      </c>
      <c r="B16">
        <v>74665</v>
      </c>
      <c r="C16">
        <f t="shared" si="0"/>
        <v>74665</v>
      </c>
      <c r="D16" s="13" t="s">
        <v>179</v>
      </c>
      <c r="E16" s="14" t="s">
        <v>303</v>
      </c>
      <c r="F16" s="14" t="s">
        <v>300</v>
      </c>
      <c r="G16" s="15" t="s">
        <v>311</v>
      </c>
      <c r="H16" s="16" t="s">
        <v>289</v>
      </c>
      <c r="I16" s="16" t="s">
        <v>289</v>
      </c>
      <c r="J16" s="17">
        <v>65327</v>
      </c>
      <c r="K16" s="18" t="s">
        <v>289</v>
      </c>
      <c r="L16" s="19">
        <v>3</v>
      </c>
      <c r="M16" s="20">
        <f>Table1[[#This Row],[Abundance3]]</f>
        <v>65327</v>
      </c>
      <c r="N16" s="19" t="str">
        <f>IF(AND(Table1[[#This Row],[Abundance3]]&gt;0,Table1[[#This Row],[Abundance5]]&lt;&gt;3),"Yes","No")</f>
        <v>No</v>
      </c>
      <c r="O16" s="19"/>
    </row>
    <row r="17" spans="1:15">
      <c r="A17" t="s">
        <v>234</v>
      </c>
      <c r="B17">
        <v>89511</v>
      </c>
      <c r="C17">
        <f t="shared" si="0"/>
        <v>89511</v>
      </c>
      <c r="D17" s="13" t="s">
        <v>202</v>
      </c>
      <c r="E17" s="14" t="s">
        <v>295</v>
      </c>
      <c r="F17" s="14" t="s">
        <v>312</v>
      </c>
      <c r="G17" s="15" t="s">
        <v>311</v>
      </c>
      <c r="H17" s="16" t="s">
        <v>289</v>
      </c>
      <c r="I17" s="16" t="s">
        <v>289</v>
      </c>
      <c r="J17" s="17">
        <v>74665</v>
      </c>
      <c r="K17" s="18" t="s">
        <v>289</v>
      </c>
      <c r="L17" s="19">
        <v>3</v>
      </c>
      <c r="M17" s="20">
        <f>Table1[[#This Row],[Abundance3]]</f>
        <v>74665</v>
      </c>
      <c r="N17" s="19" t="str">
        <f>IF(AND(Table1[[#This Row],[Abundance3]]&gt;0,Table1[[#This Row],[Abundance5]]&lt;&gt;3),"Yes","No")</f>
        <v>No</v>
      </c>
      <c r="O17" s="19"/>
    </row>
    <row r="18" spans="1:15">
      <c r="A18" t="s">
        <v>178</v>
      </c>
      <c r="B18">
        <v>65302</v>
      </c>
      <c r="C18">
        <f t="shared" si="0"/>
        <v>65302</v>
      </c>
      <c r="D18" s="13" t="s">
        <v>234</v>
      </c>
      <c r="E18" s="14" t="s">
        <v>297</v>
      </c>
      <c r="F18" s="14" t="s">
        <v>306</v>
      </c>
      <c r="G18" s="15" t="s">
        <v>311</v>
      </c>
      <c r="H18" s="16" t="s">
        <v>289</v>
      </c>
      <c r="I18" s="16" t="s">
        <v>289</v>
      </c>
      <c r="J18" s="17">
        <v>89511</v>
      </c>
      <c r="K18" s="18" t="s">
        <v>289</v>
      </c>
      <c r="L18" s="19">
        <v>3</v>
      </c>
      <c r="M18" s="20">
        <f>Table1[[#This Row],[Abundance3]]</f>
        <v>89511</v>
      </c>
      <c r="N18" s="19" t="str">
        <f>IF(AND(Table1[[#This Row],[Abundance3]]&gt;0,Table1[[#This Row],[Abundance5]]&lt;&gt;3),"Yes","No")</f>
        <v>No</v>
      </c>
      <c r="O18" s="19"/>
    </row>
    <row r="19" spans="1:15">
      <c r="A19" t="s">
        <v>183</v>
      </c>
      <c r="B19">
        <v>67888</v>
      </c>
      <c r="C19">
        <f t="shared" si="0"/>
        <v>67888</v>
      </c>
      <c r="D19" s="13" t="s">
        <v>178</v>
      </c>
      <c r="E19" s="14" t="s">
        <v>313</v>
      </c>
      <c r="F19" s="14" t="s">
        <v>287</v>
      </c>
      <c r="G19" s="15" t="s">
        <v>314</v>
      </c>
      <c r="H19" s="16" t="s">
        <v>289</v>
      </c>
      <c r="I19" s="16" t="s">
        <v>289</v>
      </c>
      <c r="J19" s="17">
        <v>65302</v>
      </c>
      <c r="K19" s="18" t="s">
        <v>289</v>
      </c>
      <c r="L19" s="19">
        <v>3</v>
      </c>
      <c r="M19" s="20">
        <f>Table1[[#This Row],[Abundance3]]</f>
        <v>65302</v>
      </c>
      <c r="N19" s="19" t="str">
        <f>IF(AND(Table1[[#This Row],[Abundance3]]&gt;0,Table1[[#This Row],[Abundance5]]&lt;&gt;3),"Yes","No")</f>
        <v>No</v>
      </c>
      <c r="O19" s="19"/>
    </row>
    <row r="20" spans="1:15">
      <c r="A20" t="s">
        <v>217</v>
      </c>
      <c r="B20">
        <v>82749</v>
      </c>
      <c r="C20">
        <f t="shared" si="0"/>
        <v>82749</v>
      </c>
      <c r="D20" s="13" t="s">
        <v>183</v>
      </c>
      <c r="E20" s="14" t="s">
        <v>313</v>
      </c>
      <c r="F20" s="14" t="s">
        <v>291</v>
      </c>
      <c r="G20" s="15" t="s">
        <v>314</v>
      </c>
      <c r="H20" s="16" t="s">
        <v>289</v>
      </c>
      <c r="I20" s="16" t="s">
        <v>289</v>
      </c>
      <c r="J20" s="17">
        <v>67888</v>
      </c>
      <c r="K20" s="18" t="s">
        <v>289</v>
      </c>
      <c r="L20" s="19">
        <v>3</v>
      </c>
      <c r="M20" s="20">
        <f>Table1[[#This Row],[Abundance3]]</f>
        <v>67888</v>
      </c>
      <c r="N20" s="19" t="str">
        <f>IF(AND(Table1[[#This Row],[Abundance3]]&gt;0,Table1[[#This Row],[Abundance5]]&lt;&gt;3),"Yes","No")</f>
        <v>No</v>
      </c>
      <c r="O20" s="19"/>
    </row>
    <row r="21" spans="1:15">
      <c r="A21" t="s">
        <v>155</v>
      </c>
      <c r="B21">
        <v>55029</v>
      </c>
      <c r="C21">
        <f t="shared" si="0"/>
        <v>55029</v>
      </c>
      <c r="D21" s="13" t="s">
        <v>217</v>
      </c>
      <c r="E21" s="14" t="s">
        <v>286</v>
      </c>
      <c r="F21" s="14" t="s">
        <v>291</v>
      </c>
      <c r="G21" s="15" t="s">
        <v>311</v>
      </c>
      <c r="H21" s="16" t="s">
        <v>289</v>
      </c>
      <c r="I21" s="16" t="s">
        <v>289</v>
      </c>
      <c r="J21" s="17">
        <v>82749</v>
      </c>
      <c r="K21" s="18" t="s">
        <v>289</v>
      </c>
      <c r="L21" s="19">
        <v>3</v>
      </c>
      <c r="M21" s="20">
        <f>Table1[[#This Row],[Abundance3]]</f>
        <v>82749</v>
      </c>
      <c r="N21" s="19" t="str">
        <f>IF(AND(Table1[[#This Row],[Abundance3]]&gt;0,Table1[[#This Row],[Abundance5]]&lt;&gt;3),"Yes","No")</f>
        <v>No</v>
      </c>
      <c r="O21" s="19"/>
    </row>
    <row r="22" spans="1:15">
      <c r="A22" t="s">
        <v>214</v>
      </c>
      <c r="B22">
        <v>82207</v>
      </c>
      <c r="C22">
        <f t="shared" si="0"/>
        <v>82207</v>
      </c>
      <c r="D22" s="13" t="s">
        <v>155</v>
      </c>
      <c r="E22" s="14" t="s">
        <v>303</v>
      </c>
      <c r="F22" s="14" t="s">
        <v>310</v>
      </c>
      <c r="G22" s="15" t="s">
        <v>311</v>
      </c>
      <c r="H22" s="16" t="s">
        <v>289</v>
      </c>
      <c r="I22" s="16" t="s">
        <v>289</v>
      </c>
      <c r="J22" s="17">
        <v>55029</v>
      </c>
      <c r="K22" s="18" t="s">
        <v>289</v>
      </c>
      <c r="L22" s="19">
        <v>3</v>
      </c>
      <c r="M22" s="20">
        <f>Table1[[#This Row],[Abundance3]]</f>
        <v>55029</v>
      </c>
      <c r="N22" s="19" t="str">
        <f>IF(AND(Table1[[#This Row],[Abundance3]]&gt;0,Table1[[#This Row],[Abundance5]]&lt;&gt;3),"Yes","No")</f>
        <v>No</v>
      </c>
      <c r="O22" s="19"/>
    </row>
    <row r="23" spans="1:15">
      <c r="A23" t="s">
        <v>153</v>
      </c>
      <c r="B23">
        <v>50338</v>
      </c>
      <c r="C23">
        <f t="shared" si="0"/>
        <v>50338</v>
      </c>
      <c r="D23" s="13" t="s">
        <v>214</v>
      </c>
      <c r="E23" s="14" t="s">
        <v>315</v>
      </c>
      <c r="F23" s="14" t="s">
        <v>298</v>
      </c>
      <c r="G23" s="15" t="s">
        <v>311</v>
      </c>
      <c r="H23" s="16" t="s">
        <v>289</v>
      </c>
      <c r="I23" s="16" t="s">
        <v>289</v>
      </c>
      <c r="J23" s="17">
        <v>82207</v>
      </c>
      <c r="K23" s="18" t="s">
        <v>289</v>
      </c>
      <c r="L23" s="19">
        <v>3</v>
      </c>
      <c r="M23" s="20">
        <f>Table1[[#This Row],[Abundance3]]</f>
        <v>82207</v>
      </c>
      <c r="N23" s="19" t="str">
        <f>IF(AND(Table1[[#This Row],[Abundance3]]&gt;0,Table1[[#This Row],[Abundance5]]&lt;&gt;3),"Yes","No")</f>
        <v>No</v>
      </c>
      <c r="O23" s="19"/>
    </row>
    <row r="24" spans="1:15">
      <c r="A24" t="s">
        <v>200</v>
      </c>
      <c r="B24">
        <v>74249</v>
      </c>
      <c r="C24">
        <f t="shared" si="0"/>
        <v>74249</v>
      </c>
      <c r="D24" s="13" t="s">
        <v>153</v>
      </c>
      <c r="E24" s="14" t="s">
        <v>292</v>
      </c>
      <c r="F24" s="14" t="s">
        <v>302</v>
      </c>
      <c r="G24" s="15" t="s">
        <v>311</v>
      </c>
      <c r="H24" s="16" t="s">
        <v>289</v>
      </c>
      <c r="I24" s="16" t="s">
        <v>289</v>
      </c>
      <c r="J24" s="17">
        <v>50338</v>
      </c>
      <c r="K24" s="18" t="s">
        <v>289</v>
      </c>
      <c r="L24" s="19">
        <v>3</v>
      </c>
      <c r="M24" s="20">
        <f>Table1[[#This Row],[Abundance3]]</f>
        <v>50338</v>
      </c>
      <c r="N24" s="19" t="str">
        <f>IF(AND(Table1[[#This Row],[Abundance3]]&gt;0,Table1[[#This Row],[Abundance5]]&lt;&gt;3),"Yes","No")</f>
        <v>No</v>
      </c>
      <c r="O24" s="19"/>
    </row>
    <row r="25" spans="1:15">
      <c r="A25" t="s">
        <v>173</v>
      </c>
      <c r="B25">
        <v>63885</v>
      </c>
      <c r="C25">
        <f t="shared" si="0"/>
        <v>63885</v>
      </c>
      <c r="D25" s="13" t="s">
        <v>200</v>
      </c>
      <c r="E25" s="14" t="s">
        <v>290</v>
      </c>
      <c r="F25" s="14" t="s">
        <v>287</v>
      </c>
      <c r="G25" s="15" t="s">
        <v>311</v>
      </c>
      <c r="H25" s="16" t="s">
        <v>289</v>
      </c>
      <c r="I25" s="16" t="s">
        <v>289</v>
      </c>
      <c r="J25" s="17">
        <v>74249</v>
      </c>
      <c r="K25" s="18" t="s">
        <v>289</v>
      </c>
      <c r="L25" s="19">
        <v>3</v>
      </c>
      <c r="M25" s="20">
        <f>Table1[[#This Row],[Abundance3]]</f>
        <v>74249</v>
      </c>
      <c r="N25" s="19" t="str">
        <f>IF(AND(Table1[[#This Row],[Abundance3]]&gt;0,Table1[[#This Row],[Abundance5]]&lt;&gt;3),"Yes","No")</f>
        <v>No</v>
      </c>
      <c r="O25" s="19"/>
    </row>
    <row r="26" spans="1:15">
      <c r="A26" t="s">
        <v>224</v>
      </c>
      <c r="B26">
        <v>84679</v>
      </c>
      <c r="C26">
        <f t="shared" si="0"/>
        <v>84679</v>
      </c>
      <c r="D26" s="13" t="s">
        <v>173</v>
      </c>
      <c r="E26" s="14" t="s">
        <v>316</v>
      </c>
      <c r="F26" s="14" t="s">
        <v>293</v>
      </c>
      <c r="G26" s="15" t="s">
        <v>311</v>
      </c>
      <c r="H26" s="16" t="s">
        <v>289</v>
      </c>
      <c r="I26" s="16" t="s">
        <v>289</v>
      </c>
      <c r="J26" s="17">
        <v>63885</v>
      </c>
      <c r="K26" s="18" t="s">
        <v>289</v>
      </c>
      <c r="L26" s="19">
        <v>3</v>
      </c>
      <c r="M26" s="20">
        <f>Table1[[#This Row],[Abundance3]]</f>
        <v>63885</v>
      </c>
      <c r="N26" s="19" t="str">
        <f>IF(AND(Table1[[#This Row],[Abundance3]]&gt;0,Table1[[#This Row],[Abundance5]]&lt;&gt;3),"Yes","No")</f>
        <v>No</v>
      </c>
      <c r="O26" s="19"/>
    </row>
    <row r="27" spans="1:15">
      <c r="A27" t="s">
        <v>160</v>
      </c>
      <c r="B27">
        <v>58397</v>
      </c>
      <c r="C27">
        <f t="shared" si="0"/>
        <v>58397</v>
      </c>
      <c r="D27" s="21" t="s">
        <v>347</v>
      </c>
      <c r="E27" s="22" t="s">
        <v>309</v>
      </c>
      <c r="F27" s="22" t="s">
        <v>298</v>
      </c>
      <c r="G27" s="23" t="s">
        <v>317</v>
      </c>
      <c r="H27" s="16" t="s">
        <v>289</v>
      </c>
      <c r="I27" s="16" t="s">
        <v>289</v>
      </c>
      <c r="J27" s="16" t="s">
        <v>289</v>
      </c>
      <c r="K27" s="17">
        <v>110423</v>
      </c>
      <c r="L27" s="19">
        <v>4</v>
      </c>
      <c r="M27" s="20">
        <f>Table1[[#This Row],[Abundance4]]</f>
        <v>110423</v>
      </c>
      <c r="N27" s="19" t="str">
        <f>IF(AND(Table1[[#This Row],[Abundance4]]&gt;0,Table1[[#This Row],[Abundance5]]&lt;&gt;4),"Yes","No")</f>
        <v>No</v>
      </c>
      <c r="O27" s="19"/>
    </row>
    <row r="28" spans="1:15">
      <c r="A28" t="s">
        <v>154</v>
      </c>
      <c r="B28">
        <v>53550</v>
      </c>
      <c r="C28">
        <f t="shared" si="0"/>
        <v>53550</v>
      </c>
      <c r="D28" s="21" t="s">
        <v>348</v>
      </c>
      <c r="E28" s="22" t="s">
        <v>295</v>
      </c>
      <c r="F28" s="22" t="s">
        <v>306</v>
      </c>
      <c r="G28" s="23" t="s">
        <v>317</v>
      </c>
      <c r="H28" s="16" t="s">
        <v>289</v>
      </c>
      <c r="I28" s="16" t="s">
        <v>289</v>
      </c>
      <c r="J28" s="16" t="s">
        <v>289</v>
      </c>
      <c r="K28" s="17">
        <v>155581</v>
      </c>
      <c r="L28" s="19">
        <v>4</v>
      </c>
      <c r="M28" s="20">
        <f>Table1[[#This Row],[Abundance4]]</f>
        <v>155581</v>
      </c>
      <c r="N28" s="19" t="str">
        <f>IF(AND(Table1[[#This Row],[Abundance4]]&gt;0,Table1[[#This Row],[Abundance5]]&lt;&gt;4),"Yes","No")</f>
        <v>No</v>
      </c>
      <c r="O28" s="19"/>
    </row>
    <row r="29" spans="1:15">
      <c r="A29" t="s">
        <v>199</v>
      </c>
      <c r="B29">
        <v>74145</v>
      </c>
      <c r="C29">
        <f t="shared" si="0"/>
        <v>74145</v>
      </c>
      <c r="D29" s="21" t="s">
        <v>349</v>
      </c>
      <c r="E29" s="22" t="s">
        <v>309</v>
      </c>
      <c r="F29" s="22" t="s">
        <v>300</v>
      </c>
      <c r="G29" s="23" t="s">
        <v>317</v>
      </c>
      <c r="H29" s="16" t="s">
        <v>289</v>
      </c>
      <c r="I29" s="16" t="s">
        <v>289</v>
      </c>
      <c r="J29" s="16" t="s">
        <v>289</v>
      </c>
      <c r="K29" s="17">
        <v>132733</v>
      </c>
      <c r="L29" s="19">
        <v>4</v>
      </c>
      <c r="M29" s="20">
        <f>Table1[[#This Row],[Abundance4]]</f>
        <v>132733</v>
      </c>
      <c r="N29" s="19" t="str">
        <f>IF(AND(Table1[[#This Row],[Abundance4]]&gt;0,Table1[[#This Row],[Abundance5]]&lt;&gt;4),"Yes","No")</f>
        <v>No</v>
      </c>
      <c r="O29" s="19"/>
    </row>
    <row r="30" spans="1:15">
      <c r="A30" t="s">
        <v>172</v>
      </c>
      <c r="B30">
        <v>63020</v>
      </c>
      <c r="C30">
        <f t="shared" si="0"/>
        <v>63020</v>
      </c>
      <c r="D30" s="21" t="s">
        <v>350</v>
      </c>
      <c r="E30" s="22" t="s">
        <v>303</v>
      </c>
      <c r="F30" s="22" t="s">
        <v>308</v>
      </c>
      <c r="G30" s="23" t="s">
        <v>317</v>
      </c>
      <c r="H30" s="16" t="s">
        <v>289</v>
      </c>
      <c r="I30" s="16" t="s">
        <v>289</v>
      </c>
      <c r="J30" s="16" t="s">
        <v>289</v>
      </c>
      <c r="K30" s="17">
        <v>109240</v>
      </c>
      <c r="L30" s="19">
        <v>4</v>
      </c>
      <c r="M30" s="20">
        <f>Table1[[#This Row],[Abundance4]]</f>
        <v>109240</v>
      </c>
      <c r="N30" s="19" t="str">
        <f>IF(AND(Table1[[#This Row],[Abundance4]]&gt;0,Table1[[#This Row],[Abundance5]]&lt;&gt;4),"Yes","No")</f>
        <v>No</v>
      </c>
      <c r="O30" s="19"/>
    </row>
    <row r="31" spans="1:15">
      <c r="A31" t="s">
        <v>204</v>
      </c>
      <c r="B31">
        <v>75568</v>
      </c>
      <c r="C31">
        <f t="shared" si="0"/>
        <v>75568</v>
      </c>
      <c r="D31" s="21" t="s">
        <v>351</v>
      </c>
      <c r="E31" s="22" t="s">
        <v>318</v>
      </c>
      <c r="F31" s="22" t="s">
        <v>312</v>
      </c>
      <c r="G31" s="23" t="s">
        <v>317</v>
      </c>
      <c r="H31" s="16" t="s">
        <v>289</v>
      </c>
      <c r="I31" s="16" t="s">
        <v>289</v>
      </c>
      <c r="J31" s="16" t="s">
        <v>289</v>
      </c>
      <c r="K31" s="17">
        <v>100605</v>
      </c>
      <c r="L31" s="19">
        <v>4</v>
      </c>
      <c r="M31" s="20">
        <f>Table1[[#This Row],[Abundance4]]</f>
        <v>100605</v>
      </c>
      <c r="N31" s="19" t="str">
        <f>IF(AND(Table1[[#This Row],[Abundance4]]&gt;0,Table1[[#This Row],[Abundance5]]&lt;&gt;4),"Yes","No")</f>
        <v>No</v>
      </c>
      <c r="O31" s="19"/>
    </row>
    <row r="32" spans="1:15">
      <c r="A32" t="s">
        <v>170</v>
      </c>
      <c r="B32">
        <v>62865</v>
      </c>
      <c r="C32">
        <f t="shared" si="0"/>
        <v>62865</v>
      </c>
      <c r="D32" s="21" t="s">
        <v>352</v>
      </c>
      <c r="E32" s="22" t="s">
        <v>313</v>
      </c>
      <c r="F32" s="22" t="s">
        <v>310</v>
      </c>
      <c r="G32" s="23" t="s">
        <v>317</v>
      </c>
      <c r="H32" s="16" t="s">
        <v>289</v>
      </c>
      <c r="I32" s="16" t="s">
        <v>289</v>
      </c>
      <c r="J32" s="16" t="s">
        <v>289</v>
      </c>
      <c r="K32" s="17">
        <v>285756</v>
      </c>
      <c r="L32" s="19">
        <v>4</v>
      </c>
      <c r="M32" s="20">
        <f>Table1[[#This Row],[Abundance4]]</f>
        <v>285756</v>
      </c>
      <c r="N32" s="19" t="str">
        <f>IF(AND(Table1[[#This Row],[Abundance4]]&gt;0,Table1[[#This Row],[Abundance5]]&lt;&gt;4),"Yes","No")</f>
        <v>No</v>
      </c>
      <c r="O32" s="19"/>
    </row>
    <row r="33" spans="1:15">
      <c r="A33" t="s">
        <v>258</v>
      </c>
      <c r="B33">
        <v>108011</v>
      </c>
      <c r="C33">
        <f t="shared" si="0"/>
        <v>108011</v>
      </c>
      <c r="D33" s="21" t="s">
        <v>353</v>
      </c>
      <c r="E33" s="22" t="s">
        <v>299</v>
      </c>
      <c r="F33" s="22" t="s">
        <v>302</v>
      </c>
      <c r="G33" s="23" t="s">
        <v>317</v>
      </c>
      <c r="H33" s="16" t="s">
        <v>289</v>
      </c>
      <c r="I33" s="16" t="s">
        <v>289</v>
      </c>
      <c r="J33" s="16" t="s">
        <v>289</v>
      </c>
      <c r="K33" s="17">
        <v>89837</v>
      </c>
      <c r="L33" s="19">
        <v>4</v>
      </c>
      <c r="M33" s="20">
        <f>Table1[[#This Row],[Abundance4]]</f>
        <v>89837</v>
      </c>
      <c r="N33" s="19" t="str">
        <f>IF(AND(Table1[[#This Row],[Abundance4]]&gt;0,Table1[[#This Row],[Abundance5]]&lt;&gt;4),"Yes","No")</f>
        <v>No</v>
      </c>
      <c r="O33" s="19"/>
    </row>
    <row r="34" spans="1:15">
      <c r="A34" t="s">
        <v>211</v>
      </c>
      <c r="B34">
        <v>79727</v>
      </c>
      <c r="C34">
        <f t="shared" si="0"/>
        <v>79727</v>
      </c>
      <c r="D34" s="21" t="s">
        <v>354</v>
      </c>
      <c r="E34" s="22" t="s">
        <v>290</v>
      </c>
      <c r="F34" s="22" t="s">
        <v>312</v>
      </c>
      <c r="G34" s="23" t="s">
        <v>317</v>
      </c>
      <c r="H34" s="16" t="s">
        <v>289</v>
      </c>
      <c r="I34" s="16" t="s">
        <v>289</v>
      </c>
      <c r="J34" s="16" t="s">
        <v>289</v>
      </c>
      <c r="K34" s="17">
        <v>87600</v>
      </c>
      <c r="L34" s="19">
        <v>4</v>
      </c>
      <c r="M34" s="20">
        <f>Table1[[#This Row],[Abundance4]]</f>
        <v>87600</v>
      </c>
      <c r="N34" s="19" t="str">
        <f>IF(AND(Table1[[#This Row],[Abundance4]]&gt;0,Table1[[#This Row],[Abundance5]]&lt;&gt;4),"Yes","No")</f>
        <v>No</v>
      </c>
      <c r="O34" s="19"/>
    </row>
    <row r="35" spans="1:15">
      <c r="A35" t="s">
        <v>144</v>
      </c>
      <c r="B35">
        <v>38756</v>
      </c>
      <c r="C35">
        <f t="shared" si="0"/>
        <v>38756</v>
      </c>
      <c r="D35" s="21" t="s">
        <v>355</v>
      </c>
      <c r="E35" s="22" t="s">
        <v>313</v>
      </c>
      <c r="F35" s="22" t="s">
        <v>293</v>
      </c>
      <c r="G35" s="24" t="s">
        <v>319</v>
      </c>
      <c r="H35" s="16" t="s">
        <v>289</v>
      </c>
      <c r="I35" s="16" t="s">
        <v>289</v>
      </c>
      <c r="J35" s="16" t="s">
        <v>289</v>
      </c>
      <c r="K35" s="17">
        <v>63696</v>
      </c>
      <c r="L35" s="19">
        <v>4</v>
      </c>
      <c r="M35" s="20">
        <f>Table1[[#This Row],[Abundance4]]</f>
        <v>63696</v>
      </c>
      <c r="N35" s="19" t="str">
        <f>IF(AND(Table1[[#This Row],[Abundance4]]&gt;0,Table1[[#This Row],[Abundance5]]&lt;&gt;4),"Yes","No")</f>
        <v>No</v>
      </c>
      <c r="O35" s="19"/>
    </row>
    <row r="36" spans="1:15">
      <c r="A36" t="s">
        <v>253</v>
      </c>
      <c r="B36">
        <v>103695</v>
      </c>
      <c r="C36">
        <f t="shared" si="0"/>
        <v>103695</v>
      </c>
      <c r="D36" s="21" t="s">
        <v>356</v>
      </c>
      <c r="E36" s="22" t="s">
        <v>309</v>
      </c>
      <c r="F36" s="22" t="s">
        <v>287</v>
      </c>
      <c r="G36" s="23" t="s">
        <v>294</v>
      </c>
      <c r="H36" s="16" t="s">
        <v>289</v>
      </c>
      <c r="I36" s="16" t="s">
        <v>289</v>
      </c>
      <c r="J36" s="16" t="s">
        <v>289</v>
      </c>
      <c r="K36" s="17">
        <v>128448</v>
      </c>
      <c r="L36" s="19">
        <v>4</v>
      </c>
      <c r="M36" s="20">
        <f>Table1[[#This Row],[Abundance4]]</f>
        <v>128448</v>
      </c>
      <c r="N36" s="19" t="str">
        <f>IF(AND(Table1[[#This Row],[Abundance4]]&gt;0,Table1[[#This Row],[Abundance5]]&lt;&gt;4),"Yes","No")</f>
        <v>No</v>
      </c>
      <c r="O36" s="19"/>
    </row>
    <row r="37" spans="1:15">
      <c r="A37" t="s">
        <v>162</v>
      </c>
      <c r="B37">
        <v>58769</v>
      </c>
      <c r="C37">
        <f t="shared" si="0"/>
        <v>58769</v>
      </c>
      <c r="D37" s="21" t="s">
        <v>357</v>
      </c>
      <c r="E37" s="22" t="s">
        <v>297</v>
      </c>
      <c r="F37" s="22" t="s">
        <v>302</v>
      </c>
      <c r="G37" s="23" t="s">
        <v>320</v>
      </c>
      <c r="H37" s="16" t="s">
        <v>289</v>
      </c>
      <c r="I37" s="16" t="s">
        <v>289</v>
      </c>
      <c r="J37" s="16" t="s">
        <v>289</v>
      </c>
      <c r="K37" s="17">
        <v>89546</v>
      </c>
      <c r="L37" s="19">
        <v>4</v>
      </c>
      <c r="M37" s="20">
        <f>Table1[[#This Row],[Abundance4]]</f>
        <v>89546</v>
      </c>
      <c r="N37" s="19" t="str">
        <f>IF(AND(Table1[[#This Row],[Abundance4]]&gt;0,Table1[[#This Row],[Abundance5]]&lt;&gt;4),"Yes","No")</f>
        <v>No</v>
      </c>
      <c r="O37" s="19"/>
    </row>
    <row r="38" spans="1:15">
      <c r="A38" t="s">
        <v>248</v>
      </c>
      <c r="B38">
        <v>96507</v>
      </c>
      <c r="C38">
        <f t="shared" si="0"/>
        <v>96507</v>
      </c>
      <c r="D38" s="21" t="s">
        <v>358</v>
      </c>
      <c r="E38" s="22" t="s">
        <v>303</v>
      </c>
      <c r="F38" s="22" t="s">
        <v>298</v>
      </c>
      <c r="G38" s="23" t="s">
        <v>304</v>
      </c>
      <c r="H38" s="16" t="s">
        <v>289</v>
      </c>
      <c r="I38" s="16" t="s">
        <v>289</v>
      </c>
      <c r="J38" s="16" t="s">
        <v>289</v>
      </c>
      <c r="K38" s="17">
        <v>82529</v>
      </c>
      <c r="L38" s="19">
        <v>4</v>
      </c>
      <c r="M38" s="20">
        <f>Table1[[#This Row],[Abundance4]]</f>
        <v>82529</v>
      </c>
      <c r="N38" s="19" t="str">
        <f>IF(AND(Table1[[#This Row],[Abundance4]]&gt;0,Table1[[#This Row],[Abundance5]]&lt;&gt;4),"Yes","No")</f>
        <v>No</v>
      </c>
      <c r="O38" s="19"/>
    </row>
    <row r="39" spans="1:15">
      <c r="A39" t="s">
        <v>210</v>
      </c>
      <c r="B39">
        <v>79398</v>
      </c>
      <c r="C39">
        <f t="shared" si="0"/>
        <v>79398</v>
      </c>
      <c r="D39" s="21" t="s">
        <v>359</v>
      </c>
      <c r="E39" s="22" t="s">
        <v>309</v>
      </c>
      <c r="F39" s="22" t="s">
        <v>293</v>
      </c>
      <c r="G39" s="23" t="s">
        <v>320</v>
      </c>
      <c r="H39" s="16" t="s">
        <v>289</v>
      </c>
      <c r="I39" s="16" t="s">
        <v>289</v>
      </c>
      <c r="J39" s="16" t="s">
        <v>289</v>
      </c>
      <c r="K39" s="17">
        <v>106719</v>
      </c>
      <c r="L39" s="19">
        <v>4</v>
      </c>
      <c r="M39" s="20">
        <f>Table1[[#This Row],[Abundance4]]</f>
        <v>106719</v>
      </c>
      <c r="N39" s="19" t="str">
        <f>IF(AND(Table1[[#This Row],[Abundance4]]&gt;0,Table1[[#This Row],[Abundance5]]&lt;&gt;4),"Yes","No")</f>
        <v>No</v>
      </c>
      <c r="O39" s="19"/>
    </row>
    <row r="40" spans="1:15">
      <c r="A40" t="s">
        <v>140</v>
      </c>
      <c r="B40">
        <v>10637</v>
      </c>
      <c r="C40">
        <f t="shared" si="0"/>
        <v>10637</v>
      </c>
      <c r="D40" s="21" t="s">
        <v>360</v>
      </c>
      <c r="E40" s="22" t="s">
        <v>309</v>
      </c>
      <c r="F40" s="22" t="s">
        <v>308</v>
      </c>
      <c r="G40" s="23" t="s">
        <v>304</v>
      </c>
      <c r="H40" s="16" t="s">
        <v>289</v>
      </c>
      <c r="I40" s="16" t="s">
        <v>289</v>
      </c>
      <c r="J40" s="16" t="s">
        <v>289</v>
      </c>
      <c r="K40" s="17">
        <v>77997</v>
      </c>
      <c r="L40" s="19">
        <v>4</v>
      </c>
      <c r="M40" s="20">
        <f>Table1[[#This Row],[Abundance4]]</f>
        <v>77997</v>
      </c>
      <c r="N40" s="19" t="str">
        <f>IF(AND(Table1[[#This Row],[Abundance4]]&gt;0,Table1[[#This Row],[Abundance5]]&lt;&gt;4),"Yes","No")</f>
        <v>No</v>
      </c>
      <c r="O40" s="19"/>
    </row>
    <row r="41" spans="1:15">
      <c r="A41" t="s">
        <v>264</v>
      </c>
      <c r="B41">
        <v>141834</v>
      </c>
      <c r="C41">
        <f t="shared" si="0"/>
        <v>141834</v>
      </c>
      <c r="D41" s="21" t="s">
        <v>361</v>
      </c>
      <c r="E41" s="22" t="s">
        <v>290</v>
      </c>
      <c r="F41" s="22" t="s">
        <v>300</v>
      </c>
      <c r="G41" s="23" t="s">
        <v>304</v>
      </c>
      <c r="H41" s="16" t="s">
        <v>289</v>
      </c>
      <c r="I41" s="16" t="s">
        <v>289</v>
      </c>
      <c r="J41" s="16" t="s">
        <v>289</v>
      </c>
      <c r="K41" s="17">
        <v>84727</v>
      </c>
      <c r="L41" s="19">
        <v>4</v>
      </c>
      <c r="M41" s="20">
        <f>Table1[[#This Row],[Abundance4]]</f>
        <v>84727</v>
      </c>
      <c r="N41" s="19" t="str">
        <f>IF(AND(Table1[[#This Row],[Abundance4]]&gt;0,Table1[[#This Row],[Abundance5]]&lt;&gt;4),"Yes","No")</f>
        <v>No</v>
      </c>
      <c r="O41" s="19"/>
    </row>
    <row r="42" spans="1:15">
      <c r="A42" t="s">
        <v>187</v>
      </c>
      <c r="B42">
        <v>69855</v>
      </c>
      <c r="C42">
        <f t="shared" si="0"/>
        <v>69855</v>
      </c>
      <c r="D42" s="21" t="s">
        <v>362</v>
      </c>
      <c r="E42" s="22" t="s">
        <v>321</v>
      </c>
      <c r="F42" s="22" t="s">
        <v>308</v>
      </c>
      <c r="G42" s="23" t="s">
        <v>294</v>
      </c>
      <c r="H42" s="16" t="s">
        <v>289</v>
      </c>
      <c r="I42" s="16" t="s">
        <v>289</v>
      </c>
      <c r="J42" s="16" t="s">
        <v>289</v>
      </c>
      <c r="K42" s="17">
        <v>95062</v>
      </c>
      <c r="L42" s="19">
        <v>4</v>
      </c>
      <c r="M42" s="20">
        <f>Table1[[#This Row],[Abundance4]]</f>
        <v>95062</v>
      </c>
      <c r="N42" s="19" t="str">
        <f>IF(AND(Table1[[#This Row],[Abundance4]]&gt;0,Table1[[#This Row],[Abundance5]]&lt;&gt;4),"Yes","No")</f>
        <v>No</v>
      </c>
      <c r="O42" s="19"/>
    </row>
    <row r="43" spans="1:15">
      <c r="A43" t="s">
        <v>243</v>
      </c>
      <c r="B43">
        <v>94425</v>
      </c>
      <c r="C43">
        <f t="shared" si="0"/>
        <v>94425</v>
      </c>
      <c r="D43" s="21" t="s">
        <v>363</v>
      </c>
      <c r="E43" s="22" t="s">
        <v>322</v>
      </c>
      <c r="F43" s="22" t="s">
        <v>312</v>
      </c>
      <c r="G43" s="23" t="s">
        <v>294</v>
      </c>
      <c r="H43" s="16" t="s">
        <v>289</v>
      </c>
      <c r="I43" s="16" t="s">
        <v>289</v>
      </c>
      <c r="J43" s="16" t="s">
        <v>289</v>
      </c>
      <c r="K43" s="17">
        <v>99216</v>
      </c>
      <c r="L43" s="19">
        <v>4</v>
      </c>
      <c r="M43" s="20">
        <f>Table1[[#This Row],[Abundance4]]</f>
        <v>99216</v>
      </c>
      <c r="N43" s="19" t="str">
        <f>IF(AND(Table1[[#This Row],[Abundance4]]&gt;0,Table1[[#This Row],[Abundance5]]&lt;&gt;4),"Yes","No")</f>
        <v>No</v>
      </c>
      <c r="O43" s="19"/>
    </row>
    <row r="44" spans="1:15">
      <c r="A44" t="s">
        <v>218</v>
      </c>
      <c r="B44">
        <v>82940</v>
      </c>
      <c r="C44">
        <f t="shared" si="0"/>
        <v>82940</v>
      </c>
      <c r="D44" s="21" t="s">
        <v>364</v>
      </c>
      <c r="E44" s="22" t="s">
        <v>318</v>
      </c>
      <c r="F44" s="22" t="s">
        <v>300</v>
      </c>
      <c r="G44" s="23" t="s">
        <v>311</v>
      </c>
      <c r="H44" s="16" t="s">
        <v>289</v>
      </c>
      <c r="I44" s="16" t="s">
        <v>289</v>
      </c>
      <c r="J44" s="16" t="s">
        <v>289</v>
      </c>
      <c r="K44" s="17">
        <v>90581</v>
      </c>
      <c r="L44" s="19">
        <v>4</v>
      </c>
      <c r="M44" s="20">
        <f>Table1[[#This Row],[Abundance4]]</f>
        <v>90581</v>
      </c>
      <c r="N44" s="19" t="str">
        <f>IF(AND(Table1[[#This Row],[Abundance4]]&gt;0,Table1[[#This Row],[Abundance5]]&lt;&gt;4),"Yes","No")</f>
        <v>No</v>
      </c>
      <c r="O44" s="19"/>
    </row>
    <row r="45" spans="1:15">
      <c r="A45" t="s">
        <v>223</v>
      </c>
      <c r="B45">
        <v>84512</v>
      </c>
      <c r="C45">
        <f t="shared" si="0"/>
        <v>84512</v>
      </c>
      <c r="D45" s="21" t="s">
        <v>365</v>
      </c>
      <c r="E45" s="22" t="s">
        <v>316</v>
      </c>
      <c r="F45" s="22" t="s">
        <v>298</v>
      </c>
      <c r="G45" s="23" t="s">
        <v>320</v>
      </c>
      <c r="H45" s="16" t="s">
        <v>289</v>
      </c>
      <c r="I45" s="16" t="s">
        <v>289</v>
      </c>
      <c r="J45" s="16" t="s">
        <v>289</v>
      </c>
      <c r="K45" s="17">
        <v>87801</v>
      </c>
      <c r="L45" s="19">
        <v>4</v>
      </c>
      <c r="M45" s="20">
        <f>Table1[[#This Row],[Abundance4]]</f>
        <v>87801</v>
      </c>
      <c r="N45" s="19" t="str">
        <f>IF(AND(Table1[[#This Row],[Abundance4]]&gt;0,Table1[[#This Row],[Abundance5]]&lt;&gt;4),"Yes","No")</f>
        <v>No</v>
      </c>
      <c r="O45" s="19"/>
    </row>
    <row r="46" spans="1:15">
      <c r="A46" t="s">
        <v>201</v>
      </c>
      <c r="B46">
        <v>74355</v>
      </c>
      <c r="C46">
        <f t="shared" si="0"/>
        <v>74355</v>
      </c>
      <c r="D46" s="21" t="s">
        <v>366</v>
      </c>
      <c r="E46" s="22" t="s">
        <v>318</v>
      </c>
      <c r="F46" s="22" t="s">
        <v>300</v>
      </c>
      <c r="G46" s="23" t="s">
        <v>320</v>
      </c>
      <c r="H46" s="16" t="s">
        <v>289</v>
      </c>
      <c r="I46" s="16" t="s">
        <v>289</v>
      </c>
      <c r="J46" s="16" t="s">
        <v>289</v>
      </c>
      <c r="K46" s="17">
        <v>79818</v>
      </c>
      <c r="L46" s="19">
        <v>4</v>
      </c>
      <c r="M46" s="20">
        <f>Table1[[#This Row],[Abundance4]]</f>
        <v>79818</v>
      </c>
      <c r="N46" s="19" t="str">
        <f>IF(AND(Table1[[#This Row],[Abundance4]]&gt;0,Table1[[#This Row],[Abundance5]]&lt;&gt;4),"Yes","No")</f>
        <v>No</v>
      </c>
      <c r="O46" s="19"/>
    </row>
    <row r="47" spans="1:15">
      <c r="A47" t="s">
        <v>150</v>
      </c>
      <c r="B47">
        <v>48051</v>
      </c>
      <c r="C47">
        <f t="shared" si="0"/>
        <v>48051</v>
      </c>
      <c r="D47" s="21" t="s">
        <v>367</v>
      </c>
      <c r="E47" s="22" t="s">
        <v>316</v>
      </c>
      <c r="F47" s="22" t="s">
        <v>291</v>
      </c>
      <c r="G47" s="23" t="s">
        <v>320</v>
      </c>
      <c r="H47" s="16" t="s">
        <v>289</v>
      </c>
      <c r="I47" s="16" t="s">
        <v>289</v>
      </c>
      <c r="J47" s="16" t="s">
        <v>289</v>
      </c>
      <c r="K47" s="17">
        <v>145413</v>
      </c>
      <c r="L47" s="19">
        <v>4</v>
      </c>
      <c r="M47" s="20">
        <f>Table1[[#This Row],[Abundance4]]</f>
        <v>145413</v>
      </c>
      <c r="N47" s="19" t="str">
        <f>IF(AND(Table1[[#This Row],[Abundance4]]&gt;0,Table1[[#This Row],[Abundance5]]&lt;&gt;4),"Yes","No")</f>
        <v>No</v>
      </c>
      <c r="O47" s="19"/>
    </row>
    <row r="48" spans="1:15">
      <c r="A48" t="s">
        <v>229</v>
      </c>
      <c r="B48">
        <v>88247</v>
      </c>
      <c r="C48">
        <f t="shared" si="0"/>
        <v>61469</v>
      </c>
      <c r="D48" s="21" t="s">
        <v>368</v>
      </c>
      <c r="E48" s="22" t="s">
        <v>290</v>
      </c>
      <c r="F48" s="22" t="s">
        <v>306</v>
      </c>
      <c r="G48" s="23" t="s">
        <v>320</v>
      </c>
      <c r="H48" s="16" t="s">
        <v>289</v>
      </c>
      <c r="I48" s="16" t="s">
        <v>289</v>
      </c>
      <c r="J48" s="16" t="s">
        <v>289</v>
      </c>
      <c r="K48" s="17">
        <v>87820</v>
      </c>
      <c r="L48" s="19">
        <v>4</v>
      </c>
      <c r="M48" s="20">
        <f>Table1[[#This Row],[Abundance4]]</f>
        <v>87820</v>
      </c>
      <c r="N48" s="19" t="str">
        <f>IF(AND(Table1[[#This Row],[Abundance4]]&gt;0,Table1[[#This Row],[Abundance5]]&lt;&gt;4),"Yes","No")</f>
        <v>No</v>
      </c>
      <c r="O48" s="19"/>
    </row>
    <row r="49" spans="1:15">
      <c r="A49" t="s">
        <v>146</v>
      </c>
      <c r="B49">
        <v>43164</v>
      </c>
      <c r="C49">
        <f t="shared" si="0"/>
        <v>43164</v>
      </c>
      <c r="D49" s="21" t="s">
        <v>369</v>
      </c>
      <c r="E49" s="22" t="s">
        <v>286</v>
      </c>
      <c r="F49" s="22" t="s">
        <v>310</v>
      </c>
      <c r="G49" s="23" t="s">
        <v>320</v>
      </c>
      <c r="H49" s="16" t="s">
        <v>289</v>
      </c>
      <c r="I49" s="16" t="s">
        <v>289</v>
      </c>
      <c r="J49" s="16" t="s">
        <v>289</v>
      </c>
      <c r="K49" s="17">
        <v>60769</v>
      </c>
      <c r="L49" s="19">
        <v>4</v>
      </c>
      <c r="M49" s="20">
        <f>Table1[[#This Row],[Abundance4]]</f>
        <v>60769</v>
      </c>
      <c r="N49" s="19" t="str">
        <f>IF(AND(Table1[[#This Row],[Abundance4]]&gt;0,Table1[[#This Row],[Abundance5]]&lt;&gt;4),"Yes","No")</f>
        <v>No</v>
      </c>
      <c r="O49" s="19"/>
    </row>
    <row r="50" spans="1:15">
      <c r="A50" t="s">
        <v>256</v>
      </c>
      <c r="B50">
        <v>104704</v>
      </c>
      <c r="C50">
        <f t="shared" si="0"/>
        <v>104704</v>
      </c>
      <c r="D50" s="21" t="s">
        <v>370</v>
      </c>
      <c r="E50" s="22" t="s">
        <v>313</v>
      </c>
      <c r="F50" s="22" t="s">
        <v>298</v>
      </c>
      <c r="G50" s="23" t="s">
        <v>320</v>
      </c>
      <c r="H50" s="16" t="s">
        <v>289</v>
      </c>
      <c r="I50" s="16" t="s">
        <v>289</v>
      </c>
      <c r="J50" s="16" t="s">
        <v>289</v>
      </c>
      <c r="K50" s="17">
        <v>65475</v>
      </c>
      <c r="L50" s="19">
        <v>4</v>
      </c>
      <c r="M50" s="20">
        <f>Table1[[#This Row],[Abundance4]]</f>
        <v>65475</v>
      </c>
      <c r="N50" s="19" t="str">
        <f>IF(AND(Table1[[#This Row],[Abundance4]]&gt;0,Table1[[#This Row],[Abundance5]]&lt;&gt;4),"Yes","No")</f>
        <v>No</v>
      </c>
      <c r="O50" s="19"/>
    </row>
    <row r="51" spans="1:15">
      <c r="A51" t="s">
        <v>257</v>
      </c>
      <c r="B51">
        <v>104817</v>
      </c>
      <c r="C51">
        <f t="shared" si="0"/>
        <v>104817</v>
      </c>
      <c r="D51" s="21" t="s">
        <v>371</v>
      </c>
      <c r="E51" s="22" t="s">
        <v>295</v>
      </c>
      <c r="F51" s="22" t="s">
        <v>293</v>
      </c>
      <c r="G51" s="23" t="s">
        <v>320</v>
      </c>
      <c r="H51" s="16" t="s">
        <v>289</v>
      </c>
      <c r="I51" s="16" t="s">
        <v>289</v>
      </c>
      <c r="J51" s="16" t="s">
        <v>289</v>
      </c>
      <c r="K51" s="17">
        <v>59724</v>
      </c>
      <c r="L51" s="19">
        <v>4</v>
      </c>
      <c r="M51" s="20">
        <f>Table1[[#This Row],[Abundance4]]</f>
        <v>59724</v>
      </c>
      <c r="N51" s="19" t="str">
        <f>IF(AND(Table1[[#This Row],[Abundance4]]&gt;0,Table1[[#This Row],[Abundance5]]&lt;&gt;4),"Yes","No")</f>
        <v>No</v>
      </c>
      <c r="O51" s="19"/>
    </row>
    <row r="52" spans="1:15">
      <c r="A52" t="s">
        <v>166</v>
      </c>
      <c r="B52">
        <v>61469</v>
      </c>
      <c r="C52">
        <f t="shared" si="0"/>
        <v>61469</v>
      </c>
      <c r="D52" s="21" t="s">
        <v>372</v>
      </c>
      <c r="E52" s="22" t="s">
        <v>323</v>
      </c>
      <c r="F52" s="22" t="s">
        <v>291</v>
      </c>
      <c r="G52" s="23" t="s">
        <v>320</v>
      </c>
      <c r="H52" s="16" t="s">
        <v>289</v>
      </c>
      <c r="I52" s="16" t="s">
        <v>289</v>
      </c>
      <c r="J52" s="16" t="s">
        <v>289</v>
      </c>
      <c r="K52" s="17">
        <v>132611</v>
      </c>
      <c r="L52" s="19">
        <v>4</v>
      </c>
      <c r="M52" s="20">
        <f>Table1[[#This Row],[Abundance4]]</f>
        <v>132611</v>
      </c>
      <c r="N52" s="19" t="str">
        <f>IF(AND(Table1[[#This Row],[Abundance4]]&gt;0,Table1[[#This Row],[Abundance5]]&lt;&gt;4),"Yes","No")</f>
        <v>No</v>
      </c>
      <c r="O52" s="19"/>
    </row>
    <row r="53" spans="1:15">
      <c r="A53" t="s">
        <v>180</v>
      </c>
      <c r="B53">
        <v>65707</v>
      </c>
      <c r="C53">
        <f t="shared" si="0"/>
        <v>65707</v>
      </c>
      <c r="D53" s="21" t="s">
        <v>373</v>
      </c>
      <c r="E53" s="22" t="s">
        <v>316</v>
      </c>
      <c r="F53" s="22" t="s">
        <v>308</v>
      </c>
      <c r="G53" s="23" t="s">
        <v>320</v>
      </c>
      <c r="H53" s="16" t="s">
        <v>289</v>
      </c>
      <c r="I53" s="16" t="s">
        <v>289</v>
      </c>
      <c r="J53" s="16" t="s">
        <v>289</v>
      </c>
      <c r="K53" s="17">
        <v>84174</v>
      </c>
      <c r="L53" s="19">
        <v>4</v>
      </c>
      <c r="M53" s="20">
        <f>Table1[[#This Row],[Abundance4]]</f>
        <v>84174</v>
      </c>
      <c r="N53" s="19" t="str">
        <f>IF(AND(Table1[[#This Row],[Abundance4]]&gt;0,Table1[[#This Row],[Abundance5]]&lt;&gt;4),"Yes","No")</f>
        <v>No</v>
      </c>
      <c r="O53" s="19"/>
    </row>
    <row r="54" spans="1:15">
      <c r="A54" t="s">
        <v>207</v>
      </c>
      <c r="B54">
        <v>76786</v>
      </c>
      <c r="C54">
        <f t="shared" si="0"/>
        <v>76786</v>
      </c>
      <c r="D54" s="21" t="s">
        <v>374</v>
      </c>
      <c r="E54" s="22" t="s">
        <v>292</v>
      </c>
      <c r="F54" s="22" t="s">
        <v>300</v>
      </c>
      <c r="G54" s="23" t="s">
        <v>320</v>
      </c>
      <c r="H54" s="16" t="s">
        <v>289</v>
      </c>
      <c r="I54" s="16" t="s">
        <v>289</v>
      </c>
      <c r="J54" s="16" t="s">
        <v>289</v>
      </c>
      <c r="K54" s="17">
        <v>77937</v>
      </c>
      <c r="L54" s="19">
        <v>4</v>
      </c>
      <c r="M54" s="20">
        <f>Table1[[#This Row],[Abundance4]]</f>
        <v>77937</v>
      </c>
      <c r="N54" s="19" t="str">
        <f>IF(AND(Table1[[#This Row],[Abundance4]]&gt;0,Table1[[#This Row],[Abundance5]]&lt;&gt;4),"Yes","No")</f>
        <v>No</v>
      </c>
      <c r="O54" s="19"/>
    </row>
    <row r="55" spans="1:15">
      <c r="A55" t="s">
        <v>244</v>
      </c>
      <c r="B55">
        <v>95289</v>
      </c>
      <c r="C55">
        <f t="shared" si="0"/>
        <v>95289</v>
      </c>
      <c r="D55" s="21" t="s">
        <v>375</v>
      </c>
      <c r="E55" s="22" t="s">
        <v>297</v>
      </c>
      <c r="F55" s="22" t="s">
        <v>310</v>
      </c>
      <c r="G55" s="23" t="s">
        <v>320</v>
      </c>
      <c r="H55" s="16" t="s">
        <v>289</v>
      </c>
      <c r="I55" s="16" t="s">
        <v>289</v>
      </c>
      <c r="J55" s="16" t="s">
        <v>289</v>
      </c>
      <c r="K55" s="17">
        <v>55709</v>
      </c>
      <c r="L55" s="19">
        <v>4</v>
      </c>
      <c r="M55" s="20">
        <f>K56</f>
        <v>49990</v>
      </c>
      <c r="N55" s="19" t="str">
        <f>IF(AND(Table1[[#This Row],[Abundance4]]&gt;0,Table1[[#This Row],[Abundance5]]&lt;&gt;4),"Yes","No")</f>
        <v>No</v>
      </c>
      <c r="O55" s="19"/>
    </row>
    <row r="56" spans="1:15">
      <c r="A56" t="s">
        <v>151</v>
      </c>
      <c r="B56">
        <v>49507</v>
      </c>
      <c r="C56">
        <f t="shared" si="0"/>
        <v>49507</v>
      </c>
      <c r="D56" s="21" t="s">
        <v>376</v>
      </c>
      <c r="E56" s="22" t="s">
        <v>318</v>
      </c>
      <c r="F56" s="22" t="s">
        <v>306</v>
      </c>
      <c r="G56" s="23" t="s">
        <v>320</v>
      </c>
      <c r="H56" s="16" t="s">
        <v>289</v>
      </c>
      <c r="I56" s="16" t="s">
        <v>289</v>
      </c>
      <c r="J56" s="16" t="s">
        <v>289</v>
      </c>
      <c r="K56" s="17">
        <v>49990</v>
      </c>
      <c r="L56" s="19">
        <v>4</v>
      </c>
      <c r="M56" s="20">
        <f>Table1[[#This Row],[Abundance4]]</f>
        <v>49990</v>
      </c>
      <c r="N56" s="19" t="str">
        <f>IF(AND(Table1[[#This Row],[Abundance4]]&gt;0,Table1[[#This Row],[Abundance5]]&lt;&gt;4),"Yes","No")</f>
        <v>No</v>
      </c>
      <c r="O56" s="19"/>
    </row>
    <row r="57" spans="1:15">
      <c r="A57" t="s">
        <v>198</v>
      </c>
      <c r="B57">
        <v>73836</v>
      </c>
      <c r="C57">
        <f t="shared" si="0"/>
        <v>73836</v>
      </c>
      <c r="D57" s="13" t="s">
        <v>224</v>
      </c>
      <c r="E57" s="17" t="s">
        <v>297</v>
      </c>
      <c r="F57" s="17" t="s">
        <v>300</v>
      </c>
      <c r="G57" s="15" t="s">
        <v>301</v>
      </c>
      <c r="H57" s="16" t="s">
        <v>289</v>
      </c>
      <c r="I57" s="16" t="s">
        <v>289</v>
      </c>
      <c r="J57" s="17">
        <v>84679</v>
      </c>
      <c r="K57" s="18" t="s">
        <v>289</v>
      </c>
      <c r="L57" s="19">
        <v>3</v>
      </c>
      <c r="M57" s="20">
        <f>Table1[[#This Row],[Abundance3]]</f>
        <v>84679</v>
      </c>
      <c r="N57" s="19" t="str">
        <f>IF(AND(Table1[[#This Row],[Abundance3]]&gt;0,Table1[[#This Row],[Abundance5]]&lt;&gt;3),"Yes","No")</f>
        <v>No</v>
      </c>
      <c r="O57" s="19"/>
    </row>
    <row r="58" spans="1:15">
      <c r="A58" t="s">
        <v>148</v>
      </c>
      <c r="B58">
        <v>47634</v>
      </c>
      <c r="C58">
        <f t="shared" si="0"/>
        <v>47634</v>
      </c>
      <c r="D58" s="13" t="s">
        <v>160</v>
      </c>
      <c r="E58" s="17" t="s">
        <v>321</v>
      </c>
      <c r="F58" s="17" t="s">
        <v>312</v>
      </c>
      <c r="G58" s="15" t="s">
        <v>301</v>
      </c>
      <c r="H58" s="16" t="s">
        <v>289</v>
      </c>
      <c r="I58" s="16" t="s">
        <v>289</v>
      </c>
      <c r="J58" s="17">
        <v>58397</v>
      </c>
      <c r="K58" s="18" t="s">
        <v>289</v>
      </c>
      <c r="L58" s="19">
        <v>3</v>
      </c>
      <c r="M58" s="20">
        <f>Table1[[#This Row],[Abundance3]]</f>
        <v>58397</v>
      </c>
      <c r="N58" s="19" t="str">
        <f>IF(AND(Table1[[#This Row],[Abundance3]]&gt;0,Table1[[#This Row],[Abundance5]]&lt;&gt;3),"Yes","No")</f>
        <v>No</v>
      </c>
      <c r="O58" s="19"/>
    </row>
    <row r="59" spans="1:15">
      <c r="A59" t="s">
        <v>167</v>
      </c>
      <c r="B59">
        <v>61602</v>
      </c>
      <c r="C59">
        <f t="shared" si="0"/>
        <v>61602</v>
      </c>
      <c r="D59" s="13" t="s">
        <v>154</v>
      </c>
      <c r="E59" s="17" t="s">
        <v>324</v>
      </c>
      <c r="F59" s="17" t="s">
        <v>287</v>
      </c>
      <c r="G59" s="15" t="s">
        <v>301</v>
      </c>
      <c r="H59" s="16" t="s">
        <v>289</v>
      </c>
      <c r="I59" s="16" t="s">
        <v>289</v>
      </c>
      <c r="J59" s="17">
        <v>53550</v>
      </c>
      <c r="K59" s="18" t="s">
        <v>289</v>
      </c>
      <c r="L59" s="19">
        <v>3</v>
      </c>
      <c r="M59" s="20">
        <f>Table1[[#This Row],[Abundance3]]</f>
        <v>53550</v>
      </c>
      <c r="N59" s="19" t="str">
        <f>IF(AND(Table1[[#This Row],[Abundance3]]&gt;0,Table1[[#This Row],[Abundance5]]&lt;&gt;3),"Yes","No")</f>
        <v>No</v>
      </c>
      <c r="O59" s="19"/>
    </row>
    <row r="60" spans="1:15">
      <c r="A60" t="s">
        <v>215</v>
      </c>
      <c r="B60">
        <v>82379</v>
      </c>
      <c r="C60">
        <f t="shared" si="0"/>
        <v>82379</v>
      </c>
      <c r="D60" s="13" t="s">
        <v>199</v>
      </c>
      <c r="E60" s="17" t="s">
        <v>295</v>
      </c>
      <c r="F60" s="17" t="s">
        <v>291</v>
      </c>
      <c r="G60" s="15" t="s">
        <v>301</v>
      </c>
      <c r="H60" s="16" t="s">
        <v>289</v>
      </c>
      <c r="I60" s="16" t="s">
        <v>289</v>
      </c>
      <c r="J60" s="17">
        <v>74145</v>
      </c>
      <c r="K60" s="18" t="s">
        <v>289</v>
      </c>
      <c r="L60" s="19">
        <v>3</v>
      </c>
      <c r="M60" s="20">
        <f>Table1[[#This Row],[Abundance3]]</f>
        <v>74145</v>
      </c>
      <c r="N60" s="19" t="str">
        <f>IF(AND(Table1[[#This Row],[Abundance3]]&gt;0,Table1[[#This Row],[Abundance5]]&lt;&gt;3),"Yes","No")</f>
        <v>No</v>
      </c>
      <c r="O60" s="19"/>
    </row>
    <row r="61" spans="1:15">
      <c r="A61" t="s">
        <v>222</v>
      </c>
      <c r="B61">
        <v>84424</v>
      </c>
      <c r="C61">
        <f t="shared" si="0"/>
        <v>84424</v>
      </c>
      <c r="D61" s="13" t="s">
        <v>172</v>
      </c>
      <c r="E61" s="17" t="s">
        <v>295</v>
      </c>
      <c r="F61" s="17" t="s">
        <v>302</v>
      </c>
      <c r="G61" s="15" t="s">
        <v>301</v>
      </c>
      <c r="H61" s="16" t="s">
        <v>289</v>
      </c>
      <c r="I61" s="16" t="s">
        <v>289</v>
      </c>
      <c r="J61" s="17">
        <v>63020</v>
      </c>
      <c r="K61" s="18" t="s">
        <v>289</v>
      </c>
      <c r="L61" s="19">
        <v>3</v>
      </c>
      <c r="M61" s="20">
        <f>Table1[[#This Row],[Abundance3]]</f>
        <v>63020</v>
      </c>
      <c r="N61" s="19" t="str">
        <f>IF(AND(Table1[[#This Row],[Abundance3]]&gt;0,Table1[[#This Row],[Abundance5]]&lt;&gt;3),"Yes","No")</f>
        <v>No</v>
      </c>
      <c r="O61" s="19"/>
    </row>
    <row r="62" spans="1:15">
      <c r="A62" t="s">
        <v>157</v>
      </c>
      <c r="B62">
        <v>56053</v>
      </c>
      <c r="C62">
        <f t="shared" si="0"/>
        <v>56053</v>
      </c>
      <c r="D62" s="13" t="s">
        <v>204</v>
      </c>
      <c r="E62" s="17" t="s">
        <v>303</v>
      </c>
      <c r="F62" s="17" t="s">
        <v>293</v>
      </c>
      <c r="G62" s="15" t="s">
        <v>301</v>
      </c>
      <c r="H62" s="16" t="s">
        <v>289</v>
      </c>
      <c r="I62" s="16" t="s">
        <v>289</v>
      </c>
      <c r="J62" s="17">
        <v>75568</v>
      </c>
      <c r="K62" s="18" t="s">
        <v>289</v>
      </c>
      <c r="L62" s="19">
        <v>3</v>
      </c>
      <c r="M62" s="20">
        <f>Table1[[#This Row],[Abundance3]]</f>
        <v>75568</v>
      </c>
      <c r="N62" s="19" t="str">
        <f>IF(AND(Table1[[#This Row],[Abundance3]]&gt;0,Table1[[#This Row],[Abundance5]]&lt;&gt;3),"Yes","No")</f>
        <v>No</v>
      </c>
      <c r="O62" s="19"/>
    </row>
    <row r="63" spans="1:15">
      <c r="A63" t="s">
        <v>262</v>
      </c>
      <c r="B63">
        <v>121554</v>
      </c>
      <c r="C63">
        <f t="shared" si="0"/>
        <v>121554</v>
      </c>
      <c r="D63" s="13" t="s">
        <v>170</v>
      </c>
      <c r="E63" s="17" t="s">
        <v>323</v>
      </c>
      <c r="F63" s="17" t="s">
        <v>306</v>
      </c>
      <c r="G63" s="15" t="s">
        <v>301</v>
      </c>
      <c r="H63" s="16" t="s">
        <v>289</v>
      </c>
      <c r="I63" s="16" t="s">
        <v>289</v>
      </c>
      <c r="J63" s="17">
        <v>62865</v>
      </c>
      <c r="K63" s="18" t="s">
        <v>289</v>
      </c>
      <c r="L63" s="19">
        <v>3</v>
      </c>
      <c r="M63" s="20">
        <f>Table1[[#This Row],[Abundance3]]</f>
        <v>62865</v>
      </c>
      <c r="N63" s="19" t="str">
        <f>IF(AND(Table1[[#This Row],[Abundance3]]&gt;0,Table1[[#This Row],[Abundance5]]&lt;&gt;3),"Yes","No")</f>
        <v>No</v>
      </c>
      <c r="O63" s="19"/>
    </row>
    <row r="64" spans="1:15">
      <c r="A64" t="s">
        <v>188</v>
      </c>
      <c r="B64">
        <v>70303</v>
      </c>
      <c r="C64">
        <f t="shared" si="0"/>
        <v>70303</v>
      </c>
      <c r="D64" s="13" t="s">
        <v>258</v>
      </c>
      <c r="E64" s="17" t="s">
        <v>323</v>
      </c>
      <c r="F64" s="17" t="s">
        <v>298</v>
      </c>
      <c r="G64" s="15" t="s">
        <v>296</v>
      </c>
      <c r="H64" s="16" t="s">
        <v>289</v>
      </c>
      <c r="I64" s="16" t="s">
        <v>289</v>
      </c>
      <c r="J64" s="17">
        <v>108011</v>
      </c>
      <c r="K64" s="18" t="s">
        <v>289</v>
      </c>
      <c r="L64" s="19">
        <v>3</v>
      </c>
      <c r="M64" s="20">
        <f>Table1[[#This Row],[Abundance3]]</f>
        <v>108011</v>
      </c>
      <c r="N64" s="19" t="str">
        <f>IF(AND(Table1[[#This Row],[Abundance3]]&gt;0,Table1[[#This Row],[Abundance5]]&lt;&gt;3),"Yes","No")</f>
        <v>No</v>
      </c>
      <c r="O64" s="19"/>
    </row>
    <row r="65" spans="1:15">
      <c r="A65" t="s">
        <v>163</v>
      </c>
      <c r="B65">
        <v>59344</v>
      </c>
      <c r="C65">
        <f t="shared" si="0"/>
        <v>59344</v>
      </c>
      <c r="D65" s="13" t="s">
        <v>211</v>
      </c>
      <c r="E65" s="17" t="s">
        <v>313</v>
      </c>
      <c r="F65" s="17" t="s">
        <v>302</v>
      </c>
      <c r="G65" s="15" t="s">
        <v>301</v>
      </c>
      <c r="H65" s="16" t="s">
        <v>289</v>
      </c>
      <c r="I65" s="16" t="s">
        <v>289</v>
      </c>
      <c r="J65" s="17">
        <v>79727</v>
      </c>
      <c r="K65" s="18" t="s">
        <v>289</v>
      </c>
      <c r="L65" s="19">
        <v>3</v>
      </c>
      <c r="M65" s="20">
        <f>Table1[[#This Row],[Abundance3]]</f>
        <v>79727</v>
      </c>
      <c r="N65" s="19" t="str">
        <f>IF(AND(Table1[[#This Row],[Abundance3]]&gt;0,Table1[[#This Row],[Abundance5]]&lt;&gt;3),"Yes","No")</f>
        <v>No</v>
      </c>
      <c r="O65" s="19"/>
    </row>
    <row r="66" spans="1:15">
      <c r="A66" t="s">
        <v>250</v>
      </c>
      <c r="B66">
        <v>101654</v>
      </c>
      <c r="C66">
        <f t="shared" si="0"/>
        <v>101654</v>
      </c>
      <c r="D66" s="13" t="s">
        <v>144</v>
      </c>
      <c r="E66" s="17" t="s">
        <v>323</v>
      </c>
      <c r="F66" s="17" t="s">
        <v>310</v>
      </c>
      <c r="G66" s="15" t="s">
        <v>301</v>
      </c>
      <c r="H66" s="16" t="s">
        <v>289</v>
      </c>
      <c r="I66" s="16" t="s">
        <v>289</v>
      </c>
      <c r="J66" s="17">
        <v>38756</v>
      </c>
      <c r="K66" s="18" t="s">
        <v>289</v>
      </c>
      <c r="L66" s="19">
        <v>3</v>
      </c>
      <c r="M66" s="20">
        <f>Table1[[#This Row],[Abundance3]]</f>
        <v>38756</v>
      </c>
      <c r="N66" s="19" t="str">
        <f>IF(AND(Table1[[#This Row],[Abundance3]]&gt;0,Table1[[#This Row],[Abundance5]]&lt;&gt;3),"Yes","No")</f>
        <v>No</v>
      </c>
      <c r="O66" s="19"/>
    </row>
    <row r="67" spans="1:15">
      <c r="A67" t="s">
        <v>213</v>
      </c>
      <c r="B67">
        <v>81485</v>
      </c>
      <c r="C67">
        <f t="shared" ref="C67:C126" si="1">VLOOKUP(A67,$D$3:$M$265,7,TRUE)</f>
        <v>81485</v>
      </c>
      <c r="D67" s="13" t="s">
        <v>253</v>
      </c>
      <c r="E67" s="14" t="s">
        <v>305</v>
      </c>
      <c r="F67" s="14" t="s">
        <v>300</v>
      </c>
      <c r="G67" s="15" t="s">
        <v>288</v>
      </c>
      <c r="H67" s="16" t="s">
        <v>289</v>
      </c>
      <c r="I67" s="16" t="s">
        <v>289</v>
      </c>
      <c r="J67" s="17">
        <v>103695</v>
      </c>
      <c r="K67" s="18" t="s">
        <v>289</v>
      </c>
      <c r="L67" s="19">
        <v>3</v>
      </c>
      <c r="M67" s="20">
        <f>Table1[[#This Row],[Abundance3]]</f>
        <v>103695</v>
      </c>
      <c r="N67" s="19" t="str">
        <f>IF(AND(Table1[[#This Row],[Abundance3]]&gt;0,Table1[[#This Row],[Abundance5]]&lt;&gt;3),"Yes","No")</f>
        <v>No</v>
      </c>
      <c r="O67" s="19"/>
    </row>
    <row r="68" spans="1:15">
      <c r="A68" t="s">
        <v>177</v>
      </c>
      <c r="B68">
        <v>65099</v>
      </c>
      <c r="C68">
        <f t="shared" si="1"/>
        <v>65099</v>
      </c>
      <c r="D68" s="13" t="s">
        <v>162</v>
      </c>
      <c r="E68" s="17" t="s">
        <v>322</v>
      </c>
      <c r="F68" s="17" t="s">
        <v>310</v>
      </c>
      <c r="G68" s="15" t="s">
        <v>296</v>
      </c>
      <c r="H68" s="16" t="s">
        <v>289</v>
      </c>
      <c r="I68" s="16" t="s">
        <v>289</v>
      </c>
      <c r="J68" s="17">
        <v>58769</v>
      </c>
      <c r="K68" s="18" t="s">
        <v>289</v>
      </c>
      <c r="L68" s="19">
        <v>3</v>
      </c>
      <c r="M68" s="20">
        <f>Table1[[#This Row],[Abundance3]]</f>
        <v>58769</v>
      </c>
      <c r="N68" s="19" t="str">
        <f>IF(AND(Table1[[#This Row],[Abundance3]]&gt;0,Table1[[#This Row],[Abundance5]]&lt;&gt;3),"Yes","No")</f>
        <v>No</v>
      </c>
      <c r="O68" s="19"/>
    </row>
    <row r="69" spans="1:15">
      <c r="A69" t="s">
        <v>203</v>
      </c>
      <c r="B69">
        <v>75328</v>
      </c>
      <c r="C69">
        <f t="shared" si="1"/>
        <v>75328</v>
      </c>
      <c r="D69" s="13" t="s">
        <v>248</v>
      </c>
      <c r="E69" s="17" t="s">
        <v>299</v>
      </c>
      <c r="F69" s="17" t="s">
        <v>306</v>
      </c>
      <c r="G69" s="15" t="s">
        <v>296</v>
      </c>
      <c r="H69" s="16" t="s">
        <v>289</v>
      </c>
      <c r="I69" s="16" t="s">
        <v>289</v>
      </c>
      <c r="J69" s="17">
        <v>96507</v>
      </c>
      <c r="K69" s="18" t="s">
        <v>289</v>
      </c>
      <c r="L69" s="19">
        <v>3</v>
      </c>
      <c r="M69" s="20">
        <f>Table1[[#This Row],[Abundance3]]</f>
        <v>96507</v>
      </c>
      <c r="N69" s="19" t="str">
        <f>IF(AND(Table1[[#This Row],[Abundance3]]&gt;0,Table1[[#This Row],[Abundance5]]&lt;&gt;3),"Yes","No")</f>
        <v>No</v>
      </c>
      <c r="O69" s="19"/>
    </row>
    <row r="70" spans="1:15">
      <c r="A70" t="s">
        <v>192</v>
      </c>
      <c r="B70">
        <v>72281</v>
      </c>
      <c r="C70">
        <f t="shared" si="1"/>
        <v>72281</v>
      </c>
      <c r="D70" s="13" t="s">
        <v>210</v>
      </c>
      <c r="E70" s="17" t="s">
        <v>318</v>
      </c>
      <c r="F70" s="17" t="s">
        <v>298</v>
      </c>
      <c r="G70" s="15" t="s">
        <v>296</v>
      </c>
      <c r="H70" s="16" t="s">
        <v>289</v>
      </c>
      <c r="I70" s="16" t="s">
        <v>289</v>
      </c>
      <c r="J70" s="17">
        <v>79398</v>
      </c>
      <c r="K70" s="18" t="s">
        <v>289</v>
      </c>
      <c r="L70" s="19">
        <v>3</v>
      </c>
      <c r="M70" s="20">
        <f>Table1[[#This Row],[Abundance3]]</f>
        <v>79398</v>
      </c>
      <c r="N70" s="19" t="str">
        <f>IF(AND(Table1[[#This Row],[Abundance3]]&gt;0,Table1[[#This Row],[Abundance5]]&lt;&gt;3),"Yes","No")</f>
        <v>No</v>
      </c>
      <c r="O70" s="19"/>
    </row>
    <row r="71" spans="1:15">
      <c r="A71" t="s">
        <v>255</v>
      </c>
      <c r="B71">
        <v>104285</v>
      </c>
      <c r="C71">
        <f t="shared" si="1"/>
        <v>104285</v>
      </c>
      <c r="D71" s="13" t="s">
        <v>140</v>
      </c>
      <c r="E71" s="17" t="s">
        <v>299</v>
      </c>
      <c r="F71" s="17" t="s">
        <v>293</v>
      </c>
      <c r="G71" s="15" t="s">
        <v>296</v>
      </c>
      <c r="H71" s="16" t="s">
        <v>289</v>
      </c>
      <c r="I71" s="16" t="s">
        <v>289</v>
      </c>
      <c r="J71" s="17">
        <v>10637</v>
      </c>
      <c r="K71" s="18" t="s">
        <v>289</v>
      </c>
      <c r="L71" s="19">
        <v>3</v>
      </c>
      <c r="M71" s="20">
        <f>Table1[[#This Row],[Abundance3]]</f>
        <v>10637</v>
      </c>
      <c r="N71" s="19" t="str">
        <f>IF(AND(Table1[[#This Row],[Abundance3]]&gt;0,Table1[[#This Row],[Abundance5]]&lt;&gt;3),"Yes","No")</f>
        <v>No</v>
      </c>
      <c r="O71" s="19"/>
    </row>
    <row r="72" spans="1:15">
      <c r="A72" t="s">
        <v>206</v>
      </c>
      <c r="B72">
        <v>76386</v>
      </c>
      <c r="C72">
        <f t="shared" si="1"/>
        <v>76386</v>
      </c>
      <c r="D72" s="13" t="s">
        <v>264</v>
      </c>
      <c r="E72" s="17" t="s">
        <v>303</v>
      </c>
      <c r="F72" s="17" t="s">
        <v>312</v>
      </c>
      <c r="G72" s="15" t="s">
        <v>296</v>
      </c>
      <c r="H72" s="16" t="s">
        <v>289</v>
      </c>
      <c r="I72" s="16" t="s">
        <v>289</v>
      </c>
      <c r="J72" s="17">
        <v>141834</v>
      </c>
      <c r="K72" s="18" t="s">
        <v>289</v>
      </c>
      <c r="L72" s="19">
        <v>3</v>
      </c>
      <c r="M72" s="20">
        <f>Table1[[#This Row],[Abundance3]]</f>
        <v>141834</v>
      </c>
      <c r="N72" s="19" t="str">
        <f>IF(AND(Table1[[#This Row],[Abundance3]]&gt;0,Table1[[#This Row],[Abundance5]]&lt;&gt;3),"Yes","No")</f>
        <v>No</v>
      </c>
      <c r="O72" s="19"/>
    </row>
    <row r="73" spans="1:15">
      <c r="A73" t="s">
        <v>209</v>
      </c>
      <c r="B73">
        <v>79225</v>
      </c>
      <c r="C73">
        <f t="shared" si="1"/>
        <v>79225</v>
      </c>
      <c r="D73" s="13" t="s">
        <v>187</v>
      </c>
      <c r="E73" s="14" t="s">
        <v>305</v>
      </c>
      <c r="F73" s="14" t="s">
        <v>310</v>
      </c>
      <c r="G73" s="15" t="s">
        <v>296</v>
      </c>
      <c r="H73" s="16" t="s">
        <v>289</v>
      </c>
      <c r="I73" s="16" t="s">
        <v>289</v>
      </c>
      <c r="J73" s="17">
        <v>69855</v>
      </c>
      <c r="K73" s="18" t="s">
        <v>289</v>
      </c>
      <c r="L73" s="19">
        <v>3</v>
      </c>
      <c r="M73" s="20">
        <f>Table1[[#This Row],[Abundance3]]</f>
        <v>69855</v>
      </c>
      <c r="N73" s="19" t="str">
        <f>IF(AND(Table1[[#This Row],[Abundance3]]&gt;0,Table1[[#This Row],[Abundance5]]&lt;&gt;3),"Yes","No")</f>
        <v>No</v>
      </c>
      <c r="O73" s="19"/>
    </row>
    <row r="74" spans="1:15">
      <c r="A74" t="s">
        <v>245</v>
      </c>
      <c r="B74">
        <v>95741</v>
      </c>
      <c r="C74">
        <f t="shared" si="1"/>
        <v>95741</v>
      </c>
      <c r="D74" s="13" t="s">
        <v>243</v>
      </c>
      <c r="E74" s="14" t="s">
        <v>292</v>
      </c>
      <c r="F74" s="14" t="s">
        <v>287</v>
      </c>
      <c r="G74" s="15" t="s">
        <v>296</v>
      </c>
      <c r="H74" s="16" t="s">
        <v>289</v>
      </c>
      <c r="I74" s="16" t="s">
        <v>289</v>
      </c>
      <c r="J74" s="17">
        <v>94425</v>
      </c>
      <c r="K74" s="18" t="s">
        <v>289</v>
      </c>
      <c r="L74" s="19">
        <v>3</v>
      </c>
      <c r="M74" s="20">
        <f>Table1[[#This Row],[Abundance3]]</f>
        <v>94425</v>
      </c>
      <c r="N74" s="19" t="str">
        <f>IF(AND(Table1[[#This Row],[Abundance3]]&gt;0,Table1[[#This Row],[Abundance5]]&lt;&gt;3),"Yes","No")</f>
        <v>No</v>
      </c>
      <c r="O74" s="19"/>
    </row>
    <row r="75" spans="1:15">
      <c r="A75" t="s">
        <v>237</v>
      </c>
      <c r="B75">
        <v>91012</v>
      </c>
      <c r="C75">
        <f t="shared" si="1"/>
        <v>91012</v>
      </c>
      <c r="D75" s="13" t="s">
        <v>218</v>
      </c>
      <c r="E75" s="17" t="s">
        <v>305</v>
      </c>
      <c r="F75" s="17" t="s">
        <v>298</v>
      </c>
      <c r="G75" s="15" t="s">
        <v>296</v>
      </c>
      <c r="H75" s="16" t="s">
        <v>289</v>
      </c>
      <c r="I75" s="16" t="s">
        <v>289</v>
      </c>
      <c r="J75" s="17">
        <v>82940</v>
      </c>
      <c r="K75" s="18" t="s">
        <v>289</v>
      </c>
      <c r="L75" s="19">
        <v>3</v>
      </c>
      <c r="M75" s="20">
        <f>Table1[[#This Row],[Abundance3]]</f>
        <v>82940</v>
      </c>
      <c r="N75" s="19" t="str">
        <f>IF(AND(Table1[[#This Row],[Abundance3]]&gt;0,Table1[[#This Row],[Abundance5]]&lt;&gt;3),"Yes","No")</f>
        <v>No</v>
      </c>
      <c r="O75" s="19"/>
    </row>
    <row r="76" spans="1:15">
      <c r="A76" t="s">
        <v>238</v>
      </c>
      <c r="B76">
        <v>91651</v>
      </c>
      <c r="C76">
        <f t="shared" si="1"/>
        <v>91651</v>
      </c>
      <c r="D76" s="13" t="s">
        <v>223</v>
      </c>
      <c r="E76" s="17" t="s">
        <v>292</v>
      </c>
      <c r="F76" s="17" t="s">
        <v>291</v>
      </c>
      <c r="G76" s="15" t="s">
        <v>296</v>
      </c>
      <c r="H76" s="16" t="s">
        <v>289</v>
      </c>
      <c r="I76" s="16" t="s">
        <v>289</v>
      </c>
      <c r="J76" s="17">
        <v>84512</v>
      </c>
      <c r="K76" s="18" t="s">
        <v>289</v>
      </c>
      <c r="L76" s="19">
        <v>3</v>
      </c>
      <c r="M76" s="20">
        <f>Table1[[#This Row],[Abundance3]]</f>
        <v>84512</v>
      </c>
      <c r="N76" s="19" t="str">
        <f>IF(AND(Table1[[#This Row],[Abundance3]]&gt;0,Table1[[#This Row],[Abundance5]]&lt;&gt;3),"Yes","No")</f>
        <v>No</v>
      </c>
      <c r="O76" s="19"/>
    </row>
    <row r="77" spans="1:15">
      <c r="A77" t="s">
        <v>185</v>
      </c>
      <c r="B77">
        <v>68857</v>
      </c>
      <c r="C77">
        <f t="shared" si="1"/>
        <v>68857</v>
      </c>
      <c r="D77" s="21" t="s">
        <v>377</v>
      </c>
      <c r="E77" s="22" t="s">
        <v>309</v>
      </c>
      <c r="F77" s="22" t="s">
        <v>291</v>
      </c>
      <c r="G77" s="24" t="s">
        <v>319</v>
      </c>
      <c r="H77" s="16" t="s">
        <v>289</v>
      </c>
      <c r="I77" s="16" t="s">
        <v>289</v>
      </c>
      <c r="J77" s="16" t="s">
        <v>289</v>
      </c>
      <c r="K77" s="22">
        <v>81789</v>
      </c>
      <c r="L77" s="19">
        <v>4</v>
      </c>
      <c r="M77" s="20">
        <f>Table1[[#This Row],[Abundance4]]</f>
        <v>81789</v>
      </c>
      <c r="N77" s="19" t="str">
        <f>IF(AND(Table1[[#This Row],[Abundance4]]&gt;0,Table1[[#This Row],[Abundance5]]&lt;&gt;4),"Yes","No")</f>
        <v>No</v>
      </c>
      <c r="O77" s="19"/>
    </row>
    <row r="78" spans="1:15">
      <c r="A78" t="s">
        <v>216</v>
      </c>
      <c r="B78">
        <v>82420</v>
      </c>
      <c r="C78">
        <f t="shared" si="1"/>
        <v>82420</v>
      </c>
      <c r="D78" s="21" t="s">
        <v>378</v>
      </c>
      <c r="E78" s="22" t="s">
        <v>305</v>
      </c>
      <c r="F78" s="22" t="s">
        <v>291</v>
      </c>
      <c r="G78" s="24" t="s">
        <v>319</v>
      </c>
      <c r="H78" s="16" t="s">
        <v>289</v>
      </c>
      <c r="I78" s="16" t="s">
        <v>289</v>
      </c>
      <c r="J78" s="16" t="s">
        <v>289</v>
      </c>
      <c r="K78" s="22">
        <v>60361</v>
      </c>
      <c r="L78" s="19">
        <v>4</v>
      </c>
      <c r="M78" s="20">
        <f>Table1[[#This Row],[Abundance4]]</f>
        <v>60361</v>
      </c>
      <c r="N78" s="19" t="str">
        <f>IF(AND(Table1[[#This Row],[Abundance4]]&gt;0,Table1[[#This Row],[Abundance5]]&lt;&gt;4),"Yes","No")</f>
        <v>No</v>
      </c>
      <c r="O78" s="19"/>
    </row>
    <row r="79" spans="1:15">
      <c r="A79" t="s">
        <v>226</v>
      </c>
      <c r="B79">
        <v>86018</v>
      </c>
      <c r="C79">
        <f t="shared" si="1"/>
        <v>86018</v>
      </c>
      <c r="D79" s="21" t="s">
        <v>379</v>
      </c>
      <c r="E79" s="22" t="s">
        <v>292</v>
      </c>
      <c r="F79" s="22" t="s">
        <v>306</v>
      </c>
      <c r="G79" s="24" t="s">
        <v>319</v>
      </c>
      <c r="H79" s="16" t="s">
        <v>289</v>
      </c>
      <c r="I79" s="16" t="s">
        <v>289</v>
      </c>
      <c r="J79" s="16" t="s">
        <v>289</v>
      </c>
      <c r="K79" s="22">
        <v>66833</v>
      </c>
      <c r="L79" s="19">
        <v>4</v>
      </c>
      <c r="M79" s="20">
        <f>Table1[[#This Row],[Abundance4]]</f>
        <v>66833</v>
      </c>
      <c r="N79" s="19" t="str">
        <f>IF(AND(Table1[[#This Row],[Abundance4]]&gt;0,Table1[[#This Row],[Abundance5]]&lt;&gt;4),"Yes","No")</f>
        <v>No</v>
      </c>
      <c r="O79" s="19"/>
    </row>
    <row r="80" spans="1:15">
      <c r="A80" t="s">
        <v>261</v>
      </c>
      <c r="B80">
        <v>114869</v>
      </c>
      <c r="C80">
        <f t="shared" si="1"/>
        <v>114869</v>
      </c>
      <c r="D80" s="21" t="s">
        <v>380</v>
      </c>
      <c r="E80" s="22" t="s">
        <v>318</v>
      </c>
      <c r="F80" s="22" t="s">
        <v>287</v>
      </c>
      <c r="G80" s="24" t="s">
        <v>319</v>
      </c>
      <c r="H80" s="16" t="s">
        <v>289</v>
      </c>
      <c r="I80" s="16" t="s">
        <v>289</v>
      </c>
      <c r="J80" s="16" t="s">
        <v>289</v>
      </c>
      <c r="K80" s="22">
        <v>72924</v>
      </c>
      <c r="L80" s="19">
        <v>4</v>
      </c>
      <c r="M80" s="20">
        <f>Table1[[#This Row],[Abundance4]]</f>
        <v>72924</v>
      </c>
      <c r="N80" s="19" t="str">
        <f>IF(AND(Table1[[#This Row],[Abundance4]]&gt;0,Table1[[#This Row],[Abundance5]]&lt;&gt;4),"Yes","No")</f>
        <v>No</v>
      </c>
      <c r="O80" s="19"/>
    </row>
    <row r="81" spans="1:15">
      <c r="A81" t="s">
        <v>247</v>
      </c>
      <c r="B81">
        <v>96275</v>
      </c>
      <c r="C81">
        <f t="shared" si="1"/>
        <v>96275</v>
      </c>
      <c r="D81" s="21" t="s">
        <v>381</v>
      </c>
      <c r="E81" s="22" t="s">
        <v>322</v>
      </c>
      <c r="F81" s="22" t="s">
        <v>300</v>
      </c>
      <c r="G81" s="24" t="s">
        <v>319</v>
      </c>
      <c r="H81" s="16" t="s">
        <v>289</v>
      </c>
      <c r="I81" s="16" t="s">
        <v>289</v>
      </c>
      <c r="J81" s="16" t="s">
        <v>289</v>
      </c>
      <c r="K81" s="22">
        <v>86340</v>
      </c>
      <c r="L81" s="19">
        <v>4</v>
      </c>
      <c r="M81" s="20">
        <f>Table1[[#This Row],[Abundance4]]</f>
        <v>86340</v>
      </c>
      <c r="N81" s="19" t="str">
        <f>IF(AND(Table1[[#This Row],[Abundance4]]&gt;0,Table1[[#This Row],[Abundance5]]&lt;&gt;4),"Yes","No")</f>
        <v>No</v>
      </c>
      <c r="O81" s="19"/>
    </row>
    <row r="82" spans="1:15">
      <c r="A82" t="s">
        <v>219</v>
      </c>
      <c r="B82">
        <v>83660</v>
      </c>
      <c r="C82">
        <f t="shared" si="1"/>
        <v>83660</v>
      </c>
      <c r="D82" s="21" t="s">
        <v>382</v>
      </c>
      <c r="E82" s="22" t="s">
        <v>299</v>
      </c>
      <c r="F82" s="22" t="s">
        <v>308</v>
      </c>
      <c r="G82" s="24" t="s">
        <v>319</v>
      </c>
      <c r="H82" s="16" t="s">
        <v>289</v>
      </c>
      <c r="I82" s="16" t="s">
        <v>289</v>
      </c>
      <c r="J82" s="16" t="s">
        <v>289</v>
      </c>
      <c r="K82" s="22">
        <v>56695</v>
      </c>
      <c r="L82" s="19">
        <v>4</v>
      </c>
      <c r="M82" s="20">
        <f>Table1[[#This Row],[Abundance4]]</f>
        <v>56695</v>
      </c>
      <c r="N82" s="19" t="str">
        <f>IF(AND(Table1[[#This Row],[Abundance4]]&gt;0,Table1[[#This Row],[Abundance5]]&lt;&gt;4),"Yes","No")</f>
        <v>No</v>
      </c>
      <c r="O82" s="19"/>
    </row>
    <row r="83" spans="1:15">
      <c r="A83" t="s">
        <v>227</v>
      </c>
      <c r="B83">
        <v>87395</v>
      </c>
      <c r="C83">
        <f t="shared" si="1"/>
        <v>87395</v>
      </c>
      <c r="D83" s="21" t="s">
        <v>383</v>
      </c>
      <c r="E83" s="22" t="s">
        <v>318</v>
      </c>
      <c r="F83" s="22" t="s">
        <v>308</v>
      </c>
      <c r="G83" s="24" t="s">
        <v>319</v>
      </c>
      <c r="H83" s="16" t="s">
        <v>289</v>
      </c>
      <c r="I83" s="16" t="s">
        <v>289</v>
      </c>
      <c r="J83" s="16" t="s">
        <v>289</v>
      </c>
      <c r="K83" s="22">
        <v>67639</v>
      </c>
      <c r="L83" s="19">
        <v>4</v>
      </c>
      <c r="M83" s="20">
        <f>Table1[[#This Row],[Abundance4]]</f>
        <v>67639</v>
      </c>
      <c r="N83" s="19" t="str">
        <f>IF(AND(Table1[[#This Row],[Abundance4]]&gt;0,Table1[[#This Row],[Abundance5]]&lt;&gt;4),"Yes","No")</f>
        <v>No</v>
      </c>
      <c r="O83" s="19"/>
    </row>
    <row r="84" spans="1:15">
      <c r="A84" t="s">
        <v>265</v>
      </c>
      <c r="B84">
        <v>213653</v>
      </c>
      <c r="C84">
        <f t="shared" si="1"/>
        <v>213653</v>
      </c>
      <c r="D84" s="21" t="s">
        <v>384</v>
      </c>
      <c r="E84" s="22" t="s">
        <v>315</v>
      </c>
      <c r="F84" s="22" t="s">
        <v>312</v>
      </c>
      <c r="G84" s="24" t="s">
        <v>319</v>
      </c>
      <c r="H84" s="16" t="s">
        <v>289</v>
      </c>
      <c r="I84" s="16" t="s">
        <v>289</v>
      </c>
      <c r="J84" s="16" t="s">
        <v>289</v>
      </c>
      <c r="K84" s="22">
        <v>67552</v>
      </c>
      <c r="L84" s="19">
        <v>4</v>
      </c>
      <c r="M84" s="20">
        <f>Table1[[#This Row],[Abundance4]]</f>
        <v>67552</v>
      </c>
      <c r="N84" s="19" t="str">
        <f>IF(AND(Table1[[#This Row],[Abundance4]]&gt;0,Table1[[#This Row],[Abundance5]]&lt;&gt;4),"Yes","No")</f>
        <v>No</v>
      </c>
      <c r="O84" s="19"/>
    </row>
    <row r="85" spans="1:15">
      <c r="A85" t="s">
        <v>159</v>
      </c>
      <c r="B85">
        <v>57379</v>
      </c>
      <c r="C85">
        <f t="shared" si="1"/>
        <v>57379</v>
      </c>
      <c r="D85" s="21" t="s">
        <v>385</v>
      </c>
      <c r="E85" s="22" t="s">
        <v>321</v>
      </c>
      <c r="F85" s="22" t="s">
        <v>291</v>
      </c>
      <c r="G85" s="24" t="s">
        <v>319</v>
      </c>
      <c r="H85" s="16" t="s">
        <v>289</v>
      </c>
      <c r="I85" s="16" t="s">
        <v>289</v>
      </c>
      <c r="J85" s="16" t="s">
        <v>289</v>
      </c>
      <c r="K85" s="22">
        <v>51560</v>
      </c>
      <c r="L85" s="19">
        <v>4</v>
      </c>
      <c r="M85" s="20">
        <f>Table1[[#This Row],[Abundance4]]</f>
        <v>51560</v>
      </c>
      <c r="N85" s="19" t="str">
        <f>IF(AND(Table1[[#This Row],[Abundance4]]&gt;0,Table1[[#This Row],[Abundance5]]&lt;&gt;4),"Yes","No")</f>
        <v>No</v>
      </c>
      <c r="O85" s="19"/>
    </row>
    <row r="86" spans="1:15">
      <c r="A86" t="s">
        <v>184</v>
      </c>
      <c r="B86">
        <v>68574</v>
      </c>
      <c r="C86">
        <f t="shared" si="1"/>
        <v>68574</v>
      </c>
      <c r="D86" s="21" t="s">
        <v>386</v>
      </c>
      <c r="E86" s="22" t="s">
        <v>286</v>
      </c>
      <c r="F86" s="22" t="s">
        <v>306</v>
      </c>
      <c r="G86" s="24" t="s">
        <v>319</v>
      </c>
      <c r="H86" s="16" t="s">
        <v>289</v>
      </c>
      <c r="I86" s="16" t="s">
        <v>289</v>
      </c>
      <c r="J86" s="16" t="s">
        <v>289</v>
      </c>
      <c r="K86" s="22">
        <v>64568</v>
      </c>
      <c r="L86" s="19">
        <v>4</v>
      </c>
      <c r="M86" s="20">
        <f>Table1[[#This Row],[Abundance4]]</f>
        <v>64568</v>
      </c>
      <c r="N86" s="19" t="str">
        <f>IF(AND(Table1[[#This Row],[Abundance4]]&gt;0,Table1[[#This Row],[Abundance5]]&lt;&gt;4),"Yes","No")</f>
        <v>No</v>
      </c>
      <c r="O86" s="19"/>
    </row>
    <row r="87" spans="1:15">
      <c r="A87" t="s">
        <v>266</v>
      </c>
      <c r="B87">
        <v>297817</v>
      </c>
      <c r="C87">
        <f t="shared" si="1"/>
        <v>297817</v>
      </c>
      <c r="D87" s="21" t="s">
        <v>387</v>
      </c>
      <c r="E87" s="22" t="s">
        <v>286</v>
      </c>
      <c r="F87" s="22" t="s">
        <v>312</v>
      </c>
      <c r="G87" s="24" t="s">
        <v>319</v>
      </c>
      <c r="H87" s="16" t="s">
        <v>289</v>
      </c>
      <c r="I87" s="16" t="s">
        <v>289</v>
      </c>
      <c r="J87" s="16" t="s">
        <v>289</v>
      </c>
      <c r="K87" s="22">
        <v>66161</v>
      </c>
      <c r="L87" s="19">
        <v>4</v>
      </c>
      <c r="M87" s="20">
        <f>Table1[[#This Row],[Abundance4]]</f>
        <v>66161</v>
      </c>
      <c r="N87" s="19" t="str">
        <f>IF(AND(Table1[[#This Row],[Abundance4]]&gt;0,Table1[[#This Row],[Abundance5]]&lt;&gt;4),"Yes","No")</f>
        <v>No</v>
      </c>
      <c r="O87" s="19"/>
    </row>
    <row r="88" spans="1:15">
      <c r="A88" t="s">
        <v>143</v>
      </c>
      <c r="B88">
        <v>33065</v>
      </c>
      <c r="C88">
        <f t="shared" si="1"/>
        <v>33065</v>
      </c>
      <c r="D88" s="21" t="s">
        <v>388</v>
      </c>
      <c r="E88" s="22" t="s">
        <v>316</v>
      </c>
      <c r="F88" s="22" t="s">
        <v>300</v>
      </c>
      <c r="G88" s="23" t="s">
        <v>320</v>
      </c>
      <c r="H88" s="16" t="s">
        <v>289</v>
      </c>
      <c r="I88" s="16" t="s">
        <v>289</v>
      </c>
      <c r="J88" s="16" t="s">
        <v>289</v>
      </c>
      <c r="K88" s="22">
        <v>65068</v>
      </c>
      <c r="L88" s="19">
        <v>4</v>
      </c>
      <c r="M88" s="20">
        <f>Table1[[#This Row],[Abundance4]]</f>
        <v>65068</v>
      </c>
      <c r="N88" s="19" t="str">
        <f>IF(AND(Table1[[#This Row],[Abundance4]]&gt;0,Table1[[#This Row],[Abundance5]]&lt;&gt;4),"Yes","No")</f>
        <v>No</v>
      </c>
      <c r="O88" s="19"/>
    </row>
    <row r="89" spans="1:15">
      <c r="A89" t="s">
        <v>165</v>
      </c>
      <c r="B89">
        <v>60546</v>
      </c>
      <c r="C89">
        <f t="shared" si="1"/>
        <v>60546</v>
      </c>
      <c r="D89" s="21" t="s">
        <v>389</v>
      </c>
      <c r="E89" s="22" t="s">
        <v>316</v>
      </c>
      <c r="F89" s="22" t="s">
        <v>302</v>
      </c>
      <c r="G89" s="23" t="s">
        <v>325</v>
      </c>
      <c r="H89" s="25">
        <v>15316</v>
      </c>
      <c r="I89" s="22">
        <v>45594</v>
      </c>
      <c r="J89" s="16" t="s">
        <v>289</v>
      </c>
      <c r="K89" s="22">
        <v>67537</v>
      </c>
      <c r="L89" s="19">
        <v>4</v>
      </c>
      <c r="M89" s="20">
        <f>Table1[[#This Row],[Abundance4]]</f>
        <v>67537</v>
      </c>
      <c r="N89" s="19" t="str">
        <f>IF(AND(Table1[[#This Row],[Abundance4]]&gt;0,Table1[[#This Row],[Abundance5]]&lt;&gt;4),"Yes","No")</f>
        <v>No</v>
      </c>
      <c r="O89" s="19"/>
    </row>
    <row r="90" spans="1:15">
      <c r="A90" t="s">
        <v>191</v>
      </c>
      <c r="B90">
        <v>71865</v>
      </c>
      <c r="C90">
        <f t="shared" si="1"/>
        <v>71865</v>
      </c>
      <c r="D90" s="21" t="s">
        <v>390</v>
      </c>
      <c r="E90" s="22" t="s">
        <v>290</v>
      </c>
      <c r="F90" s="22" t="s">
        <v>293</v>
      </c>
      <c r="G90" s="23" t="s">
        <v>325</v>
      </c>
      <c r="H90" s="25">
        <v>25195</v>
      </c>
      <c r="I90" s="16" t="s">
        <v>289</v>
      </c>
      <c r="J90" s="16" t="s">
        <v>289</v>
      </c>
      <c r="K90" s="22">
        <v>72453</v>
      </c>
      <c r="L90" s="19">
        <v>4</v>
      </c>
      <c r="M90" s="20">
        <f>Table1[[#This Row],[Abundance4]]</f>
        <v>72453</v>
      </c>
      <c r="N90" s="19" t="str">
        <f>IF(AND(Table1[[#This Row],[Abundance4]]&gt;0,Table1[[#This Row],[Abundance5]]&lt;&gt;4),"Yes","No")</f>
        <v>No</v>
      </c>
      <c r="O90" s="19"/>
    </row>
    <row r="91" spans="1:15">
      <c r="A91" t="s">
        <v>239</v>
      </c>
      <c r="B91">
        <v>92130</v>
      </c>
      <c r="C91">
        <f t="shared" si="1"/>
        <v>92130</v>
      </c>
      <c r="D91" s="21" t="s">
        <v>391</v>
      </c>
      <c r="E91" s="22" t="s">
        <v>316</v>
      </c>
      <c r="F91" s="22" t="s">
        <v>306</v>
      </c>
      <c r="G91" s="23" t="s">
        <v>325</v>
      </c>
      <c r="H91" s="25">
        <v>17892</v>
      </c>
      <c r="I91" s="16" t="s">
        <v>289</v>
      </c>
      <c r="J91" s="16" t="s">
        <v>289</v>
      </c>
      <c r="K91" s="22">
        <v>73177</v>
      </c>
      <c r="L91" s="19">
        <v>4</v>
      </c>
      <c r="M91" s="20">
        <f>Table1[[#This Row],[Abundance4]]</f>
        <v>73177</v>
      </c>
      <c r="N91" s="19" t="str">
        <f>IF(AND(Table1[[#This Row],[Abundance4]]&gt;0,Table1[[#This Row],[Abundance5]]&lt;&gt;4),"Yes","No")</f>
        <v>No</v>
      </c>
      <c r="O91" s="19"/>
    </row>
    <row r="92" spans="1:15">
      <c r="A92" t="s">
        <v>186</v>
      </c>
      <c r="B92">
        <v>69051</v>
      </c>
      <c r="C92">
        <f t="shared" si="1"/>
        <v>69051</v>
      </c>
      <c r="D92" s="21" t="s">
        <v>392</v>
      </c>
      <c r="E92" s="22" t="s">
        <v>286</v>
      </c>
      <c r="F92" s="22" t="s">
        <v>291</v>
      </c>
      <c r="G92" s="23" t="s">
        <v>325</v>
      </c>
      <c r="H92" s="25">
        <v>27456</v>
      </c>
      <c r="I92" s="16" t="s">
        <v>289</v>
      </c>
      <c r="J92" s="16" t="s">
        <v>289</v>
      </c>
      <c r="K92" s="22">
        <v>82017</v>
      </c>
      <c r="L92" s="19">
        <v>4</v>
      </c>
      <c r="M92" s="20">
        <f>Table1[[#This Row],[Abundance4]]</f>
        <v>82017</v>
      </c>
      <c r="N92" s="19" t="str">
        <f>IF(AND(Table1[[#This Row],[Abundance4]]&gt;0,Table1[[#This Row],[Abundance5]]&lt;&gt;4),"Yes","No")</f>
        <v>No</v>
      </c>
      <c r="O92" s="19"/>
    </row>
    <row r="93" spans="1:15">
      <c r="A93" t="s">
        <v>212</v>
      </c>
      <c r="B93">
        <v>81260</v>
      </c>
      <c r="C93">
        <f t="shared" si="1"/>
        <v>81260</v>
      </c>
      <c r="D93" s="21" t="s">
        <v>393</v>
      </c>
      <c r="E93" s="22" t="s">
        <v>290</v>
      </c>
      <c r="F93" s="22" t="s">
        <v>291</v>
      </c>
      <c r="G93" s="23" t="s">
        <v>325</v>
      </c>
      <c r="H93" s="25">
        <v>95581</v>
      </c>
      <c r="I93" s="22">
        <v>139491</v>
      </c>
      <c r="J93" s="16" t="s">
        <v>289</v>
      </c>
      <c r="K93" s="22">
        <v>76323</v>
      </c>
      <c r="L93" s="19">
        <v>4</v>
      </c>
      <c r="M93" s="20">
        <f>Table1[[#This Row],[Abundance4]]</f>
        <v>76323</v>
      </c>
      <c r="N93" s="19" t="str">
        <f>IF(AND(Table1[[#This Row],[Abundance4]]&gt;0,Table1[[#This Row],[Abundance5]]&lt;&gt;4),"Yes","No")</f>
        <v>No</v>
      </c>
      <c r="O93" s="19"/>
    </row>
    <row r="94" spans="1:15">
      <c r="A94" t="s">
        <v>195</v>
      </c>
      <c r="B94">
        <v>73594</v>
      </c>
      <c r="C94">
        <f t="shared" si="1"/>
        <v>73594</v>
      </c>
      <c r="D94" s="21" t="s">
        <v>394</v>
      </c>
      <c r="E94" s="22" t="s">
        <v>323</v>
      </c>
      <c r="F94" s="22" t="s">
        <v>306</v>
      </c>
      <c r="G94" s="23" t="s">
        <v>325</v>
      </c>
      <c r="H94" s="25">
        <v>43425</v>
      </c>
      <c r="I94" s="22">
        <v>82926</v>
      </c>
      <c r="J94" s="16" t="s">
        <v>289</v>
      </c>
      <c r="K94" s="22">
        <v>80383</v>
      </c>
      <c r="L94" s="19">
        <v>4</v>
      </c>
      <c r="M94" s="20">
        <f>Table1[[#This Row],[Abundance4]]</f>
        <v>80383</v>
      </c>
      <c r="N94" s="19" t="str">
        <f>IF(AND(Table1[[#This Row],[Abundance4]]&gt;0,Table1[[#This Row],[Abundance5]]&lt;&gt;4),"Yes","No")</f>
        <v>No</v>
      </c>
      <c r="O94" s="19"/>
    </row>
    <row r="95" spans="1:15">
      <c r="A95" t="s">
        <v>189</v>
      </c>
      <c r="B95">
        <v>70653</v>
      </c>
      <c r="C95">
        <f t="shared" si="1"/>
        <v>70653</v>
      </c>
      <c r="D95" s="21" t="s">
        <v>395</v>
      </c>
      <c r="E95" s="22" t="s">
        <v>323</v>
      </c>
      <c r="F95" s="22" t="s">
        <v>310</v>
      </c>
      <c r="G95" s="23" t="s">
        <v>325</v>
      </c>
      <c r="H95" s="25">
        <v>19719</v>
      </c>
      <c r="I95" s="16" t="s">
        <v>289</v>
      </c>
      <c r="J95" s="16" t="s">
        <v>289</v>
      </c>
      <c r="K95" s="22">
        <v>48223</v>
      </c>
      <c r="L95" s="19">
        <v>4</v>
      </c>
      <c r="M95" s="20">
        <f>Table1[[#This Row],[Abundance4]]</f>
        <v>48223</v>
      </c>
      <c r="N95" s="19" t="str">
        <f>IF(AND(Table1[[#This Row],[Abundance4]]&gt;0,Table1[[#This Row],[Abundance5]]&lt;&gt;4),"Yes","No")</f>
        <v>No</v>
      </c>
      <c r="O95" s="19"/>
    </row>
    <row r="96" spans="1:15">
      <c r="A96" t="s">
        <v>231</v>
      </c>
      <c r="B96">
        <v>88455</v>
      </c>
      <c r="C96">
        <f t="shared" si="1"/>
        <v>88455</v>
      </c>
      <c r="D96" s="21" t="s">
        <v>396</v>
      </c>
      <c r="E96" s="22" t="s">
        <v>290</v>
      </c>
      <c r="F96" s="22" t="s">
        <v>287</v>
      </c>
      <c r="G96" s="23" t="s">
        <v>325</v>
      </c>
      <c r="H96" s="25">
        <v>26012</v>
      </c>
      <c r="I96" s="16" t="s">
        <v>289</v>
      </c>
      <c r="J96" s="16" t="s">
        <v>289</v>
      </c>
      <c r="K96" s="22">
        <v>68975</v>
      </c>
      <c r="L96" s="19">
        <v>4</v>
      </c>
      <c r="M96" s="20">
        <f>Table1[[#This Row],[Abundance4]]</f>
        <v>68975</v>
      </c>
      <c r="N96" s="19" t="str">
        <f>IF(AND(Table1[[#This Row],[Abundance4]]&gt;0,Table1[[#This Row],[Abundance5]]&lt;&gt;4),"Yes","No")</f>
        <v>No</v>
      </c>
      <c r="O96" s="19"/>
    </row>
    <row r="97" spans="1:15">
      <c r="A97" t="s">
        <v>232</v>
      </c>
      <c r="B97">
        <v>88678</v>
      </c>
      <c r="C97">
        <f t="shared" si="1"/>
        <v>88678</v>
      </c>
      <c r="D97" s="21" t="s">
        <v>397</v>
      </c>
      <c r="E97" s="22" t="s">
        <v>321</v>
      </c>
      <c r="F97" s="22" t="s">
        <v>287</v>
      </c>
      <c r="G97" s="23" t="s">
        <v>325</v>
      </c>
      <c r="H97" s="25">
        <v>31389</v>
      </c>
      <c r="I97" s="22">
        <v>223157</v>
      </c>
      <c r="J97" s="16" t="s">
        <v>289</v>
      </c>
      <c r="K97" s="22">
        <v>57928</v>
      </c>
      <c r="L97" s="19">
        <v>4</v>
      </c>
      <c r="M97" s="20">
        <f>Table1[[#This Row],[Abundance4]]</f>
        <v>57928</v>
      </c>
      <c r="N97" s="19" t="str">
        <f>IF(AND(Table1[[#This Row],[Abundance4]]&gt;0,Table1[[#This Row],[Abundance5]]&lt;&gt;4),"Yes","No")</f>
        <v>No</v>
      </c>
      <c r="O97" s="19"/>
    </row>
    <row r="98" spans="1:15">
      <c r="A98" t="s">
        <v>242</v>
      </c>
      <c r="B98">
        <v>94335</v>
      </c>
      <c r="C98">
        <f t="shared" si="1"/>
        <v>94335</v>
      </c>
      <c r="D98" s="21" t="s">
        <v>398</v>
      </c>
      <c r="E98" s="22" t="s">
        <v>305</v>
      </c>
      <c r="F98" s="22" t="s">
        <v>310</v>
      </c>
      <c r="G98" s="23" t="s">
        <v>325</v>
      </c>
      <c r="H98" s="25">
        <v>22835</v>
      </c>
      <c r="I98" s="22">
        <v>60080</v>
      </c>
      <c r="J98" s="16" t="s">
        <v>289</v>
      </c>
      <c r="K98" s="22">
        <v>54216</v>
      </c>
      <c r="L98" s="19">
        <v>4</v>
      </c>
      <c r="M98" s="20">
        <f>Table1[[#This Row],[Abundance4]]</f>
        <v>54216</v>
      </c>
      <c r="N98" s="19" t="str">
        <f>IF(AND(Table1[[#This Row],[Abundance4]]&gt;0,Table1[[#This Row],[Abundance5]]&lt;&gt;4),"Yes","No")</f>
        <v>No</v>
      </c>
      <c r="O98" s="19"/>
    </row>
    <row r="99" spans="1:15">
      <c r="A99" t="s">
        <v>174</v>
      </c>
      <c r="B99">
        <v>64088</v>
      </c>
      <c r="C99">
        <f t="shared" si="1"/>
        <v>64088</v>
      </c>
      <c r="D99" s="21" t="s">
        <v>399</v>
      </c>
      <c r="E99" s="22" t="s">
        <v>305</v>
      </c>
      <c r="F99" s="22" t="s">
        <v>293</v>
      </c>
      <c r="G99" s="23" t="s">
        <v>325</v>
      </c>
      <c r="H99" s="25">
        <v>22876</v>
      </c>
      <c r="I99" s="16" t="s">
        <v>289</v>
      </c>
      <c r="J99" s="16" t="s">
        <v>289</v>
      </c>
      <c r="K99" s="22">
        <v>48165</v>
      </c>
      <c r="L99" s="19">
        <v>4</v>
      </c>
      <c r="M99" s="20">
        <f>Table1[[#This Row],[Abundance4]]</f>
        <v>48165</v>
      </c>
      <c r="N99" s="19" t="str">
        <f>IF(AND(Table1[[#This Row],[Abundance4]]&gt;0,Table1[[#This Row],[Abundance5]]&lt;&gt;4),"Yes","No")</f>
        <v>No</v>
      </c>
      <c r="O99" s="19"/>
    </row>
    <row r="100" spans="1:15">
      <c r="A100" t="s">
        <v>230</v>
      </c>
      <c r="B100">
        <v>88372</v>
      </c>
      <c r="C100">
        <f t="shared" si="1"/>
        <v>88372</v>
      </c>
      <c r="D100" s="21" t="s">
        <v>400</v>
      </c>
      <c r="E100" s="22" t="s">
        <v>321</v>
      </c>
      <c r="F100" s="22" t="s">
        <v>302</v>
      </c>
      <c r="G100" s="23" t="s">
        <v>325</v>
      </c>
      <c r="H100" s="25">
        <v>23809</v>
      </c>
      <c r="I100" s="16" t="s">
        <v>289</v>
      </c>
      <c r="J100" s="16" t="s">
        <v>289</v>
      </c>
      <c r="K100" s="22">
        <v>64606</v>
      </c>
      <c r="L100" s="19">
        <v>4</v>
      </c>
      <c r="M100" s="20">
        <f>Table1[[#This Row],[Abundance4]]</f>
        <v>64606</v>
      </c>
      <c r="N100" s="19" t="str">
        <f>IF(AND(Table1[[#This Row],[Abundance4]]&gt;0,Table1[[#This Row],[Abundance5]]&lt;&gt;4),"Yes","No")</f>
        <v>No</v>
      </c>
      <c r="O100" s="19"/>
    </row>
    <row r="101" spans="1:15">
      <c r="A101" t="s">
        <v>161</v>
      </c>
      <c r="B101">
        <v>58458</v>
      </c>
      <c r="C101">
        <f t="shared" si="1"/>
        <v>58458</v>
      </c>
      <c r="D101" s="21" t="s">
        <v>401</v>
      </c>
      <c r="E101" s="22" t="s">
        <v>292</v>
      </c>
      <c r="F101" s="22" t="s">
        <v>302</v>
      </c>
      <c r="G101" s="23" t="s">
        <v>325</v>
      </c>
      <c r="H101" s="25">
        <v>22264</v>
      </c>
      <c r="I101" s="22">
        <v>131611</v>
      </c>
      <c r="J101" s="16" t="s">
        <v>289</v>
      </c>
      <c r="K101" s="22">
        <v>64012</v>
      </c>
      <c r="L101" s="19">
        <v>4</v>
      </c>
      <c r="M101" s="20">
        <f>Table1[[#This Row],[Abundance4]]</f>
        <v>64012</v>
      </c>
      <c r="N101" s="19" t="str">
        <f>IF(AND(Table1[[#This Row],[Abundance4]]&gt;0,Table1[[#This Row],[Abundance5]]&lt;&gt;4),"Yes","No")</f>
        <v>No</v>
      </c>
      <c r="O101" s="19"/>
    </row>
    <row r="102" spans="1:15">
      <c r="A102" t="s">
        <v>235</v>
      </c>
      <c r="B102">
        <v>90561</v>
      </c>
      <c r="C102">
        <f t="shared" si="1"/>
        <v>58458</v>
      </c>
      <c r="D102" s="21" t="s">
        <v>402</v>
      </c>
      <c r="E102" s="22" t="s">
        <v>297</v>
      </c>
      <c r="F102" s="22" t="s">
        <v>293</v>
      </c>
      <c r="G102" s="23" t="s">
        <v>325</v>
      </c>
      <c r="H102" s="25">
        <v>20975</v>
      </c>
      <c r="I102" s="22">
        <v>127554</v>
      </c>
      <c r="J102" s="16" t="s">
        <v>289</v>
      </c>
      <c r="K102" s="22">
        <v>66002</v>
      </c>
      <c r="L102" s="19">
        <v>4</v>
      </c>
      <c r="M102" s="20">
        <f>Table1[[#This Row],[Abundance4]]</f>
        <v>66002</v>
      </c>
      <c r="N102" s="19" t="str">
        <f>IF(AND(Table1[[#This Row],[Abundance4]]&gt;0,Table1[[#This Row],[Abundance5]]&lt;&gt;4),"Yes","No")</f>
        <v>No</v>
      </c>
      <c r="O102" s="19"/>
    </row>
    <row r="103" spans="1:15">
      <c r="A103" t="s">
        <v>254</v>
      </c>
      <c r="B103">
        <v>104034</v>
      </c>
      <c r="C103">
        <f t="shared" si="1"/>
        <v>104034</v>
      </c>
      <c r="D103" s="21" t="s">
        <v>403</v>
      </c>
      <c r="E103" s="22" t="s">
        <v>297</v>
      </c>
      <c r="F103" s="22" t="s">
        <v>298</v>
      </c>
      <c r="G103" s="23" t="s">
        <v>325</v>
      </c>
      <c r="H103" s="25">
        <v>29683</v>
      </c>
      <c r="I103" s="16" t="s">
        <v>289</v>
      </c>
      <c r="J103" s="16" t="s">
        <v>289</v>
      </c>
      <c r="K103" s="22">
        <v>66100</v>
      </c>
      <c r="L103" s="19">
        <v>4</v>
      </c>
      <c r="M103" s="20">
        <f>Table1[[#This Row],[Abundance4]]</f>
        <v>66100</v>
      </c>
      <c r="N103" s="19" t="str">
        <f>IF(AND(Table1[[#This Row],[Abundance4]]&gt;0,Table1[[#This Row],[Abundance5]]&lt;&gt;4),"Yes","No")</f>
        <v>No</v>
      </c>
      <c r="O103" s="19"/>
    </row>
    <row r="104" spans="1:15">
      <c r="A104" t="s">
        <v>251</v>
      </c>
      <c r="B104">
        <v>102774</v>
      </c>
      <c r="C104">
        <f t="shared" si="1"/>
        <v>102774</v>
      </c>
      <c r="D104" s="21" t="s">
        <v>404</v>
      </c>
      <c r="E104" s="22" t="s">
        <v>292</v>
      </c>
      <c r="F104" s="22" t="s">
        <v>312</v>
      </c>
      <c r="G104" s="23" t="s">
        <v>325</v>
      </c>
      <c r="H104" s="25">
        <v>26209</v>
      </c>
      <c r="I104" s="16" t="s">
        <v>289</v>
      </c>
      <c r="J104" s="16" t="s">
        <v>289</v>
      </c>
      <c r="K104" s="22">
        <v>66604</v>
      </c>
      <c r="L104" s="19">
        <v>4</v>
      </c>
      <c r="M104" s="20">
        <f>Table1[[#This Row],[Abundance4]]</f>
        <v>66604</v>
      </c>
      <c r="N104" s="19" t="str">
        <f>IF(AND(Table1[[#This Row],[Abundance4]]&gt;0,Table1[[#This Row],[Abundance5]]&lt;&gt;4),"Yes","No")</f>
        <v>No</v>
      </c>
      <c r="O104" s="19"/>
    </row>
    <row r="105" spans="1:15">
      <c r="A105" t="s">
        <v>190</v>
      </c>
      <c r="B105">
        <v>71173</v>
      </c>
      <c r="C105">
        <f t="shared" si="1"/>
        <v>71173</v>
      </c>
      <c r="D105" s="21" t="s">
        <v>405</v>
      </c>
      <c r="E105" s="22" t="s">
        <v>313</v>
      </c>
      <c r="F105" s="22" t="s">
        <v>312</v>
      </c>
      <c r="G105" s="23" t="s">
        <v>325</v>
      </c>
      <c r="H105" s="25">
        <v>30173</v>
      </c>
      <c r="I105" s="22">
        <v>136729</v>
      </c>
      <c r="J105" s="16" t="s">
        <v>289</v>
      </c>
      <c r="K105" s="22">
        <v>69741</v>
      </c>
      <c r="L105" s="19">
        <v>4</v>
      </c>
      <c r="M105" s="20">
        <f>Table1[[#This Row],[Abundance4]]</f>
        <v>69741</v>
      </c>
      <c r="N105" s="19" t="str">
        <f>IF(AND(Table1[[#This Row],[Abundance4]]&gt;0,Table1[[#This Row],[Abundance5]]&lt;&gt;4),"Yes","No")</f>
        <v>No</v>
      </c>
      <c r="O105" s="19"/>
    </row>
    <row r="106" spans="1:15">
      <c r="A106" t="s">
        <v>193</v>
      </c>
      <c r="B106">
        <v>73236</v>
      </c>
      <c r="C106">
        <f t="shared" si="1"/>
        <v>73236</v>
      </c>
      <c r="D106" s="21" t="s">
        <v>406</v>
      </c>
      <c r="E106" s="22" t="s">
        <v>299</v>
      </c>
      <c r="F106" s="22" t="s">
        <v>298</v>
      </c>
      <c r="G106" s="23" t="s">
        <v>325</v>
      </c>
      <c r="H106" s="25">
        <v>21386</v>
      </c>
      <c r="I106" s="22">
        <v>104169</v>
      </c>
      <c r="J106" s="16" t="s">
        <v>289</v>
      </c>
      <c r="K106" s="22">
        <v>74771</v>
      </c>
      <c r="L106" s="19">
        <v>4</v>
      </c>
      <c r="M106" s="20">
        <f>Table1[[#This Row],[Abundance4]]</f>
        <v>74771</v>
      </c>
      <c r="N106" s="19" t="str">
        <f>IF(AND(Table1[[#This Row],[Abundance4]]&gt;0,Table1[[#This Row],[Abundance5]]&lt;&gt;4),"Yes","No")</f>
        <v>No</v>
      </c>
      <c r="O106" s="19"/>
    </row>
    <row r="107" spans="1:15">
      <c r="A107" t="s">
        <v>205</v>
      </c>
      <c r="B107">
        <v>75985</v>
      </c>
      <c r="C107">
        <f t="shared" si="1"/>
        <v>75985</v>
      </c>
      <c r="D107" s="21" t="s">
        <v>407</v>
      </c>
      <c r="E107" s="22" t="s">
        <v>316</v>
      </c>
      <c r="F107" s="22" t="s">
        <v>310</v>
      </c>
      <c r="G107" s="23" t="s">
        <v>325</v>
      </c>
      <c r="H107" s="25">
        <v>28608</v>
      </c>
      <c r="I107" s="16" t="s">
        <v>289</v>
      </c>
      <c r="J107" s="16" t="s">
        <v>289</v>
      </c>
      <c r="K107" s="22">
        <v>43892</v>
      </c>
      <c r="L107" s="19">
        <v>4</v>
      </c>
      <c r="M107" s="20">
        <f>Table1[[#This Row],[Abundance4]]</f>
        <v>43892</v>
      </c>
      <c r="N107" s="19" t="str">
        <f>IF(AND(Table1[[#This Row],[Abundance4]]&gt;0,Table1[[#This Row],[Abundance5]]&lt;&gt;4),"Yes","No")</f>
        <v>No</v>
      </c>
      <c r="O107" s="19"/>
    </row>
    <row r="108" spans="1:15">
      <c r="A108" t="s">
        <v>147</v>
      </c>
      <c r="B108">
        <v>46079</v>
      </c>
      <c r="C108">
        <f t="shared" si="1"/>
        <v>46079</v>
      </c>
      <c r="D108" s="21" t="s">
        <v>408</v>
      </c>
      <c r="E108" s="22" t="s">
        <v>286</v>
      </c>
      <c r="F108" s="22" t="s">
        <v>287</v>
      </c>
      <c r="G108" s="23" t="s">
        <v>325</v>
      </c>
      <c r="H108" s="25">
        <v>33971</v>
      </c>
      <c r="I108" s="16" t="s">
        <v>289</v>
      </c>
      <c r="J108" s="16" t="s">
        <v>289</v>
      </c>
      <c r="K108" s="22">
        <v>57474</v>
      </c>
      <c r="L108" s="19">
        <v>4</v>
      </c>
      <c r="M108" s="20">
        <f>Table1[[#This Row],[Abundance4]]</f>
        <v>57474</v>
      </c>
      <c r="N108" s="19" t="str">
        <f>IF(AND(Table1[[#This Row],[Abundance4]]&gt;0,Table1[[#This Row],[Abundance5]]&lt;&gt;4),"Yes","No")</f>
        <v>No</v>
      </c>
      <c r="O108" s="19"/>
    </row>
    <row r="109" spans="1:15">
      <c r="A109" t="s">
        <v>236</v>
      </c>
      <c r="B109">
        <v>90613</v>
      </c>
      <c r="C109">
        <f t="shared" si="1"/>
        <v>90613</v>
      </c>
      <c r="D109" s="21" t="s">
        <v>409</v>
      </c>
      <c r="E109" s="22" t="s">
        <v>290</v>
      </c>
      <c r="F109" s="22" t="s">
        <v>308</v>
      </c>
      <c r="G109" s="23" t="s">
        <v>325</v>
      </c>
      <c r="H109" s="25">
        <v>42197</v>
      </c>
      <c r="I109" s="22">
        <v>167034</v>
      </c>
      <c r="J109" s="16" t="s">
        <v>289</v>
      </c>
      <c r="K109" s="22">
        <v>62492</v>
      </c>
      <c r="L109" s="19">
        <v>4</v>
      </c>
      <c r="M109" s="20">
        <f>Table1[[#This Row],[Abundance4]]</f>
        <v>62492</v>
      </c>
      <c r="N109" s="19" t="str">
        <f>IF(AND(Table1[[#This Row],[Abundance4]]&gt;0,Table1[[#This Row],[Abundance5]]&lt;&gt;4),"Yes","No")</f>
        <v>No</v>
      </c>
      <c r="O109" s="19"/>
    </row>
    <row r="110" spans="1:15">
      <c r="A110" t="s">
        <v>168</v>
      </c>
      <c r="B110">
        <v>61651</v>
      </c>
      <c r="C110">
        <f t="shared" si="1"/>
        <v>61651</v>
      </c>
      <c r="D110" s="21" t="s">
        <v>410</v>
      </c>
      <c r="E110" s="22" t="s">
        <v>323</v>
      </c>
      <c r="F110" s="22" t="s">
        <v>300</v>
      </c>
      <c r="G110" s="23" t="s">
        <v>325</v>
      </c>
      <c r="H110" s="25">
        <v>21916</v>
      </c>
      <c r="I110" s="16" t="s">
        <v>289</v>
      </c>
      <c r="J110" s="16" t="s">
        <v>289</v>
      </c>
      <c r="K110" s="22">
        <v>77242</v>
      </c>
      <c r="L110" s="19">
        <v>4</v>
      </c>
      <c r="M110" s="20">
        <f>Table1[[#This Row],[Abundance4]]</f>
        <v>77242</v>
      </c>
      <c r="N110" s="19" t="str">
        <f>IF(AND(Table1[[#This Row],[Abundance4]]&gt;0,Table1[[#This Row],[Abundance5]]&lt;&gt;4),"Yes","No")</f>
        <v>No</v>
      </c>
      <c r="O110" s="19"/>
    </row>
    <row r="111" spans="1:15">
      <c r="A111" t="s">
        <v>220</v>
      </c>
      <c r="B111">
        <v>84035</v>
      </c>
      <c r="C111">
        <f t="shared" si="1"/>
        <v>84035</v>
      </c>
      <c r="D111" s="21" t="s">
        <v>411</v>
      </c>
      <c r="E111" s="22" t="s">
        <v>323</v>
      </c>
      <c r="F111" s="22" t="s">
        <v>293</v>
      </c>
      <c r="G111" s="23" t="s">
        <v>325</v>
      </c>
      <c r="H111" s="25">
        <v>34847</v>
      </c>
      <c r="I111" s="16" t="s">
        <v>289</v>
      </c>
      <c r="J111" s="16" t="s">
        <v>289</v>
      </c>
      <c r="K111" s="22">
        <v>73603</v>
      </c>
      <c r="L111" s="19">
        <v>4</v>
      </c>
      <c r="M111" s="20">
        <f>Table1[[#This Row],[Abundance4]]</f>
        <v>73603</v>
      </c>
      <c r="N111" s="19" t="str">
        <f>IF(AND(Table1[[#This Row],[Abundance4]]&gt;0,Table1[[#This Row],[Abundance5]]&lt;&gt;4),"Yes","No")</f>
        <v>No</v>
      </c>
      <c r="O111" s="19"/>
    </row>
    <row r="112" spans="1:15">
      <c r="A112" t="s">
        <v>259</v>
      </c>
      <c r="B112">
        <v>109176</v>
      </c>
      <c r="C112">
        <f t="shared" si="1"/>
        <v>109176</v>
      </c>
      <c r="D112" s="21" t="s">
        <v>412</v>
      </c>
      <c r="E112" s="22" t="s">
        <v>290</v>
      </c>
      <c r="F112" s="22" t="s">
        <v>302</v>
      </c>
      <c r="G112" s="23" t="s">
        <v>325</v>
      </c>
      <c r="H112" s="25">
        <v>31498</v>
      </c>
      <c r="I112" s="16" t="s">
        <v>289</v>
      </c>
      <c r="J112" s="16" t="s">
        <v>289</v>
      </c>
      <c r="K112" s="22">
        <v>57480</v>
      </c>
      <c r="L112" s="19">
        <v>4</v>
      </c>
      <c r="M112" s="20">
        <f>Table1[[#This Row],[Abundance4]]</f>
        <v>57480</v>
      </c>
      <c r="N112" s="19" t="str">
        <f>IF(AND(Table1[[#This Row],[Abundance4]]&gt;0,Table1[[#This Row],[Abundance5]]&lt;&gt;4),"Yes","No")</f>
        <v>No</v>
      </c>
      <c r="O112" s="19"/>
    </row>
    <row r="113" spans="1:15">
      <c r="A113" t="s">
        <v>240</v>
      </c>
      <c r="B113">
        <v>93959</v>
      </c>
      <c r="C113">
        <f t="shared" si="1"/>
        <v>93959</v>
      </c>
      <c r="D113" s="13" t="s">
        <v>201</v>
      </c>
      <c r="E113" s="24" t="s">
        <v>316</v>
      </c>
      <c r="F113" s="24" t="s">
        <v>287</v>
      </c>
      <c r="G113" s="15" t="s">
        <v>326</v>
      </c>
      <c r="H113" s="16" t="s">
        <v>289</v>
      </c>
      <c r="I113" s="16" t="s">
        <v>289</v>
      </c>
      <c r="J113" s="17">
        <v>74355</v>
      </c>
      <c r="K113" s="18" t="s">
        <v>289</v>
      </c>
      <c r="L113" s="19">
        <v>3</v>
      </c>
      <c r="M113" s="20">
        <f>Table1[[#This Row],[Abundance3]]</f>
        <v>74355</v>
      </c>
      <c r="N113" s="19" t="str">
        <f>IF(AND(Table1[[#This Row],[Abundance3]]&gt;0,Table1[[#This Row],[Abundance5]]&lt;&gt;3),"Yes","No")</f>
        <v>No</v>
      </c>
      <c r="O113" s="19"/>
    </row>
    <row r="114" spans="1:15">
      <c r="A114" t="s">
        <v>241</v>
      </c>
      <c r="B114">
        <v>94330</v>
      </c>
      <c r="C114">
        <f t="shared" si="1"/>
        <v>94330</v>
      </c>
      <c r="D114" s="13" t="s">
        <v>150</v>
      </c>
      <c r="E114" s="24" t="s">
        <v>297</v>
      </c>
      <c r="F114" s="24" t="s">
        <v>312</v>
      </c>
      <c r="G114" s="15" t="s">
        <v>326</v>
      </c>
      <c r="H114" s="16" t="s">
        <v>289</v>
      </c>
      <c r="I114" s="16" t="s">
        <v>289</v>
      </c>
      <c r="J114" s="17">
        <v>48051</v>
      </c>
      <c r="K114" s="18" t="s">
        <v>289</v>
      </c>
      <c r="L114" s="19">
        <v>3</v>
      </c>
      <c r="M114" s="20">
        <f>Table1[[#This Row],[Abundance3]]</f>
        <v>48051</v>
      </c>
      <c r="N114" s="19" t="str">
        <f>IF(AND(Table1[[#This Row],[Abundance3]]&gt;0,Table1[[#This Row],[Abundance5]]&lt;&gt;3),"Yes","No")</f>
        <v>No</v>
      </c>
      <c r="O114" s="19"/>
    </row>
    <row r="115" spans="1:15">
      <c r="A115" t="s">
        <v>225</v>
      </c>
      <c r="B115">
        <v>85045</v>
      </c>
      <c r="C115">
        <f t="shared" si="1"/>
        <v>85045</v>
      </c>
      <c r="D115" s="13" t="s">
        <v>229</v>
      </c>
      <c r="E115" s="24" t="s">
        <v>299</v>
      </c>
      <c r="F115" s="24" t="s">
        <v>291</v>
      </c>
      <c r="G115" s="15" t="s">
        <v>326</v>
      </c>
      <c r="H115" s="16" t="s">
        <v>289</v>
      </c>
      <c r="I115" s="16" t="s">
        <v>289</v>
      </c>
      <c r="J115" s="17">
        <v>61469</v>
      </c>
      <c r="K115" s="18" t="s">
        <v>289</v>
      </c>
      <c r="L115" s="19">
        <v>3</v>
      </c>
      <c r="M115" s="20">
        <f>Table1[[#This Row],[Abundance3]]</f>
        <v>61469</v>
      </c>
      <c r="N115" s="19" t="str">
        <f>IF(AND(Table1[[#This Row],[Abundance3]]&gt;0,Table1[[#This Row],[Abundance5]]&lt;&gt;3),"Yes","No")</f>
        <v>No</v>
      </c>
      <c r="O115" s="19"/>
    </row>
    <row r="116" spans="1:15">
      <c r="A116" t="s">
        <v>169</v>
      </c>
      <c r="B116">
        <v>62755</v>
      </c>
      <c r="C116">
        <f t="shared" si="1"/>
        <v>62755</v>
      </c>
      <c r="D116" s="13" t="s">
        <v>146</v>
      </c>
      <c r="E116" s="24" t="s">
        <v>292</v>
      </c>
      <c r="F116" s="24" t="s">
        <v>310</v>
      </c>
      <c r="G116" s="15" t="s">
        <v>326</v>
      </c>
      <c r="H116" s="16" t="s">
        <v>289</v>
      </c>
      <c r="I116" s="16" t="s">
        <v>289</v>
      </c>
      <c r="J116" s="17">
        <v>43164</v>
      </c>
      <c r="K116" s="18" t="s">
        <v>289</v>
      </c>
      <c r="L116" s="19">
        <v>3</v>
      </c>
      <c r="M116" s="20">
        <f>Table1[[#This Row],[Abundance3]]</f>
        <v>43164</v>
      </c>
      <c r="N116" s="19" t="str">
        <f>IF(AND(Table1[[#This Row],[Abundance3]]&gt;0,Table1[[#This Row],[Abundance5]]&lt;&gt;3),"Yes","No")</f>
        <v>No</v>
      </c>
      <c r="O116" s="19"/>
    </row>
    <row r="117" spans="1:15">
      <c r="A117" t="s">
        <v>228</v>
      </c>
      <c r="B117">
        <v>87888</v>
      </c>
      <c r="C117">
        <f t="shared" si="1"/>
        <v>87888</v>
      </c>
      <c r="D117" s="13" t="s">
        <v>256</v>
      </c>
      <c r="E117" s="24" t="s">
        <v>323</v>
      </c>
      <c r="F117" s="24" t="s">
        <v>302</v>
      </c>
      <c r="G117" s="15" t="s">
        <v>326</v>
      </c>
      <c r="H117" s="16" t="s">
        <v>289</v>
      </c>
      <c r="I117" s="16" t="s">
        <v>289</v>
      </c>
      <c r="J117" s="17">
        <v>104704</v>
      </c>
      <c r="K117" s="18" t="s">
        <v>289</v>
      </c>
      <c r="L117" s="19">
        <v>3</v>
      </c>
      <c r="M117" s="20">
        <f>Table1[[#This Row],[Abundance3]]</f>
        <v>104704</v>
      </c>
      <c r="N117" s="19" t="str">
        <f>IF(AND(Table1[[#This Row],[Abundance3]]&gt;0,Table1[[#This Row],[Abundance5]]&lt;&gt;3),"Yes","No")</f>
        <v>No</v>
      </c>
      <c r="O117" s="19"/>
    </row>
    <row r="118" spans="1:15">
      <c r="A118" t="s">
        <v>263</v>
      </c>
      <c r="B118">
        <v>134321</v>
      </c>
      <c r="C118">
        <f t="shared" si="1"/>
        <v>134321</v>
      </c>
      <c r="D118" s="13" t="s">
        <v>257</v>
      </c>
      <c r="E118" s="24" t="s">
        <v>286</v>
      </c>
      <c r="F118" s="24" t="s">
        <v>293</v>
      </c>
      <c r="G118" s="15" t="s">
        <v>326</v>
      </c>
      <c r="H118" s="16" t="s">
        <v>289</v>
      </c>
      <c r="I118" s="16" t="s">
        <v>289</v>
      </c>
      <c r="J118" s="17">
        <v>104817</v>
      </c>
      <c r="K118" s="18" t="s">
        <v>289</v>
      </c>
      <c r="L118" s="19">
        <v>3</v>
      </c>
      <c r="M118" s="20">
        <f>Table1[[#This Row],[Abundance3]]</f>
        <v>104817</v>
      </c>
      <c r="N118" s="19" t="str">
        <f>IF(AND(Table1[[#This Row],[Abundance3]]&gt;0,Table1[[#This Row],[Abundance5]]&lt;&gt;3),"Yes","No")</f>
        <v>No</v>
      </c>
      <c r="O118" s="19"/>
    </row>
    <row r="119" spans="1:15">
      <c r="A119" t="s">
        <v>249</v>
      </c>
      <c r="B119">
        <v>96602</v>
      </c>
      <c r="C119">
        <f t="shared" si="1"/>
        <v>96602</v>
      </c>
      <c r="D119" s="13" t="s">
        <v>166</v>
      </c>
      <c r="E119" s="24" t="s">
        <v>290</v>
      </c>
      <c r="F119" s="24" t="s">
        <v>308</v>
      </c>
      <c r="G119" s="15" t="s">
        <v>326</v>
      </c>
      <c r="H119" s="16" t="s">
        <v>289</v>
      </c>
      <c r="I119" s="16" t="s">
        <v>289</v>
      </c>
      <c r="J119" s="17">
        <v>61469</v>
      </c>
      <c r="K119" s="18" t="s">
        <v>289</v>
      </c>
      <c r="L119" s="19">
        <v>3</v>
      </c>
      <c r="M119" s="20">
        <f>Table1[[#This Row],[Abundance3]]</f>
        <v>61469</v>
      </c>
      <c r="N119" s="19" t="str">
        <f>IF(AND(Table1[[#This Row],[Abundance3]]&gt;0,Table1[[#This Row],[Abundance5]]&lt;&gt;3),"Yes","No")</f>
        <v>No</v>
      </c>
      <c r="O119" s="19"/>
    </row>
    <row r="120" spans="1:15">
      <c r="A120" t="s">
        <v>197</v>
      </c>
      <c r="B120">
        <v>73746</v>
      </c>
      <c r="C120">
        <f t="shared" si="1"/>
        <v>73746</v>
      </c>
      <c r="D120" s="13" t="s">
        <v>180</v>
      </c>
      <c r="E120" s="24" t="s">
        <v>295</v>
      </c>
      <c r="F120" s="24" t="s">
        <v>298</v>
      </c>
      <c r="G120" s="15" t="s">
        <v>326</v>
      </c>
      <c r="H120" s="16" t="s">
        <v>289</v>
      </c>
      <c r="I120" s="16" t="s">
        <v>289</v>
      </c>
      <c r="J120" s="17">
        <v>65707</v>
      </c>
      <c r="K120" s="18" t="s">
        <v>289</v>
      </c>
      <c r="L120" s="19">
        <v>3</v>
      </c>
      <c r="M120" s="20">
        <f>Table1[[#This Row],[Abundance3]]</f>
        <v>65707</v>
      </c>
      <c r="N120" s="19" t="str">
        <f>IF(AND(Table1[[#This Row],[Abundance3]]&gt;0,Table1[[#This Row],[Abundance5]]&lt;&gt;3),"Yes","No")</f>
        <v>No</v>
      </c>
      <c r="O120" s="19"/>
    </row>
    <row r="121" spans="1:15">
      <c r="A121" t="s">
        <v>176</v>
      </c>
      <c r="B121">
        <v>64982</v>
      </c>
      <c r="C121">
        <f t="shared" si="1"/>
        <v>64982</v>
      </c>
      <c r="D121" s="13" t="s">
        <v>207</v>
      </c>
      <c r="E121" s="24" t="s">
        <v>305</v>
      </c>
      <c r="F121" s="24" t="s">
        <v>312</v>
      </c>
      <c r="G121" s="15" t="s">
        <v>326</v>
      </c>
      <c r="H121" s="16" t="s">
        <v>289</v>
      </c>
      <c r="I121" s="16" t="s">
        <v>289</v>
      </c>
      <c r="J121" s="17">
        <v>76786</v>
      </c>
      <c r="K121" s="18" t="s">
        <v>289</v>
      </c>
      <c r="L121" s="19">
        <v>3</v>
      </c>
      <c r="M121" s="20">
        <f>Table1[[#This Row],[Abundance3]]</f>
        <v>76786</v>
      </c>
      <c r="N121" s="19" t="str">
        <f>IF(AND(Table1[[#This Row],[Abundance3]]&gt;0,Table1[[#This Row],[Abundance5]]&lt;&gt;3),"Yes","No")</f>
        <v>No</v>
      </c>
      <c r="O121" s="19"/>
    </row>
    <row r="122" spans="1:15">
      <c r="A122" t="s">
        <v>181</v>
      </c>
      <c r="B122">
        <v>67440</v>
      </c>
      <c r="C122">
        <f t="shared" si="1"/>
        <v>67440</v>
      </c>
      <c r="D122" s="13" t="s">
        <v>244</v>
      </c>
      <c r="E122" s="24" t="s">
        <v>290</v>
      </c>
      <c r="F122" s="24" t="s">
        <v>298</v>
      </c>
      <c r="G122" s="15" t="s">
        <v>326</v>
      </c>
      <c r="H122" s="16" t="s">
        <v>289</v>
      </c>
      <c r="I122" s="16" t="s">
        <v>289</v>
      </c>
      <c r="J122" s="17">
        <v>95289</v>
      </c>
      <c r="K122" s="18" t="s">
        <v>289</v>
      </c>
      <c r="L122" s="19">
        <v>3</v>
      </c>
      <c r="M122" s="20">
        <f>Table1[[#This Row],[Abundance3]]</f>
        <v>95289</v>
      </c>
      <c r="N122" s="19" t="str">
        <f>IF(AND(Table1[[#This Row],[Abundance3]]&gt;0,Table1[[#This Row],[Abundance5]]&lt;&gt;3),"Yes","No")</f>
        <v>No</v>
      </c>
      <c r="O122" s="19"/>
    </row>
    <row r="123" spans="1:15">
      <c r="A123" t="s">
        <v>208</v>
      </c>
      <c r="B123">
        <v>78138</v>
      </c>
      <c r="C123">
        <f t="shared" si="1"/>
        <v>78138</v>
      </c>
      <c r="D123" s="13" t="s">
        <v>151</v>
      </c>
      <c r="E123" s="24" t="s">
        <v>309</v>
      </c>
      <c r="F123" s="24" t="s">
        <v>306</v>
      </c>
      <c r="G123" s="15" t="s">
        <v>326</v>
      </c>
      <c r="H123" s="16" t="s">
        <v>289</v>
      </c>
      <c r="I123" s="16" t="s">
        <v>289</v>
      </c>
      <c r="J123" s="17">
        <v>49507</v>
      </c>
      <c r="K123" s="18" t="s">
        <v>289</v>
      </c>
      <c r="L123" s="19">
        <v>3</v>
      </c>
      <c r="M123" s="20">
        <f>Table1[[#This Row],[Abundance3]]</f>
        <v>49507</v>
      </c>
      <c r="N123" s="19" t="str">
        <f>IF(AND(Table1[[#This Row],[Abundance3]]&gt;0,Table1[[#This Row],[Abundance5]]&lt;&gt;3),"Yes","No")</f>
        <v>No</v>
      </c>
      <c r="O123" s="19"/>
    </row>
    <row r="124" spans="1:15">
      <c r="A124" t="s">
        <v>145</v>
      </c>
      <c r="B124">
        <v>39374</v>
      </c>
      <c r="C124">
        <f t="shared" si="1"/>
        <v>39374</v>
      </c>
      <c r="D124" s="13" t="s">
        <v>198</v>
      </c>
      <c r="E124" s="24" t="s">
        <v>321</v>
      </c>
      <c r="F124" s="24" t="s">
        <v>300</v>
      </c>
      <c r="G124" s="15" t="s">
        <v>326</v>
      </c>
      <c r="H124" s="16" t="s">
        <v>289</v>
      </c>
      <c r="I124" s="16" t="s">
        <v>289</v>
      </c>
      <c r="J124" s="17">
        <v>73836</v>
      </c>
      <c r="K124" s="18" t="s">
        <v>289</v>
      </c>
      <c r="L124" s="19">
        <v>3</v>
      </c>
      <c r="M124" s="20">
        <f>Table1[[#This Row],[Abundance3]]</f>
        <v>73836</v>
      </c>
      <c r="N124" s="19" t="str">
        <f>IF(AND(Table1[[#This Row],[Abundance3]]&gt;0,Table1[[#This Row],[Abundance5]]&lt;&gt;3),"Yes","No")</f>
        <v>No</v>
      </c>
      <c r="O124" s="19"/>
    </row>
    <row r="125" spans="1:15">
      <c r="A125" t="s">
        <v>158</v>
      </c>
      <c r="B125">
        <v>56229</v>
      </c>
      <c r="C125">
        <f t="shared" si="1"/>
        <v>56229</v>
      </c>
      <c r="D125" s="13" t="s">
        <v>148</v>
      </c>
      <c r="E125" s="24" t="s">
        <v>286</v>
      </c>
      <c r="F125" s="24" t="s">
        <v>298</v>
      </c>
      <c r="G125" s="15" t="s">
        <v>326</v>
      </c>
      <c r="H125" s="16" t="s">
        <v>289</v>
      </c>
      <c r="I125" s="16" t="s">
        <v>289</v>
      </c>
      <c r="J125" s="17">
        <v>47634</v>
      </c>
      <c r="K125" s="18" t="s">
        <v>289</v>
      </c>
      <c r="L125" s="19">
        <v>3</v>
      </c>
      <c r="M125" s="20">
        <f>Table1[[#This Row],[Abundance3]]</f>
        <v>47634</v>
      </c>
      <c r="N125" s="19" t="str">
        <f>IF(AND(Table1[[#This Row],[Abundance3]]&gt;0,Table1[[#This Row],[Abundance5]]&lt;&gt;3),"Yes","No")</f>
        <v>No</v>
      </c>
      <c r="O125" s="19"/>
    </row>
    <row r="126" spans="1:15">
      <c r="A126" t="s">
        <v>152</v>
      </c>
      <c r="B126">
        <v>50125</v>
      </c>
      <c r="C126">
        <f t="shared" si="1"/>
        <v>1508</v>
      </c>
      <c r="D126" s="13" t="s">
        <v>167</v>
      </c>
      <c r="E126" s="24" t="s">
        <v>318</v>
      </c>
      <c r="F126" s="24" t="s">
        <v>302</v>
      </c>
      <c r="G126" s="15" t="s">
        <v>326</v>
      </c>
      <c r="H126" s="16" t="s">
        <v>289</v>
      </c>
      <c r="I126" s="16" t="s">
        <v>289</v>
      </c>
      <c r="J126" s="17">
        <v>61602</v>
      </c>
      <c r="K126" s="18" t="s">
        <v>289</v>
      </c>
      <c r="L126" s="19">
        <v>3</v>
      </c>
      <c r="M126" s="20">
        <f>Table1[[#This Row],[Abundance3]]</f>
        <v>61602</v>
      </c>
      <c r="N126" s="19" t="str">
        <f>IF(AND(Table1[[#This Row],[Abundance3]]&gt;0,Table1[[#This Row],[Abundance5]]&lt;&gt;3),"Yes","No")</f>
        <v>No</v>
      </c>
      <c r="O126" s="19"/>
    </row>
    <row r="127" spans="1:15">
      <c r="A127" t="s">
        <v>138</v>
      </c>
      <c r="B127">
        <v>4640</v>
      </c>
      <c r="C127">
        <f>VLOOKUP(A127,$D$3:$M$265,7,FALSE)</f>
        <v>4377</v>
      </c>
      <c r="D127" s="13" t="s">
        <v>215</v>
      </c>
      <c r="E127" s="24" t="s">
        <v>309</v>
      </c>
      <c r="F127" s="24" t="s">
        <v>312</v>
      </c>
      <c r="G127" s="15" t="s">
        <v>326</v>
      </c>
      <c r="H127" s="16" t="s">
        <v>289</v>
      </c>
      <c r="I127" s="16" t="s">
        <v>289</v>
      </c>
      <c r="J127" s="17">
        <v>82379</v>
      </c>
      <c r="K127" s="18" t="s">
        <v>289</v>
      </c>
      <c r="L127" s="19">
        <v>3</v>
      </c>
      <c r="M127" s="20">
        <f>Table1[[#This Row],[Abundance3]]</f>
        <v>82379</v>
      </c>
      <c r="N127" s="19" t="str">
        <f>IF(AND(Table1[[#This Row],[Abundance3]]&gt;0,Table1[[#This Row],[Abundance5]]&lt;&gt;3),"Yes","No")</f>
        <v>No</v>
      </c>
      <c r="O127" s="19"/>
    </row>
    <row r="128" spans="1:15">
      <c r="A128" t="s">
        <v>134</v>
      </c>
      <c r="B128">
        <v>1672</v>
      </c>
      <c r="C128">
        <f>VLOOKUP(A128,$D$3:$M$265,7,FALSE)</f>
        <v>1508</v>
      </c>
      <c r="D128" s="13" t="s">
        <v>222</v>
      </c>
      <c r="E128" s="24" t="s">
        <v>297</v>
      </c>
      <c r="F128" s="24" t="s">
        <v>287</v>
      </c>
      <c r="G128" s="15" t="s">
        <v>326</v>
      </c>
      <c r="H128" s="16" t="s">
        <v>289</v>
      </c>
      <c r="I128" s="16" t="s">
        <v>289</v>
      </c>
      <c r="J128" s="17">
        <v>84424</v>
      </c>
      <c r="K128" s="18" t="s">
        <v>289</v>
      </c>
      <c r="L128" s="19">
        <v>3</v>
      </c>
      <c r="M128" s="20">
        <f>Table1[[#This Row],[Abundance3]]</f>
        <v>84424</v>
      </c>
      <c r="N128" s="19" t="str">
        <f>IF(AND(Table1[[#This Row],[Abundance3]]&gt;0,Table1[[#This Row],[Abundance5]]&lt;&gt;3),"Yes","No")</f>
        <v>No</v>
      </c>
      <c r="O128" s="19"/>
    </row>
    <row r="129" spans="1:15">
      <c r="A129" t="s">
        <v>482</v>
      </c>
      <c r="B129">
        <v>73727</v>
      </c>
      <c r="C129">
        <f>VLOOKUP(A129,$D$3:$M$265,7,FALSE)</f>
        <v>71016</v>
      </c>
      <c r="D129" s="13" t="s">
        <v>157</v>
      </c>
      <c r="E129" s="24" t="s">
        <v>316</v>
      </c>
      <c r="F129" s="24" t="s">
        <v>312</v>
      </c>
      <c r="G129" s="15" t="s">
        <v>326</v>
      </c>
      <c r="H129" s="16" t="s">
        <v>289</v>
      </c>
      <c r="I129" s="16" t="s">
        <v>289</v>
      </c>
      <c r="J129" s="17">
        <v>56053</v>
      </c>
      <c r="K129" s="18" t="s">
        <v>289</v>
      </c>
      <c r="L129" s="19">
        <v>3</v>
      </c>
      <c r="M129" s="20">
        <f>Table1[[#This Row],[Abundance3]]</f>
        <v>56053</v>
      </c>
      <c r="N129" s="19" t="str">
        <f>IF(AND(Table1[[#This Row],[Abundance3]]&gt;0,Table1[[#This Row],[Abundance5]]&lt;&gt;3),"Yes","No")</f>
        <v>No</v>
      </c>
      <c r="O129" s="19"/>
    </row>
    <row r="130" spans="1:15">
      <c r="A130" t="s">
        <v>126</v>
      </c>
      <c r="B130">
        <v>928</v>
      </c>
      <c r="D130" s="13" t="s">
        <v>262</v>
      </c>
      <c r="E130" s="24" t="s">
        <v>315</v>
      </c>
      <c r="F130" s="24" t="s">
        <v>310</v>
      </c>
      <c r="G130" s="15" t="s">
        <v>326</v>
      </c>
      <c r="H130" s="16" t="s">
        <v>289</v>
      </c>
      <c r="I130" s="16" t="s">
        <v>289</v>
      </c>
      <c r="J130" s="17">
        <v>121554</v>
      </c>
      <c r="K130" s="18" t="s">
        <v>289</v>
      </c>
      <c r="L130" s="19">
        <v>3</v>
      </c>
      <c r="M130" s="20">
        <f>Table1[[#This Row],[Abundance3]]</f>
        <v>121554</v>
      </c>
      <c r="N130" s="19" t="str">
        <f>IF(AND(Table1[[#This Row],[Abundance3]]&gt;0,Table1[[#This Row],[Abundance5]]&lt;&gt;3),"Yes","No")</f>
        <v>No</v>
      </c>
      <c r="O130" s="19"/>
    </row>
    <row r="131" spans="1:15">
      <c r="A131" t="s">
        <v>117</v>
      </c>
      <c r="B131">
        <v>588</v>
      </c>
      <c r="D131" s="13" t="s">
        <v>188</v>
      </c>
      <c r="E131" s="24" t="s">
        <v>316</v>
      </c>
      <c r="F131" s="24" t="s">
        <v>306</v>
      </c>
      <c r="G131" s="15" t="s">
        <v>326</v>
      </c>
      <c r="H131" s="16" t="s">
        <v>289</v>
      </c>
      <c r="I131" s="16" t="s">
        <v>289</v>
      </c>
      <c r="J131" s="17">
        <v>70303</v>
      </c>
      <c r="K131" s="18" t="s">
        <v>289</v>
      </c>
      <c r="L131" s="19">
        <v>3</v>
      </c>
      <c r="M131" s="20">
        <f>Table1[[#This Row],[Abundance3]]</f>
        <v>70303</v>
      </c>
      <c r="N131" s="19" t="str">
        <f>IF(AND(Table1[[#This Row],[Abundance3]]&gt;0,Table1[[#This Row],[Abundance5]]&lt;&gt;3),"Yes","No")</f>
        <v>No</v>
      </c>
      <c r="O131" s="19"/>
    </row>
    <row r="132" spans="1:15">
      <c r="A132" t="s">
        <v>129</v>
      </c>
      <c r="B132">
        <v>1152</v>
      </c>
      <c r="D132" s="13" t="s">
        <v>163</v>
      </c>
      <c r="E132" s="24" t="s">
        <v>297</v>
      </c>
      <c r="F132" s="24" t="s">
        <v>293</v>
      </c>
      <c r="G132" s="15" t="s">
        <v>326</v>
      </c>
      <c r="H132" s="16" t="s">
        <v>289</v>
      </c>
      <c r="I132" s="16" t="s">
        <v>289</v>
      </c>
      <c r="J132" s="17">
        <v>59344</v>
      </c>
      <c r="K132" s="18" t="s">
        <v>289</v>
      </c>
      <c r="L132" s="19">
        <v>3</v>
      </c>
      <c r="M132" s="20">
        <f>Table1[[#This Row],[Abundance3]]</f>
        <v>59344</v>
      </c>
      <c r="N132" s="19" t="str">
        <f>IF(AND(Table1[[#This Row],[Abundance3]]&gt;0,Table1[[#This Row],[Abundance5]]&lt;&gt;3),"Yes","No")</f>
        <v>No</v>
      </c>
      <c r="O132" s="19"/>
    </row>
    <row r="133" spans="1:15">
      <c r="A133" t="s">
        <v>110</v>
      </c>
      <c r="B133">
        <v>374</v>
      </c>
      <c r="D133" s="21" t="s">
        <v>413</v>
      </c>
      <c r="E133" s="22" t="s">
        <v>323</v>
      </c>
      <c r="F133" s="22" t="s">
        <v>287</v>
      </c>
      <c r="G133" s="23">
        <v>21.1</v>
      </c>
      <c r="H133" s="26">
        <v>21957</v>
      </c>
      <c r="I133" s="17">
        <v>124874</v>
      </c>
      <c r="J133" s="24" t="s">
        <v>289</v>
      </c>
      <c r="K133" s="27">
        <v>86382</v>
      </c>
      <c r="L133" s="19">
        <v>4</v>
      </c>
      <c r="M133" s="20">
        <f>Table1[[#This Row],[Abundance4]]</f>
        <v>86382</v>
      </c>
      <c r="N133" s="19" t="str">
        <f>IF(AND(Table1[[#This Row],[Abundance4]]&gt;0,Table1[[#This Row],[Abundance5]]&lt;&gt;4),"Yes","No")</f>
        <v>No</v>
      </c>
      <c r="O133" s="19"/>
    </row>
    <row r="134" spans="1:15">
      <c r="A134" t="s">
        <v>119</v>
      </c>
      <c r="B134">
        <v>608</v>
      </c>
      <c r="D134" s="21" t="s">
        <v>414</v>
      </c>
      <c r="E134" s="22" t="s">
        <v>305</v>
      </c>
      <c r="F134" s="22" t="s">
        <v>306</v>
      </c>
      <c r="G134" s="23">
        <v>29.1</v>
      </c>
      <c r="H134" s="28" t="s">
        <v>327</v>
      </c>
      <c r="I134" s="24" t="s">
        <v>289</v>
      </c>
      <c r="J134" s="24" t="s">
        <v>289</v>
      </c>
      <c r="K134" s="27">
        <v>66135</v>
      </c>
      <c r="L134" s="19">
        <v>4</v>
      </c>
      <c r="M134" s="20">
        <f>Table1[[#This Row],[Abundance4]]</f>
        <v>66135</v>
      </c>
      <c r="N134" s="19" t="str">
        <f>IF(AND(Table1[[#This Row],[Abundance4]]&gt;0,Table1[[#This Row],[Abundance5]]&lt;&gt;4),"Yes","No")</f>
        <v>No</v>
      </c>
      <c r="O134" s="19"/>
    </row>
    <row r="135" spans="1:15">
      <c r="A135" t="s">
        <v>116</v>
      </c>
      <c r="B135">
        <v>577</v>
      </c>
      <c r="D135" s="29" t="s">
        <v>415</v>
      </c>
      <c r="E135" s="30" t="s">
        <v>299</v>
      </c>
      <c r="F135" s="30" t="s">
        <v>312</v>
      </c>
      <c r="G135" s="31" t="s">
        <v>328</v>
      </c>
      <c r="H135" s="31" t="s">
        <v>289</v>
      </c>
      <c r="I135" s="32">
        <v>223320</v>
      </c>
      <c r="J135" s="31" t="s">
        <v>289</v>
      </c>
      <c r="K135" s="33" t="s">
        <v>289</v>
      </c>
      <c r="L135" s="19" t="s">
        <v>329</v>
      </c>
      <c r="M135" s="20"/>
      <c r="N135" s="19"/>
      <c r="O135" s="19" t="s">
        <v>330</v>
      </c>
    </row>
    <row r="136" spans="1:15">
      <c r="A136" t="s">
        <v>121</v>
      </c>
      <c r="B136">
        <v>640</v>
      </c>
      <c r="D136" s="21" t="s">
        <v>416</v>
      </c>
      <c r="E136" s="25" t="s">
        <v>305</v>
      </c>
      <c r="F136" s="25" t="s">
        <v>298</v>
      </c>
      <c r="G136" s="23">
        <v>21.1</v>
      </c>
      <c r="H136" s="25">
        <v>10927</v>
      </c>
      <c r="I136" s="24" t="s">
        <v>289</v>
      </c>
      <c r="J136" s="24" t="s">
        <v>289</v>
      </c>
      <c r="K136" s="27">
        <v>32645</v>
      </c>
      <c r="L136" s="19">
        <v>4</v>
      </c>
      <c r="M136" s="20">
        <f>K136</f>
        <v>32645</v>
      </c>
      <c r="N136" s="19" t="str">
        <f>IF(AND(Table1[[#This Row],[Abundance4]]&gt;0,Table1[[#This Row],[Abundance5]]&lt;&gt;4),"Yes","No")</f>
        <v>No</v>
      </c>
      <c r="O136" s="19"/>
    </row>
    <row r="137" spans="1:15">
      <c r="A137" t="s">
        <v>112</v>
      </c>
      <c r="B137">
        <v>455</v>
      </c>
      <c r="D137" s="21" t="s">
        <v>417</v>
      </c>
      <c r="E137" s="25" t="s">
        <v>321</v>
      </c>
      <c r="F137" s="25" t="s">
        <v>312</v>
      </c>
      <c r="G137" s="34">
        <v>21.1</v>
      </c>
      <c r="H137" s="25">
        <v>22551</v>
      </c>
      <c r="I137" s="22" t="s">
        <v>289</v>
      </c>
      <c r="J137" s="22" t="s">
        <v>289</v>
      </c>
      <c r="K137" s="27">
        <v>38868</v>
      </c>
      <c r="L137" s="19">
        <v>4</v>
      </c>
      <c r="M137" s="20">
        <f t="shared" ref="M137:M154" si="2">K137</f>
        <v>38868</v>
      </c>
      <c r="N137" s="19" t="str">
        <f>IF(AND(Table1[[#This Row],[Abundance4]]&gt;0,Table1[[#This Row],[Abundance5]]&lt;&gt;4),"Yes","No")</f>
        <v>No</v>
      </c>
      <c r="O137" s="19"/>
    </row>
    <row r="138" spans="1:15">
      <c r="A138" t="s">
        <v>113</v>
      </c>
      <c r="B138">
        <v>511</v>
      </c>
      <c r="D138" s="21" t="s">
        <v>418</v>
      </c>
      <c r="E138" s="25" t="s">
        <v>292</v>
      </c>
      <c r="F138" s="22" t="s">
        <v>287</v>
      </c>
      <c r="G138" s="34" t="s">
        <v>331</v>
      </c>
      <c r="H138" s="25">
        <v>18460</v>
      </c>
      <c r="I138" s="14">
        <v>180206</v>
      </c>
      <c r="J138" s="22" t="s">
        <v>289</v>
      </c>
      <c r="K138" s="27">
        <v>62455</v>
      </c>
      <c r="L138" s="19">
        <v>4</v>
      </c>
      <c r="M138" s="20">
        <f t="shared" si="2"/>
        <v>62455</v>
      </c>
      <c r="N138" s="19" t="str">
        <f>IF(AND(Table1[[#This Row],[Abundance4]]&gt;0,Table1[[#This Row],[Abundance5]]&lt;&gt;4),"Yes","No")</f>
        <v>No</v>
      </c>
      <c r="O138" s="19"/>
    </row>
    <row r="139" spans="1:15">
      <c r="A139" t="s">
        <v>135</v>
      </c>
      <c r="B139">
        <v>1767</v>
      </c>
      <c r="D139" s="21" t="s">
        <v>419</v>
      </c>
      <c r="E139" s="22" t="s">
        <v>303</v>
      </c>
      <c r="F139" s="22" t="s">
        <v>310</v>
      </c>
      <c r="G139" s="34">
        <v>29.1</v>
      </c>
      <c r="H139" s="25">
        <v>374</v>
      </c>
      <c r="I139" s="22" t="s">
        <v>289</v>
      </c>
      <c r="J139" s="22" t="s">
        <v>289</v>
      </c>
      <c r="K139" s="27">
        <v>1683</v>
      </c>
      <c r="L139" s="19">
        <v>4</v>
      </c>
      <c r="M139" s="20">
        <f t="shared" si="2"/>
        <v>1683</v>
      </c>
      <c r="N139" s="19" t="str">
        <f>IF(AND(Table1[[#This Row],[Abundance4]]&gt;0,Table1[[#This Row],[Abundance5]]&lt;&gt;4),"Yes","No")</f>
        <v>No</v>
      </c>
      <c r="O139" s="19"/>
    </row>
    <row r="140" spans="1:15">
      <c r="A140" t="s">
        <v>123</v>
      </c>
      <c r="B140">
        <v>775</v>
      </c>
      <c r="D140" s="21" t="s">
        <v>420</v>
      </c>
      <c r="E140" s="22" t="s">
        <v>316</v>
      </c>
      <c r="F140" s="22" t="s">
        <v>293</v>
      </c>
      <c r="G140" s="34">
        <v>21.1</v>
      </c>
      <c r="H140" s="25">
        <v>13376</v>
      </c>
      <c r="I140" s="22" t="s">
        <v>289</v>
      </c>
      <c r="J140" s="22" t="s">
        <v>289</v>
      </c>
      <c r="K140" s="27">
        <v>42254</v>
      </c>
      <c r="L140" s="19">
        <v>4</v>
      </c>
      <c r="M140" s="20">
        <f t="shared" si="2"/>
        <v>42254</v>
      </c>
      <c r="N140" s="19" t="str">
        <f>IF(AND(Table1[[#This Row],[Abundance4]]&gt;0,Table1[[#This Row],[Abundance5]]&lt;&gt;4),"Yes","No")</f>
        <v>No</v>
      </c>
      <c r="O140" s="19"/>
    </row>
    <row r="141" spans="1:15">
      <c r="A141" t="s">
        <v>108</v>
      </c>
      <c r="B141">
        <v>347</v>
      </c>
      <c r="D141" s="21" t="s">
        <v>421</v>
      </c>
      <c r="E141" s="25" t="s">
        <v>313</v>
      </c>
      <c r="F141" s="22" t="s">
        <v>302</v>
      </c>
      <c r="G141" s="34" t="s">
        <v>331</v>
      </c>
      <c r="H141" s="25">
        <v>27212</v>
      </c>
      <c r="I141" s="14">
        <v>152657</v>
      </c>
      <c r="J141" s="22" t="s">
        <v>289</v>
      </c>
      <c r="K141" s="27">
        <v>63727</v>
      </c>
      <c r="L141" s="19">
        <v>4</v>
      </c>
      <c r="M141" s="20">
        <f t="shared" si="2"/>
        <v>63727</v>
      </c>
      <c r="N141" s="19" t="str">
        <f>IF(AND(Table1[[#This Row],[Abundance4]]&gt;0,Table1[[#This Row],[Abundance5]]&lt;&gt;4),"Yes","No")</f>
        <v>No</v>
      </c>
      <c r="O141" s="19"/>
    </row>
    <row r="142" spans="1:15">
      <c r="A142" t="s">
        <v>120</v>
      </c>
      <c r="B142">
        <v>616</v>
      </c>
      <c r="D142" s="21" t="s">
        <v>422</v>
      </c>
      <c r="E142" s="25" t="s">
        <v>299</v>
      </c>
      <c r="F142" s="22" t="s">
        <v>293</v>
      </c>
      <c r="G142" s="34">
        <v>7.08</v>
      </c>
      <c r="H142" s="25">
        <v>25486</v>
      </c>
      <c r="I142" s="14">
        <v>121895</v>
      </c>
      <c r="J142" s="22" t="s">
        <v>289</v>
      </c>
      <c r="K142" s="27">
        <v>56861</v>
      </c>
      <c r="L142" s="19">
        <v>4</v>
      </c>
      <c r="M142" s="20">
        <f t="shared" si="2"/>
        <v>56861</v>
      </c>
      <c r="N142" s="19" t="str">
        <f>IF(AND(Table1[[#This Row],[Abundance4]]&gt;0,Table1[[#This Row],[Abundance5]]&lt;&gt;4),"Yes","No")</f>
        <v>No</v>
      </c>
      <c r="O142" s="19"/>
    </row>
    <row r="143" spans="1:15">
      <c r="A143" t="s">
        <v>115</v>
      </c>
      <c r="B143">
        <v>526</v>
      </c>
      <c r="D143" s="21" t="s">
        <v>423</v>
      </c>
      <c r="E143" s="22" t="s">
        <v>286</v>
      </c>
      <c r="F143" s="22" t="s">
        <v>302</v>
      </c>
      <c r="G143" s="34">
        <v>21.1</v>
      </c>
      <c r="H143" s="25">
        <v>10616</v>
      </c>
      <c r="I143" s="22" t="s">
        <v>289</v>
      </c>
      <c r="J143" s="22" t="s">
        <v>289</v>
      </c>
      <c r="K143" s="27">
        <v>27692</v>
      </c>
      <c r="L143" s="19">
        <v>4</v>
      </c>
      <c r="M143" s="20">
        <f t="shared" si="2"/>
        <v>27692</v>
      </c>
      <c r="N143" s="19" t="str">
        <f>IF(AND(Table1[[#This Row],[Abundance4]]&gt;0,Table1[[#This Row],[Abundance5]]&lt;&gt;4),"Yes","No")</f>
        <v>No</v>
      </c>
      <c r="O143" s="19"/>
    </row>
    <row r="144" spans="1:15">
      <c r="A144" t="s">
        <v>131</v>
      </c>
      <c r="B144">
        <v>1448</v>
      </c>
      <c r="D144" s="21" t="s">
        <v>424</v>
      </c>
      <c r="E144" s="25" t="s">
        <v>295</v>
      </c>
      <c r="F144" s="22" t="s">
        <v>312</v>
      </c>
      <c r="G144" s="34" t="s">
        <v>331</v>
      </c>
      <c r="H144" s="25">
        <v>21864</v>
      </c>
      <c r="I144" s="14">
        <v>34078</v>
      </c>
      <c r="J144" s="22" t="s">
        <v>289</v>
      </c>
      <c r="K144" s="27">
        <v>66292</v>
      </c>
      <c r="L144" s="19">
        <v>4</v>
      </c>
      <c r="M144" s="20">
        <f t="shared" si="2"/>
        <v>66292</v>
      </c>
      <c r="N144" s="19" t="str">
        <f>IF(AND(Table1[[#This Row],[Abundance4]]&gt;0,Table1[[#This Row],[Abundance5]]&lt;&gt;4),"Yes","No")</f>
        <v>No</v>
      </c>
      <c r="O144" s="19"/>
    </row>
    <row r="145" spans="1:15">
      <c r="A145" t="s">
        <v>130</v>
      </c>
      <c r="B145">
        <v>1397</v>
      </c>
      <c r="D145" s="21" t="s">
        <v>425</v>
      </c>
      <c r="E145" s="25" t="s">
        <v>315</v>
      </c>
      <c r="F145" s="22" t="s">
        <v>298</v>
      </c>
      <c r="G145" s="34" t="s">
        <v>331</v>
      </c>
      <c r="H145" s="25">
        <v>27452</v>
      </c>
      <c r="I145" s="14">
        <v>266984</v>
      </c>
      <c r="J145" s="22" t="s">
        <v>289</v>
      </c>
      <c r="K145" s="27">
        <v>74018</v>
      </c>
      <c r="L145" s="19">
        <v>4</v>
      </c>
      <c r="M145" s="20">
        <f t="shared" si="2"/>
        <v>74018</v>
      </c>
      <c r="N145" s="19" t="str">
        <f>IF(AND(Table1[[#This Row],[Abundance4]]&gt;0,Table1[[#This Row],[Abundance5]]&lt;&gt;4),"Yes","No")</f>
        <v>No</v>
      </c>
      <c r="O145" s="19"/>
    </row>
    <row r="146" spans="1:15">
      <c r="A146" t="s">
        <v>139</v>
      </c>
      <c r="B146">
        <v>5850</v>
      </c>
      <c r="D146" s="21" t="s">
        <v>426</v>
      </c>
      <c r="E146" s="22" t="s">
        <v>323</v>
      </c>
      <c r="F146" s="22" t="s">
        <v>298</v>
      </c>
      <c r="G146" s="34">
        <v>21.1</v>
      </c>
      <c r="H146" s="25">
        <v>12005</v>
      </c>
      <c r="I146" s="22" t="s">
        <v>289</v>
      </c>
      <c r="J146" s="22" t="s">
        <v>289</v>
      </c>
      <c r="K146" s="27">
        <v>43613</v>
      </c>
      <c r="L146" s="19">
        <v>4</v>
      </c>
      <c r="M146" s="20">
        <f t="shared" si="2"/>
        <v>43613</v>
      </c>
      <c r="N146" s="19" t="str">
        <f>IF(AND(Table1[[#This Row],[Abundance4]]&gt;0,Table1[[#This Row],[Abundance5]]&lt;&gt;4),"Yes","No")</f>
        <v>No</v>
      </c>
      <c r="O146" s="19"/>
    </row>
    <row r="147" spans="1:15">
      <c r="A147" t="s">
        <v>128</v>
      </c>
      <c r="B147">
        <v>1122</v>
      </c>
      <c r="D147" s="21" t="s">
        <v>427</v>
      </c>
      <c r="E147" s="25" t="s">
        <v>321</v>
      </c>
      <c r="F147" s="22" t="s">
        <v>308</v>
      </c>
      <c r="G147" s="34" t="s">
        <v>319</v>
      </c>
      <c r="H147" s="25">
        <v>25318</v>
      </c>
      <c r="I147" s="14">
        <v>120729</v>
      </c>
      <c r="J147" s="22" t="s">
        <v>289</v>
      </c>
      <c r="K147" s="27">
        <v>26636</v>
      </c>
      <c r="L147" s="19">
        <v>4</v>
      </c>
      <c r="M147" s="20">
        <f t="shared" si="2"/>
        <v>26636</v>
      </c>
      <c r="N147" s="19" t="str">
        <f>IF(AND(Table1[[#This Row],[Abundance4]]&gt;0,Table1[[#This Row],[Abundance5]]&lt;&gt;4),"Yes","No")</f>
        <v>No</v>
      </c>
      <c r="O147" s="19"/>
    </row>
    <row r="148" spans="1:15">
      <c r="A148" t="s">
        <v>133</v>
      </c>
      <c r="B148">
        <v>1623</v>
      </c>
      <c r="D148" s="21" t="s">
        <v>428</v>
      </c>
      <c r="E148" s="25" t="s">
        <v>305</v>
      </c>
      <c r="F148" s="22" t="s">
        <v>300</v>
      </c>
      <c r="G148" s="34" t="s">
        <v>331</v>
      </c>
      <c r="H148" s="25">
        <v>14713</v>
      </c>
      <c r="I148" s="14">
        <v>107888</v>
      </c>
      <c r="J148" s="22" t="s">
        <v>289</v>
      </c>
      <c r="K148" s="27">
        <v>106588</v>
      </c>
      <c r="L148" s="19">
        <v>4</v>
      </c>
      <c r="M148" s="20">
        <f t="shared" si="2"/>
        <v>106588</v>
      </c>
      <c r="N148" s="19" t="str">
        <f>IF(AND(Table1[[#This Row],[Abundance4]]&gt;0,Table1[[#This Row],[Abundance5]]&lt;&gt;4),"Yes","No")</f>
        <v>No</v>
      </c>
      <c r="O148" s="19"/>
    </row>
    <row r="149" spans="1:15">
      <c r="A149" t="s">
        <v>136</v>
      </c>
      <c r="B149">
        <v>1887</v>
      </c>
      <c r="D149" s="21" t="s">
        <v>429</v>
      </c>
      <c r="E149" s="22" t="s">
        <v>315</v>
      </c>
      <c r="F149" s="22" t="s">
        <v>293</v>
      </c>
      <c r="G149" s="34"/>
      <c r="H149" s="25">
        <v>7243</v>
      </c>
      <c r="I149" s="22" t="s">
        <v>289</v>
      </c>
      <c r="J149" s="22" t="s">
        <v>289</v>
      </c>
      <c r="K149" s="27">
        <v>21172</v>
      </c>
      <c r="L149" s="19">
        <v>4</v>
      </c>
      <c r="M149" s="20">
        <f t="shared" si="2"/>
        <v>21172</v>
      </c>
      <c r="N149" s="19" t="str">
        <f>IF(AND(Table1[[#This Row],[Abundance4]]&gt;0,Table1[[#This Row],[Abundance5]]&lt;&gt;4),"Yes","No")</f>
        <v>No</v>
      </c>
      <c r="O149" s="19"/>
    </row>
    <row r="150" spans="1:15">
      <c r="A150" t="s">
        <v>164</v>
      </c>
      <c r="B150">
        <v>59692</v>
      </c>
      <c r="D150" s="21" t="s">
        <v>430</v>
      </c>
      <c r="E150" s="22" t="s">
        <v>295</v>
      </c>
      <c r="F150" s="22" t="s">
        <v>302</v>
      </c>
      <c r="G150" s="34"/>
      <c r="H150" s="25">
        <v>12714</v>
      </c>
      <c r="I150" s="22" t="s">
        <v>289</v>
      </c>
      <c r="J150" s="22" t="s">
        <v>289</v>
      </c>
      <c r="K150" s="27">
        <v>49225</v>
      </c>
      <c r="L150" s="19">
        <v>4</v>
      </c>
      <c r="M150" s="20">
        <f t="shared" si="2"/>
        <v>49225</v>
      </c>
      <c r="N150" s="19" t="str">
        <f>IF(AND(Table1[[#This Row],[Abundance4]]&gt;0,Table1[[#This Row],[Abundance5]]&lt;&gt;4),"Yes","No")</f>
        <v>No</v>
      </c>
      <c r="O150" s="19"/>
    </row>
    <row r="151" spans="1:15">
      <c r="A151" t="s">
        <v>137</v>
      </c>
      <c r="B151">
        <v>2547</v>
      </c>
      <c r="D151" s="21" t="s">
        <v>431</v>
      </c>
      <c r="E151" s="25" t="s">
        <v>292</v>
      </c>
      <c r="F151" s="22" t="s">
        <v>291</v>
      </c>
      <c r="G151" s="22"/>
      <c r="H151" s="25">
        <v>4576</v>
      </c>
      <c r="I151" s="14">
        <v>117879</v>
      </c>
      <c r="J151" s="22" t="s">
        <v>289</v>
      </c>
      <c r="K151" s="27">
        <v>68025</v>
      </c>
      <c r="L151" s="19">
        <v>4</v>
      </c>
      <c r="M151" s="20">
        <f t="shared" si="2"/>
        <v>68025</v>
      </c>
      <c r="N151" s="19" t="str">
        <f>IF(AND(Table1[[#This Row],[Abundance4]]&gt;0,Table1[[#This Row],[Abundance5]]&lt;&gt;4),"Yes","No")</f>
        <v>No</v>
      </c>
      <c r="O151" s="19"/>
    </row>
    <row r="152" spans="1:15">
      <c r="A152" t="s">
        <v>141</v>
      </c>
      <c r="B152">
        <v>10867</v>
      </c>
      <c r="D152" s="21" t="s">
        <v>432</v>
      </c>
      <c r="E152" s="25" t="s">
        <v>297</v>
      </c>
      <c r="F152" s="22" t="s">
        <v>306</v>
      </c>
      <c r="G152" s="34">
        <v>12.08</v>
      </c>
      <c r="H152" s="25">
        <v>22224</v>
      </c>
      <c r="I152" s="14">
        <v>125296</v>
      </c>
      <c r="J152" s="22" t="s">
        <v>289</v>
      </c>
      <c r="K152" s="27">
        <v>104130</v>
      </c>
      <c r="L152" s="19">
        <v>4</v>
      </c>
      <c r="M152" s="20">
        <f t="shared" si="2"/>
        <v>104130</v>
      </c>
      <c r="N152" s="19" t="str">
        <f>IF(AND(Table1[[#This Row],[Abundance4]]&gt;0,Table1[[#This Row],[Abundance5]]&lt;&gt;4),"Yes","No")</f>
        <v>No</v>
      </c>
      <c r="O152" s="19"/>
    </row>
    <row r="153" spans="1:15">
      <c r="A153" t="s">
        <v>125</v>
      </c>
      <c r="B153">
        <v>831</v>
      </c>
      <c r="D153" s="21" t="s">
        <v>433</v>
      </c>
      <c r="E153" s="22" t="s">
        <v>322</v>
      </c>
      <c r="F153" s="22" t="s">
        <v>298</v>
      </c>
      <c r="G153" s="34"/>
      <c r="H153" s="25">
        <v>19254</v>
      </c>
      <c r="I153" s="22" t="s">
        <v>289</v>
      </c>
      <c r="J153" s="22" t="s">
        <v>289</v>
      </c>
      <c r="K153" s="27">
        <v>64826</v>
      </c>
      <c r="L153" s="19">
        <v>4</v>
      </c>
      <c r="M153" s="20">
        <f t="shared" si="2"/>
        <v>64826</v>
      </c>
      <c r="N153" s="19" t="str">
        <f>IF(AND(Table1[[#This Row],[Abundance4]]&gt;0,Table1[[#This Row],[Abundance5]]&lt;&gt;4),"Yes","No")</f>
        <v>No</v>
      </c>
      <c r="O153" s="19"/>
    </row>
    <row r="154" spans="1:15">
      <c r="A154" t="s">
        <v>127</v>
      </c>
      <c r="B154">
        <v>1019</v>
      </c>
      <c r="D154" s="21" t="s">
        <v>434</v>
      </c>
      <c r="E154" s="22" t="s">
        <v>303</v>
      </c>
      <c r="F154" s="22" t="s">
        <v>300</v>
      </c>
      <c r="G154" s="34"/>
      <c r="H154" s="25">
        <v>4794</v>
      </c>
      <c r="I154" s="22" t="s">
        <v>289</v>
      </c>
      <c r="J154" s="22" t="s">
        <v>289</v>
      </c>
      <c r="K154" s="27">
        <v>17422</v>
      </c>
      <c r="L154" s="19">
        <v>4</v>
      </c>
      <c r="M154" s="20">
        <f t="shared" si="2"/>
        <v>17422</v>
      </c>
      <c r="N154" s="19" t="str">
        <f>IF(AND(Table1[[#This Row],[Abundance4]]&gt;0,Table1[[#This Row],[Abundance5]]&lt;&gt;4),"Yes","No")</f>
        <v>No</v>
      </c>
      <c r="O154" s="19"/>
    </row>
    <row r="155" spans="1:15">
      <c r="A155" t="s">
        <v>118</v>
      </c>
      <c r="B155">
        <v>600</v>
      </c>
      <c r="D155" s="21" t="s">
        <v>435</v>
      </c>
      <c r="E155" s="22" t="s">
        <v>313</v>
      </c>
      <c r="F155" s="22" t="s">
        <v>287</v>
      </c>
      <c r="G155" s="23">
        <v>12.08</v>
      </c>
      <c r="H155" s="35" t="s">
        <v>332</v>
      </c>
      <c r="I155" s="24" t="s">
        <v>289</v>
      </c>
      <c r="J155" s="24" t="s">
        <v>289</v>
      </c>
      <c r="K155" s="27">
        <v>97101</v>
      </c>
      <c r="L155" s="19">
        <v>4</v>
      </c>
      <c r="M155" s="20">
        <f>Table1[[#This Row],[Abundance4]]</f>
        <v>97101</v>
      </c>
      <c r="N155" s="19" t="str">
        <f>IF(AND(Table1[[#This Row],[Abundance4]]&gt;0,Table1[[#This Row],[Abundance5]]&lt;&gt;4),"Yes","No")</f>
        <v>No</v>
      </c>
      <c r="O155" s="19"/>
    </row>
    <row r="156" spans="1:15">
      <c r="A156" t="s">
        <v>132</v>
      </c>
      <c r="B156">
        <v>1457</v>
      </c>
      <c r="D156" s="29" t="s">
        <v>436</v>
      </c>
      <c r="E156" s="30" t="s">
        <v>323</v>
      </c>
      <c r="F156" s="30" t="s">
        <v>308</v>
      </c>
      <c r="G156" s="31" t="s">
        <v>333</v>
      </c>
      <c r="H156" s="31" t="s">
        <v>289</v>
      </c>
      <c r="I156" s="32">
        <v>129099</v>
      </c>
      <c r="J156" s="31" t="s">
        <v>289</v>
      </c>
      <c r="K156" s="33" t="s">
        <v>289</v>
      </c>
      <c r="L156" s="19">
        <v>2</v>
      </c>
      <c r="M156" s="20"/>
      <c r="N156" s="19"/>
      <c r="O156" s="19" t="s">
        <v>330</v>
      </c>
    </row>
    <row r="157" spans="1:15">
      <c r="A157" t="s">
        <v>111</v>
      </c>
      <c r="B157">
        <v>426</v>
      </c>
      <c r="D157" s="21" t="s">
        <v>437</v>
      </c>
      <c r="E157" s="26" t="s">
        <v>299</v>
      </c>
      <c r="F157" s="26" t="s">
        <v>310</v>
      </c>
      <c r="G157" s="23">
        <v>12.08</v>
      </c>
      <c r="H157" s="26">
        <v>20774</v>
      </c>
      <c r="I157" s="17">
        <v>124449</v>
      </c>
      <c r="J157" s="24" t="s">
        <v>289</v>
      </c>
      <c r="K157" s="27">
        <v>87185</v>
      </c>
      <c r="L157" s="19">
        <v>4</v>
      </c>
      <c r="M157" s="20">
        <f>Table1[[#This Row],[Abundance4]]</f>
        <v>87185</v>
      </c>
      <c r="N157" s="19" t="str">
        <f>IF(AND(Table1[[#This Row],[Abundance4]]&gt;0,Table1[[#This Row],[Abundance5]]&lt;&gt;4),"Yes","No")</f>
        <v>No</v>
      </c>
      <c r="O157" s="19"/>
    </row>
    <row r="158" spans="1:15">
      <c r="A158" t="s">
        <v>124</v>
      </c>
      <c r="B158">
        <v>794</v>
      </c>
      <c r="D158" s="13" t="s">
        <v>250</v>
      </c>
      <c r="E158" s="24" t="s">
        <v>315</v>
      </c>
      <c r="F158" s="24" t="s">
        <v>293</v>
      </c>
      <c r="G158" s="15" t="s">
        <v>334</v>
      </c>
      <c r="H158" s="16" t="s">
        <v>289</v>
      </c>
      <c r="I158" s="16" t="s">
        <v>289</v>
      </c>
      <c r="J158" s="17">
        <v>101654</v>
      </c>
      <c r="K158" s="18" t="s">
        <v>289</v>
      </c>
      <c r="L158" s="19">
        <v>3</v>
      </c>
      <c r="M158" s="20">
        <f>Table1[[#This Row],[Abundance3]]</f>
        <v>101654</v>
      </c>
      <c r="N158" s="19" t="str">
        <f>IF(AND(Table1[[#This Row],[Abundance3]]&gt;0,Table1[[#This Row],[Abundance5]]&lt;&gt;3),"Yes","No")</f>
        <v>No</v>
      </c>
      <c r="O158" s="19"/>
    </row>
    <row r="159" spans="1:15">
      <c r="A159" t="s">
        <v>122</v>
      </c>
      <c r="B159">
        <v>726</v>
      </c>
      <c r="D159" s="13" t="s">
        <v>213</v>
      </c>
      <c r="E159" s="24" t="s">
        <v>322</v>
      </c>
      <c r="F159" s="24" t="s">
        <v>287</v>
      </c>
      <c r="G159" s="15" t="s">
        <v>317</v>
      </c>
      <c r="H159" s="16" t="s">
        <v>289</v>
      </c>
      <c r="I159" s="16" t="s">
        <v>289</v>
      </c>
      <c r="J159" s="17">
        <v>81485</v>
      </c>
      <c r="K159" s="18" t="s">
        <v>289</v>
      </c>
      <c r="L159" s="19">
        <v>3</v>
      </c>
      <c r="M159" s="20">
        <f>Table1[[#This Row],[Abundance3]]</f>
        <v>81485</v>
      </c>
      <c r="N159" s="19" t="str">
        <f>IF(AND(Table1[[#This Row],[Abundance3]]&gt;0,Table1[[#This Row],[Abundance5]]&lt;&gt;3),"Yes","No")</f>
        <v>No</v>
      </c>
      <c r="O159" s="19"/>
    </row>
    <row r="160" spans="1:15">
      <c r="A160" t="s">
        <v>109</v>
      </c>
      <c r="B160">
        <v>373</v>
      </c>
      <c r="D160" s="13" t="s">
        <v>177</v>
      </c>
      <c r="E160" s="24" t="s">
        <v>322</v>
      </c>
      <c r="F160" s="24" t="s">
        <v>298</v>
      </c>
      <c r="G160" s="15" t="s">
        <v>334</v>
      </c>
      <c r="H160" s="16" t="s">
        <v>289</v>
      </c>
      <c r="I160" s="16" t="s">
        <v>289</v>
      </c>
      <c r="J160" s="17">
        <v>65099</v>
      </c>
      <c r="K160" s="18" t="s">
        <v>289</v>
      </c>
      <c r="L160" s="19">
        <v>3</v>
      </c>
      <c r="M160" s="20">
        <f>Table1[[#This Row],[Abundance3]]</f>
        <v>65099</v>
      </c>
      <c r="N160" s="19" t="str">
        <f>IF(AND(Table1[[#This Row],[Abundance3]]&gt;0,Table1[[#This Row],[Abundance5]]&lt;&gt;3),"Yes","No")</f>
        <v>No</v>
      </c>
      <c r="O160" s="19"/>
    </row>
    <row r="161" spans="1:15">
      <c r="A161" t="s">
        <v>114</v>
      </c>
      <c r="B161">
        <v>516</v>
      </c>
      <c r="D161" s="21" t="s">
        <v>438</v>
      </c>
      <c r="E161" s="22" t="s">
        <v>297</v>
      </c>
      <c r="F161" s="22" t="s">
        <v>300</v>
      </c>
      <c r="G161" s="23">
        <v>21.1</v>
      </c>
      <c r="H161" s="25">
        <v>4697</v>
      </c>
      <c r="I161" s="16" t="s">
        <v>289</v>
      </c>
      <c r="J161" s="16" t="s">
        <v>289</v>
      </c>
      <c r="K161" s="27">
        <v>123979</v>
      </c>
      <c r="L161" s="19">
        <v>4</v>
      </c>
      <c r="M161" s="20">
        <f>Table1[[#This Row],[Abundance4]]</f>
        <v>123979</v>
      </c>
      <c r="N161" s="19" t="str">
        <f>IF(AND(Table1[[#This Row],[Abundance4]]&gt;0,Table1[[#This Row],[Abundance5]]&lt;&gt;4),"Yes","No")</f>
        <v>No</v>
      </c>
      <c r="O161" s="19"/>
    </row>
    <row r="162" spans="1:15">
      <c r="D162" s="21" t="s">
        <v>439</v>
      </c>
      <c r="E162" s="22" t="s">
        <v>303</v>
      </c>
      <c r="F162" s="22" t="s">
        <v>312</v>
      </c>
      <c r="G162" s="23">
        <v>21.1</v>
      </c>
      <c r="H162" s="25">
        <v>22747</v>
      </c>
      <c r="I162" s="16" t="s">
        <v>289</v>
      </c>
      <c r="J162" s="16" t="s">
        <v>289</v>
      </c>
      <c r="K162" s="27">
        <v>70325</v>
      </c>
      <c r="L162" s="19">
        <v>4</v>
      </c>
      <c r="M162" s="20">
        <f>Table1[[#This Row],[Abundance4]]</f>
        <v>70325</v>
      </c>
      <c r="N162" s="19" t="str">
        <f>IF(AND(Table1[[#This Row],[Abundance4]]&gt;0,Table1[[#This Row],[Abundance5]]&lt;&gt;4),"Yes","No")</f>
        <v>No</v>
      </c>
      <c r="O162" s="19"/>
    </row>
    <row r="163" spans="1:15">
      <c r="D163" s="21" t="s">
        <v>440</v>
      </c>
      <c r="E163" s="22" t="s">
        <v>292</v>
      </c>
      <c r="F163" s="22" t="s">
        <v>298</v>
      </c>
      <c r="G163" s="23">
        <v>9.1</v>
      </c>
      <c r="H163" s="25">
        <v>25792</v>
      </c>
      <c r="I163" s="16" t="s">
        <v>289</v>
      </c>
      <c r="J163" s="16" t="s">
        <v>289</v>
      </c>
      <c r="K163" s="27">
        <v>46225</v>
      </c>
      <c r="L163" s="19">
        <v>4</v>
      </c>
      <c r="M163" s="20">
        <f>Table1[[#This Row],[Abundance4]]</f>
        <v>46225</v>
      </c>
      <c r="N163" s="19" t="str">
        <f>IF(AND(Table1[[#This Row],[Abundance4]]&gt;0,Table1[[#This Row],[Abundance5]]&lt;&gt;4),"Yes","No")</f>
        <v>No</v>
      </c>
      <c r="O163" s="19"/>
    </row>
    <row r="164" spans="1:15">
      <c r="D164" s="21" t="s">
        <v>441</v>
      </c>
      <c r="E164" s="22" t="s">
        <v>297</v>
      </c>
      <c r="F164" s="22" t="s">
        <v>312</v>
      </c>
      <c r="G164" s="23">
        <v>21.1</v>
      </c>
      <c r="H164" s="25">
        <v>15235</v>
      </c>
      <c r="I164" s="16" t="s">
        <v>289</v>
      </c>
      <c r="J164" s="16" t="s">
        <v>289</v>
      </c>
      <c r="K164" s="27">
        <v>60372</v>
      </c>
      <c r="L164" s="19">
        <v>4</v>
      </c>
      <c r="M164" s="20">
        <f>Table1[[#This Row],[Abundance4]]</f>
        <v>60372</v>
      </c>
      <c r="N164" s="19" t="str">
        <f>IF(AND(Table1[[#This Row],[Abundance4]]&gt;0,Table1[[#This Row],[Abundance5]]&lt;&gt;4),"Yes","No")</f>
        <v>No</v>
      </c>
      <c r="O164" s="19"/>
    </row>
    <row r="165" spans="1:15">
      <c r="D165" s="21" t="s">
        <v>442</v>
      </c>
      <c r="E165" s="22" t="s">
        <v>299</v>
      </c>
      <c r="F165" s="22" t="s">
        <v>306</v>
      </c>
      <c r="G165" s="23">
        <v>21.1</v>
      </c>
      <c r="H165" s="25">
        <v>20249</v>
      </c>
      <c r="I165" s="16" t="s">
        <v>289</v>
      </c>
      <c r="J165" s="16" t="s">
        <v>289</v>
      </c>
      <c r="K165" s="27">
        <v>89447</v>
      </c>
      <c r="L165" s="19">
        <v>4</v>
      </c>
      <c r="M165" s="20">
        <f>Table1[[#This Row],[Abundance4]]</f>
        <v>89447</v>
      </c>
      <c r="N165" s="19" t="str">
        <f>IF(AND(Table1[[#This Row],[Abundance4]]&gt;0,Table1[[#This Row],[Abundance5]]&lt;&gt;4),"Yes","No")</f>
        <v>No</v>
      </c>
      <c r="O165" s="19"/>
    </row>
    <row r="166" spans="1:15">
      <c r="D166" s="21" t="s">
        <v>443</v>
      </c>
      <c r="E166" s="22" t="s">
        <v>292</v>
      </c>
      <c r="F166" s="22" t="s">
        <v>308</v>
      </c>
      <c r="G166" s="23">
        <v>21.1</v>
      </c>
      <c r="H166" s="25">
        <v>41</v>
      </c>
      <c r="I166" s="16" t="s">
        <v>289</v>
      </c>
      <c r="J166" s="16" t="s">
        <v>289</v>
      </c>
      <c r="K166" s="27">
        <v>7865</v>
      </c>
      <c r="L166" s="19">
        <v>4</v>
      </c>
      <c r="M166" s="20">
        <f>Table1[[#This Row],[Abundance4]]</f>
        <v>7865</v>
      </c>
      <c r="N166" s="19" t="str">
        <f>IF(AND(Table1[[#This Row],[Abundance4]]&gt;0,Table1[[#This Row],[Abundance5]]&lt;&gt;4),"Yes","No")</f>
        <v>No</v>
      </c>
      <c r="O166" s="19"/>
    </row>
    <row r="167" spans="1:15">
      <c r="D167" s="21" t="s">
        <v>444</v>
      </c>
      <c r="E167" s="22" t="s">
        <v>295</v>
      </c>
      <c r="F167" s="22" t="s">
        <v>300</v>
      </c>
      <c r="G167" s="23">
        <v>21.1</v>
      </c>
      <c r="H167" s="25">
        <v>17748</v>
      </c>
      <c r="I167" s="16" t="s">
        <v>289</v>
      </c>
      <c r="J167" s="16" t="s">
        <v>289</v>
      </c>
      <c r="K167" s="27">
        <v>59962</v>
      </c>
      <c r="L167" s="19">
        <v>4</v>
      </c>
      <c r="M167" s="20">
        <f>Table1[[#This Row],[Abundance4]]</f>
        <v>59962</v>
      </c>
      <c r="N167" s="19" t="str">
        <f>IF(AND(Table1[[#This Row],[Abundance4]]&gt;0,Table1[[#This Row],[Abundance5]]&lt;&gt;4),"Yes","No")</f>
        <v>No</v>
      </c>
      <c r="O167" s="19"/>
    </row>
    <row r="168" spans="1:15">
      <c r="D168" s="21" t="s">
        <v>445</v>
      </c>
      <c r="E168" s="22" t="s">
        <v>315</v>
      </c>
      <c r="F168" s="22" t="s">
        <v>308</v>
      </c>
      <c r="G168" s="23">
        <v>21.1</v>
      </c>
      <c r="H168" s="25">
        <v>16937</v>
      </c>
      <c r="I168" s="16" t="s">
        <v>289</v>
      </c>
      <c r="J168" s="16" t="s">
        <v>289</v>
      </c>
      <c r="K168" s="27">
        <v>67488</v>
      </c>
      <c r="L168" s="19">
        <v>4</v>
      </c>
      <c r="M168" s="20">
        <f>Table1[[#This Row],[Abundance4]]</f>
        <v>67488</v>
      </c>
      <c r="N168" s="19" t="str">
        <f>IF(AND(Table1[[#This Row],[Abundance4]]&gt;0,Table1[[#This Row],[Abundance5]]&lt;&gt;4),"Yes","No")</f>
        <v>No</v>
      </c>
      <c r="O168" s="19"/>
    </row>
    <row r="169" spans="1:15">
      <c r="D169" s="21" t="s">
        <v>446</v>
      </c>
      <c r="E169" s="22" t="s">
        <v>315</v>
      </c>
      <c r="F169" s="22" t="s">
        <v>310</v>
      </c>
      <c r="G169" s="23">
        <v>21.1</v>
      </c>
      <c r="H169" s="25">
        <v>35280</v>
      </c>
      <c r="I169" s="16" t="s">
        <v>289</v>
      </c>
      <c r="J169" s="16" t="s">
        <v>289</v>
      </c>
      <c r="K169" s="27">
        <v>112463</v>
      </c>
      <c r="L169" s="19">
        <v>4</v>
      </c>
      <c r="M169" s="20">
        <f>Table1[[#This Row],[Abundance4]]</f>
        <v>112463</v>
      </c>
      <c r="N169" s="19" t="str">
        <f>IF(AND(Table1[[#This Row],[Abundance4]]&gt;0,Table1[[#This Row],[Abundance5]]&lt;&gt;4),"Yes","No")</f>
        <v>No</v>
      </c>
      <c r="O169" s="19"/>
    </row>
    <row r="170" spans="1:15">
      <c r="D170" s="21" t="s">
        <v>447</v>
      </c>
      <c r="E170" s="22" t="s">
        <v>313</v>
      </c>
      <c r="F170" s="22" t="s">
        <v>291</v>
      </c>
      <c r="G170" s="23">
        <v>21.1</v>
      </c>
      <c r="H170" s="25">
        <v>22366</v>
      </c>
      <c r="I170" s="16" t="s">
        <v>289</v>
      </c>
      <c r="J170" s="16" t="s">
        <v>289</v>
      </c>
      <c r="K170" s="27">
        <v>189865</v>
      </c>
      <c r="L170" s="19">
        <v>4</v>
      </c>
      <c r="M170" s="20">
        <f>Table1[[#This Row],[Abundance4]]</f>
        <v>189865</v>
      </c>
      <c r="N170" s="19" t="str">
        <f>IF(AND(Table1[[#This Row],[Abundance4]]&gt;0,Table1[[#This Row],[Abundance5]]&lt;&gt;4),"Yes","No")</f>
        <v>No</v>
      </c>
      <c r="O170" s="19"/>
    </row>
    <row r="171" spans="1:15">
      <c r="D171" s="21" t="s">
        <v>448</v>
      </c>
      <c r="E171" s="22" t="s">
        <v>313</v>
      </c>
      <c r="F171" s="22" t="s">
        <v>306</v>
      </c>
      <c r="G171" s="23">
        <v>9.1</v>
      </c>
      <c r="H171" s="25">
        <v>30964</v>
      </c>
      <c r="I171" s="16" t="s">
        <v>289</v>
      </c>
      <c r="J171" s="16" t="s">
        <v>289</v>
      </c>
      <c r="K171" s="27">
        <v>99624</v>
      </c>
      <c r="L171" s="19">
        <v>4</v>
      </c>
      <c r="M171" s="20">
        <f>Table1[[#This Row],[Abundance4]]</f>
        <v>99624</v>
      </c>
      <c r="N171" s="19" t="str">
        <f>IF(AND(Table1[[#This Row],[Abundance4]]&gt;0,Table1[[#This Row],[Abundance5]]&lt;&gt;4),"Yes","No")</f>
        <v>No</v>
      </c>
      <c r="O171" s="19"/>
    </row>
    <row r="172" spans="1:15">
      <c r="D172" s="21" t="s">
        <v>449</v>
      </c>
      <c r="E172" s="22" t="s">
        <v>299</v>
      </c>
      <c r="F172" s="22" t="s">
        <v>291</v>
      </c>
      <c r="G172" s="23">
        <v>9.1</v>
      </c>
      <c r="H172" s="25">
        <v>26386</v>
      </c>
      <c r="I172" s="16" t="s">
        <v>289</v>
      </c>
      <c r="J172" s="16" t="s">
        <v>289</v>
      </c>
      <c r="K172" s="27">
        <v>85698</v>
      </c>
      <c r="L172" s="19">
        <v>4</v>
      </c>
      <c r="M172" s="20">
        <f>Table1[[#This Row],[Abundance4]]</f>
        <v>85698</v>
      </c>
      <c r="N172" s="19" t="str">
        <f>IF(AND(Table1[[#This Row],[Abundance4]]&gt;0,Table1[[#This Row],[Abundance5]]&lt;&gt;4),"Yes","No")</f>
        <v>No</v>
      </c>
      <c r="O172" s="19"/>
    </row>
    <row r="173" spans="1:15">
      <c r="D173" s="21" t="s">
        <v>450</v>
      </c>
      <c r="E173" s="22" t="s">
        <v>322</v>
      </c>
      <c r="F173" s="22" t="s">
        <v>293</v>
      </c>
      <c r="G173" s="23"/>
      <c r="H173" s="25">
        <v>24595</v>
      </c>
      <c r="I173" s="16" t="s">
        <v>289</v>
      </c>
      <c r="J173" s="16" t="s">
        <v>289</v>
      </c>
      <c r="K173" s="27">
        <v>78209</v>
      </c>
      <c r="L173" s="19">
        <v>4</v>
      </c>
      <c r="M173" s="20">
        <f>Table1[[#This Row],[Abundance4]]</f>
        <v>78209</v>
      </c>
      <c r="N173" s="19" t="str">
        <f>IF(AND(Table1[[#This Row],[Abundance4]]&gt;0,Table1[[#This Row],[Abundance5]]&lt;&gt;4),"Yes","No")</f>
        <v>No</v>
      </c>
      <c r="O173" s="19"/>
    </row>
    <row r="174" spans="1:15">
      <c r="D174" s="21" t="s">
        <v>451</v>
      </c>
      <c r="E174" s="22" t="s">
        <v>295</v>
      </c>
      <c r="F174" s="22" t="s">
        <v>287</v>
      </c>
      <c r="G174" s="23"/>
      <c r="H174" s="25">
        <v>21631</v>
      </c>
      <c r="I174" s="16" t="s">
        <v>289</v>
      </c>
      <c r="J174" s="16" t="s">
        <v>289</v>
      </c>
      <c r="K174" s="27">
        <v>86947</v>
      </c>
      <c r="L174" s="19">
        <v>4</v>
      </c>
      <c r="M174" s="20">
        <f>Table1[[#This Row],[Abundance4]]</f>
        <v>86947</v>
      </c>
      <c r="N174" s="19" t="str">
        <f>IF(AND(Table1[[#This Row],[Abundance4]]&gt;0,Table1[[#This Row],[Abundance5]]&lt;&gt;4),"Yes","No")</f>
        <v>No</v>
      </c>
      <c r="O174" s="19"/>
    </row>
    <row r="175" spans="1:15">
      <c r="D175" s="21" t="s">
        <v>452</v>
      </c>
      <c r="E175" s="22" t="s">
        <v>309</v>
      </c>
      <c r="F175" s="22" t="s">
        <v>310</v>
      </c>
      <c r="G175" s="23">
        <v>21.1</v>
      </c>
      <c r="H175" s="25">
        <v>13629</v>
      </c>
      <c r="I175" s="16" t="s">
        <v>289</v>
      </c>
      <c r="J175" s="16" t="s">
        <v>289</v>
      </c>
      <c r="K175" s="27">
        <v>69686</v>
      </c>
      <c r="L175" s="19">
        <v>4</v>
      </c>
      <c r="M175" s="20">
        <f>Table1[[#This Row],[Abundance4]]</f>
        <v>69686</v>
      </c>
      <c r="N175" s="19" t="str">
        <f>IF(AND(Table1[[#This Row],[Abundance4]]&gt;0,Table1[[#This Row],[Abundance5]]&lt;&gt;4),"Yes","No")</f>
        <v>No</v>
      </c>
      <c r="O175" s="19"/>
    </row>
    <row r="176" spans="1:15">
      <c r="D176" s="21" t="s">
        <v>453</v>
      </c>
      <c r="E176" s="22" t="s">
        <v>297</v>
      </c>
      <c r="F176" s="22" t="s">
        <v>287</v>
      </c>
      <c r="G176" s="23">
        <v>9.1</v>
      </c>
      <c r="H176" s="25">
        <v>27821</v>
      </c>
      <c r="I176" s="16" t="s">
        <v>289</v>
      </c>
      <c r="J176" s="16" t="s">
        <v>289</v>
      </c>
      <c r="K176" s="27">
        <v>81724</v>
      </c>
      <c r="L176" s="19">
        <v>4</v>
      </c>
      <c r="M176" s="20">
        <f>Table1[[#This Row],[Abundance4]]</f>
        <v>81724</v>
      </c>
      <c r="N176" s="19" t="str">
        <f>IF(AND(Table1[[#This Row],[Abundance4]]&gt;0,Table1[[#This Row],[Abundance5]]&lt;&gt;4),"Yes","No")</f>
        <v>No</v>
      </c>
      <c r="O176" s="19"/>
    </row>
    <row r="177" spans="4:15">
      <c r="D177" s="21" t="s">
        <v>454</v>
      </c>
      <c r="E177" s="22" t="s">
        <v>318</v>
      </c>
      <c r="F177" s="22" t="s">
        <v>298</v>
      </c>
      <c r="G177" s="23"/>
      <c r="H177" s="25">
        <v>19707</v>
      </c>
      <c r="I177" s="16" t="s">
        <v>289</v>
      </c>
      <c r="J177" s="16" t="s">
        <v>289</v>
      </c>
      <c r="K177" s="27">
        <v>60855</v>
      </c>
      <c r="L177" s="19">
        <v>4</v>
      </c>
      <c r="M177" s="20">
        <f>Table1[[#This Row],[Abundance4]]</f>
        <v>60855</v>
      </c>
      <c r="N177" s="19" t="str">
        <f>IF(AND(Table1[[#This Row],[Abundance4]]&gt;0,Table1[[#This Row],[Abundance5]]&lt;&gt;4),"Yes","No")</f>
        <v>No</v>
      </c>
      <c r="O177" s="19"/>
    </row>
    <row r="178" spans="4:15">
      <c r="D178" s="21" t="s">
        <v>455</v>
      </c>
      <c r="E178" s="22" t="s">
        <v>303</v>
      </c>
      <c r="F178" s="22" t="s">
        <v>302</v>
      </c>
      <c r="G178" s="23">
        <v>12.8</v>
      </c>
      <c r="H178" s="25">
        <v>18458</v>
      </c>
      <c r="I178" s="16" t="s">
        <v>289</v>
      </c>
      <c r="J178" s="16" t="s">
        <v>289</v>
      </c>
      <c r="K178" s="27">
        <v>58193</v>
      </c>
      <c r="L178" s="19">
        <v>4</v>
      </c>
      <c r="M178" s="20">
        <f>Table1[[#This Row],[Abundance4]]</f>
        <v>58193</v>
      </c>
      <c r="N178" s="19" t="str">
        <f>IF(AND(Table1[[#This Row],[Abundance4]]&gt;0,Table1[[#This Row],[Abundance5]]&lt;&gt;4),"Yes","No")</f>
        <v>No</v>
      </c>
      <c r="O178" s="19"/>
    </row>
    <row r="179" spans="4:15">
      <c r="D179" s="21" t="s">
        <v>456</v>
      </c>
      <c r="E179" s="22" t="s">
        <v>321</v>
      </c>
      <c r="F179" s="22" t="s">
        <v>293</v>
      </c>
      <c r="G179" s="23">
        <v>21.1</v>
      </c>
      <c r="H179" s="25">
        <v>16659</v>
      </c>
      <c r="I179" s="16" t="s">
        <v>289</v>
      </c>
      <c r="J179" s="16" t="s">
        <v>289</v>
      </c>
      <c r="K179" s="27">
        <v>62080</v>
      </c>
      <c r="L179" s="19">
        <v>4</v>
      </c>
      <c r="M179" s="20">
        <f>Table1[[#This Row],[Abundance4]]</f>
        <v>62080</v>
      </c>
      <c r="N179" s="19" t="str">
        <f>IF(AND(Table1[[#This Row],[Abundance4]]&gt;0,Table1[[#This Row],[Abundance5]]&lt;&gt;4),"Yes","No")</f>
        <v>No</v>
      </c>
      <c r="O179" s="19"/>
    </row>
    <row r="180" spans="4:15">
      <c r="D180" s="21" t="s">
        <v>457</v>
      </c>
      <c r="E180" s="22" t="s">
        <v>299</v>
      </c>
      <c r="F180" s="22" t="s">
        <v>300</v>
      </c>
      <c r="G180" s="23"/>
      <c r="H180" s="25">
        <v>26615</v>
      </c>
      <c r="I180" s="16" t="s">
        <v>289</v>
      </c>
      <c r="J180" s="16" t="s">
        <v>289</v>
      </c>
      <c r="K180" s="27">
        <v>81949</v>
      </c>
      <c r="L180" s="19">
        <v>4</v>
      </c>
      <c r="M180" s="20">
        <f>Table1[[#This Row],[Abundance4]]</f>
        <v>81949</v>
      </c>
      <c r="N180" s="19" t="str">
        <f>IF(AND(Table1[[#This Row],[Abundance4]]&gt;0,Table1[[#This Row],[Abundance5]]&lt;&gt;4),"Yes","No")</f>
        <v>No</v>
      </c>
      <c r="O180" s="19"/>
    </row>
    <row r="181" spans="4:15">
      <c r="D181" s="21" t="s">
        <v>458</v>
      </c>
      <c r="E181" s="22" t="s">
        <v>309</v>
      </c>
      <c r="F181" s="22" t="s">
        <v>312</v>
      </c>
      <c r="G181" s="23"/>
      <c r="H181" s="25">
        <v>26028</v>
      </c>
      <c r="I181" s="16" t="s">
        <v>289</v>
      </c>
      <c r="J181" s="16" t="s">
        <v>289</v>
      </c>
      <c r="K181" s="27">
        <v>61245</v>
      </c>
      <c r="L181" s="19">
        <v>4</v>
      </c>
      <c r="M181" s="20">
        <f>Table1[[#This Row],[Abundance4]]</f>
        <v>61245</v>
      </c>
      <c r="N181" s="19" t="str">
        <f>IF(AND(Table1[[#This Row],[Abundance4]]&gt;0,Table1[[#This Row],[Abundance5]]&lt;&gt;4),"Yes","No")</f>
        <v>No</v>
      </c>
      <c r="O181" s="19"/>
    </row>
    <row r="182" spans="4:15">
      <c r="D182" s="21" t="s">
        <v>459</v>
      </c>
      <c r="E182" s="22" t="s">
        <v>305</v>
      </c>
      <c r="F182" s="22" t="s">
        <v>302</v>
      </c>
      <c r="G182" s="23">
        <v>21.1</v>
      </c>
      <c r="H182" s="25">
        <v>27502</v>
      </c>
      <c r="I182" s="16" t="s">
        <v>289</v>
      </c>
      <c r="J182" s="16" t="s">
        <v>289</v>
      </c>
      <c r="K182" s="27">
        <v>78103</v>
      </c>
      <c r="L182" s="19">
        <v>4</v>
      </c>
      <c r="M182" s="20">
        <f>Table1[[#This Row],[Abundance4]]</f>
        <v>78103</v>
      </c>
      <c r="N182" s="19" t="str">
        <f>IF(AND(Table1[[#This Row],[Abundance4]]&gt;0,Table1[[#This Row],[Abundance5]]&lt;&gt;4),"Yes","No")</f>
        <v>No</v>
      </c>
      <c r="O182" s="19"/>
    </row>
    <row r="183" spans="4:15">
      <c r="D183" s="21" t="s">
        <v>460</v>
      </c>
      <c r="E183" s="22" t="s">
        <v>290</v>
      </c>
      <c r="F183" s="22" t="s">
        <v>298</v>
      </c>
      <c r="G183" s="23">
        <v>21.1</v>
      </c>
      <c r="H183" s="25">
        <v>22975</v>
      </c>
      <c r="I183" s="16" t="s">
        <v>289</v>
      </c>
      <c r="J183" s="16" t="s">
        <v>289</v>
      </c>
      <c r="K183" s="27">
        <v>69365</v>
      </c>
      <c r="L183" s="19">
        <v>4</v>
      </c>
      <c r="M183" s="20">
        <f>Table1[[#This Row],[Abundance4]]</f>
        <v>69365</v>
      </c>
      <c r="N183" s="19" t="str">
        <f>IF(AND(Table1[[#This Row],[Abundance4]]&gt;0,Table1[[#This Row],[Abundance5]]&lt;&gt;4),"Yes","No")</f>
        <v>No</v>
      </c>
      <c r="O183" s="19"/>
    </row>
    <row r="184" spans="4:15">
      <c r="D184" s="21" t="s">
        <v>461</v>
      </c>
      <c r="E184" s="22" t="s">
        <v>315</v>
      </c>
      <c r="F184" s="22" t="s">
        <v>306</v>
      </c>
      <c r="G184" s="23" t="s">
        <v>335</v>
      </c>
      <c r="H184" s="25">
        <v>17911</v>
      </c>
      <c r="I184" s="17">
        <v>126610</v>
      </c>
      <c r="J184" s="16" t="s">
        <v>289</v>
      </c>
      <c r="K184" s="27">
        <v>80777</v>
      </c>
      <c r="L184" s="19">
        <v>4</v>
      </c>
      <c r="M184" s="20">
        <f>Table1[[#This Row],[Abundance4]]</f>
        <v>80777</v>
      </c>
      <c r="N184" s="19" t="str">
        <f>IF(AND(Table1[[#This Row],[Abundance4]]&gt;0,Table1[[#This Row],[Abundance5]]&lt;&gt;4),"Yes","No")</f>
        <v>No</v>
      </c>
      <c r="O184" s="19"/>
    </row>
    <row r="185" spans="4:15">
      <c r="D185" s="21" t="s">
        <v>462</v>
      </c>
      <c r="E185" s="22" t="s">
        <v>313</v>
      </c>
      <c r="F185" s="22" t="s">
        <v>308</v>
      </c>
      <c r="G185" s="23" t="s">
        <v>334</v>
      </c>
      <c r="H185" s="25">
        <v>33110</v>
      </c>
      <c r="I185" s="24" t="s">
        <v>289</v>
      </c>
      <c r="J185" s="16" t="s">
        <v>289</v>
      </c>
      <c r="K185" s="27">
        <v>68520</v>
      </c>
      <c r="L185" s="19">
        <v>4</v>
      </c>
      <c r="M185" s="20">
        <f>Table1[[#This Row],[Abundance4]]</f>
        <v>68520</v>
      </c>
      <c r="N185" s="19" t="str">
        <f>IF(AND(Table1[[#This Row],[Abundance4]]&gt;0,Table1[[#This Row],[Abundance5]]&lt;&gt;4),"Yes","No")</f>
        <v>No</v>
      </c>
      <c r="O185" s="19"/>
    </row>
    <row r="186" spans="4:15">
      <c r="D186" s="21" t="s">
        <v>463</v>
      </c>
      <c r="E186" s="22" t="s">
        <v>323</v>
      </c>
      <c r="F186" s="22" t="s">
        <v>312</v>
      </c>
      <c r="G186" s="23">
        <v>9.1</v>
      </c>
      <c r="H186" s="25">
        <v>27718</v>
      </c>
      <c r="I186" s="24" t="s">
        <v>289</v>
      </c>
      <c r="J186" s="16" t="s">
        <v>289</v>
      </c>
      <c r="K186" s="27">
        <v>134413</v>
      </c>
      <c r="L186" s="19">
        <v>4</v>
      </c>
      <c r="M186" s="20">
        <f>Table1[[#This Row],[Abundance4]]</f>
        <v>134413</v>
      </c>
      <c r="N186" s="19" t="str">
        <f>IF(AND(Table1[[#This Row],[Abundance4]]&gt;0,Table1[[#This Row],[Abundance5]]&lt;&gt;4),"Yes","No")</f>
        <v>No</v>
      </c>
      <c r="O186" s="19"/>
    </row>
    <row r="187" spans="4:15">
      <c r="D187" s="21" t="s">
        <v>464</v>
      </c>
      <c r="E187" s="22" t="s">
        <v>322</v>
      </c>
      <c r="F187" s="22" t="s">
        <v>310</v>
      </c>
      <c r="G187" s="23" t="s">
        <v>334</v>
      </c>
      <c r="H187" s="25">
        <v>19388</v>
      </c>
      <c r="I187" s="24" t="s">
        <v>289</v>
      </c>
      <c r="J187" s="16" t="s">
        <v>289</v>
      </c>
      <c r="K187" s="27">
        <v>60233</v>
      </c>
      <c r="L187" s="19">
        <v>4</v>
      </c>
      <c r="M187" s="20">
        <f>Table1[[#This Row],[Abundance4]]</f>
        <v>60233</v>
      </c>
      <c r="N187" s="19" t="str">
        <f>IF(AND(Table1[[#This Row],[Abundance4]]&gt;0,Table1[[#This Row],[Abundance5]]&lt;&gt;4),"Yes","No")</f>
        <v>No</v>
      </c>
      <c r="O187" s="19"/>
    </row>
    <row r="188" spans="4:15">
      <c r="D188" s="21" t="s">
        <v>465</v>
      </c>
      <c r="E188" s="22" t="s">
        <v>318</v>
      </c>
      <c r="F188" s="22" t="s">
        <v>308</v>
      </c>
      <c r="G188" s="23" t="s">
        <v>334</v>
      </c>
      <c r="H188" s="25">
        <v>24609</v>
      </c>
      <c r="I188" s="24" t="s">
        <v>289</v>
      </c>
      <c r="J188" s="16" t="s">
        <v>289</v>
      </c>
      <c r="K188" s="27">
        <v>70791</v>
      </c>
      <c r="L188" s="19">
        <v>4</v>
      </c>
      <c r="M188" s="20">
        <f>Table1[[#This Row],[Abundance4]]</f>
        <v>70791</v>
      </c>
      <c r="N188" s="19" t="str">
        <f>IF(AND(Table1[[#This Row],[Abundance4]]&gt;0,Table1[[#This Row],[Abundance5]]&lt;&gt;4),"Yes","No")</f>
        <v>No</v>
      </c>
      <c r="O188" s="19"/>
    </row>
    <row r="189" spans="4:15">
      <c r="D189" s="21" t="s">
        <v>466</v>
      </c>
      <c r="E189" s="22" t="s">
        <v>286</v>
      </c>
      <c r="F189" s="22" t="s">
        <v>300</v>
      </c>
      <c r="G189" s="23">
        <v>9.1</v>
      </c>
      <c r="H189" s="25">
        <v>43082</v>
      </c>
      <c r="I189" s="24" t="s">
        <v>289</v>
      </c>
      <c r="J189" s="16" t="s">
        <v>289</v>
      </c>
      <c r="K189" s="27">
        <v>125202</v>
      </c>
      <c r="L189" s="19">
        <v>4</v>
      </c>
      <c r="M189" s="20">
        <f>Table1[[#This Row],[Abundance4]]</f>
        <v>125202</v>
      </c>
      <c r="N189" s="19" t="str">
        <f>IF(AND(Table1[[#This Row],[Abundance4]]&gt;0,Table1[[#This Row],[Abundance5]]&lt;&gt;4),"Yes","No")</f>
        <v>No</v>
      </c>
      <c r="O189" s="19"/>
    </row>
    <row r="190" spans="4:15">
      <c r="D190" s="21" t="s">
        <v>467</v>
      </c>
      <c r="E190" s="22" t="s">
        <v>321</v>
      </c>
      <c r="F190" s="22" t="s">
        <v>306</v>
      </c>
      <c r="G190" s="23">
        <v>9.1</v>
      </c>
      <c r="H190" s="25">
        <v>29252</v>
      </c>
      <c r="I190" s="24" t="s">
        <v>289</v>
      </c>
      <c r="J190" s="16" t="s">
        <v>289</v>
      </c>
      <c r="K190" s="27">
        <v>99210</v>
      </c>
      <c r="L190" s="19">
        <v>4</v>
      </c>
      <c r="M190" s="20">
        <f>Table1[[#This Row],[Abundance4]]</f>
        <v>99210</v>
      </c>
      <c r="N190" s="19" t="str">
        <f>IF(AND(Table1[[#This Row],[Abundance4]]&gt;0,Table1[[#This Row],[Abundance5]]&lt;&gt;4),"Yes","No")</f>
        <v>No</v>
      </c>
      <c r="O190" s="19"/>
    </row>
    <row r="191" spans="4:15">
      <c r="D191" s="21" t="s">
        <v>468</v>
      </c>
      <c r="E191" s="22" t="s">
        <v>318</v>
      </c>
      <c r="F191" s="22" t="s">
        <v>293</v>
      </c>
      <c r="G191" s="23" t="s">
        <v>334</v>
      </c>
      <c r="H191" s="25">
        <v>35437</v>
      </c>
      <c r="I191" s="17">
        <v>145655</v>
      </c>
      <c r="J191" s="16" t="s">
        <v>289</v>
      </c>
      <c r="K191" s="27">
        <v>73753</v>
      </c>
      <c r="L191" s="19">
        <v>4</v>
      </c>
      <c r="M191" s="20">
        <f>Table1[[#This Row],[Abundance4]]</f>
        <v>73753</v>
      </c>
      <c r="N191" s="19" t="str">
        <f>IF(AND(Table1[[#This Row],[Abundance4]]&gt;0,Table1[[#This Row],[Abundance5]]&lt;&gt;4),"Yes","No")</f>
        <v>No</v>
      </c>
      <c r="O191" s="19"/>
    </row>
    <row r="192" spans="4:15">
      <c r="D192" s="21" t="s">
        <v>469</v>
      </c>
      <c r="E192" s="22" t="s">
        <v>303</v>
      </c>
      <c r="F192" s="22" t="s">
        <v>287</v>
      </c>
      <c r="G192" s="23" t="s">
        <v>336</v>
      </c>
      <c r="H192" s="25">
        <v>24081</v>
      </c>
      <c r="I192" s="24" t="s">
        <v>289</v>
      </c>
      <c r="J192" s="16" t="s">
        <v>289</v>
      </c>
      <c r="K192" s="27">
        <v>70484</v>
      </c>
      <c r="L192" s="19">
        <v>4</v>
      </c>
      <c r="M192" s="20">
        <f>Table1[[#This Row],[Abundance4]]</f>
        <v>70484</v>
      </c>
      <c r="N192" s="19" t="str">
        <f>IF(AND(Table1[[#This Row],[Abundance4]]&gt;0,Table1[[#This Row],[Abundance5]]&lt;&gt;4),"Yes","No")</f>
        <v>No</v>
      </c>
      <c r="O192" s="19"/>
    </row>
    <row r="193" spans="4:15">
      <c r="D193" s="21" t="s">
        <v>470</v>
      </c>
      <c r="E193" s="22" t="s">
        <v>297</v>
      </c>
      <c r="F193" s="22" t="s">
        <v>291</v>
      </c>
      <c r="G193" s="23">
        <v>9.1</v>
      </c>
      <c r="H193" s="25">
        <v>32702</v>
      </c>
      <c r="I193" s="24" t="s">
        <v>289</v>
      </c>
      <c r="J193" s="16" t="s">
        <v>289</v>
      </c>
      <c r="K193" s="27">
        <v>92729</v>
      </c>
      <c r="L193" s="19">
        <v>4</v>
      </c>
      <c r="M193" s="20">
        <f>Table1[[#This Row],[Abundance4]]</f>
        <v>92729</v>
      </c>
      <c r="N193" s="19" t="str">
        <f>IF(AND(Table1[[#This Row],[Abundance4]]&gt;0,Table1[[#This Row],[Abundance5]]&lt;&gt;4),"Yes","No")</f>
        <v>No</v>
      </c>
      <c r="O193" s="19"/>
    </row>
    <row r="194" spans="4:15">
      <c r="D194" s="21" t="s">
        <v>471</v>
      </c>
      <c r="E194" s="22" t="s">
        <v>321</v>
      </c>
      <c r="F194" s="22" t="s">
        <v>310</v>
      </c>
      <c r="G194" s="23">
        <v>21.1</v>
      </c>
      <c r="H194" s="25">
        <v>32616</v>
      </c>
      <c r="I194" s="24" t="s">
        <v>289</v>
      </c>
      <c r="J194" s="16" t="s">
        <v>289</v>
      </c>
      <c r="K194" s="27">
        <v>62052</v>
      </c>
      <c r="L194" s="19">
        <v>4</v>
      </c>
      <c r="M194" s="20">
        <f>Table1[[#This Row],[Abundance4]]</f>
        <v>62052</v>
      </c>
      <c r="N194" s="19" t="str">
        <f>IF(AND(Table1[[#This Row],[Abundance4]]&gt;0,Table1[[#This Row],[Abundance5]]&lt;&gt;4),"Yes","No")</f>
        <v>No</v>
      </c>
      <c r="O194" s="19"/>
    </row>
    <row r="195" spans="4:15">
      <c r="D195" s="21" t="s">
        <v>472</v>
      </c>
      <c r="E195" s="22" t="s">
        <v>315</v>
      </c>
      <c r="F195" s="22" t="s">
        <v>300</v>
      </c>
      <c r="G195" s="23" t="s">
        <v>337</v>
      </c>
      <c r="H195" s="25">
        <v>21988</v>
      </c>
      <c r="I195" s="24">
        <v>135250</v>
      </c>
      <c r="J195" s="16" t="s">
        <v>289</v>
      </c>
      <c r="K195" s="27">
        <v>92038</v>
      </c>
      <c r="L195" s="19">
        <v>4</v>
      </c>
      <c r="M195" s="20">
        <f>Table1[[#This Row],[Abundance4]]</f>
        <v>92038</v>
      </c>
      <c r="N195" s="19" t="str">
        <f>IF(AND(Table1[[#This Row],[Abundance4]]&gt;0,Table1[[#This Row],[Abundance5]]&lt;&gt;4),"Yes","No")</f>
        <v>No</v>
      </c>
      <c r="O195" s="19"/>
    </row>
    <row r="196" spans="4:15">
      <c r="D196" s="21" t="s">
        <v>473</v>
      </c>
      <c r="E196" s="22" t="s">
        <v>309</v>
      </c>
      <c r="F196" s="22" t="s">
        <v>302</v>
      </c>
      <c r="G196" s="23" t="s">
        <v>334</v>
      </c>
      <c r="H196" s="25">
        <v>23520</v>
      </c>
      <c r="I196" s="24" t="s">
        <v>289</v>
      </c>
      <c r="J196" s="16" t="s">
        <v>289</v>
      </c>
      <c r="K196" s="27">
        <v>72012</v>
      </c>
      <c r="L196" s="19">
        <v>4</v>
      </c>
      <c r="M196" s="20">
        <f>Table1[[#This Row],[Abundance4]]</f>
        <v>72012</v>
      </c>
      <c r="N196" s="19" t="str">
        <f>IF(AND(Table1[[#This Row],[Abundance4]]&gt;0,Table1[[#This Row],[Abundance5]]&lt;&gt;4),"Yes","No")</f>
        <v>No</v>
      </c>
      <c r="O196" s="19"/>
    </row>
    <row r="197" spans="4:15">
      <c r="D197" s="21" t="s">
        <v>474</v>
      </c>
      <c r="E197" s="22" t="s">
        <v>299</v>
      </c>
      <c r="F197" s="22" t="s">
        <v>287</v>
      </c>
      <c r="G197" s="23">
        <v>9.1</v>
      </c>
      <c r="H197" s="25">
        <v>25307</v>
      </c>
      <c r="I197" s="24" t="s">
        <v>289</v>
      </c>
      <c r="J197" s="16" t="s">
        <v>289</v>
      </c>
      <c r="K197" s="27">
        <v>92084</v>
      </c>
      <c r="L197" s="19">
        <v>4</v>
      </c>
      <c r="M197" s="20">
        <f>Table1[[#This Row],[Abundance4]]</f>
        <v>92084</v>
      </c>
      <c r="N197" s="19" t="str">
        <f>IF(AND(Table1[[#This Row],[Abundance4]]&gt;0,Table1[[#This Row],[Abundance5]]&lt;&gt;4),"Yes","No")</f>
        <v>No</v>
      </c>
      <c r="O197" s="19"/>
    </row>
    <row r="198" spans="4:15">
      <c r="D198" s="21" t="s">
        <v>475</v>
      </c>
      <c r="E198" s="22" t="s">
        <v>322</v>
      </c>
      <c r="F198" s="22" t="s">
        <v>306</v>
      </c>
      <c r="G198" s="23" t="s">
        <v>334</v>
      </c>
      <c r="H198" s="25">
        <v>32147</v>
      </c>
      <c r="I198" s="24">
        <v>93158</v>
      </c>
      <c r="J198" s="16" t="s">
        <v>289</v>
      </c>
      <c r="K198" s="27">
        <v>80471</v>
      </c>
      <c r="L198" s="19">
        <v>4</v>
      </c>
      <c r="M198" s="20">
        <f>Table1[[#This Row],[Abundance4]]</f>
        <v>80471</v>
      </c>
      <c r="N198" s="19" t="str">
        <f>IF(AND(Table1[[#This Row],[Abundance4]]&gt;0,Table1[[#This Row],[Abundance5]]&lt;&gt;4),"Yes","No")</f>
        <v>No</v>
      </c>
      <c r="O198" s="19"/>
    </row>
    <row r="199" spans="4:15">
      <c r="D199" s="21" t="s">
        <v>476</v>
      </c>
      <c r="E199" s="22" t="s">
        <v>295</v>
      </c>
      <c r="F199" s="22" t="s">
        <v>308</v>
      </c>
      <c r="G199" s="23" t="s">
        <v>334</v>
      </c>
      <c r="H199" s="25">
        <v>39824</v>
      </c>
      <c r="I199" s="24">
        <v>143724</v>
      </c>
      <c r="J199" s="16" t="s">
        <v>289</v>
      </c>
      <c r="K199" s="27">
        <v>69616</v>
      </c>
      <c r="L199" s="19">
        <v>4</v>
      </c>
      <c r="M199" s="20">
        <f>Table1[[#This Row],[Abundance4]]</f>
        <v>69616</v>
      </c>
      <c r="N199" s="19" t="str">
        <f>IF(AND(Table1[[#This Row],[Abundance4]]&gt;0,Table1[[#This Row],[Abundance5]]&lt;&gt;4),"Yes","No")</f>
        <v>No</v>
      </c>
      <c r="O199" s="19"/>
    </row>
    <row r="200" spans="4:15">
      <c r="D200" s="21" t="s">
        <v>477</v>
      </c>
      <c r="E200" s="22" t="s">
        <v>292</v>
      </c>
      <c r="F200" s="22" t="s">
        <v>293</v>
      </c>
      <c r="G200" s="23">
        <v>21.1</v>
      </c>
      <c r="H200" s="25">
        <v>1452</v>
      </c>
      <c r="I200" s="24" t="s">
        <v>289</v>
      </c>
      <c r="J200" s="16" t="s">
        <v>289</v>
      </c>
      <c r="K200" s="27">
        <v>5677</v>
      </c>
      <c r="L200" s="19">
        <v>4</v>
      </c>
      <c r="M200" s="20">
        <f>Table1[[#This Row],[Abundance4]]</f>
        <v>5677</v>
      </c>
      <c r="N200" s="19" t="str">
        <f>IF(AND(Table1[[#This Row],[Abundance4]]&gt;0,Table1[[#This Row],[Abundance5]]&lt;&gt;4),"Yes","No")</f>
        <v>No</v>
      </c>
      <c r="O200" s="19"/>
    </row>
    <row r="201" spans="4:15">
      <c r="D201" s="21" t="s">
        <v>478</v>
      </c>
      <c r="E201" s="22" t="s">
        <v>315</v>
      </c>
      <c r="F201" s="22" t="s">
        <v>302</v>
      </c>
      <c r="G201" s="23">
        <v>21.1</v>
      </c>
      <c r="H201" s="25">
        <v>25689</v>
      </c>
      <c r="I201" s="24" t="s">
        <v>289</v>
      </c>
      <c r="J201" s="16" t="s">
        <v>289</v>
      </c>
      <c r="K201" s="27">
        <v>64604</v>
      </c>
      <c r="L201" s="19">
        <v>4</v>
      </c>
      <c r="M201" s="20">
        <f>Table1[[#This Row],[Abundance4]]</f>
        <v>64604</v>
      </c>
      <c r="N201" s="19" t="str">
        <f>IF(AND(Table1[[#This Row],[Abundance4]]&gt;0,Table1[[#This Row],[Abundance5]]&lt;&gt;4),"Yes","No")</f>
        <v>No</v>
      </c>
      <c r="O201" s="19"/>
    </row>
    <row r="202" spans="4:15">
      <c r="D202" s="21" t="s">
        <v>479</v>
      </c>
      <c r="E202" s="22" t="s">
        <v>318</v>
      </c>
      <c r="F202" s="22" t="s">
        <v>310</v>
      </c>
      <c r="G202" s="23" t="s">
        <v>334</v>
      </c>
      <c r="H202" s="25">
        <v>19574</v>
      </c>
      <c r="I202" s="17">
        <v>113410</v>
      </c>
      <c r="J202" s="16" t="s">
        <v>289</v>
      </c>
      <c r="K202" s="27">
        <v>49657</v>
      </c>
      <c r="L202" s="19">
        <v>4</v>
      </c>
      <c r="M202" s="20">
        <f>Table1[[#This Row],[Abundance4]]</f>
        <v>49657</v>
      </c>
      <c r="N202" s="19" t="str">
        <f>IF(AND(Table1[[#This Row],[Abundance4]]&gt;0,Table1[[#This Row],[Abundance5]]&lt;&gt;4),"Yes","No")</f>
        <v>No</v>
      </c>
      <c r="O202" s="19"/>
    </row>
    <row r="203" spans="4:15">
      <c r="D203" s="21" t="s">
        <v>480</v>
      </c>
      <c r="E203" s="22" t="s">
        <v>303</v>
      </c>
      <c r="F203" s="22" t="s">
        <v>291</v>
      </c>
      <c r="G203" s="23" t="s">
        <v>334</v>
      </c>
      <c r="H203" s="25">
        <v>14997</v>
      </c>
      <c r="I203" s="17">
        <v>112718</v>
      </c>
      <c r="J203" s="16" t="s">
        <v>289</v>
      </c>
      <c r="K203" s="27">
        <v>61936</v>
      </c>
      <c r="L203" s="19">
        <v>4</v>
      </c>
      <c r="M203" s="20">
        <f>Table1[[#This Row],[Abundance4]]</f>
        <v>61936</v>
      </c>
      <c r="N203" s="19" t="str">
        <f>IF(AND(Table1[[#This Row],[Abundance4]]&gt;0,Table1[[#This Row],[Abundance5]]&lt;&gt;4),"Yes","No")</f>
        <v>No</v>
      </c>
      <c r="O203" s="19"/>
    </row>
    <row r="204" spans="4:15">
      <c r="D204" s="13" t="s">
        <v>203</v>
      </c>
      <c r="E204" s="24" t="s">
        <v>322</v>
      </c>
      <c r="F204" s="24" t="s">
        <v>300</v>
      </c>
      <c r="G204" s="15" t="s">
        <v>334</v>
      </c>
      <c r="H204" s="25">
        <v>16338</v>
      </c>
      <c r="I204" s="24" t="s">
        <v>289</v>
      </c>
      <c r="J204" s="17">
        <v>75328</v>
      </c>
      <c r="K204" s="36" t="s">
        <v>289</v>
      </c>
      <c r="L204" s="19">
        <v>3</v>
      </c>
      <c r="M204" s="20">
        <f>Table1[[#This Row],[Abundance3]]</f>
        <v>75328</v>
      </c>
      <c r="N204" s="19" t="str">
        <f>IF(AND(Table1[[#This Row],[Abundance3]]&gt;0,Table1[[#This Row],[Abundance5]]&lt;&gt;3),"Yes","No")</f>
        <v>No</v>
      </c>
      <c r="O204" s="19"/>
    </row>
    <row r="205" spans="4:15">
      <c r="D205" s="13" t="s">
        <v>192</v>
      </c>
      <c r="E205" s="24" t="s">
        <v>309</v>
      </c>
      <c r="F205" s="24" t="s">
        <v>287</v>
      </c>
      <c r="G205" s="15" t="s">
        <v>334</v>
      </c>
      <c r="H205" s="37">
        <v>29791</v>
      </c>
      <c r="I205" s="24" t="s">
        <v>289</v>
      </c>
      <c r="J205" s="17">
        <v>72281</v>
      </c>
      <c r="K205" s="36" t="s">
        <v>289</v>
      </c>
      <c r="L205" s="19">
        <v>3</v>
      </c>
      <c r="M205" s="20">
        <f>Table1[[#This Row],[Abundance3]]</f>
        <v>72281</v>
      </c>
      <c r="N205" s="19" t="str">
        <f>IF(AND(Table1[[#This Row],[Abundance3]]&gt;0,Table1[[#This Row],[Abundance5]]&lt;&gt;3),"Yes","No")</f>
        <v>No</v>
      </c>
      <c r="O205" s="19"/>
    </row>
    <row r="206" spans="4:15">
      <c r="D206" s="13" t="s">
        <v>255</v>
      </c>
      <c r="E206" s="24" t="s">
        <v>316</v>
      </c>
      <c r="F206" s="24" t="s">
        <v>298</v>
      </c>
      <c r="G206" s="15">
        <v>30.1</v>
      </c>
      <c r="H206" s="37">
        <v>23545</v>
      </c>
      <c r="I206" s="24" t="s">
        <v>289</v>
      </c>
      <c r="J206" s="17">
        <v>104285</v>
      </c>
      <c r="K206" s="36" t="s">
        <v>289</v>
      </c>
      <c r="L206" s="19">
        <v>3</v>
      </c>
      <c r="M206" s="20">
        <f>Table1[[#This Row],[Abundance3]]</f>
        <v>104285</v>
      </c>
      <c r="N206" s="19" t="str">
        <f>IF(AND(Table1[[#This Row],[Abundance3]]&gt;0,Table1[[#This Row],[Abundance5]]&lt;&gt;3),"Yes","No")</f>
        <v>No</v>
      </c>
      <c r="O206" s="19"/>
    </row>
    <row r="207" spans="4:15">
      <c r="D207" s="13" t="s">
        <v>206</v>
      </c>
      <c r="E207" s="24" t="s">
        <v>322</v>
      </c>
      <c r="F207" s="24" t="s">
        <v>312</v>
      </c>
      <c r="G207" s="15">
        <v>30.1</v>
      </c>
      <c r="H207" s="37">
        <v>21881</v>
      </c>
      <c r="I207" s="24" t="s">
        <v>289</v>
      </c>
      <c r="J207" s="17">
        <v>76386</v>
      </c>
      <c r="K207" s="36" t="s">
        <v>289</v>
      </c>
      <c r="L207" s="19">
        <v>3</v>
      </c>
      <c r="M207" s="20">
        <f>Table1[[#This Row],[Abundance3]]</f>
        <v>76386</v>
      </c>
      <c r="N207" s="19" t="str">
        <f>IF(AND(Table1[[#This Row],[Abundance3]]&gt;0,Table1[[#This Row],[Abundance5]]&lt;&gt;3),"Yes","No")</f>
        <v>No</v>
      </c>
      <c r="O207" s="19"/>
    </row>
    <row r="208" spans="4:15">
      <c r="D208" s="13" t="s">
        <v>209</v>
      </c>
      <c r="E208" s="24" t="s">
        <v>318</v>
      </c>
      <c r="F208" s="24" t="s">
        <v>306</v>
      </c>
      <c r="G208" s="15">
        <v>30.1</v>
      </c>
      <c r="H208" s="37">
        <v>26665</v>
      </c>
      <c r="I208" s="24" t="s">
        <v>289</v>
      </c>
      <c r="J208" s="17">
        <v>79225</v>
      </c>
      <c r="K208" s="36" t="s">
        <v>289</v>
      </c>
      <c r="L208" s="19">
        <v>3</v>
      </c>
      <c r="M208" s="20">
        <f>Table1[[#This Row],[Abundance3]]</f>
        <v>79225</v>
      </c>
      <c r="N208" s="19" t="str">
        <f>IF(AND(Table1[[#This Row],[Abundance3]]&gt;0,Table1[[#This Row],[Abundance5]]&lt;&gt;3),"Yes","No")</f>
        <v>No</v>
      </c>
      <c r="O208" s="19"/>
    </row>
    <row r="209" spans="4:15">
      <c r="D209" s="13" t="s">
        <v>245</v>
      </c>
      <c r="E209" s="24" t="s">
        <v>303</v>
      </c>
      <c r="F209" s="24" t="s">
        <v>308</v>
      </c>
      <c r="G209" s="15">
        <v>30.1</v>
      </c>
      <c r="H209" s="37">
        <v>19103</v>
      </c>
      <c r="I209" s="24" t="s">
        <v>289</v>
      </c>
      <c r="J209" s="17">
        <v>95741</v>
      </c>
      <c r="K209" s="36" t="s">
        <v>289</v>
      </c>
      <c r="L209" s="19">
        <v>3</v>
      </c>
      <c r="M209" s="20">
        <f>Table1[[#This Row],[Abundance3]]</f>
        <v>95741</v>
      </c>
      <c r="N209" s="19" t="str">
        <f>IF(AND(Table1[[#This Row],[Abundance3]]&gt;0,Table1[[#This Row],[Abundance5]]&lt;&gt;3),"Yes","No")</f>
        <v>No</v>
      </c>
      <c r="O209" s="19"/>
    </row>
    <row r="210" spans="4:15">
      <c r="D210" s="13" t="s">
        <v>237</v>
      </c>
      <c r="E210" s="24" t="s">
        <v>290</v>
      </c>
      <c r="F210" s="24" t="s">
        <v>312</v>
      </c>
      <c r="G210" s="15">
        <v>21.1</v>
      </c>
      <c r="H210" s="37">
        <v>17027</v>
      </c>
      <c r="I210" s="24" t="s">
        <v>289</v>
      </c>
      <c r="J210" s="17">
        <v>91012</v>
      </c>
      <c r="K210" s="36" t="s">
        <v>289</v>
      </c>
      <c r="L210" s="19">
        <v>3</v>
      </c>
      <c r="M210" s="20">
        <f>Table1[[#This Row],[Abundance3]]</f>
        <v>91012</v>
      </c>
      <c r="N210" s="19" t="str">
        <f>IF(AND(Table1[[#This Row],[Abundance3]]&gt;0,Table1[[#This Row],[Abundance5]]&lt;&gt;3),"Yes","No")</f>
        <v>No</v>
      </c>
      <c r="O210" s="19"/>
    </row>
    <row r="211" spans="4:15">
      <c r="D211" s="13" t="s">
        <v>238</v>
      </c>
      <c r="E211" s="24" t="s">
        <v>297</v>
      </c>
      <c r="F211" s="24" t="s">
        <v>310</v>
      </c>
      <c r="G211" s="15">
        <v>30.1</v>
      </c>
      <c r="H211" s="37">
        <v>20466</v>
      </c>
      <c r="I211" s="24" t="s">
        <v>289</v>
      </c>
      <c r="J211" s="17">
        <v>91651</v>
      </c>
      <c r="K211" s="36" t="s">
        <v>289</v>
      </c>
      <c r="L211" s="19">
        <v>3</v>
      </c>
      <c r="M211" s="20">
        <f>Table1[[#This Row],[Abundance3]]</f>
        <v>91651</v>
      </c>
      <c r="N211" s="19" t="str">
        <f>IF(AND(Table1[[#This Row],[Abundance3]]&gt;0,Table1[[#This Row],[Abundance5]]&lt;&gt;3),"Yes","No")</f>
        <v>No</v>
      </c>
      <c r="O211" s="19"/>
    </row>
    <row r="212" spans="4:15">
      <c r="D212" s="13" t="s">
        <v>185</v>
      </c>
      <c r="E212" s="24" t="s">
        <v>318</v>
      </c>
      <c r="F212" s="24" t="s">
        <v>300</v>
      </c>
      <c r="G212" s="15" t="s">
        <v>334</v>
      </c>
      <c r="H212" s="37">
        <v>37482</v>
      </c>
      <c r="I212" s="24" t="s">
        <v>289</v>
      </c>
      <c r="J212" s="17">
        <v>68857</v>
      </c>
      <c r="K212" s="36" t="s">
        <v>289</v>
      </c>
      <c r="L212" s="19">
        <v>3</v>
      </c>
      <c r="M212" s="20">
        <f>Table1[[#This Row],[Abundance3]]</f>
        <v>68857</v>
      </c>
      <c r="N212" s="19" t="str">
        <f>IF(AND(Table1[[#This Row],[Abundance3]]&gt;0,Table1[[#This Row],[Abundance5]]&lt;&gt;3),"Yes","No")</f>
        <v>No</v>
      </c>
      <c r="O212" s="19"/>
    </row>
    <row r="213" spans="4:15">
      <c r="D213" s="13" t="s">
        <v>216</v>
      </c>
      <c r="E213" s="24" t="s">
        <v>309</v>
      </c>
      <c r="F213" s="24" t="s">
        <v>291</v>
      </c>
      <c r="G213" s="15" t="s">
        <v>334</v>
      </c>
      <c r="H213" s="37">
        <v>29620</v>
      </c>
      <c r="I213" s="24" t="s">
        <v>289</v>
      </c>
      <c r="J213" s="17">
        <v>82420</v>
      </c>
      <c r="K213" s="36" t="s">
        <v>289</v>
      </c>
      <c r="L213" s="19">
        <v>3</v>
      </c>
      <c r="M213" s="20">
        <f>Table1[[#This Row],[Abundance3]]</f>
        <v>82420</v>
      </c>
      <c r="N213" s="19" t="str">
        <f>IF(AND(Table1[[#This Row],[Abundance3]]&gt;0,Table1[[#This Row],[Abundance5]]&lt;&gt;3),"Yes","No")</f>
        <v>No</v>
      </c>
      <c r="O213" s="19"/>
    </row>
    <row r="214" spans="4:15">
      <c r="D214" s="13" t="s">
        <v>226</v>
      </c>
      <c r="E214" s="24" t="s">
        <v>292</v>
      </c>
      <c r="F214" s="24" t="s">
        <v>306</v>
      </c>
      <c r="G214" s="15">
        <v>9.1</v>
      </c>
      <c r="H214" s="37">
        <v>25241</v>
      </c>
      <c r="I214" s="24" t="s">
        <v>289</v>
      </c>
      <c r="J214" s="17">
        <v>86018</v>
      </c>
      <c r="K214" s="36" t="s">
        <v>289</v>
      </c>
      <c r="L214" s="19">
        <v>3</v>
      </c>
      <c r="M214" s="20">
        <f>Table1[[#This Row],[Abundance3]]</f>
        <v>86018</v>
      </c>
      <c r="N214" s="19" t="str">
        <f>IF(AND(Table1[[#This Row],[Abundance3]]&gt;0,Table1[[#This Row],[Abundance5]]&lt;&gt;3),"Yes","No")</f>
        <v>No</v>
      </c>
      <c r="O214" s="19"/>
    </row>
    <row r="215" spans="4:15">
      <c r="D215" s="13" t="s">
        <v>261</v>
      </c>
      <c r="E215" s="24" t="s">
        <v>315</v>
      </c>
      <c r="F215" s="24" t="s">
        <v>291</v>
      </c>
      <c r="G215" s="15">
        <v>30.1</v>
      </c>
      <c r="H215" s="37">
        <v>28391</v>
      </c>
      <c r="I215" s="24" t="s">
        <v>289</v>
      </c>
      <c r="J215" s="17">
        <v>114869</v>
      </c>
      <c r="K215" s="36" t="s">
        <v>289</v>
      </c>
      <c r="L215" s="19">
        <v>3</v>
      </c>
      <c r="M215" s="20">
        <f>Table1[[#This Row],[Abundance3]]</f>
        <v>114869</v>
      </c>
      <c r="N215" s="19" t="str">
        <f>IF(AND(Table1[[#This Row],[Abundance3]]&gt;0,Table1[[#This Row],[Abundance5]]&lt;&gt;3),"Yes","No")</f>
        <v>No</v>
      </c>
      <c r="O215" s="19"/>
    </row>
    <row r="216" spans="4:15">
      <c r="D216" s="13" t="s">
        <v>247</v>
      </c>
      <c r="E216" s="24" t="s">
        <v>286</v>
      </c>
      <c r="F216" s="24" t="s">
        <v>312</v>
      </c>
      <c r="G216" s="15">
        <v>30.1</v>
      </c>
      <c r="H216" s="37">
        <v>24588</v>
      </c>
      <c r="I216" s="24" t="s">
        <v>289</v>
      </c>
      <c r="J216" s="17">
        <v>96275</v>
      </c>
      <c r="K216" s="36" t="s">
        <v>289</v>
      </c>
      <c r="L216" s="19">
        <v>3</v>
      </c>
      <c r="M216" s="20">
        <f>Table1[[#This Row],[Abundance3]]</f>
        <v>96275</v>
      </c>
      <c r="N216" s="19" t="str">
        <f>IF(AND(Table1[[#This Row],[Abundance3]]&gt;0,Table1[[#This Row],[Abundance5]]&lt;&gt;3),"Yes","No")</f>
        <v>No</v>
      </c>
      <c r="O216" s="19"/>
    </row>
    <row r="217" spans="4:15">
      <c r="D217" s="13" t="s">
        <v>219</v>
      </c>
      <c r="E217" s="24" t="s">
        <v>309</v>
      </c>
      <c r="F217" s="24" t="s">
        <v>308</v>
      </c>
      <c r="G217" s="15" t="s">
        <v>334</v>
      </c>
      <c r="H217" s="37">
        <v>24524</v>
      </c>
      <c r="I217" s="24" t="s">
        <v>289</v>
      </c>
      <c r="J217" s="17">
        <v>83660</v>
      </c>
      <c r="K217" s="36" t="s">
        <v>289</v>
      </c>
      <c r="L217" s="19">
        <v>3</v>
      </c>
      <c r="M217" s="20">
        <f>Table1[[#This Row],[Abundance3]]</f>
        <v>83660</v>
      </c>
      <c r="N217" s="19" t="str">
        <f>IF(AND(Table1[[#This Row],[Abundance3]]&gt;0,Table1[[#This Row],[Abundance5]]&lt;&gt;3),"Yes","No")</f>
        <v>No</v>
      </c>
      <c r="O217" s="19"/>
    </row>
    <row r="218" spans="4:15">
      <c r="D218" s="13" t="s">
        <v>227</v>
      </c>
      <c r="E218" s="24" t="s">
        <v>313</v>
      </c>
      <c r="F218" s="24" t="s">
        <v>310</v>
      </c>
      <c r="G218" s="15">
        <v>30.1</v>
      </c>
      <c r="H218" s="37">
        <v>86698</v>
      </c>
      <c r="I218" s="24" t="s">
        <v>289</v>
      </c>
      <c r="J218" s="17">
        <v>87395</v>
      </c>
      <c r="K218" s="36" t="s">
        <v>289</v>
      </c>
      <c r="L218" s="19">
        <v>3</v>
      </c>
      <c r="M218" s="20">
        <f>Table1[[#This Row],[Abundance3]]</f>
        <v>87395</v>
      </c>
      <c r="N218" s="19" t="str">
        <f>IF(AND(Table1[[#This Row],[Abundance3]]&gt;0,Table1[[#This Row],[Abundance5]]&lt;&gt;3),"Yes","No")</f>
        <v>No</v>
      </c>
      <c r="O218" s="19"/>
    </row>
    <row r="219" spans="4:15">
      <c r="D219" s="13" t="s">
        <v>265</v>
      </c>
      <c r="E219" s="24" t="s">
        <v>290</v>
      </c>
      <c r="F219" s="24" t="s">
        <v>306</v>
      </c>
      <c r="G219" s="15">
        <v>30.1</v>
      </c>
      <c r="H219" s="37">
        <v>21789</v>
      </c>
      <c r="I219" s="24" t="s">
        <v>289</v>
      </c>
      <c r="J219" s="17">
        <v>213653</v>
      </c>
      <c r="K219" s="36" t="s">
        <v>289</v>
      </c>
      <c r="L219" s="19">
        <v>3</v>
      </c>
      <c r="M219" s="20">
        <f>Table1[[#This Row],[Abundance3]]</f>
        <v>213653</v>
      </c>
      <c r="N219" s="19" t="str">
        <f>IF(AND(Table1[[#This Row],[Abundance3]]&gt;0,Table1[[#This Row],[Abundance5]]&lt;&gt;3),"Yes","No")</f>
        <v>No</v>
      </c>
      <c r="O219" s="19"/>
    </row>
    <row r="220" spans="4:15">
      <c r="D220" s="13" t="s">
        <v>159</v>
      </c>
      <c r="E220" s="24" t="s">
        <v>286</v>
      </c>
      <c r="F220" s="24" t="s">
        <v>308</v>
      </c>
      <c r="G220" s="15">
        <v>30.1</v>
      </c>
      <c r="H220" s="37">
        <v>23536</v>
      </c>
      <c r="I220" s="24" t="s">
        <v>289</v>
      </c>
      <c r="J220" s="17">
        <v>57379</v>
      </c>
      <c r="K220" s="36" t="s">
        <v>289</v>
      </c>
      <c r="L220" s="19">
        <v>3</v>
      </c>
      <c r="M220" s="20">
        <f>Table1[[#This Row],[Abundance3]]</f>
        <v>57379</v>
      </c>
      <c r="N220" s="19" t="str">
        <f>IF(AND(Table1[[#This Row],[Abundance3]]&gt;0,Table1[[#This Row],[Abundance5]]&lt;&gt;3),"Yes","No")</f>
        <v>No</v>
      </c>
      <c r="O220" s="19"/>
    </row>
    <row r="221" spans="4:15">
      <c r="D221" s="13" t="s">
        <v>184</v>
      </c>
      <c r="E221" s="24" t="s">
        <v>295</v>
      </c>
      <c r="F221" s="24" t="s">
        <v>293</v>
      </c>
      <c r="G221" s="15">
        <v>21.1</v>
      </c>
      <c r="H221" s="37">
        <v>30821</v>
      </c>
      <c r="I221" s="24" t="s">
        <v>289</v>
      </c>
      <c r="J221" s="17">
        <v>68574</v>
      </c>
      <c r="K221" s="36" t="s">
        <v>289</v>
      </c>
      <c r="L221" s="19">
        <v>3</v>
      </c>
      <c r="M221" s="20">
        <f>Table1[[#This Row],[Abundance3]]</f>
        <v>68574</v>
      </c>
      <c r="N221" s="19" t="str">
        <f>IF(AND(Table1[[#This Row],[Abundance3]]&gt;0,Table1[[#This Row],[Abundance5]]&lt;&gt;3),"Yes","No")</f>
        <v>No</v>
      </c>
      <c r="O221" s="19"/>
    </row>
    <row r="222" spans="4:15">
      <c r="D222" s="13" t="s">
        <v>266</v>
      </c>
      <c r="E222" s="24" t="s">
        <v>305</v>
      </c>
      <c r="F222" s="24" t="s">
        <v>291</v>
      </c>
      <c r="G222" s="15">
        <v>21.1</v>
      </c>
      <c r="H222" s="37">
        <v>23892</v>
      </c>
      <c r="I222" s="24" t="s">
        <v>289</v>
      </c>
      <c r="J222" s="17">
        <v>297817</v>
      </c>
      <c r="K222" s="36" t="s">
        <v>289</v>
      </c>
      <c r="L222" s="19">
        <v>3</v>
      </c>
      <c r="M222" s="20">
        <f>Table1[[#This Row],[Abundance3]]</f>
        <v>297817</v>
      </c>
      <c r="N222" s="19" t="str">
        <f>IF(AND(Table1[[#This Row],[Abundance3]]&gt;0,Table1[[#This Row],[Abundance5]]&lt;&gt;3),"Yes","No")</f>
        <v>No</v>
      </c>
      <c r="O222" s="19"/>
    </row>
    <row r="223" spans="4:15">
      <c r="D223" s="13" t="s">
        <v>143</v>
      </c>
      <c r="E223" s="24" t="s">
        <v>318</v>
      </c>
      <c r="F223" s="24" t="s">
        <v>287</v>
      </c>
      <c r="G223" s="15">
        <v>21.1</v>
      </c>
      <c r="H223" s="37">
        <v>16964</v>
      </c>
      <c r="I223" s="24" t="s">
        <v>289</v>
      </c>
      <c r="J223" s="17">
        <v>33065</v>
      </c>
      <c r="K223" s="36" t="s">
        <v>289</v>
      </c>
      <c r="L223" s="19">
        <v>3</v>
      </c>
      <c r="M223" s="20">
        <f>Table1[[#This Row],[Abundance3]]</f>
        <v>33065</v>
      </c>
      <c r="N223" s="19" t="str">
        <f>IF(AND(Table1[[#This Row],[Abundance3]]&gt;0,Table1[[#This Row],[Abundance5]]&lt;&gt;3),"Yes","No")</f>
        <v>No</v>
      </c>
      <c r="O223" s="19"/>
    </row>
    <row r="224" spans="4:15">
      <c r="D224" s="13" t="s">
        <v>165</v>
      </c>
      <c r="E224" s="24" t="s">
        <v>309</v>
      </c>
      <c r="F224" s="24" t="s">
        <v>293</v>
      </c>
      <c r="G224" s="15">
        <v>21.1</v>
      </c>
      <c r="H224" s="37">
        <v>17501</v>
      </c>
      <c r="I224" s="24" t="s">
        <v>289</v>
      </c>
      <c r="J224" s="17">
        <v>60546</v>
      </c>
      <c r="K224" s="36" t="s">
        <v>289</v>
      </c>
      <c r="L224" s="19">
        <v>3</v>
      </c>
      <c r="M224" s="20">
        <f>Table1[[#This Row],[Abundance3]]</f>
        <v>60546</v>
      </c>
      <c r="N224" s="19" t="str">
        <f>IF(AND(Table1[[#This Row],[Abundance3]]&gt;0,Table1[[#This Row],[Abundance5]]&lt;&gt;3),"Yes","No")</f>
        <v>No</v>
      </c>
      <c r="O224" s="19"/>
    </row>
    <row r="225" spans="4:15">
      <c r="D225" s="13" t="s">
        <v>191</v>
      </c>
      <c r="E225" s="24" t="s">
        <v>316</v>
      </c>
      <c r="F225" s="24" t="s">
        <v>300</v>
      </c>
      <c r="G225" s="15">
        <v>21.1</v>
      </c>
      <c r="H225" s="37">
        <v>24435</v>
      </c>
      <c r="I225" s="24" t="s">
        <v>289</v>
      </c>
      <c r="J225" s="17">
        <v>71865</v>
      </c>
      <c r="K225" s="36" t="s">
        <v>289</v>
      </c>
      <c r="L225" s="19">
        <v>3</v>
      </c>
      <c r="M225" s="20">
        <f>Table1[[#This Row],[Abundance3]]</f>
        <v>71865</v>
      </c>
      <c r="N225" s="19" t="str">
        <f>IF(AND(Table1[[#This Row],[Abundance3]]&gt;0,Table1[[#This Row],[Abundance5]]&lt;&gt;3),"Yes","No")</f>
        <v>No</v>
      </c>
      <c r="O225" s="19"/>
    </row>
    <row r="226" spans="4:15">
      <c r="D226" s="13" t="s">
        <v>239</v>
      </c>
      <c r="E226" s="24" t="s">
        <v>290</v>
      </c>
      <c r="F226" s="24" t="s">
        <v>300</v>
      </c>
      <c r="G226" s="15">
        <v>21.1</v>
      </c>
      <c r="H226" s="37">
        <v>8350</v>
      </c>
      <c r="I226" s="24" t="s">
        <v>289</v>
      </c>
      <c r="J226" s="17">
        <v>92130</v>
      </c>
      <c r="K226" s="36" t="s">
        <v>289</v>
      </c>
      <c r="L226" s="19">
        <v>3</v>
      </c>
      <c r="M226" s="20">
        <f>Table1[[#This Row],[Abundance3]]</f>
        <v>92130</v>
      </c>
      <c r="N226" s="19" t="str">
        <f>IF(AND(Table1[[#This Row],[Abundance3]]&gt;0,Table1[[#This Row],[Abundance5]]&lt;&gt;3),"Yes","No")</f>
        <v>No</v>
      </c>
      <c r="O226" s="19"/>
    </row>
    <row r="227" spans="4:15">
      <c r="D227" s="13" t="s">
        <v>186</v>
      </c>
      <c r="E227" s="24" t="s">
        <v>322</v>
      </c>
      <c r="F227" s="24" t="s">
        <v>302</v>
      </c>
      <c r="G227" s="15">
        <v>9.1</v>
      </c>
      <c r="H227" s="37">
        <v>23425</v>
      </c>
      <c r="I227" s="24" t="s">
        <v>289</v>
      </c>
      <c r="J227" s="17">
        <v>69051</v>
      </c>
      <c r="K227" s="36" t="s">
        <v>289</v>
      </c>
      <c r="L227" s="19">
        <v>3</v>
      </c>
      <c r="M227" s="20">
        <f>Table1[[#This Row],[Abundance3]]</f>
        <v>69051</v>
      </c>
      <c r="N227" s="19" t="str">
        <f>IF(AND(Table1[[#This Row],[Abundance3]]&gt;0,Table1[[#This Row],[Abundance5]]&lt;&gt;3),"Yes","No")</f>
        <v>No</v>
      </c>
      <c r="O227" s="19"/>
    </row>
    <row r="228" spans="4:15">
      <c r="D228" s="13" t="s">
        <v>212</v>
      </c>
      <c r="E228" s="24" t="s">
        <v>303</v>
      </c>
      <c r="F228" s="24" t="s">
        <v>298</v>
      </c>
      <c r="G228" s="15">
        <v>9.1</v>
      </c>
      <c r="H228" s="37">
        <v>18875</v>
      </c>
      <c r="I228" s="24" t="s">
        <v>289</v>
      </c>
      <c r="J228" s="17">
        <v>81260</v>
      </c>
      <c r="K228" s="36" t="s">
        <v>289</v>
      </c>
      <c r="L228" s="19">
        <v>3</v>
      </c>
      <c r="M228" s="20">
        <f>Table1[[#This Row],[Abundance3]]</f>
        <v>81260</v>
      </c>
      <c r="N228" s="19" t="str">
        <f>IF(AND(Table1[[#This Row],[Abundance3]]&gt;0,Table1[[#This Row],[Abundance5]]&lt;&gt;3),"Yes","No")</f>
        <v>No</v>
      </c>
      <c r="O228" s="19"/>
    </row>
    <row r="229" spans="4:15">
      <c r="D229" s="13" t="s">
        <v>195</v>
      </c>
      <c r="E229" s="24" t="s">
        <v>313</v>
      </c>
      <c r="F229" s="24" t="s">
        <v>298</v>
      </c>
      <c r="G229" s="15">
        <v>21.1</v>
      </c>
      <c r="H229" s="37">
        <v>23411</v>
      </c>
      <c r="I229" s="24" t="s">
        <v>289</v>
      </c>
      <c r="J229" s="17">
        <v>73594</v>
      </c>
      <c r="K229" s="36" t="s">
        <v>289</v>
      </c>
      <c r="L229" s="19">
        <v>3</v>
      </c>
      <c r="M229" s="20">
        <f>Table1[[#This Row],[Abundance3]]</f>
        <v>73594</v>
      </c>
      <c r="N229" s="19" t="str">
        <f>IF(AND(Table1[[#This Row],[Abundance3]]&gt;0,Table1[[#This Row],[Abundance5]]&lt;&gt;3),"Yes","No")</f>
        <v>No</v>
      </c>
      <c r="O229" s="19"/>
    </row>
    <row r="230" spans="4:15">
      <c r="D230" s="13" t="s">
        <v>189</v>
      </c>
      <c r="E230" s="24" t="s">
        <v>299</v>
      </c>
      <c r="F230" s="24" t="s">
        <v>302</v>
      </c>
      <c r="G230" s="15">
        <v>21.1</v>
      </c>
      <c r="H230" s="37">
        <v>22317</v>
      </c>
      <c r="I230" s="24" t="s">
        <v>289</v>
      </c>
      <c r="J230" s="17">
        <v>70653</v>
      </c>
      <c r="K230" s="36" t="s">
        <v>289</v>
      </c>
      <c r="L230" s="19">
        <v>3</v>
      </c>
      <c r="M230" s="20">
        <f>Table1[[#This Row],[Abundance3]]</f>
        <v>70653</v>
      </c>
      <c r="N230" s="19" t="str">
        <f>IF(AND(Table1[[#This Row],[Abundance3]]&gt;0,Table1[[#This Row],[Abundance5]]&lt;&gt;3),"Yes","No")</f>
        <v>No</v>
      </c>
      <c r="O230" s="19"/>
    </row>
    <row r="231" spans="4:15">
      <c r="D231" s="13" t="s">
        <v>231</v>
      </c>
      <c r="E231" s="24" t="s">
        <v>318</v>
      </c>
      <c r="F231" s="24" t="s">
        <v>312</v>
      </c>
      <c r="G231" s="15">
        <v>9.1</v>
      </c>
      <c r="H231" s="37">
        <v>30204</v>
      </c>
      <c r="I231" s="24" t="s">
        <v>289</v>
      </c>
      <c r="J231" s="17">
        <v>88455</v>
      </c>
      <c r="K231" s="36" t="s">
        <v>289</v>
      </c>
      <c r="L231" s="19">
        <v>3</v>
      </c>
      <c r="M231" s="20">
        <f>Table1[[#This Row],[Abundance3]]</f>
        <v>88455</v>
      </c>
      <c r="N231" s="19" t="str">
        <f>IF(AND(Table1[[#This Row],[Abundance3]]&gt;0,Table1[[#This Row],[Abundance5]]&lt;&gt;3),"Yes","No")</f>
        <v>No</v>
      </c>
      <c r="O231" s="19"/>
    </row>
    <row r="232" spans="4:15">
      <c r="D232" s="13" t="s">
        <v>232</v>
      </c>
      <c r="E232" s="24" t="s">
        <v>292</v>
      </c>
      <c r="F232" s="24" t="s">
        <v>300</v>
      </c>
      <c r="G232" s="15">
        <v>21.1</v>
      </c>
      <c r="H232" s="37">
        <v>27284</v>
      </c>
      <c r="I232" s="24" t="s">
        <v>289</v>
      </c>
      <c r="J232" s="17">
        <v>88678</v>
      </c>
      <c r="K232" s="36" t="s">
        <v>289</v>
      </c>
      <c r="L232" s="19">
        <v>3</v>
      </c>
      <c r="M232" s="20">
        <f>Table1[[#This Row],[Abundance3]]</f>
        <v>88678</v>
      </c>
      <c r="N232" s="19" t="str">
        <f>IF(AND(Table1[[#This Row],[Abundance3]]&gt;0,Table1[[#This Row],[Abundance5]]&lt;&gt;3),"Yes","No")</f>
        <v>No</v>
      </c>
      <c r="O232" s="19"/>
    </row>
    <row r="233" spans="4:15">
      <c r="D233" s="13" t="s">
        <v>242</v>
      </c>
      <c r="E233" s="24" t="s">
        <v>316</v>
      </c>
      <c r="F233" s="24" t="s">
        <v>308</v>
      </c>
      <c r="G233" s="15">
        <v>21.1</v>
      </c>
      <c r="H233" s="38">
        <v>24001</v>
      </c>
      <c r="I233" s="24" t="s">
        <v>289</v>
      </c>
      <c r="J233" s="17">
        <v>94335</v>
      </c>
      <c r="K233" s="36" t="s">
        <v>289</v>
      </c>
      <c r="L233" s="19">
        <v>3</v>
      </c>
      <c r="M233" s="20">
        <f>Table1[[#This Row],[Abundance3]]</f>
        <v>94335</v>
      </c>
      <c r="N233" s="19" t="str">
        <f>IF(AND(Table1[[#This Row],[Abundance3]]&gt;0,Table1[[#This Row],[Abundance5]]&lt;&gt;3),"Yes","No")</f>
        <v>No</v>
      </c>
      <c r="O233" s="19"/>
    </row>
    <row r="234" spans="4:15">
      <c r="D234" s="13" t="s">
        <v>174</v>
      </c>
      <c r="E234" s="24" t="s">
        <v>309</v>
      </c>
      <c r="F234" s="24" t="s">
        <v>298</v>
      </c>
      <c r="G234" s="15">
        <v>21.1</v>
      </c>
      <c r="H234" s="37">
        <v>219023</v>
      </c>
      <c r="I234" s="24" t="s">
        <v>289</v>
      </c>
      <c r="J234" s="17">
        <v>64088</v>
      </c>
      <c r="K234" s="36" t="s">
        <v>289</v>
      </c>
      <c r="L234" s="19">
        <v>3</v>
      </c>
      <c r="M234" s="20">
        <f>Table1[[#This Row],[Abundance3]]</f>
        <v>64088</v>
      </c>
      <c r="N234" s="19" t="str">
        <f>IF(AND(Table1[[#This Row],[Abundance3]]&gt;0,Table1[[#This Row],[Abundance5]]&lt;&gt;3),"Yes","No")</f>
        <v>No</v>
      </c>
      <c r="O234" s="19"/>
    </row>
    <row r="235" spans="4:15">
      <c r="D235" s="13" t="s">
        <v>230</v>
      </c>
      <c r="E235" s="24" t="s">
        <v>299</v>
      </c>
      <c r="F235" s="24" t="s">
        <v>308</v>
      </c>
      <c r="G235" s="15">
        <v>21.1</v>
      </c>
      <c r="H235" s="38">
        <v>20318</v>
      </c>
      <c r="I235" s="24" t="s">
        <v>289</v>
      </c>
      <c r="J235" s="17">
        <v>88372</v>
      </c>
      <c r="K235" s="36" t="s">
        <v>289</v>
      </c>
      <c r="L235" s="19">
        <v>3</v>
      </c>
      <c r="M235" s="20">
        <f>Table1[[#This Row],[Abundance3]]</f>
        <v>88372</v>
      </c>
      <c r="N235" s="19" t="str">
        <f>IF(AND(Table1[[#This Row],[Abundance3]]&gt;0,Table1[[#This Row],[Abundance5]]&lt;&gt;3),"Yes","No")</f>
        <v>No</v>
      </c>
      <c r="O235" s="19"/>
    </row>
    <row r="236" spans="4:15">
      <c r="D236" s="13" t="s">
        <v>161</v>
      </c>
      <c r="E236" s="24" t="s">
        <v>295</v>
      </c>
      <c r="F236" s="24" t="s">
        <v>306</v>
      </c>
      <c r="G236" s="15">
        <v>21.1</v>
      </c>
      <c r="H236" s="38">
        <v>28563</v>
      </c>
      <c r="I236" s="24" t="s">
        <v>289</v>
      </c>
      <c r="J236" s="17">
        <v>58458</v>
      </c>
      <c r="K236" s="36" t="s">
        <v>289</v>
      </c>
      <c r="L236" s="19">
        <v>3</v>
      </c>
      <c r="M236" s="20">
        <f>Table1[[#This Row],[Abundance3]]</f>
        <v>58458</v>
      </c>
      <c r="N236" s="19" t="str">
        <f>IF(AND(Table1[[#This Row],[Abundance3]]&gt;0,Table1[[#This Row],[Abundance5]]&lt;&gt;3),"Yes","No")</f>
        <v>No</v>
      </c>
      <c r="O236" s="19"/>
    </row>
    <row r="237" spans="4:15">
      <c r="D237" s="39" t="s">
        <v>481</v>
      </c>
      <c r="E237" s="31" t="s">
        <v>323</v>
      </c>
      <c r="F237" s="31" t="s">
        <v>291</v>
      </c>
      <c r="G237" s="40" t="s">
        <v>337</v>
      </c>
      <c r="H237" s="31" t="s">
        <v>289</v>
      </c>
      <c r="I237" s="31" t="s">
        <v>289</v>
      </c>
      <c r="J237" s="32">
        <v>90561</v>
      </c>
      <c r="K237" s="33" t="s">
        <v>289</v>
      </c>
      <c r="L237" s="19">
        <v>3</v>
      </c>
      <c r="M237" s="20">
        <f>Table1[[#This Row],[Abundance3]]</f>
        <v>90561</v>
      </c>
      <c r="N237" s="19" t="str">
        <f>IF(AND(Table1[[#This Row],[Abundance3]]&gt;0,Table1[[#This Row],[Abundance5]]&lt;&gt;3),"Yes","No")</f>
        <v>No</v>
      </c>
      <c r="O237" s="19"/>
    </row>
    <row r="238" spans="4:15">
      <c r="D238" s="39" t="s">
        <v>481</v>
      </c>
      <c r="E238" s="30" t="s">
        <v>323</v>
      </c>
      <c r="F238" s="30" t="s">
        <v>291</v>
      </c>
      <c r="G238" s="40">
        <v>21.1</v>
      </c>
      <c r="H238" s="41">
        <v>269</v>
      </c>
      <c r="I238" s="31" t="s">
        <v>289</v>
      </c>
      <c r="J238" s="32" t="s">
        <v>289</v>
      </c>
      <c r="K238" s="33" t="s">
        <v>289</v>
      </c>
      <c r="L238" s="19" t="s">
        <v>338</v>
      </c>
      <c r="M238" s="20" t="str">
        <f>K239</f>
        <v>NA</v>
      </c>
      <c r="N238" s="19"/>
      <c r="O238" s="19" t="s">
        <v>330</v>
      </c>
    </row>
    <row r="239" spans="4:15">
      <c r="D239" s="13" t="s">
        <v>254</v>
      </c>
      <c r="E239" s="24" t="s">
        <v>286</v>
      </c>
      <c r="F239" s="24" t="s">
        <v>306</v>
      </c>
      <c r="G239" s="15">
        <v>21.1</v>
      </c>
      <c r="H239" s="38">
        <v>27472</v>
      </c>
      <c r="I239" s="24" t="s">
        <v>289</v>
      </c>
      <c r="J239" s="17">
        <v>104034</v>
      </c>
      <c r="K239" s="36" t="s">
        <v>289</v>
      </c>
      <c r="L239" s="19">
        <v>3</v>
      </c>
      <c r="M239" s="20">
        <f>Table1[[#This Row],[Abundance3]]</f>
        <v>104034</v>
      </c>
      <c r="N239" s="19" t="str">
        <f>IF(AND(Table1[[#This Row],[Abundance3]]&gt;0,Table1[[#This Row],[Abundance5]]&lt;&gt;3),"Yes","No")</f>
        <v>No</v>
      </c>
      <c r="O239" s="19"/>
    </row>
    <row r="240" spans="4:15">
      <c r="D240" s="13" t="s">
        <v>251</v>
      </c>
      <c r="E240" s="24" t="s">
        <v>316</v>
      </c>
      <c r="F240" s="24" t="s">
        <v>291</v>
      </c>
      <c r="G240" s="15">
        <v>21.1</v>
      </c>
      <c r="H240" s="38">
        <v>27943</v>
      </c>
      <c r="I240" s="24" t="s">
        <v>289</v>
      </c>
      <c r="J240" s="17">
        <v>102774</v>
      </c>
      <c r="K240" s="36" t="s">
        <v>289</v>
      </c>
      <c r="L240" s="19">
        <v>3</v>
      </c>
      <c r="M240" s="20">
        <f>Table1[[#This Row],[Abundance3]]</f>
        <v>102774</v>
      </c>
      <c r="N240" s="19" t="str">
        <f>IF(AND(Table1[[#This Row],[Abundance3]]&gt;0,Table1[[#This Row],[Abundance5]]&lt;&gt;3),"Yes","No")</f>
        <v>No</v>
      </c>
      <c r="O240" s="19"/>
    </row>
    <row r="241" spans="4:15">
      <c r="D241" s="13" t="s">
        <v>190</v>
      </c>
      <c r="E241" s="24" t="s">
        <v>286</v>
      </c>
      <c r="F241" s="24" t="s">
        <v>310</v>
      </c>
      <c r="G241" s="15">
        <v>21.1</v>
      </c>
      <c r="H241" s="38">
        <v>24294</v>
      </c>
      <c r="I241" s="24" t="s">
        <v>289</v>
      </c>
      <c r="J241" s="17">
        <v>71173</v>
      </c>
      <c r="K241" s="36" t="s">
        <v>289</v>
      </c>
      <c r="L241" s="19">
        <v>3</v>
      </c>
      <c r="M241" s="20">
        <f>Table1[[#This Row],[Abundance3]]</f>
        <v>71173</v>
      </c>
      <c r="N241" s="19" t="str">
        <f>IF(AND(Table1[[#This Row],[Abundance3]]&gt;0,Table1[[#This Row],[Abundance5]]&lt;&gt;3),"Yes","No")</f>
        <v>No</v>
      </c>
      <c r="O241" s="19"/>
    </row>
    <row r="242" spans="4:15">
      <c r="D242" s="13" t="s">
        <v>193</v>
      </c>
      <c r="E242" s="24" t="s">
        <v>305</v>
      </c>
      <c r="F242" s="24" t="s">
        <v>287</v>
      </c>
      <c r="G242" s="15" t="s">
        <v>339</v>
      </c>
      <c r="H242" s="16" t="s">
        <v>289</v>
      </c>
      <c r="I242" s="24" t="s">
        <v>289</v>
      </c>
      <c r="J242" s="17">
        <v>73236</v>
      </c>
      <c r="K242" s="36" t="s">
        <v>289</v>
      </c>
      <c r="L242" s="19">
        <v>3</v>
      </c>
      <c r="M242" s="20">
        <f>Table1[[#This Row],[Abundance3]]</f>
        <v>73236</v>
      </c>
      <c r="N242" s="19" t="str">
        <f>IF(AND(Table1[[#This Row],[Abundance3]]&gt;0,Table1[[#This Row],[Abundance5]]&lt;&gt;3),"Yes","No")</f>
        <v>No</v>
      </c>
      <c r="O242" s="19"/>
    </row>
    <row r="243" spans="4:15">
      <c r="D243" s="13" t="s">
        <v>205</v>
      </c>
      <c r="E243" s="24" t="s">
        <v>290</v>
      </c>
      <c r="F243" s="24" t="s">
        <v>310</v>
      </c>
      <c r="G243" s="15" t="s">
        <v>337</v>
      </c>
      <c r="H243" s="16" t="s">
        <v>289</v>
      </c>
      <c r="I243" s="24" t="s">
        <v>289</v>
      </c>
      <c r="J243" s="17">
        <v>75985</v>
      </c>
      <c r="K243" s="36" t="s">
        <v>289</v>
      </c>
      <c r="L243" s="19">
        <v>3</v>
      </c>
      <c r="M243" s="20">
        <f>Table1[[#This Row],[Abundance3]]</f>
        <v>75985</v>
      </c>
      <c r="N243" s="19" t="str">
        <f>IF(AND(Table1[[#This Row],[Abundance3]]&gt;0,Table1[[#This Row],[Abundance5]]&lt;&gt;3),"Yes","No")</f>
        <v>No</v>
      </c>
      <c r="O243" s="19"/>
    </row>
    <row r="244" spans="4:15">
      <c r="D244" s="13" t="s">
        <v>147</v>
      </c>
      <c r="E244" s="24" t="s">
        <v>295</v>
      </c>
      <c r="F244" s="24" t="s">
        <v>310</v>
      </c>
      <c r="G244" s="15" t="s">
        <v>339</v>
      </c>
      <c r="H244" s="16" t="s">
        <v>289</v>
      </c>
      <c r="I244" s="24" t="s">
        <v>289</v>
      </c>
      <c r="J244" s="17">
        <v>46079</v>
      </c>
      <c r="K244" s="36" t="s">
        <v>289</v>
      </c>
      <c r="L244" s="19">
        <v>3</v>
      </c>
      <c r="M244" s="20">
        <f>Table1[[#This Row],[Abundance3]]</f>
        <v>46079</v>
      </c>
      <c r="N244" s="19" t="str">
        <f>IF(AND(Table1[[#This Row],[Abundance3]]&gt;0,Table1[[#This Row],[Abundance5]]&lt;&gt;3),"Yes","No")</f>
        <v>No</v>
      </c>
      <c r="O244" s="19"/>
    </row>
    <row r="245" spans="4:15">
      <c r="D245" s="13" t="s">
        <v>236</v>
      </c>
      <c r="E245" s="24" t="s">
        <v>340</v>
      </c>
      <c r="F245" s="24" t="s">
        <v>341</v>
      </c>
      <c r="G245" s="15" t="s">
        <v>337</v>
      </c>
      <c r="H245" s="16" t="s">
        <v>289</v>
      </c>
      <c r="I245" s="24" t="s">
        <v>289</v>
      </c>
      <c r="J245" s="17">
        <v>90613</v>
      </c>
      <c r="K245" s="36" t="s">
        <v>289</v>
      </c>
      <c r="L245" s="19">
        <v>3</v>
      </c>
      <c r="M245" s="20">
        <f>Table1[[#This Row],[Abundance3]]</f>
        <v>90613</v>
      </c>
      <c r="N245" s="19" t="str">
        <f>IF(AND(Table1[[#This Row],[Abundance3]]&gt;0,Table1[[#This Row],[Abundance5]]&lt;&gt;3),"Yes","No")</f>
        <v>No</v>
      </c>
      <c r="O245" s="19"/>
    </row>
    <row r="246" spans="4:15">
      <c r="D246" s="13" t="s">
        <v>168</v>
      </c>
      <c r="E246" s="24" t="s">
        <v>297</v>
      </c>
      <c r="F246" s="24" t="s">
        <v>302</v>
      </c>
      <c r="G246" s="15" t="s">
        <v>337</v>
      </c>
      <c r="H246" s="16" t="s">
        <v>289</v>
      </c>
      <c r="I246" s="24" t="s">
        <v>289</v>
      </c>
      <c r="J246" s="17">
        <v>61651</v>
      </c>
      <c r="K246" s="36" t="s">
        <v>289</v>
      </c>
      <c r="L246" s="19">
        <v>3</v>
      </c>
      <c r="M246" s="20">
        <f>Table1[[#This Row],[Abundance3]]</f>
        <v>61651</v>
      </c>
      <c r="N246" s="19" t="str">
        <f>IF(AND(Table1[[#This Row],[Abundance3]]&gt;0,Table1[[#This Row],[Abundance5]]&lt;&gt;3),"Yes","No")</f>
        <v>No</v>
      </c>
      <c r="O246" s="19"/>
    </row>
    <row r="247" spans="4:15">
      <c r="D247" s="13" t="s">
        <v>220</v>
      </c>
      <c r="E247" s="24" t="s">
        <v>321</v>
      </c>
      <c r="F247" s="24" t="s">
        <v>293</v>
      </c>
      <c r="G247" s="15" t="s">
        <v>339</v>
      </c>
      <c r="H247" s="16" t="s">
        <v>289</v>
      </c>
      <c r="I247" s="24" t="s">
        <v>289</v>
      </c>
      <c r="J247" s="17">
        <v>84035</v>
      </c>
      <c r="K247" s="36" t="s">
        <v>289</v>
      </c>
      <c r="L247" s="19">
        <v>3</v>
      </c>
      <c r="M247" s="20">
        <f>Table1[[#This Row],[Abundance3]]</f>
        <v>84035</v>
      </c>
      <c r="N247" s="19" t="str">
        <f>IF(AND(Table1[[#This Row],[Abundance3]]&gt;0,Table1[[#This Row],[Abundance5]]&lt;&gt;3),"Yes","No")</f>
        <v>No</v>
      </c>
      <c r="O247" s="19"/>
    </row>
    <row r="248" spans="4:15">
      <c r="D248" s="13" t="s">
        <v>259</v>
      </c>
      <c r="E248" s="24" t="s">
        <v>313</v>
      </c>
      <c r="F248" s="24" t="s">
        <v>300</v>
      </c>
      <c r="G248" s="15" t="s">
        <v>337</v>
      </c>
      <c r="H248" s="16" t="s">
        <v>289</v>
      </c>
      <c r="I248" s="24" t="s">
        <v>289</v>
      </c>
      <c r="J248" s="17">
        <v>109176</v>
      </c>
      <c r="K248" s="36" t="s">
        <v>289</v>
      </c>
      <c r="L248" s="19">
        <v>3</v>
      </c>
      <c r="M248" s="20">
        <f>Table1[[#This Row],[Abundance3]]</f>
        <v>109176</v>
      </c>
      <c r="N248" s="19" t="str">
        <f>IF(AND(Table1[[#This Row],[Abundance3]]&gt;0,Table1[[#This Row],[Abundance5]]&lt;&gt;3),"Yes","No")</f>
        <v>No</v>
      </c>
      <c r="O248" s="19"/>
    </row>
    <row r="249" spans="4:15">
      <c r="D249" s="13" t="s">
        <v>240</v>
      </c>
      <c r="E249" s="24" t="s">
        <v>297</v>
      </c>
      <c r="F249" s="24" t="s">
        <v>308</v>
      </c>
      <c r="G249" s="15" t="s">
        <v>337</v>
      </c>
      <c r="H249" s="16" t="s">
        <v>289</v>
      </c>
      <c r="I249" s="24" t="s">
        <v>289</v>
      </c>
      <c r="J249" s="17">
        <v>93959</v>
      </c>
      <c r="K249" s="36" t="s">
        <v>289</v>
      </c>
      <c r="L249" s="19">
        <v>3</v>
      </c>
      <c r="M249" s="20">
        <f>Table1[[#This Row],[Abundance3]]</f>
        <v>93959</v>
      </c>
      <c r="N249" s="19" t="str">
        <f>IF(AND(Table1[[#This Row],[Abundance3]]&gt;0,Table1[[#This Row],[Abundance5]]&lt;&gt;3),"Yes","No")</f>
        <v>No</v>
      </c>
      <c r="O249" s="19"/>
    </row>
    <row r="250" spans="4:15">
      <c r="D250" s="13" t="s">
        <v>241</v>
      </c>
      <c r="E250" s="24" t="s">
        <v>299</v>
      </c>
      <c r="F250" s="24" t="s">
        <v>312</v>
      </c>
      <c r="G250" s="15" t="s">
        <v>337</v>
      </c>
      <c r="H250" s="16" t="s">
        <v>289</v>
      </c>
      <c r="I250" s="24" t="s">
        <v>289</v>
      </c>
      <c r="J250" s="17">
        <v>94330</v>
      </c>
      <c r="K250" s="36" t="s">
        <v>289</v>
      </c>
      <c r="L250" s="19">
        <v>3</v>
      </c>
      <c r="M250" s="20">
        <f>Table1[[#This Row],[Abundance3]]</f>
        <v>94330</v>
      </c>
      <c r="N250" s="19" t="str">
        <f>IF(AND(Table1[[#This Row],[Abundance3]]&gt;0,Table1[[#This Row],[Abundance5]]&lt;&gt;3),"Yes","No")</f>
        <v>No</v>
      </c>
      <c r="O250" s="19"/>
    </row>
    <row r="251" spans="4:15">
      <c r="D251" s="13" t="s">
        <v>225</v>
      </c>
      <c r="E251" s="24" t="s">
        <v>292</v>
      </c>
      <c r="F251" s="24" t="s">
        <v>298</v>
      </c>
      <c r="G251" s="15" t="s">
        <v>337</v>
      </c>
      <c r="H251" s="16" t="s">
        <v>289</v>
      </c>
      <c r="I251" s="24" t="s">
        <v>289</v>
      </c>
      <c r="J251" s="17">
        <v>85045</v>
      </c>
      <c r="K251" s="36" t="s">
        <v>289</v>
      </c>
      <c r="L251" s="19">
        <v>3</v>
      </c>
      <c r="M251" s="20">
        <f>Table1[[#This Row],[Abundance3]]</f>
        <v>85045</v>
      </c>
      <c r="N251" s="19" t="str">
        <f>IF(AND(Table1[[#This Row],[Abundance3]]&gt;0,Table1[[#This Row],[Abundance5]]&lt;&gt;3),"Yes","No")</f>
        <v>No</v>
      </c>
      <c r="O251" s="19"/>
    </row>
    <row r="252" spans="4:15">
      <c r="D252" s="13" t="s">
        <v>169</v>
      </c>
      <c r="E252" s="22" t="s">
        <v>313</v>
      </c>
      <c r="F252" s="22" t="s">
        <v>306</v>
      </c>
      <c r="G252" s="15" t="s">
        <v>301</v>
      </c>
      <c r="H252" s="16" t="s">
        <v>289</v>
      </c>
      <c r="I252" s="24" t="s">
        <v>289</v>
      </c>
      <c r="J252" s="17">
        <v>62755</v>
      </c>
      <c r="K252" s="36" t="s">
        <v>289</v>
      </c>
      <c r="L252" s="19">
        <v>3</v>
      </c>
      <c r="M252" s="20">
        <f>Table1[[#This Row],[Abundance3]]</f>
        <v>62755</v>
      </c>
      <c r="N252" s="19" t="str">
        <f>IF(AND(Table1[[#This Row],[Abundance3]]&gt;0,Table1[[#This Row],[Abundance5]]&lt;&gt;3),"Yes","No")</f>
        <v>No</v>
      </c>
      <c r="O252" s="19"/>
    </row>
    <row r="253" spans="4:15">
      <c r="D253" s="13" t="s">
        <v>228</v>
      </c>
      <c r="E253" s="24" t="s">
        <v>322</v>
      </c>
      <c r="F253" s="24" t="s">
        <v>291</v>
      </c>
      <c r="G253" s="15" t="s">
        <v>337</v>
      </c>
      <c r="H253" s="16" t="s">
        <v>289</v>
      </c>
      <c r="I253" s="24" t="s">
        <v>289</v>
      </c>
      <c r="J253" s="17">
        <v>87888</v>
      </c>
      <c r="K253" s="36" t="s">
        <v>289</v>
      </c>
      <c r="L253" s="19">
        <v>3</v>
      </c>
      <c r="M253" s="20">
        <f>Table1[[#This Row],[Abundance3]]</f>
        <v>87888</v>
      </c>
      <c r="N253" s="19" t="str">
        <f>IF(AND(Table1[[#This Row],[Abundance3]]&gt;0,Table1[[#This Row],[Abundance5]]&lt;&gt;3),"Yes","No")</f>
        <v>No</v>
      </c>
      <c r="O253" s="19"/>
    </row>
    <row r="254" spans="4:15">
      <c r="D254" s="13" t="s">
        <v>263</v>
      </c>
      <c r="E254" s="24" t="s">
        <v>318</v>
      </c>
      <c r="F254" s="24" t="s">
        <v>291</v>
      </c>
      <c r="G254" s="15" t="s">
        <v>337</v>
      </c>
      <c r="H254" s="16" t="s">
        <v>289</v>
      </c>
      <c r="I254" s="24" t="s">
        <v>289</v>
      </c>
      <c r="J254" s="17">
        <v>134321</v>
      </c>
      <c r="K254" s="36" t="s">
        <v>289</v>
      </c>
      <c r="L254" s="19">
        <v>3</v>
      </c>
      <c r="M254" s="20">
        <f>Table1[[#This Row],[Abundance3]]</f>
        <v>134321</v>
      </c>
      <c r="N254" s="19" t="str">
        <f>IF(AND(Table1[[#This Row],[Abundance3]]&gt;0,Table1[[#This Row],[Abundance5]]&lt;&gt;3),"Yes","No")</f>
        <v>No</v>
      </c>
      <c r="O254" s="19"/>
    </row>
    <row r="255" spans="4:15">
      <c r="D255" s="13" t="s">
        <v>249</v>
      </c>
      <c r="E255" s="24" t="s">
        <v>323</v>
      </c>
      <c r="F255" s="24" t="s">
        <v>308</v>
      </c>
      <c r="G255" s="15" t="s">
        <v>337</v>
      </c>
      <c r="H255" s="16" t="s">
        <v>289</v>
      </c>
      <c r="I255" s="24" t="s">
        <v>289</v>
      </c>
      <c r="J255" s="17">
        <v>96602</v>
      </c>
      <c r="K255" s="36" t="s">
        <v>289</v>
      </c>
      <c r="L255" s="19">
        <v>3</v>
      </c>
      <c r="M255" s="20">
        <f>Table1[[#This Row],[Abundance3]]</f>
        <v>96602</v>
      </c>
      <c r="N255" s="19" t="str">
        <f>IF(AND(Table1[[#This Row],[Abundance3]]&gt;0,Table1[[#This Row],[Abundance5]]&lt;&gt;3),"Yes","No")</f>
        <v>No</v>
      </c>
      <c r="O255" s="19"/>
    </row>
    <row r="256" spans="4:15">
      <c r="D256" s="13" t="s">
        <v>197</v>
      </c>
      <c r="E256" s="24" t="s">
        <v>290</v>
      </c>
      <c r="F256" s="24" t="s">
        <v>293</v>
      </c>
      <c r="G256" s="15" t="s">
        <v>337</v>
      </c>
      <c r="H256" s="16" t="s">
        <v>289</v>
      </c>
      <c r="I256" s="24" t="s">
        <v>289</v>
      </c>
      <c r="J256" s="17">
        <v>73746</v>
      </c>
      <c r="K256" s="36" t="s">
        <v>289</v>
      </c>
      <c r="L256" s="19">
        <v>3</v>
      </c>
      <c r="M256" s="20">
        <f>Table1[[#This Row],[Abundance3]]</f>
        <v>73746</v>
      </c>
      <c r="N256" s="19" t="str">
        <f>IF(AND(Table1[[#This Row],[Abundance3]]&gt;0,Table1[[#This Row],[Abundance5]]&lt;&gt;3),"Yes","No")</f>
        <v>No</v>
      </c>
      <c r="O256" s="19"/>
    </row>
    <row r="257" spans="4:15">
      <c r="D257" s="13" t="s">
        <v>176</v>
      </c>
      <c r="E257" s="24" t="s">
        <v>323</v>
      </c>
      <c r="F257" s="24" t="s">
        <v>287</v>
      </c>
      <c r="G257" s="15" t="s">
        <v>337</v>
      </c>
      <c r="H257" s="16" t="s">
        <v>289</v>
      </c>
      <c r="I257" s="24" t="s">
        <v>289</v>
      </c>
      <c r="J257" s="17">
        <v>64982</v>
      </c>
      <c r="K257" s="36" t="s">
        <v>289</v>
      </c>
      <c r="L257" s="19">
        <v>3</v>
      </c>
      <c r="M257" s="20">
        <f>Table1[[#This Row],[Abundance3]]</f>
        <v>64982</v>
      </c>
      <c r="N257" s="19" t="str">
        <f>IF(AND(Table1[[#This Row],[Abundance3]]&gt;0,Table1[[#This Row],[Abundance5]]&lt;&gt;3),"Yes","No")</f>
        <v>No</v>
      </c>
      <c r="O257" s="19"/>
    </row>
    <row r="258" spans="4:15">
      <c r="D258" s="13" t="s">
        <v>181</v>
      </c>
      <c r="E258" s="24" t="s">
        <v>295</v>
      </c>
      <c r="F258" s="24" t="s">
        <v>300</v>
      </c>
      <c r="G258" s="15" t="s">
        <v>339</v>
      </c>
      <c r="H258" s="16" t="s">
        <v>289</v>
      </c>
      <c r="I258" s="24" t="s">
        <v>289</v>
      </c>
      <c r="J258" s="17">
        <v>67440</v>
      </c>
      <c r="K258" s="36" t="s">
        <v>289</v>
      </c>
      <c r="L258" s="19">
        <v>3</v>
      </c>
      <c r="M258" s="20">
        <f>Table1[[#This Row],[Abundance3]]</f>
        <v>67440</v>
      </c>
      <c r="N258" s="19" t="str">
        <f>IF(AND(Table1[[#This Row],[Abundance3]]&gt;0,Table1[[#This Row],[Abundance5]]&lt;&gt;3),"Yes","No")</f>
        <v>No</v>
      </c>
      <c r="O258" s="19"/>
    </row>
    <row r="259" spans="4:15">
      <c r="D259" s="13" t="s">
        <v>208</v>
      </c>
      <c r="E259" s="24" t="s">
        <v>321</v>
      </c>
      <c r="F259" s="24" t="s">
        <v>298</v>
      </c>
      <c r="G259" s="15" t="s">
        <v>337</v>
      </c>
      <c r="H259" s="16" t="s">
        <v>289</v>
      </c>
      <c r="I259" s="24" t="s">
        <v>289</v>
      </c>
      <c r="J259" s="17">
        <v>78138</v>
      </c>
      <c r="K259" s="36" t="s">
        <v>289</v>
      </c>
      <c r="L259" s="19">
        <v>3</v>
      </c>
      <c r="M259" s="20">
        <f>Table1[[#This Row],[Abundance3]]</f>
        <v>78138</v>
      </c>
      <c r="N259" s="19" t="str">
        <f>IF(AND(Table1[[#This Row],[Abundance3]]&gt;0,Table1[[#This Row],[Abundance5]]&lt;&gt;3),"Yes","No")</f>
        <v>No</v>
      </c>
      <c r="O259" s="19"/>
    </row>
    <row r="260" spans="4:15">
      <c r="D260" s="13" t="s">
        <v>145</v>
      </c>
      <c r="E260" s="24" t="s">
        <v>305</v>
      </c>
      <c r="F260" s="24" t="s">
        <v>302</v>
      </c>
      <c r="G260" s="15" t="s">
        <v>337</v>
      </c>
      <c r="H260" s="16" t="s">
        <v>289</v>
      </c>
      <c r="I260" s="24" t="s">
        <v>289</v>
      </c>
      <c r="J260" s="17">
        <v>39374</v>
      </c>
      <c r="K260" s="36" t="s">
        <v>289</v>
      </c>
      <c r="L260" s="19">
        <v>3</v>
      </c>
      <c r="M260" s="20">
        <f>Table1[[#This Row],[Abundance3]]</f>
        <v>39374</v>
      </c>
      <c r="N260" s="19" t="str">
        <f>IF(AND(Table1[[#This Row],[Abundance3]]&gt;0,Table1[[#This Row],[Abundance5]]&lt;&gt;3),"Yes","No")</f>
        <v>No</v>
      </c>
      <c r="O260" s="19"/>
    </row>
    <row r="261" spans="4:15">
      <c r="D261" s="13" t="s">
        <v>158</v>
      </c>
      <c r="E261" s="24" t="s">
        <v>322</v>
      </c>
      <c r="F261" s="24" t="s">
        <v>308</v>
      </c>
      <c r="G261" s="15" t="s">
        <v>337</v>
      </c>
      <c r="H261" s="16" t="s">
        <v>289</v>
      </c>
      <c r="I261" s="24" t="s">
        <v>289</v>
      </c>
      <c r="J261" s="17">
        <v>56229</v>
      </c>
      <c r="K261" s="36" t="s">
        <v>289</v>
      </c>
      <c r="L261" s="19">
        <v>3</v>
      </c>
      <c r="M261" s="20">
        <f>Table1[[#This Row],[Abundance3]]</f>
        <v>56229</v>
      </c>
      <c r="N261" s="19" t="str">
        <f>IF(AND(Table1[[#This Row],[Abundance3]]&gt;0,Table1[[#This Row],[Abundance5]]&lt;&gt;3),"Yes","No")</f>
        <v>No</v>
      </c>
      <c r="O261" s="19"/>
    </row>
    <row r="262" spans="4:15">
      <c r="D262" s="42" t="s">
        <v>152</v>
      </c>
      <c r="E262" s="43" t="s">
        <v>303</v>
      </c>
      <c r="F262" s="43" t="s">
        <v>306</v>
      </c>
      <c r="G262" s="44" t="s">
        <v>337</v>
      </c>
      <c r="H262" s="45" t="s">
        <v>289</v>
      </c>
      <c r="I262" s="43" t="s">
        <v>289</v>
      </c>
      <c r="J262" s="27">
        <v>50125</v>
      </c>
      <c r="K262" s="46" t="s">
        <v>289</v>
      </c>
      <c r="L262" s="19">
        <v>3</v>
      </c>
      <c r="M262" s="20">
        <f>Table1[[#This Row],[Abundance3]]</f>
        <v>50125</v>
      </c>
      <c r="N262" s="19" t="str">
        <f>IF(AND(Table1[[#This Row],[Abundance3]]&gt;0,Table1[[#This Row],[Abundance5]]&lt;&gt;3),"Yes","No")</f>
        <v>No</v>
      </c>
      <c r="O262" s="19"/>
    </row>
    <row r="263" spans="4:15">
      <c r="D263" s="47" t="s">
        <v>134</v>
      </c>
      <c r="E263" s="48"/>
      <c r="F263" s="48"/>
      <c r="G263" s="43"/>
      <c r="H263" s="43"/>
      <c r="I263" s="43"/>
      <c r="J263" s="43">
        <v>1508</v>
      </c>
      <c r="K263" s="27">
        <v>1855</v>
      </c>
      <c r="L263" s="49">
        <v>4</v>
      </c>
      <c r="M263" s="50">
        <f>Table1[[#This Row],[Abundance4]]</f>
        <v>1855</v>
      </c>
      <c r="N263" s="19"/>
      <c r="O263" s="19"/>
    </row>
    <row r="264" spans="4:15">
      <c r="D264" s="51" t="s">
        <v>482</v>
      </c>
      <c r="E264" s="48"/>
      <c r="F264" s="48"/>
      <c r="G264" s="43"/>
      <c r="H264" s="43"/>
      <c r="I264" s="43"/>
      <c r="J264" s="43">
        <v>71016</v>
      </c>
      <c r="K264" s="27">
        <v>566184</v>
      </c>
      <c r="L264" s="49">
        <v>4</v>
      </c>
      <c r="M264" s="50">
        <f>Table1[[#This Row],[Abundance4]]</f>
        <v>566184</v>
      </c>
      <c r="N264" s="19"/>
      <c r="O264" s="19"/>
    </row>
    <row r="265" spans="4:15">
      <c r="D265" s="47" t="s">
        <v>138</v>
      </c>
      <c r="E265" s="48"/>
      <c r="F265" s="48"/>
      <c r="G265" s="43"/>
      <c r="H265" s="43"/>
      <c r="I265" s="43"/>
      <c r="J265" s="43">
        <v>4377</v>
      </c>
      <c r="K265" s="27">
        <v>27840</v>
      </c>
      <c r="L265" s="49">
        <v>4</v>
      </c>
      <c r="M265" s="50">
        <f>K266</f>
        <v>0</v>
      </c>
      <c r="N265" s="19"/>
      <c r="O265" s="19"/>
    </row>
    <row r="267" spans="4:15">
      <c r="L267" t="s">
        <v>342</v>
      </c>
      <c r="M267" s="52">
        <f>QUARTILE(M$3:M$262, 0)</f>
        <v>1683</v>
      </c>
    </row>
    <row r="268" spans="4:15">
      <c r="L268" t="s">
        <v>343</v>
      </c>
      <c r="M268" s="52">
        <f>QUARTILE(M$3:M$262, 1)</f>
        <v>62052</v>
      </c>
    </row>
    <row r="269" spans="4:15">
      <c r="L269" t="s">
        <v>344</v>
      </c>
      <c r="M269" s="52">
        <f>QUARTILE(M$3:M$262, 2)</f>
        <v>73594</v>
      </c>
      <c r="N269">
        <f>AVERAGE(M3:M262)</f>
        <v>77431.007782101166</v>
      </c>
    </row>
    <row r="270" spans="4:15">
      <c r="L270" t="s">
        <v>345</v>
      </c>
      <c r="M270" s="52">
        <f>QUARTILE(M$3:M$262, 3)</f>
        <v>88455</v>
      </c>
    </row>
    <row r="271" spans="4:15">
      <c r="L271" t="s">
        <v>346</v>
      </c>
      <c r="M271" s="52">
        <f>QUARTILE(M$3:M$262, 4)</f>
        <v>297817</v>
      </c>
    </row>
  </sheetData>
  <sortState ref="A2:B161">
    <sortCondition ref="A2:A161"/>
  </sortState>
  <conditionalFormatting sqref="M3:M262">
    <cfRule type="cellIs" dxfId="18" priority="1" operator="between">
      <formula>10000</formula>
      <formula>11000</formula>
    </cfRule>
    <cfRule type="cellIs" dxfId="17" priority="2" operator="lessThanOrEqual">
      <formula>10000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2016-08-23T03:49:32Z</dcterms:created>
  <dcterms:modified xsi:type="dcterms:W3CDTF">2016-08-23T22:51:46Z</dcterms:modified>
</cp:coreProperties>
</file>