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Minton/repos/economic_inactivity/"/>
    </mc:Choice>
  </mc:AlternateContent>
  <xr:revisionPtr revIDLastSave="0" documentId="8_{902FD51C-0338-4041-A988-65B4DDD089EF}" xr6:coauthVersionLast="47" xr6:coauthVersionMax="47" xr10:uidLastSave="{00000000-0000-0000-0000-000000000000}"/>
  <bookViews>
    <workbookView xWindow="0" yWindow="760" windowWidth="34560" windowHeight="19940" xr2:uid="{00000000-000D-0000-FFFF-FFFF00000000}"/>
  </bookViews>
  <sheets>
    <sheet name="summary_status_pool_estimated_w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8" i="1" l="1"/>
  <c r="Q28" i="1"/>
  <c r="R28" i="1"/>
  <c r="P28" i="1"/>
  <c r="T27" i="1"/>
  <c r="U27" i="1" s="1"/>
  <c r="T26" i="1"/>
  <c r="U26" i="1" s="1"/>
  <c r="T20" i="1"/>
  <c r="T19" i="1"/>
  <c r="T18" i="1"/>
  <c r="T17" i="1"/>
  <c r="T16" i="1"/>
  <c r="T15" i="1"/>
  <c r="T14" i="1"/>
  <c r="U20" i="1"/>
  <c r="U19" i="1"/>
  <c r="U18" i="1"/>
  <c r="U17" i="1"/>
  <c r="U16" i="1"/>
  <c r="U15" i="1"/>
  <c r="U14" i="1"/>
  <c r="K28" i="1"/>
  <c r="L28" i="1"/>
  <c r="J28" i="1"/>
  <c r="H28" i="1"/>
  <c r="I28" i="1"/>
  <c r="G28" i="1"/>
  <c r="K27" i="1"/>
  <c r="L27" i="1" s="1"/>
  <c r="K26" i="1"/>
  <c r="L26" i="1" s="1"/>
  <c r="K15" i="1"/>
  <c r="L15" i="1" s="1"/>
  <c r="L21" i="1"/>
  <c r="L16" i="1"/>
  <c r="K21" i="1"/>
  <c r="K20" i="1"/>
  <c r="L20" i="1" s="1"/>
  <c r="K19" i="1"/>
  <c r="L19" i="1" s="1"/>
  <c r="K18" i="1"/>
  <c r="L18" i="1" s="1"/>
  <c r="K17" i="1"/>
  <c r="L17" i="1" s="1"/>
  <c r="K16" i="1"/>
  <c r="T28" i="1" l="1"/>
  <c r="U28" i="1" s="1"/>
</calcChain>
</file>

<file path=xl/sharedStrings.xml><?xml version="1.0" encoding="utf-8"?>
<sst xmlns="http://schemas.openxmlformats.org/spreadsheetml/2006/main" count="95" uniqueCount="29">
  <si>
    <t>current_status</t>
  </si>
  <si>
    <t>total_estimated_size_control</t>
  </si>
  <si>
    <t>share_of_population_in_state_control</t>
  </si>
  <si>
    <t>total_estimated_size_treatment</t>
  </si>
  <si>
    <t>share_of_population_in_state_treatment</t>
  </si>
  <si>
    <t>Employed</t>
  </si>
  <si>
    <t>Inactive care</t>
  </si>
  <si>
    <t>Inactive long term sick</t>
  </si>
  <si>
    <t>Inactive other</t>
  </si>
  <si>
    <t>Inactive retired</t>
  </si>
  <si>
    <t>Inactive student</t>
  </si>
  <si>
    <t>Unemployed</t>
  </si>
  <si>
    <t>Status</t>
  </si>
  <si>
    <t>Baseline</t>
  </si>
  <si>
    <t>Counterfactual</t>
  </si>
  <si>
    <t>N</t>
  </si>
  <si>
    <t>%</t>
  </si>
  <si>
    <t>Economically Active</t>
  </si>
  <si>
    <t>Economically Inactive</t>
  </si>
  <si>
    <t>Change from Baseline</t>
  </si>
  <si>
    <t>Absolute</t>
  </si>
  <si>
    <t>Relative</t>
  </si>
  <si>
    <t>ALL Economically Inactive</t>
  </si>
  <si>
    <t>MENTAL HEALTH</t>
  </si>
  <si>
    <t>control</t>
  </si>
  <si>
    <t>share_control</t>
  </si>
  <si>
    <t>treatment</t>
  </si>
  <si>
    <t>share_treatment</t>
  </si>
  <si>
    <t>PHYSICAL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</si>
</sst>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Dash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Dashed">
        <color indexed="64"/>
      </top>
      <bottom style="thin">
        <color indexed="64"/>
      </bottom>
      <diagonal/>
    </border>
    <border>
      <left/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/>
      <right style="thick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Dashed">
        <color indexed="64"/>
      </bottom>
      <diagonal/>
    </border>
    <border>
      <left style="thin">
        <color indexed="64"/>
      </left>
      <right/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1" fontId="0" fillId="0" borderId="0" xfId="0" applyNumberFormat="1"/>
    <xf numFmtId="0" fontId="0" fillId="0" borderId="10" xfId="0" applyBorder="1"/>
    <xf numFmtId="1" fontId="0" fillId="0" borderId="10" xfId="0" applyNumberFormat="1" applyBorder="1"/>
    <xf numFmtId="1" fontId="0" fillId="0" borderId="11" xfId="0" applyNumberFormat="1" applyBorder="1"/>
    <xf numFmtId="0" fontId="0" fillId="0" borderId="13" xfId="0" applyBorder="1"/>
    <xf numFmtId="0" fontId="0" fillId="0" borderId="14" xfId="0" applyBorder="1"/>
    <xf numFmtId="0" fontId="0" fillId="0" borderId="12" xfId="0" applyBorder="1"/>
    <xf numFmtId="0" fontId="0" fillId="0" borderId="15" xfId="0" applyBorder="1"/>
    <xf numFmtId="164" fontId="0" fillId="0" borderId="15" xfId="1" applyNumberFormat="1" applyFont="1" applyBorder="1"/>
    <xf numFmtId="164" fontId="0" fillId="0" borderId="16" xfId="1" applyNumberFormat="1" applyFont="1" applyBorder="1"/>
    <xf numFmtId="164" fontId="0" fillId="0" borderId="17" xfId="1" applyNumberFormat="1" applyFont="1" applyBorder="1"/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" fontId="0" fillId="0" borderId="21" xfId="0" applyNumberFormat="1" applyBorder="1"/>
    <xf numFmtId="164" fontId="0" fillId="0" borderId="22" xfId="1" applyNumberFormat="1" applyFont="1" applyBorder="1"/>
    <xf numFmtId="0" fontId="18" fillId="0" borderId="18" xfId="0" applyFont="1" applyBorder="1" applyAlignment="1">
      <alignment horizontal="center" vertical="center" wrapText="1"/>
    </xf>
    <xf numFmtId="0" fontId="18" fillId="0" borderId="19" xfId="0" applyFont="1" applyBorder="1" applyAlignment="1">
      <alignment wrapText="1"/>
    </xf>
    <xf numFmtId="0" fontId="18" fillId="0" borderId="20" xfId="0" applyFont="1" applyBorder="1" applyAlignment="1">
      <alignment horizontal="center" vertical="center" wrapText="1"/>
    </xf>
    <xf numFmtId="0" fontId="18" fillId="0" borderId="12" xfId="0" applyFont="1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5" xfId="0" applyBorder="1" applyAlignment="1">
      <alignment wrapText="1"/>
    </xf>
    <xf numFmtId="0" fontId="0" fillId="0" borderId="11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wrapText="1"/>
    </xf>
    <xf numFmtId="0" fontId="0" fillId="0" borderId="10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9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0" xfId="0" applyBorder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showGridLines="0" tabSelected="1" topLeftCell="K9" zoomScale="200" zoomScaleNormal="200" workbookViewId="0">
      <selection activeCell="U26" sqref="U26:U28"/>
    </sheetView>
  </sheetViews>
  <sheetFormatPr baseColWidth="10" defaultRowHeight="16" x14ac:dyDescent="0.2"/>
  <cols>
    <col min="5" max="5" width="16.33203125" customWidth="1"/>
    <col min="6" max="6" width="28.83203125" customWidth="1"/>
    <col min="8" max="8" width="7.5" customWidth="1"/>
    <col min="10" max="10" width="6.6640625" customWidth="1"/>
    <col min="11" max="11" width="9.83203125" customWidth="1"/>
    <col min="14" max="14" width="19.6640625" bestFit="1" customWidth="1"/>
    <col min="15" max="15" width="15.66406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N1" t="s">
        <v>0</v>
      </c>
      <c r="O1" t="s">
        <v>24</v>
      </c>
      <c r="P1" t="s">
        <v>25</v>
      </c>
      <c r="Q1" t="s">
        <v>26</v>
      </c>
      <c r="R1" t="s">
        <v>27</v>
      </c>
    </row>
    <row r="2" spans="1:21" x14ac:dyDescent="0.2">
      <c r="A2" t="s">
        <v>5</v>
      </c>
      <c r="B2">
        <v>14881.0722126579</v>
      </c>
      <c r="C2">
        <v>0.71640054942508402</v>
      </c>
      <c r="D2">
        <v>15144.423020677999</v>
      </c>
      <c r="E2">
        <v>0.7290787127228</v>
      </c>
      <c r="N2" t="s">
        <v>5</v>
      </c>
      <c r="O2">
        <v>14885.5218029968</v>
      </c>
      <c r="P2">
        <v>0.71661476039846295</v>
      </c>
      <c r="Q2">
        <v>15160.1278446382</v>
      </c>
      <c r="R2">
        <v>0.72983477010582898</v>
      </c>
    </row>
    <row r="3" spans="1:21" x14ac:dyDescent="0.2">
      <c r="A3" t="s">
        <v>6</v>
      </c>
      <c r="B3">
        <v>1056.5806910692099</v>
      </c>
      <c r="C3">
        <v>5.0865621561197803E-2</v>
      </c>
      <c r="D3">
        <v>1061.23977486632</v>
      </c>
      <c r="E3">
        <v>5.1089917911916201E-2</v>
      </c>
      <c r="N3" t="s">
        <v>6</v>
      </c>
      <c r="O3">
        <v>1077.14302037432</v>
      </c>
      <c r="P3">
        <v>5.1855527651373398E-2</v>
      </c>
      <c r="Q3">
        <v>1056.31872887037</v>
      </c>
      <c r="R3">
        <v>5.0853010247948097E-2</v>
      </c>
    </row>
    <row r="4" spans="1:21" x14ac:dyDescent="0.2">
      <c r="A4" t="s">
        <v>7</v>
      </c>
      <c r="B4">
        <v>803.37993314901303</v>
      </c>
      <c r="C4">
        <v>3.8676099227277397E-2</v>
      </c>
      <c r="D4">
        <v>639.44956797314205</v>
      </c>
      <c r="E4">
        <v>3.0784207970977199E-2</v>
      </c>
      <c r="N4" t="s">
        <v>7</v>
      </c>
      <c r="O4">
        <v>770.58650973711303</v>
      </c>
      <c r="P4">
        <v>3.7097367116171502E-2</v>
      </c>
      <c r="Q4">
        <v>585.03116451984704</v>
      </c>
      <c r="R4">
        <v>2.8164411925661801E-2</v>
      </c>
    </row>
    <row r="5" spans="1:21" x14ac:dyDescent="0.2">
      <c r="A5" t="s">
        <v>8</v>
      </c>
      <c r="B5">
        <v>120.967725445727</v>
      </c>
      <c r="C5">
        <v>5.8235954865071401E-3</v>
      </c>
      <c r="D5">
        <v>109.909784233018</v>
      </c>
      <c r="E5">
        <v>5.2912470745723802E-3</v>
      </c>
      <c r="N5" t="s">
        <v>8</v>
      </c>
      <c r="O5">
        <v>109.093566817257</v>
      </c>
      <c r="P5">
        <v>5.25195295673298E-3</v>
      </c>
      <c r="Q5">
        <v>117.27391021192</v>
      </c>
      <c r="R5">
        <v>5.6457688336183399E-3</v>
      </c>
    </row>
    <row r="6" spans="1:21" x14ac:dyDescent="0.2">
      <c r="A6" t="s">
        <v>9</v>
      </c>
      <c r="B6">
        <v>1411.7997103211001</v>
      </c>
      <c r="C6">
        <v>6.7966479410798003E-2</v>
      </c>
      <c r="D6">
        <v>1481.7182783391199</v>
      </c>
      <c r="E6">
        <v>7.1332480181933305E-2</v>
      </c>
      <c r="N6" t="s">
        <v>9</v>
      </c>
      <c r="O6">
        <v>1427.85111054698</v>
      </c>
      <c r="P6">
        <v>6.8739221574570797E-2</v>
      </c>
      <c r="Q6">
        <v>1425.6314512666399</v>
      </c>
      <c r="R6">
        <v>6.8632363338467603E-2</v>
      </c>
    </row>
    <row r="7" spans="1:21" x14ac:dyDescent="0.2">
      <c r="A7" t="s">
        <v>10</v>
      </c>
      <c r="B7">
        <v>1488.55077913321</v>
      </c>
      <c r="C7">
        <v>7.1661408585268802E-2</v>
      </c>
      <c r="D7">
        <v>1466.95328889499</v>
      </c>
      <c r="E7">
        <v>7.0621668057721104E-2</v>
      </c>
      <c r="N7" t="s">
        <v>10</v>
      </c>
      <c r="O7">
        <v>1486.8845656542801</v>
      </c>
      <c r="P7">
        <v>7.1581194187092606E-2</v>
      </c>
      <c r="Q7">
        <v>1505.8724958226301</v>
      </c>
      <c r="R7">
        <v>7.2495305980292302E-2</v>
      </c>
    </row>
    <row r="8" spans="1:21" x14ac:dyDescent="0.2">
      <c r="A8" t="s">
        <v>11</v>
      </c>
      <c r="B8">
        <v>1009.64894822391</v>
      </c>
      <c r="C8">
        <v>4.8606246303866299E-2</v>
      </c>
      <c r="D8">
        <v>868.30628501540002</v>
      </c>
      <c r="E8">
        <v>4.1801766080078698E-2</v>
      </c>
      <c r="N8" t="s">
        <v>11</v>
      </c>
      <c r="O8">
        <v>1014.91942387314</v>
      </c>
      <c r="P8">
        <v>4.8859976115595498E-2</v>
      </c>
      <c r="Q8">
        <v>921.74440467026704</v>
      </c>
      <c r="R8">
        <v>4.4374369568181603E-2</v>
      </c>
    </row>
    <row r="10" spans="1:21" x14ac:dyDescent="0.2">
      <c r="A10" t="s">
        <v>23</v>
      </c>
    </row>
    <row r="11" spans="1:21" x14ac:dyDescent="0.2">
      <c r="N11" t="s">
        <v>28</v>
      </c>
    </row>
    <row r="12" spans="1:21" x14ac:dyDescent="0.2">
      <c r="E12" s="2" t="s">
        <v>23</v>
      </c>
      <c r="F12" s="2"/>
      <c r="G12" s="2"/>
      <c r="H12" s="2"/>
      <c r="I12" s="2"/>
      <c r="J12" s="2"/>
      <c r="K12" s="2"/>
      <c r="L12" s="2"/>
      <c r="N12" s="18" t="s">
        <v>12</v>
      </c>
      <c r="O12" s="19"/>
      <c r="P12" s="33" t="s">
        <v>13</v>
      </c>
      <c r="Q12" s="34"/>
      <c r="R12" s="35" t="s">
        <v>14</v>
      </c>
      <c r="S12" s="34"/>
      <c r="T12" s="36" t="s">
        <v>19</v>
      </c>
      <c r="U12" s="37"/>
    </row>
    <row r="13" spans="1:21" x14ac:dyDescent="0.2">
      <c r="D13" s="8"/>
      <c r="E13" s="18" t="s">
        <v>12</v>
      </c>
      <c r="F13" s="19"/>
      <c r="G13" s="22" t="s">
        <v>13</v>
      </c>
      <c r="H13" s="23"/>
      <c r="I13" s="22" t="s">
        <v>14</v>
      </c>
      <c r="J13" s="23"/>
      <c r="K13" s="24" t="s">
        <v>19</v>
      </c>
      <c r="L13" s="25"/>
      <c r="N13" s="20"/>
      <c r="O13" s="21"/>
      <c r="P13" s="14" t="s">
        <v>15</v>
      </c>
      <c r="Q13" s="15" t="s">
        <v>16</v>
      </c>
      <c r="R13" s="14" t="s">
        <v>15</v>
      </c>
      <c r="S13" s="15" t="s">
        <v>16</v>
      </c>
      <c r="T13" s="12" t="s">
        <v>20</v>
      </c>
      <c r="U13" s="13" t="s">
        <v>21</v>
      </c>
    </row>
    <row r="14" spans="1:21" x14ac:dyDescent="0.2">
      <c r="D14" s="8"/>
      <c r="E14" s="20"/>
      <c r="F14" s="21"/>
      <c r="G14" s="14" t="s">
        <v>15</v>
      </c>
      <c r="H14" s="15" t="s">
        <v>16</v>
      </c>
      <c r="I14" s="14" t="s">
        <v>15</v>
      </c>
      <c r="J14" s="15" t="s">
        <v>16</v>
      </c>
      <c r="K14" s="12" t="s">
        <v>20</v>
      </c>
      <c r="L14" s="13" t="s">
        <v>21</v>
      </c>
      <c r="N14" s="30" t="s">
        <v>17</v>
      </c>
      <c r="O14" s="5" t="s">
        <v>5</v>
      </c>
      <c r="P14" s="1">
        <v>14885.5218029968</v>
      </c>
      <c r="Q14" s="9">
        <v>0.71661476039846295</v>
      </c>
      <c r="R14" s="1">
        <v>15160.1278446382</v>
      </c>
      <c r="S14" s="9">
        <v>0.72983477010582898</v>
      </c>
      <c r="T14" s="1">
        <f>R14-P14</f>
        <v>274.60604164140022</v>
      </c>
      <c r="U14" s="9">
        <f t="shared" ref="U14:U20" si="0">T14/P14</f>
        <v>1.8447861302793946E-2</v>
      </c>
    </row>
    <row r="15" spans="1:21" ht="17" thickBot="1" x14ac:dyDescent="0.25">
      <c r="D15" s="8"/>
      <c r="E15" s="22" t="s">
        <v>17</v>
      </c>
      <c r="F15" s="5" t="s">
        <v>5</v>
      </c>
      <c r="G15" s="1">
        <v>14881.0722126579</v>
      </c>
      <c r="H15" s="9">
        <v>0.71640054942508402</v>
      </c>
      <c r="I15" s="1">
        <v>15144.423020677999</v>
      </c>
      <c r="J15" s="9">
        <v>0.7290787127228</v>
      </c>
      <c r="K15" s="1">
        <f t="shared" ref="K15:K21" si="1">I15-G15</f>
        <v>263.35080802009907</v>
      </c>
      <c r="L15" s="9">
        <f t="shared" ref="L15:L21" si="2">K15/G15</f>
        <v>1.7697031790228919E-2</v>
      </c>
      <c r="N15" s="31"/>
      <c r="O15" s="6" t="s">
        <v>11</v>
      </c>
      <c r="P15" s="4">
        <v>1009.64894822391</v>
      </c>
      <c r="Q15" s="10">
        <v>5.1855527651373398E-2</v>
      </c>
      <c r="R15" s="4">
        <v>921.74440467026704</v>
      </c>
      <c r="S15" s="10">
        <v>5.0853010247948097E-2</v>
      </c>
      <c r="T15" s="4">
        <f>R15-P15</f>
        <v>-87.904543553642952</v>
      </c>
      <c r="U15" s="10">
        <f t="shared" si="0"/>
        <v>-8.7064463057459004E-2</v>
      </c>
    </row>
    <row r="16" spans="1:21" ht="17" thickBot="1" x14ac:dyDescent="0.25">
      <c r="D16" s="8"/>
      <c r="E16" s="26"/>
      <c r="F16" s="6" t="s">
        <v>11</v>
      </c>
      <c r="G16" s="4">
        <v>1009.64894822391</v>
      </c>
      <c r="H16" s="10">
        <v>4.8606246303866299E-2</v>
      </c>
      <c r="I16" s="4">
        <v>868.30628501540002</v>
      </c>
      <c r="J16" s="10">
        <v>4.1801766080078698E-2</v>
      </c>
      <c r="K16" s="4">
        <f t="shared" si="1"/>
        <v>-141.34266320850998</v>
      </c>
      <c r="L16" s="10">
        <f t="shared" si="2"/>
        <v>-0.1399918887224596</v>
      </c>
      <c r="N16" s="30" t="s">
        <v>18</v>
      </c>
      <c r="O16" s="5" t="s">
        <v>6</v>
      </c>
      <c r="P16" s="1">
        <v>1077.14302037432</v>
      </c>
      <c r="Q16" s="9">
        <v>3.7097367116171502E-2</v>
      </c>
      <c r="R16" s="1">
        <v>1056.31872887037</v>
      </c>
      <c r="S16" s="9">
        <v>2.8164411925661801E-2</v>
      </c>
      <c r="T16" s="1">
        <f>R16-P16</f>
        <v>-20.824291503950008</v>
      </c>
      <c r="U16" s="9">
        <f t="shared" si="0"/>
        <v>-1.9332893691975387E-2</v>
      </c>
    </row>
    <row r="17" spans="4:21" x14ac:dyDescent="0.2">
      <c r="D17" s="8"/>
      <c r="E17" s="22" t="s">
        <v>18</v>
      </c>
      <c r="F17" s="5" t="s">
        <v>6</v>
      </c>
      <c r="G17" s="1">
        <v>1056.5806910692099</v>
      </c>
      <c r="H17" s="9">
        <v>5.0865621561197803E-2</v>
      </c>
      <c r="I17" s="1">
        <v>1061.23977486632</v>
      </c>
      <c r="J17" s="9">
        <v>5.1089917911916201E-2</v>
      </c>
      <c r="K17" s="1">
        <f t="shared" si="1"/>
        <v>4.6590837971100427</v>
      </c>
      <c r="L17" s="9">
        <f t="shared" si="2"/>
        <v>4.4095863538782532E-3</v>
      </c>
      <c r="N17" s="30"/>
      <c r="O17" s="5" t="s">
        <v>7</v>
      </c>
      <c r="P17" s="1">
        <v>770.58650973711303</v>
      </c>
      <c r="Q17" s="9">
        <v>5.25195295673298E-3</v>
      </c>
      <c r="R17" s="1">
        <v>585.03116451984704</v>
      </c>
      <c r="S17" s="9">
        <v>5.6457688336183399E-3</v>
      </c>
      <c r="T17" s="1">
        <f>R17-P17</f>
        <v>-185.55534521726599</v>
      </c>
      <c r="U17" s="9">
        <f t="shared" si="0"/>
        <v>-0.24079755208869219</v>
      </c>
    </row>
    <row r="18" spans="4:21" x14ac:dyDescent="0.2">
      <c r="D18" s="8"/>
      <c r="E18" s="22"/>
      <c r="F18" s="5" t="s">
        <v>7</v>
      </c>
      <c r="G18" s="1">
        <v>803.37993314901303</v>
      </c>
      <c r="H18" s="9">
        <v>3.8676099227277397E-2</v>
      </c>
      <c r="I18" s="1">
        <v>639.44956797314205</v>
      </c>
      <c r="J18" s="9">
        <v>3.0784207970977199E-2</v>
      </c>
      <c r="K18" s="1">
        <f t="shared" si="1"/>
        <v>-163.93036517587097</v>
      </c>
      <c r="L18" s="9">
        <f t="shared" si="2"/>
        <v>-0.20405085864332229</v>
      </c>
      <c r="N18" s="30"/>
      <c r="O18" s="5" t="s">
        <v>8</v>
      </c>
      <c r="P18" s="1">
        <v>109.093566817257</v>
      </c>
      <c r="Q18" s="9">
        <v>6.8739221574570797E-2</v>
      </c>
      <c r="R18" s="1">
        <v>117.27391021192</v>
      </c>
      <c r="S18" s="9">
        <v>6.8632363338467603E-2</v>
      </c>
      <c r="T18" s="1">
        <f>R18-P18</f>
        <v>8.180343394662998</v>
      </c>
      <c r="U18" s="9">
        <f t="shared" si="0"/>
        <v>7.4984654304739329E-2</v>
      </c>
    </row>
    <row r="19" spans="4:21" x14ac:dyDescent="0.2">
      <c r="D19" s="8"/>
      <c r="E19" s="22"/>
      <c r="F19" s="5" t="s">
        <v>8</v>
      </c>
      <c r="G19" s="1">
        <v>120.967725445727</v>
      </c>
      <c r="H19" s="9">
        <v>5.8235954865071401E-3</v>
      </c>
      <c r="I19" s="1">
        <v>109.909784233018</v>
      </c>
      <c r="J19" s="9">
        <v>5.2912470745723802E-3</v>
      </c>
      <c r="K19" s="1">
        <f t="shared" si="1"/>
        <v>-11.057941212708997</v>
      </c>
      <c r="L19" s="9">
        <f t="shared" si="2"/>
        <v>-9.1412326485961898E-2</v>
      </c>
      <c r="N19" s="30"/>
      <c r="O19" s="5" t="s">
        <v>9</v>
      </c>
      <c r="P19" s="1">
        <v>1427.85111054698</v>
      </c>
      <c r="Q19" s="9">
        <v>7.1581194187092606E-2</v>
      </c>
      <c r="R19" s="1">
        <v>1425.6314512666399</v>
      </c>
      <c r="S19" s="9">
        <v>7.2495305980292302E-2</v>
      </c>
      <c r="T19" s="1">
        <f>R19-P19</f>
        <v>-2.2196592803400108</v>
      </c>
      <c r="U19" s="9">
        <f t="shared" si="0"/>
        <v>-1.554545333154313E-3</v>
      </c>
    </row>
    <row r="20" spans="4:21" x14ac:dyDescent="0.2">
      <c r="D20" s="8"/>
      <c r="E20" s="22"/>
      <c r="F20" s="5" t="s">
        <v>9</v>
      </c>
      <c r="G20" s="1">
        <v>1411.7997103211001</v>
      </c>
      <c r="H20" s="9">
        <v>6.7966479410798003E-2</v>
      </c>
      <c r="I20" s="1">
        <v>1481.7182783391199</v>
      </c>
      <c r="J20" s="9">
        <v>7.1332480181933305E-2</v>
      </c>
      <c r="K20" s="1">
        <f t="shared" si="1"/>
        <v>69.918568018019869</v>
      </c>
      <c r="L20" s="9">
        <f t="shared" si="2"/>
        <v>4.9524424397365527E-2</v>
      </c>
      <c r="N20" s="38"/>
      <c r="O20" s="7" t="s">
        <v>10</v>
      </c>
      <c r="P20" s="3">
        <v>1486.8845656542801</v>
      </c>
      <c r="Q20" s="11">
        <v>4.8859976115595498E-2</v>
      </c>
      <c r="R20" s="3">
        <v>1505.8724958226301</v>
      </c>
      <c r="S20" s="11">
        <v>4.4374369568181603E-2</v>
      </c>
      <c r="T20" s="3">
        <f>R20-P20</f>
        <v>18.987930168349976</v>
      </c>
      <c r="U20" s="11">
        <f t="shared" si="0"/>
        <v>1.2770278612714389E-2</v>
      </c>
    </row>
    <row r="21" spans="4:21" x14ac:dyDescent="0.2">
      <c r="D21" s="8"/>
      <c r="E21" s="29"/>
      <c r="F21" s="7" t="s">
        <v>10</v>
      </c>
      <c r="G21" s="3">
        <v>1488.55077913321</v>
      </c>
      <c r="H21" s="11">
        <v>7.1661408585268802E-2</v>
      </c>
      <c r="I21" s="3">
        <v>1466.95328889499</v>
      </c>
      <c r="J21" s="11">
        <v>7.0621668057721104E-2</v>
      </c>
      <c r="K21" s="3">
        <f t="shared" si="1"/>
        <v>-21.597490238219962</v>
      </c>
      <c r="L21" s="11">
        <f t="shared" si="2"/>
        <v>-1.4509071871096181E-2</v>
      </c>
    </row>
    <row r="23" spans="4:21" x14ac:dyDescent="0.2">
      <c r="E23" t="s">
        <v>23</v>
      </c>
      <c r="G23" s="2"/>
      <c r="H23" s="2"/>
      <c r="I23" s="2"/>
      <c r="J23" s="2"/>
      <c r="K23" s="2"/>
      <c r="L23" s="2"/>
      <c r="N23" t="s">
        <v>28</v>
      </c>
      <c r="P23" s="2"/>
      <c r="Q23" s="2"/>
      <c r="R23" s="2"/>
      <c r="S23" s="2"/>
      <c r="T23" s="2"/>
      <c r="U23" s="2"/>
    </row>
    <row r="24" spans="4:21" x14ac:dyDescent="0.2">
      <c r="E24" s="18" t="s">
        <v>12</v>
      </c>
      <c r="F24" s="19"/>
      <c r="G24" s="22" t="s">
        <v>13</v>
      </c>
      <c r="H24" s="23"/>
      <c r="I24" s="22" t="s">
        <v>14</v>
      </c>
      <c r="J24" s="23"/>
      <c r="K24" s="24" t="s">
        <v>19</v>
      </c>
      <c r="L24" s="25"/>
      <c r="N24" s="18" t="s">
        <v>12</v>
      </c>
      <c r="O24" s="19"/>
      <c r="P24" s="22" t="s">
        <v>13</v>
      </c>
      <c r="Q24" s="23"/>
      <c r="R24" s="22" t="s">
        <v>14</v>
      </c>
      <c r="S24" s="23"/>
      <c r="T24" s="24" t="s">
        <v>19</v>
      </c>
      <c r="U24" s="25"/>
    </row>
    <row r="25" spans="4:21" x14ac:dyDescent="0.2">
      <c r="E25" s="20"/>
      <c r="F25" s="21"/>
      <c r="G25" s="14" t="s">
        <v>15</v>
      </c>
      <c r="H25" s="15" t="s">
        <v>16</v>
      </c>
      <c r="I25" s="14" t="s">
        <v>15</v>
      </c>
      <c r="J25" s="15" t="s">
        <v>16</v>
      </c>
      <c r="K25" s="12" t="s">
        <v>20</v>
      </c>
      <c r="L25" s="13" t="s">
        <v>21</v>
      </c>
      <c r="N25" s="20"/>
      <c r="O25" s="21"/>
      <c r="P25" s="14" t="s">
        <v>15</v>
      </c>
      <c r="Q25" s="15" t="s">
        <v>16</v>
      </c>
      <c r="R25" s="14" t="s">
        <v>15</v>
      </c>
      <c r="S25" s="15" t="s">
        <v>16</v>
      </c>
      <c r="T25" s="12" t="s">
        <v>20</v>
      </c>
      <c r="U25" s="13" t="s">
        <v>21</v>
      </c>
    </row>
    <row r="26" spans="4:21" x14ac:dyDescent="0.2">
      <c r="D26" s="8"/>
      <c r="E26" s="22" t="s">
        <v>17</v>
      </c>
      <c r="F26" s="5" t="s">
        <v>5</v>
      </c>
      <c r="G26" s="1">
        <v>14881.0722126579</v>
      </c>
      <c r="H26" s="9">
        <v>0.71640054942508402</v>
      </c>
      <c r="I26" s="1">
        <v>15144.423020677999</v>
      </c>
      <c r="J26" s="9">
        <v>0.7290787127228</v>
      </c>
      <c r="K26" s="1">
        <f>I26-G26</f>
        <v>263.35080802009907</v>
      </c>
      <c r="L26" s="9">
        <f>K26/G26</f>
        <v>1.7697031790228919E-2</v>
      </c>
      <c r="N26" s="30" t="s">
        <v>17</v>
      </c>
      <c r="O26" s="5" t="s">
        <v>5</v>
      </c>
      <c r="P26" s="1">
        <v>14885.5218029968</v>
      </c>
      <c r="Q26" s="9">
        <v>0.71661476039846295</v>
      </c>
      <c r="R26" s="1">
        <v>15160.1278446382</v>
      </c>
      <c r="S26" s="9">
        <v>0.72983477010582898</v>
      </c>
      <c r="T26" s="1">
        <f>R26-P26</f>
        <v>274.60604164140022</v>
      </c>
      <c r="U26" s="9">
        <f>T26/P26</f>
        <v>1.8447861302793946E-2</v>
      </c>
    </row>
    <row r="27" spans="4:21" ht="17" thickBot="1" x14ac:dyDescent="0.25">
      <c r="D27" s="8"/>
      <c r="E27" s="26"/>
      <c r="F27" s="6" t="s">
        <v>11</v>
      </c>
      <c r="G27" s="4">
        <v>1009.64894822391</v>
      </c>
      <c r="H27" s="10">
        <v>4.8606246303866299E-2</v>
      </c>
      <c r="I27" s="4">
        <v>868.30628501540002</v>
      </c>
      <c r="J27" s="10">
        <v>4.1801766080078698E-2</v>
      </c>
      <c r="K27" s="4">
        <f>I27-G27</f>
        <v>-141.34266320850998</v>
      </c>
      <c r="L27" s="10">
        <f>K27/G27</f>
        <v>-0.1399918887224596</v>
      </c>
      <c r="N27" s="31"/>
      <c r="O27" s="6" t="s">
        <v>11</v>
      </c>
      <c r="P27" s="4">
        <v>1009.64894822391</v>
      </c>
      <c r="Q27" s="10">
        <v>5.1855527651373398E-2</v>
      </c>
      <c r="R27" s="4">
        <v>921.74440467026704</v>
      </c>
      <c r="S27" s="10">
        <v>5.0853010247948097E-2</v>
      </c>
      <c r="T27" s="4">
        <f>R27-P27</f>
        <v>-87.904543553642952</v>
      </c>
      <c r="U27" s="10">
        <f>T27/P27</f>
        <v>-8.7064463057459004E-2</v>
      </c>
    </row>
    <row r="28" spans="4:21" x14ac:dyDescent="0.2">
      <c r="D28" s="8"/>
      <c r="E28" s="27" t="s">
        <v>22</v>
      </c>
      <c r="F28" s="28"/>
      <c r="G28" s="16">
        <f>SUM(G17:G21)</f>
        <v>4881.2788391182603</v>
      </c>
      <c r="H28" s="17">
        <f>1-H26-H27</f>
        <v>0.23499320427104969</v>
      </c>
      <c r="I28" s="16">
        <f>SUM(I17:I21)</f>
        <v>4759.2706943065896</v>
      </c>
      <c r="J28" s="17">
        <f>1-J26-J27</f>
        <v>0.22911952119712131</v>
      </c>
      <c r="K28" s="16">
        <f>I28-G28</f>
        <v>-122.00814481167072</v>
      </c>
      <c r="L28" s="17">
        <f>K28/G28</f>
        <v>-2.4995118868011628E-2</v>
      </c>
      <c r="N28" s="32" t="s">
        <v>22</v>
      </c>
      <c r="O28" s="28"/>
      <c r="P28" s="16">
        <f>SUM(P16:P20)</f>
        <v>4871.5587731299502</v>
      </c>
      <c r="Q28" s="17">
        <f>1-Q26-Q27</f>
        <v>0.23152971195016364</v>
      </c>
      <c r="R28" s="16">
        <f>SUM(R16:R20)</f>
        <v>4690.1277506914066</v>
      </c>
      <c r="S28" s="17">
        <f>1-S26-S27</f>
        <v>0.21931221964622294</v>
      </c>
      <c r="T28" s="16">
        <f>R28-P28</f>
        <v>-181.43102243854355</v>
      </c>
      <c r="U28" s="17">
        <f>T28/P28</f>
        <v>-3.7242909485001474E-2</v>
      </c>
    </row>
  </sheetData>
  <mergeCells count="24">
    <mergeCell ref="N26:N27"/>
    <mergeCell ref="N28:O28"/>
    <mergeCell ref="T12:U12"/>
    <mergeCell ref="N14:N15"/>
    <mergeCell ref="N16:N20"/>
    <mergeCell ref="N24:O25"/>
    <mergeCell ref="P24:Q24"/>
    <mergeCell ref="R24:S24"/>
    <mergeCell ref="T24:U24"/>
    <mergeCell ref="K13:L13"/>
    <mergeCell ref="E13:F14"/>
    <mergeCell ref="N12:O13"/>
    <mergeCell ref="P12:Q12"/>
    <mergeCell ref="R12:S12"/>
    <mergeCell ref="E28:F28"/>
    <mergeCell ref="E17:E21"/>
    <mergeCell ref="E15:E16"/>
    <mergeCell ref="G13:H13"/>
    <mergeCell ref="I13:J13"/>
    <mergeCell ref="E24:F25"/>
    <mergeCell ref="G24:H24"/>
    <mergeCell ref="I24:J24"/>
    <mergeCell ref="K24:L24"/>
    <mergeCell ref="E26:E2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A86D3-34D2-7640-B56A-D8E7B8A7FC5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summary_status_pool_estimated_w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Minton</dc:creator>
  <cp:lastModifiedBy>Jon Minton</cp:lastModifiedBy>
  <dcterms:created xsi:type="dcterms:W3CDTF">2023-08-25T13:17:12Z</dcterms:created>
  <dcterms:modified xsi:type="dcterms:W3CDTF">2023-08-25T15:16:34Z</dcterms:modified>
</cp:coreProperties>
</file>