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zilan/MyGit/MarkdownPhotos/装修前期/"/>
    </mc:Choice>
  </mc:AlternateContent>
  <xr:revisionPtr revIDLastSave="0" documentId="13_ncr:1_{1AEF6189-C39A-B644-841A-198D6D8BBF7F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家具工程" sheetId="1" r:id="rId1"/>
    <sheet name="门" sheetId="2" r:id="rId2"/>
    <sheet name="Sheet1" sheetId="3" r:id="rId3"/>
  </sheets>
  <definedNames>
    <definedName name="_xlnm._FilterDatabase" localSheetId="0" hidden="1">家具工程!$3:$3</definedName>
    <definedName name="_xlnm.Print_Area" localSheetId="0">家具工程!$A$1:$L$37</definedName>
  </definedNames>
  <calcPr calcId="162913" concurrentCalc="0"/>
</workbook>
</file>

<file path=xl/calcChain.xml><?xml version="1.0" encoding="utf-8"?>
<calcChain xmlns="http://schemas.openxmlformats.org/spreadsheetml/2006/main">
  <c r="F44" i="2" l="1"/>
  <c r="F45" i="2"/>
  <c r="F46" i="2"/>
  <c r="F47" i="2"/>
  <c r="H48" i="2"/>
  <c r="F49" i="2"/>
  <c r="F50" i="2"/>
  <c r="F51" i="2"/>
  <c r="F52" i="2"/>
  <c r="H52" i="2"/>
  <c r="F53" i="2"/>
  <c r="C45" i="2"/>
  <c r="F33" i="2"/>
  <c r="F36" i="2"/>
  <c r="F35" i="2"/>
  <c r="C31" i="2"/>
  <c r="F31" i="2"/>
  <c r="F30" i="2"/>
  <c r="F34" i="2"/>
  <c r="F39" i="2"/>
  <c r="F28" i="2"/>
  <c r="F29" i="2"/>
  <c r="F32" i="2"/>
  <c r="F37" i="2"/>
  <c r="F38" i="2"/>
  <c r="F40" i="2"/>
  <c r="F41" i="2"/>
  <c r="F15" i="2"/>
  <c r="F6" i="2"/>
  <c r="F7" i="2"/>
  <c r="F8" i="2"/>
  <c r="F9" i="2"/>
  <c r="F10" i="2"/>
  <c r="F11" i="2"/>
  <c r="F12" i="2"/>
  <c r="F14" i="2"/>
  <c r="F16" i="2"/>
  <c r="F2" i="2"/>
  <c r="F3" i="2"/>
  <c r="F4" i="2"/>
  <c r="F5" i="2"/>
  <c r="F13" i="2"/>
  <c r="F23" i="2"/>
  <c r="E21" i="1"/>
  <c r="F21" i="1"/>
  <c r="E6" i="1"/>
  <c r="F6" i="1"/>
  <c r="E7" i="1"/>
  <c r="F7" i="1"/>
  <c r="E8" i="1"/>
  <c r="F8" i="1"/>
  <c r="E9" i="1"/>
  <c r="F9" i="1"/>
  <c r="E10" i="1"/>
  <c r="F10" i="1"/>
  <c r="E11" i="1"/>
  <c r="F11" i="1"/>
  <c r="F12" i="1"/>
  <c r="E13" i="1"/>
  <c r="F13" i="1"/>
  <c r="F14" i="1"/>
  <c r="F15" i="1"/>
  <c r="E16" i="1"/>
  <c r="F16" i="1"/>
  <c r="F17" i="1"/>
  <c r="E18" i="1"/>
  <c r="F18" i="1"/>
  <c r="E19" i="1"/>
  <c r="F19" i="1"/>
  <c r="E20" i="1"/>
  <c r="F20" i="1"/>
  <c r="F23" i="1"/>
  <c r="F25" i="1"/>
  <c r="D27" i="1"/>
  <c r="E27" i="1"/>
  <c r="F27" i="1"/>
  <c r="D28" i="1"/>
  <c r="F28" i="1"/>
  <c r="F29" i="1"/>
  <c r="D30" i="1"/>
  <c r="E30" i="1"/>
  <c r="F30" i="1"/>
  <c r="E32" i="1"/>
  <c r="F32" i="1"/>
  <c r="E33" i="1"/>
  <c r="F33" i="1"/>
  <c r="F34" i="1"/>
  <c r="F35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yuankun li</author>
  </authors>
  <commentList>
    <comment ref="D6" authorId="0" shapeId="0" xr:uid="{765ED481-6437-A747-8BDE-415E3C5A72CA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4.165
</t>
        </r>
      </text>
    </comment>
    <comment ref="L6" authorId="0" shapeId="0" xr:uid="{76762636-C202-9C41-9270-02675DE603F0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宋体"/>
            <charset val="134"/>
          </rPr>
          <t xml:space="preserve">
</t>
        </r>
        <r>
          <rPr>
            <sz val="10"/>
            <color rgb="FF000000"/>
            <rFont val="宋体"/>
            <charset val="134"/>
          </rPr>
          <t>到底那部分用木饰面？</t>
        </r>
        <r>
          <rPr>
            <sz val="10"/>
            <color rgb="FF000000"/>
            <rFont val="宋体"/>
            <charset val="134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9" authorId="0" shapeId="0" xr:uid="{40D554E4-7ADF-3141-9E2B-B25598C07F35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2.48
</t>
        </r>
      </text>
    </comment>
    <comment ref="D10" authorId="0" shapeId="0" xr:uid="{43A408D8-3747-584A-B38F-27750540051E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还没确定数量，可能比</t>
        </r>
        <r>
          <rPr>
            <sz val="10"/>
            <color rgb="FF000000"/>
            <rFont val="Tahoma"/>
            <family val="2"/>
          </rPr>
          <t>3</t>
        </r>
        <r>
          <rPr>
            <sz val="10"/>
            <color rgb="FF000000"/>
            <rFont val="Tahoma"/>
            <family val="2"/>
          </rPr>
          <t>个多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13" authorId="0" shapeId="0" xr:uid="{A234A74E-31AC-AF49-8B70-5111F03D0390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  <comment ref="L18" authorId="0" shapeId="0" xr:uid="{081B55BD-0FF5-FC46-858C-0C88D6EAD558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  <comment ref="L33" authorId="0" shapeId="0" xr:uid="{82BE7485-044A-8541-AFCC-EC41DEC8F3DD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</commentList>
</comments>
</file>

<file path=xl/sharedStrings.xml><?xml version="1.0" encoding="utf-8"?>
<sst xmlns="http://schemas.openxmlformats.org/spreadsheetml/2006/main" count="242" uniqueCount="140">
  <si>
    <t xml:space="preserve"> 工  程 （ 预 ） 算  书</t>
  </si>
  <si>
    <t>序列</t>
  </si>
  <si>
    <t>工程项目:</t>
  </si>
  <si>
    <t>单位</t>
  </si>
  <si>
    <t>工程造价</t>
  </si>
  <si>
    <t>其中单价包含以下内容</t>
  </si>
  <si>
    <t>备注或工艺说明</t>
  </si>
  <si>
    <t>工程量</t>
  </si>
  <si>
    <t>单价</t>
  </si>
  <si>
    <t xml:space="preserve">金额 </t>
  </si>
  <si>
    <t>主材</t>
  </si>
  <si>
    <t>辅料</t>
  </si>
  <si>
    <t>机械</t>
  </si>
  <si>
    <t>人工</t>
  </si>
  <si>
    <t>损耗</t>
  </si>
  <si>
    <t>㎡</t>
  </si>
  <si>
    <t>总计</t>
  </si>
  <si>
    <t>二、主卧工程</t>
  </si>
  <si>
    <t>只</t>
  </si>
  <si>
    <t>一</t>
  </si>
  <si>
    <r>
      <t xml:space="preserve">                                                        </t>
    </r>
    <r>
      <rPr>
        <b/>
        <sz val="16"/>
        <rFont val="宋体"/>
        <charset val="134"/>
      </rPr>
      <t>家具工程</t>
    </r>
  </si>
  <si>
    <t>一、 客餐厅工程</t>
  </si>
  <si>
    <t>柜子每增加一个抽屉</t>
  </si>
  <si>
    <t>饰面板开放油漆</t>
  </si>
  <si>
    <t>三、次卧工程</t>
  </si>
  <si>
    <t>m</t>
  </si>
  <si>
    <t>四、书房工程</t>
  </si>
  <si>
    <t>五、 生活阳台工程</t>
  </si>
  <si>
    <t>家具工程直接费</t>
  </si>
  <si>
    <t>家具工程总价</t>
  </si>
  <si>
    <t>四</t>
    <phoneticPr fontId="7" type="noConversion"/>
  </si>
  <si>
    <t>1、本预算木饰面为水曲柳，红胡桃，红檀，柚木，黑胡桃，枫木。若更换其他饰面板，价位上浮15%。</t>
    <phoneticPr fontId="7" type="noConversion"/>
  </si>
  <si>
    <t>3、实木线条，红胡桃，水曲柳，白木，榉木线条木制品的单价不变。黑胡桃，柚木，线条木制品单价上浮15%。黑檀，紫檀名贵木制品单价另计。</t>
    <phoneticPr fontId="7" type="noConversion"/>
  </si>
  <si>
    <t>平板开门顶（吊）柜</t>
    <phoneticPr fontId="7" type="noConversion"/>
  </si>
  <si>
    <t>2、本预算木器漆调同一种颜色为免费，后期增加不同颜色，每增加一色加200元。</t>
    <phoneticPr fontId="7" type="noConversion"/>
  </si>
  <si>
    <t>立邦封闭混漆1、原子灰封底，刷配套底漆一遍，喷涂面漆二遍。</t>
    <phoneticPr fontId="7" type="noConversion"/>
  </si>
  <si>
    <t>千年舟E0级1.65cm木工板立架，实木线条收口</t>
    <phoneticPr fontId="7" type="noConversion"/>
  </si>
  <si>
    <t>层板（350mm以内）</t>
  </si>
  <si>
    <t>电视背景吊柜柜体制作</t>
    <phoneticPr fontId="7" type="noConversion"/>
  </si>
  <si>
    <t>电视背景柜体</t>
    <phoneticPr fontId="7" type="noConversion"/>
  </si>
  <si>
    <t>鞋柜1</t>
    <phoneticPr fontId="7" type="noConversion"/>
  </si>
  <si>
    <t>书柜柜体1</t>
    <phoneticPr fontId="7" type="noConversion"/>
  </si>
  <si>
    <t>书柜柜体2</t>
    <phoneticPr fontId="7" type="noConversion"/>
  </si>
  <si>
    <t>餐边柜上柜</t>
    <phoneticPr fontId="7" type="noConversion"/>
  </si>
  <si>
    <t>餐边柜下柜</t>
    <phoneticPr fontId="7" type="noConversion"/>
  </si>
  <si>
    <t>m</t>
    <phoneticPr fontId="7" type="noConversion"/>
  </si>
  <si>
    <t>餐厅酒柜柜体</t>
    <phoneticPr fontId="7" type="noConversion"/>
  </si>
  <si>
    <t>木工板立架、背板五夹板、无抽斗、实木收边</t>
    <phoneticPr fontId="7" type="noConversion"/>
  </si>
  <si>
    <t>白色部分</t>
  </si>
  <si>
    <t>千年舟E0级免漆(衫木芯)生态板立架，免漆(衫木芯)九厘背板封底，扣条封边。</t>
  </si>
  <si>
    <t>1、千年舟E0级免漆(衫木芯)生态板18mm立架，免漆(衫木芯)九厘背板封后背，实木线条封边。2、柜体厚度≤400MM，超出该尺寸按比例调整单价。（不含门板、酒架）</t>
  </si>
  <si>
    <t>1、千年舟E0级免漆(衫木芯)生态板立架，免漆(衫木芯)九厘背板封后背，实木线条封边。2、缕空部分贴水曲柳饰面板。3、柜体厚度≤400MM，超出该尺寸按比例调整单价。（不含门板、酒架）</t>
  </si>
  <si>
    <t>1、千年舟E0级免漆(衫木芯)生态板立架，免漆(衫木芯)九厘背板封后背，实木线条封边。（不含门板、酒架）</t>
  </si>
  <si>
    <t>1、千年舟E0级免漆(衫木芯)生态板18mm立架，免漆(衫木芯)(衫木芯)九厘背板封后背，实木线条封边。2、柜体厚度≤500MM，超出该尺寸按比例调整单价。（不含门板、酒架）</t>
  </si>
  <si>
    <t>餐厅酒柜柜体饰面</t>
  </si>
  <si>
    <t>鞋柜柜体(镂空部分)</t>
  </si>
  <si>
    <t>鞋柜柜体(镂空部分)饰面</t>
  </si>
  <si>
    <t>鞋柜2（挨着镂空部分）</t>
  </si>
  <si>
    <t>鞋柜2旁边背景立架基层处理</t>
  </si>
  <si>
    <t>书柜门上方基层</t>
  </si>
  <si>
    <t>衣柜框架</t>
  </si>
  <si>
    <t>走廊柜体</t>
  </si>
  <si>
    <t>主卧衣柜门</t>
  </si>
  <si>
    <t>总价</t>
  </si>
  <si>
    <t>尺寸</t>
  </si>
  <si>
    <t>次卧衣柜门</t>
  </si>
  <si>
    <t>钛合金框架，面模压，实木多层</t>
  </si>
  <si>
    <t>2.40*2.8</t>
  </si>
  <si>
    <t>实木复合烤漆</t>
  </si>
  <si>
    <t>4.165*0.48</t>
  </si>
  <si>
    <t>4.5*2.45</t>
  </si>
  <si>
    <t>客厅电视柜门-吊柜</t>
  </si>
  <si>
    <t>2.565*0.47</t>
  </si>
  <si>
    <t>客厅电视柜门-底柜</t>
  </si>
  <si>
    <t>鞋柜门-挨着电视柜侧板</t>
  </si>
  <si>
    <t>2.51*0.325</t>
  </si>
  <si>
    <t>鞋柜门-挨着电视柜（顶柜+底柜）</t>
  </si>
  <si>
    <t>毛坯门</t>
  </si>
  <si>
    <t>鞋柜门（餐厅）</t>
  </si>
  <si>
    <t>2.550*1.23+0.39*2.550</t>
  </si>
  <si>
    <t>书柜</t>
  </si>
  <si>
    <t>0.84*0.9</t>
  </si>
  <si>
    <t>西厨-顶柜</t>
  </si>
  <si>
    <t>西厨-底柜</t>
  </si>
  <si>
    <t>3.570*0.610</t>
  </si>
  <si>
    <t>2.493*0.8</t>
  </si>
  <si>
    <t>1.140*2.510</t>
  </si>
  <si>
    <t>走廊柜子门</t>
  </si>
  <si>
    <t>鞋柜门-挨着电视柜（坐垫旁边门）</t>
  </si>
  <si>
    <t>阳台吊柜门</t>
  </si>
  <si>
    <t>1.545*0.710</t>
  </si>
  <si>
    <t>主卧门</t>
  </si>
  <si>
    <t>儿童房门</t>
  </si>
  <si>
    <t>次卫生间门</t>
  </si>
  <si>
    <t>长虹玻璃门</t>
  </si>
  <si>
    <t>主卧卫生间门</t>
  </si>
  <si>
    <t>玻璃门</t>
  </si>
  <si>
    <t>储物间门-电视柜</t>
  </si>
  <si>
    <t>次卧门--电视柜</t>
  </si>
  <si>
    <t>0.74*0.51+0.74*0.450</t>
  </si>
  <si>
    <t>1.509*0.210</t>
  </si>
  <si>
    <t>1.485+1.2+ 1.2+1.2 =5.09</t>
  </si>
  <si>
    <t>橱柜</t>
  </si>
  <si>
    <t>E0 1.8 多层</t>
  </si>
  <si>
    <t>橱柜-下柜柜体</t>
  </si>
  <si>
    <t>橱柜-下柜柜门</t>
  </si>
  <si>
    <t>多层烤漆</t>
  </si>
  <si>
    <t>5.09*0.85</t>
  </si>
  <si>
    <t>石英石台面</t>
  </si>
  <si>
    <t>2.0 纯白</t>
  </si>
  <si>
    <t>包燃气管</t>
  </si>
  <si>
    <t>石英石</t>
  </si>
  <si>
    <t>手工槽安装</t>
  </si>
  <si>
    <t>拉篮</t>
  </si>
  <si>
    <t>调味篮</t>
  </si>
  <si>
    <t>个</t>
  </si>
  <si>
    <t>抽屉柜体</t>
  </si>
  <si>
    <t>橱柜-吊柜柜体</t>
  </si>
  <si>
    <t>橱柜-吊柜柜门</t>
  </si>
  <si>
    <t>1.2*0.85</t>
  </si>
  <si>
    <t>抽屉柜体五金</t>
  </si>
  <si>
    <t>汇泰龙三节轨道</t>
  </si>
  <si>
    <t>铰链</t>
  </si>
  <si>
    <t>西厨石英石台面</t>
  </si>
  <si>
    <t>套</t>
  </si>
  <si>
    <t>汇泰龙，顶柜3个门，底柜3个门</t>
  </si>
  <si>
    <t>1500-2300</t>
  </si>
  <si>
    <t>浴室柜</t>
  </si>
  <si>
    <t>次卧镜柜-镜子</t>
  </si>
  <si>
    <t>次卧镜柜-柜体</t>
  </si>
  <si>
    <t>次卧底柜-柜体</t>
  </si>
  <si>
    <t>次卧底柜-抽屉</t>
  </si>
  <si>
    <t>餐厅背景立架基层处理</t>
  </si>
  <si>
    <t>木工板基层立架处理（按展开面积计算），要贴木饰面</t>
  </si>
  <si>
    <t>主卧镜柜-柜体</t>
  </si>
  <si>
    <t>主卧镜柜-镜子</t>
  </si>
  <si>
    <t>主卧底柜-柜体</t>
  </si>
  <si>
    <t>主卧底柜-抽屉</t>
  </si>
  <si>
    <t>主卧浴室柜总价</t>
  </si>
  <si>
    <t>公卫浴室柜总价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</si>
</sst>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0.00_);[Red]\(0.00\)"/>
    <numFmt numFmtId="166" formatCode="0.00_ "/>
    <numFmt numFmtId="167" formatCode="0.0_);[Red]\(0.0\)"/>
    <numFmt numFmtId="168" formatCode="0.0_ "/>
  </numFmts>
  <fonts count="12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宋体"/>
      <charset val="134"/>
    </font>
    <font>
      <sz val="12"/>
      <color rgb="FF454545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vertical="center"/>
    </xf>
    <xf numFmtId="167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4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10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14" xfId="0" applyNumberFormat="1" applyFont="1" applyBorder="1" applyAlignment="1">
      <alignment horizontal="left" vertical="center"/>
    </xf>
    <xf numFmtId="165" fontId="3" fillId="0" borderId="15" xfId="0" applyNumberFormat="1" applyFont="1" applyBorder="1" applyAlignment="1">
      <alignment horizontal="left" vertical="center"/>
    </xf>
    <xf numFmtId="165" fontId="3" fillId="0" borderId="16" xfId="0" applyNumberFormat="1" applyFont="1" applyBorder="1" applyAlignment="1">
      <alignment horizontal="left" vertical="center"/>
    </xf>
    <xf numFmtId="166" fontId="0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</cellXfs>
  <cellStyles count="50">
    <cellStyle name="_ET_STYLE_NoName_00_" xfId="1" xr:uid="{00000000-0005-0000-0000-000000000000}"/>
    <cellStyle name="_ET_STYLE_NoName_00_ 10" xfId="2" xr:uid="{00000000-0005-0000-0000-000001000000}"/>
    <cellStyle name="_ET_STYLE_NoName_00_ 11" xfId="3" xr:uid="{00000000-0005-0000-0000-000002000000}"/>
    <cellStyle name="_ET_STYLE_NoName_00_ 12" xfId="4" xr:uid="{00000000-0005-0000-0000-000003000000}"/>
    <cellStyle name="_ET_STYLE_NoName_00_ 13" xfId="5" xr:uid="{00000000-0005-0000-0000-000004000000}"/>
    <cellStyle name="_ET_STYLE_NoName_00_ 2" xfId="6" xr:uid="{00000000-0005-0000-0000-000005000000}"/>
    <cellStyle name="_ET_STYLE_NoName_00_ 3" xfId="7" xr:uid="{00000000-0005-0000-0000-000006000000}"/>
    <cellStyle name="_ET_STYLE_NoName_00_ 4" xfId="8" xr:uid="{00000000-0005-0000-0000-000007000000}"/>
    <cellStyle name="_ET_STYLE_NoName_00_ 5" xfId="9" xr:uid="{00000000-0005-0000-0000-000008000000}"/>
    <cellStyle name="_ET_STYLE_NoName_00_ 6" xfId="10" xr:uid="{00000000-0005-0000-0000-000009000000}"/>
    <cellStyle name="_ET_STYLE_NoName_00_ 7" xfId="11" xr:uid="{00000000-0005-0000-0000-00000A000000}"/>
    <cellStyle name="_ET_STYLE_NoName_00_ 8" xfId="12" xr:uid="{00000000-0005-0000-0000-00000B000000}"/>
    <cellStyle name="_ET_STYLE_NoName_00_ 9" xfId="13" xr:uid="{00000000-0005-0000-0000-00000C000000}"/>
    <cellStyle name="_ET_STYLE_NoName_00__Sheet1" xfId="14" xr:uid="{00000000-0005-0000-0000-00000D000000}"/>
    <cellStyle name="0,0_x000d__x000a_NA_x000d__x000a_" xfId="15" xr:uid="{00000000-0005-0000-0000-00000E000000}"/>
    <cellStyle name="0,0_x000d__x000a_NA_x000d__x000a_ 10" xfId="16" xr:uid="{00000000-0005-0000-0000-00000F000000}"/>
    <cellStyle name="0,0_x000d__x000a_NA_x000d__x000a_ 11" xfId="17" xr:uid="{00000000-0005-0000-0000-000010000000}"/>
    <cellStyle name="0,0_x000d__x000a_NA_x000d__x000a_ 12" xfId="18" xr:uid="{00000000-0005-0000-0000-000011000000}"/>
    <cellStyle name="0,0_x000d__x000a_NA_x000d__x000a_ 13" xfId="19" xr:uid="{00000000-0005-0000-0000-000012000000}"/>
    <cellStyle name="0,0_x000d__x000a_NA_x000d__x000a_ 2" xfId="20" xr:uid="{00000000-0005-0000-0000-000013000000}"/>
    <cellStyle name="0,0_x000d__x000a_NA_x000d__x000a_ 2 2" xfId="21" xr:uid="{00000000-0005-0000-0000-000014000000}"/>
    <cellStyle name="0,0_x000d__x000a_NA_x000d__x000a_ 3" xfId="22" xr:uid="{00000000-0005-0000-0000-000015000000}"/>
    <cellStyle name="0,0_x000d__x000a_NA_x000d__x000a_ 4" xfId="23" xr:uid="{00000000-0005-0000-0000-000016000000}"/>
    <cellStyle name="0,0_x000d__x000a_NA_x000d__x000a_ 5" xfId="24" xr:uid="{00000000-0005-0000-0000-000017000000}"/>
    <cellStyle name="0,0_x000d__x000a_NA_x000d__x000a_ 6" xfId="25" xr:uid="{00000000-0005-0000-0000-000018000000}"/>
    <cellStyle name="0,0_x000d__x000a_NA_x000d__x000a_ 7" xfId="26" xr:uid="{00000000-0005-0000-0000-000019000000}"/>
    <cellStyle name="0,0_x000d__x000a_NA_x000d__x000a_ 8" xfId="27" xr:uid="{00000000-0005-0000-0000-00001A000000}"/>
    <cellStyle name="0,0_x000d__x000a_NA_x000d__x000a_ 9" xfId="28" xr:uid="{00000000-0005-0000-0000-00001B000000}"/>
    <cellStyle name="0,0_x000d__x000a_NA_x000d__x000a__Sheet1" xfId="29" xr:uid="{00000000-0005-0000-0000-00001C000000}"/>
    <cellStyle name="A4 Small 210 x 297 mm" xfId="30" xr:uid="{00000000-0005-0000-0000-00001D000000}"/>
    <cellStyle name="Normal" xfId="0" builtinId="0"/>
    <cellStyle name="好_Sheet1" xfId="49" xr:uid="{00000000-0005-0000-0000-000031000000}"/>
    <cellStyle name="差_Sheet1" xfId="31" xr:uid="{00000000-0005-0000-0000-00001E000000}"/>
    <cellStyle name="常规 10" xfId="32" xr:uid="{00000000-0005-0000-0000-000020000000}"/>
    <cellStyle name="常规 11" xfId="33" xr:uid="{00000000-0005-0000-0000-000021000000}"/>
    <cellStyle name="常规 12" xfId="34" xr:uid="{00000000-0005-0000-0000-000022000000}"/>
    <cellStyle name="常规 13" xfId="35" xr:uid="{00000000-0005-0000-0000-000023000000}"/>
    <cellStyle name="常规 2" xfId="36" xr:uid="{00000000-0005-0000-0000-000024000000}"/>
    <cellStyle name="常规 3" xfId="37" xr:uid="{00000000-0005-0000-0000-000025000000}"/>
    <cellStyle name="常规 4" xfId="38" xr:uid="{00000000-0005-0000-0000-000026000000}"/>
    <cellStyle name="常规 5" xfId="39" xr:uid="{00000000-0005-0000-0000-000027000000}"/>
    <cellStyle name="常规 6" xfId="40" xr:uid="{00000000-0005-0000-0000-000028000000}"/>
    <cellStyle name="常规 7" xfId="41" xr:uid="{00000000-0005-0000-0000-000029000000}"/>
    <cellStyle name="常规 8" xfId="42" xr:uid="{00000000-0005-0000-0000-00002A000000}"/>
    <cellStyle name="常规 9" xfId="43" xr:uid="{00000000-0005-0000-0000-00002B000000}"/>
    <cellStyle name="超链接 2" xfId="44" xr:uid="{00000000-0005-0000-0000-00002C000000}"/>
    <cellStyle name="超链接 3" xfId="45" xr:uid="{00000000-0005-0000-0000-00002D000000}"/>
    <cellStyle name="超链接 4" xfId="46" xr:uid="{00000000-0005-0000-0000-00002E000000}"/>
    <cellStyle name="超链接 5" xfId="47" xr:uid="{00000000-0005-0000-0000-00002F000000}"/>
    <cellStyle name="超链接 6" xfId="48" xr:uid="{00000000-0005-0000-0000-000030000000}"/>
  </cellStyles>
  <dxfs count="19"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D7E3BC"/>
      <rgbColor rgb="004F81BD"/>
      <rgbColor rgb="0095B3D7"/>
      <rgbColor rgb="00F79646"/>
      <rgbColor rgb="00FBD5B5"/>
      <rgbColor rgb="00C0504D"/>
      <rgbColor rgb="00E5B9B7"/>
      <rgbColor rgb="00B8CCE4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3"/>
  <sheetViews>
    <sheetView zoomScale="150" zoomScaleNormal="150" zoomScaleSheetLayoutView="100" workbookViewId="0">
      <pane ySplit="3" topLeftCell="A5" activePane="bottomLeft" state="frozen"/>
      <selection pane="bottomLeft" activeCell="C18" sqref="C18"/>
    </sheetView>
  </sheetViews>
  <sheetFormatPr baseColWidth="10" defaultColWidth="9" defaultRowHeight="25" customHeight="1"/>
  <cols>
    <col min="1" max="1" width="5.33203125" style="7" customWidth="1"/>
    <col min="2" max="2" width="20.33203125" style="7" customWidth="1"/>
    <col min="3" max="3" width="7.5" style="7" customWidth="1"/>
    <col min="4" max="4" width="7.83203125" style="8" customWidth="1"/>
    <col min="5" max="5" width="8.6640625" style="7" customWidth="1"/>
    <col min="6" max="6" width="14.33203125" style="7" customWidth="1"/>
    <col min="7" max="11" width="7.6640625" style="7" customWidth="1"/>
    <col min="12" max="12" width="51.1640625" style="7" customWidth="1"/>
    <col min="13" max="18" width="14.6640625" style="5" customWidth="1"/>
    <col min="19" max="16384" width="9" style="5"/>
  </cols>
  <sheetData>
    <row r="1" spans="1:256" s="1" customFormat="1" ht="12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19"/>
      <c r="N1" s="20"/>
      <c r="O1" s="20"/>
      <c r="P1" s="20"/>
      <c r="Q1" s="20"/>
      <c r="R1" s="20"/>
      <c r="S1" s="20"/>
      <c r="T1" s="2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"/>
    </row>
    <row r="2" spans="1:256" s="1" customFormat="1" ht="10" customHeight="1">
      <c r="A2" s="57" t="s">
        <v>1</v>
      </c>
      <c r="B2" s="57" t="s">
        <v>2</v>
      </c>
      <c r="C2" s="57" t="s">
        <v>3</v>
      </c>
      <c r="D2" s="57" t="s">
        <v>4</v>
      </c>
      <c r="E2" s="57"/>
      <c r="F2" s="57"/>
      <c r="G2" s="57" t="s">
        <v>5</v>
      </c>
      <c r="H2" s="57"/>
      <c r="I2" s="57"/>
      <c r="J2" s="57"/>
      <c r="K2" s="61"/>
      <c r="L2" s="57" t="s">
        <v>6</v>
      </c>
      <c r="M2" s="21"/>
      <c r="N2" s="22"/>
      <c r="O2" s="22"/>
      <c r="P2" s="22"/>
      <c r="Q2" s="22"/>
      <c r="R2" s="22"/>
      <c r="S2" s="22"/>
      <c r="T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"/>
    </row>
    <row r="3" spans="1:256" s="2" customFormat="1" ht="10" customHeight="1">
      <c r="A3" s="57"/>
      <c r="B3" s="57"/>
      <c r="C3" s="57"/>
      <c r="D3" s="10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57"/>
      <c r="M3" s="21"/>
      <c r="N3" s="22"/>
      <c r="O3" s="22"/>
      <c r="P3" s="22"/>
      <c r="Q3" s="22"/>
      <c r="R3" s="22"/>
      <c r="S3" s="22"/>
      <c r="T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</row>
    <row r="4" spans="1:256" s="6" customFormat="1" ht="37.25" customHeight="1">
      <c r="A4" s="60" t="s">
        <v>20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</row>
    <row r="5" spans="1:256" s="4" customFormat="1" ht="25" customHeight="1">
      <c r="A5" s="59" t="s">
        <v>21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1" customFormat="1" ht="38" customHeight="1">
      <c r="A6" s="11">
        <v>1</v>
      </c>
      <c r="B6" s="12" t="s">
        <v>38</v>
      </c>
      <c r="C6" s="12" t="s">
        <v>25</v>
      </c>
      <c r="D6" s="34">
        <v>4.17</v>
      </c>
      <c r="E6" s="13">
        <f t="shared" ref="E6:E7" si="0">G6+H6+I6+J6+K6</f>
        <v>480</v>
      </c>
      <c r="F6" s="13">
        <f t="shared" ref="F6:F20" si="1">D6*E6</f>
        <v>2001.6</v>
      </c>
      <c r="G6" s="13">
        <v>260</v>
      </c>
      <c r="H6" s="13">
        <v>13</v>
      </c>
      <c r="I6" s="13">
        <v>10</v>
      </c>
      <c r="J6" s="13">
        <v>180</v>
      </c>
      <c r="K6" s="13">
        <v>17</v>
      </c>
      <c r="L6" s="12" t="s">
        <v>50</v>
      </c>
      <c r="N6" s="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2" customFormat="1" ht="27" customHeight="1">
      <c r="A7" s="11">
        <v>2</v>
      </c>
      <c r="B7" s="12" t="s">
        <v>39</v>
      </c>
      <c r="C7" s="12" t="s">
        <v>15</v>
      </c>
      <c r="D7" s="13">
        <v>5.35</v>
      </c>
      <c r="E7" s="13">
        <f t="shared" si="0"/>
        <v>630</v>
      </c>
      <c r="F7" s="13">
        <f t="shared" si="1"/>
        <v>3370.5</v>
      </c>
      <c r="G7" s="13">
        <v>333</v>
      </c>
      <c r="H7" s="13">
        <v>13</v>
      </c>
      <c r="I7" s="13">
        <v>9</v>
      </c>
      <c r="J7" s="13">
        <v>258</v>
      </c>
      <c r="K7" s="13">
        <v>17</v>
      </c>
      <c r="L7" s="12" t="s">
        <v>50</v>
      </c>
      <c r="M7" s="23"/>
      <c r="N7" s="5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2" customFormat="1" ht="27" customHeight="1">
      <c r="A8" s="11">
        <v>3</v>
      </c>
      <c r="B8" s="12" t="s">
        <v>43</v>
      </c>
      <c r="C8" s="12" t="s">
        <v>45</v>
      </c>
      <c r="D8" s="13">
        <v>3.57</v>
      </c>
      <c r="E8" s="13">
        <f>SUM(G8:K8)</f>
        <v>480</v>
      </c>
      <c r="F8" s="13">
        <f t="shared" si="1"/>
        <v>1713.6</v>
      </c>
      <c r="G8" s="13">
        <v>260</v>
      </c>
      <c r="H8" s="13">
        <v>13</v>
      </c>
      <c r="I8" s="13">
        <v>10</v>
      </c>
      <c r="J8" s="13">
        <v>180</v>
      </c>
      <c r="K8" s="13">
        <v>17</v>
      </c>
      <c r="L8" s="12" t="s">
        <v>50</v>
      </c>
      <c r="M8" s="23"/>
      <c r="N8" s="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2" customFormat="1" ht="26" customHeight="1">
      <c r="A9" s="11">
        <v>4</v>
      </c>
      <c r="B9" s="12" t="s">
        <v>44</v>
      </c>
      <c r="C9" s="12" t="s">
        <v>45</v>
      </c>
      <c r="D9" s="34">
        <v>3.13</v>
      </c>
      <c r="E9" s="13">
        <f>SUM(G9:K9)</f>
        <v>520</v>
      </c>
      <c r="F9" s="13">
        <f t="shared" si="1"/>
        <v>1627.6</v>
      </c>
      <c r="G9" s="13">
        <v>300</v>
      </c>
      <c r="H9" s="13">
        <v>13</v>
      </c>
      <c r="I9" s="13">
        <v>10</v>
      </c>
      <c r="J9" s="13">
        <v>180</v>
      </c>
      <c r="K9" s="13">
        <v>17</v>
      </c>
      <c r="L9" s="12" t="s">
        <v>53</v>
      </c>
      <c r="M9" s="23"/>
      <c r="N9" s="5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2" customFormat="1" ht="20" customHeight="1">
      <c r="A10" s="11">
        <v>5</v>
      </c>
      <c r="B10" s="12" t="s">
        <v>22</v>
      </c>
      <c r="C10" s="12" t="s">
        <v>18</v>
      </c>
      <c r="D10" s="34">
        <v>3</v>
      </c>
      <c r="E10" s="13">
        <f>G10+H10+I10+J10+K10</f>
        <v>135.98220000000001</v>
      </c>
      <c r="F10" s="13">
        <f t="shared" si="1"/>
        <v>407.94659999999999</v>
      </c>
      <c r="G10" s="13">
        <v>80</v>
      </c>
      <c r="H10" s="13">
        <v>4</v>
      </c>
      <c r="I10" s="13">
        <v>0.11220000000000001</v>
      </c>
      <c r="J10" s="13">
        <v>50</v>
      </c>
      <c r="K10" s="13">
        <v>1.87</v>
      </c>
      <c r="L10" s="12" t="s">
        <v>49</v>
      </c>
      <c r="M10" s="23"/>
      <c r="N10" s="5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2" customFormat="1" ht="18" customHeight="1">
      <c r="A11" s="11">
        <v>6</v>
      </c>
      <c r="B11" s="12" t="s">
        <v>46</v>
      </c>
      <c r="C11" s="12" t="s">
        <v>15</v>
      </c>
      <c r="D11" s="13">
        <v>0.85</v>
      </c>
      <c r="E11" s="13">
        <f t="shared" ref="E11" si="2">SUM(G11:K11)</f>
        <v>530</v>
      </c>
      <c r="F11" s="13">
        <f t="shared" si="1"/>
        <v>450.5</v>
      </c>
      <c r="G11" s="13">
        <v>243</v>
      </c>
      <c r="H11" s="13">
        <v>13</v>
      </c>
      <c r="I11" s="13">
        <v>9</v>
      </c>
      <c r="J11" s="13">
        <v>248</v>
      </c>
      <c r="K11" s="13">
        <v>17</v>
      </c>
      <c r="L11" s="12" t="s">
        <v>36</v>
      </c>
      <c r="M11" s="23"/>
      <c r="N11" s="5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40" customFormat="1" ht="18" customHeight="1">
      <c r="A12" s="11">
        <v>7</v>
      </c>
      <c r="B12" s="35" t="s">
        <v>54</v>
      </c>
      <c r="C12" s="35" t="s">
        <v>15</v>
      </c>
      <c r="D12" s="36">
        <v>3.4</v>
      </c>
      <c r="E12" s="36">
        <v>116</v>
      </c>
      <c r="F12" s="36">
        <f t="shared" ref="F12" si="3">D12*E12</f>
        <v>394.4</v>
      </c>
      <c r="G12" s="36">
        <v>243</v>
      </c>
      <c r="H12" s="36">
        <v>13</v>
      </c>
      <c r="I12" s="36">
        <v>9</v>
      </c>
      <c r="J12" s="36">
        <v>248</v>
      </c>
      <c r="K12" s="36">
        <v>17</v>
      </c>
      <c r="L12" s="35" t="s">
        <v>36</v>
      </c>
      <c r="M12" s="37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s="40" customFormat="1" ht="20" customHeight="1">
      <c r="A13" s="11">
        <v>8</v>
      </c>
      <c r="B13" s="35" t="s">
        <v>23</v>
      </c>
      <c r="C13" s="35" t="s">
        <v>15</v>
      </c>
      <c r="D13" s="36">
        <v>3.4</v>
      </c>
      <c r="E13" s="36">
        <f>G13+H13+I13+J13+K13</f>
        <v>133.57999999999998</v>
      </c>
      <c r="F13" s="36">
        <f>D13*E13</f>
        <v>454.17199999999991</v>
      </c>
      <c r="G13" s="36">
        <v>38</v>
      </c>
      <c r="H13" s="36">
        <v>6.15</v>
      </c>
      <c r="I13" s="36">
        <v>1.2300000000000002</v>
      </c>
      <c r="J13" s="36">
        <v>85</v>
      </c>
      <c r="K13" s="36">
        <v>3.2</v>
      </c>
      <c r="L13" s="35" t="s">
        <v>35</v>
      </c>
      <c r="M13" s="37"/>
      <c r="N13" s="38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</row>
    <row r="14" spans="1:256" s="50" customFormat="1" ht="18" customHeight="1">
      <c r="A14" s="44">
        <v>9</v>
      </c>
      <c r="B14" s="45" t="s">
        <v>132</v>
      </c>
      <c r="C14" s="45" t="s">
        <v>15</v>
      </c>
      <c r="D14" s="46">
        <v>5.96</v>
      </c>
      <c r="E14" s="46">
        <v>196.9</v>
      </c>
      <c r="F14" s="46">
        <f t="shared" si="1"/>
        <v>1173.5240000000001</v>
      </c>
      <c r="G14" s="46">
        <v>75</v>
      </c>
      <c r="H14" s="46">
        <v>26.5</v>
      </c>
      <c r="I14" s="46">
        <v>4.8</v>
      </c>
      <c r="J14" s="46">
        <v>87</v>
      </c>
      <c r="K14" s="46">
        <v>3.6</v>
      </c>
      <c r="L14" s="45" t="s">
        <v>133</v>
      </c>
      <c r="M14" s="47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</row>
    <row r="15" spans="1:256" s="50" customFormat="1" ht="18" customHeight="1">
      <c r="A15" s="44">
        <v>10</v>
      </c>
      <c r="B15" s="45" t="s">
        <v>58</v>
      </c>
      <c r="C15" s="45" t="s">
        <v>15</v>
      </c>
      <c r="D15" s="46">
        <v>3.1</v>
      </c>
      <c r="E15" s="46">
        <v>196.9</v>
      </c>
      <c r="F15" s="46">
        <f t="shared" ref="F15" si="4">D15*E15</f>
        <v>610.39</v>
      </c>
      <c r="G15" s="46">
        <v>75</v>
      </c>
      <c r="H15" s="46">
        <v>26.5</v>
      </c>
      <c r="I15" s="46">
        <v>4.8</v>
      </c>
      <c r="J15" s="46">
        <v>87</v>
      </c>
      <c r="K15" s="46">
        <v>3.6</v>
      </c>
      <c r="L15" s="45" t="s">
        <v>133</v>
      </c>
      <c r="M15" s="47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</row>
    <row r="16" spans="1:256" s="2" customFormat="1" ht="18" customHeight="1">
      <c r="A16" s="11">
        <v>11</v>
      </c>
      <c r="B16" s="12" t="s">
        <v>55</v>
      </c>
      <c r="C16" s="12" t="s">
        <v>15</v>
      </c>
      <c r="D16" s="13">
        <v>0.89</v>
      </c>
      <c r="E16" s="13">
        <f t="shared" ref="E16" si="5">SUM(G16:K16)</f>
        <v>530</v>
      </c>
      <c r="F16" s="13">
        <f t="shared" si="1"/>
        <v>471.7</v>
      </c>
      <c r="G16" s="13">
        <v>243</v>
      </c>
      <c r="H16" s="13">
        <v>13</v>
      </c>
      <c r="I16" s="13">
        <v>9</v>
      </c>
      <c r="J16" s="13">
        <v>248</v>
      </c>
      <c r="K16" s="13">
        <v>17</v>
      </c>
      <c r="L16" s="12" t="s">
        <v>36</v>
      </c>
      <c r="M16" s="23"/>
      <c r="N16" s="5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40" customFormat="1" ht="18" customHeight="1">
      <c r="A17" s="11">
        <v>12</v>
      </c>
      <c r="B17" s="35" t="s">
        <v>56</v>
      </c>
      <c r="C17" s="35" t="s">
        <v>15</v>
      </c>
      <c r="D17" s="36">
        <v>3.56</v>
      </c>
      <c r="E17" s="36">
        <v>116</v>
      </c>
      <c r="F17" s="36">
        <f t="shared" si="1"/>
        <v>412.96</v>
      </c>
      <c r="G17" s="36">
        <v>243</v>
      </c>
      <c r="H17" s="36">
        <v>13</v>
      </c>
      <c r="I17" s="36">
        <v>9</v>
      </c>
      <c r="J17" s="36">
        <v>248</v>
      </c>
      <c r="K17" s="36">
        <v>17</v>
      </c>
      <c r="L17" s="35" t="s">
        <v>36</v>
      </c>
      <c r="M17" s="37"/>
      <c r="N17" s="38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</row>
    <row r="18" spans="1:256" s="40" customFormat="1" ht="20" customHeight="1">
      <c r="A18" s="11">
        <v>13</v>
      </c>
      <c r="B18" s="35" t="s">
        <v>23</v>
      </c>
      <c r="C18" s="35" t="s">
        <v>15</v>
      </c>
      <c r="D18" s="36">
        <v>3.56</v>
      </c>
      <c r="E18" s="36">
        <f>G18+H18+I18+J18+K18</f>
        <v>133.57999999999998</v>
      </c>
      <c r="F18" s="36">
        <f>D18*E18</f>
        <v>475.54479999999995</v>
      </c>
      <c r="G18" s="36">
        <v>38</v>
      </c>
      <c r="H18" s="36">
        <v>6.15</v>
      </c>
      <c r="I18" s="36">
        <v>1.2300000000000002</v>
      </c>
      <c r="J18" s="36">
        <v>85</v>
      </c>
      <c r="K18" s="36">
        <v>3.2</v>
      </c>
      <c r="L18" s="35" t="s">
        <v>35</v>
      </c>
      <c r="M18" s="37"/>
      <c r="N18" s="38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</row>
    <row r="19" spans="1:256" s="2" customFormat="1" ht="26">
      <c r="A19" s="11">
        <v>14</v>
      </c>
      <c r="B19" s="33" t="s">
        <v>40</v>
      </c>
      <c r="C19" s="12" t="s">
        <v>15</v>
      </c>
      <c r="D19" s="13">
        <v>1.86</v>
      </c>
      <c r="E19" s="13">
        <f t="shared" ref="E19" si="6">G19+H19+I19+J19+K19</f>
        <v>630</v>
      </c>
      <c r="F19" s="13">
        <f t="shared" si="1"/>
        <v>1171.8</v>
      </c>
      <c r="G19" s="13">
        <v>333</v>
      </c>
      <c r="H19" s="13">
        <v>13</v>
      </c>
      <c r="I19" s="13">
        <v>9</v>
      </c>
      <c r="J19" s="13">
        <v>258</v>
      </c>
      <c r="K19" s="13">
        <v>17</v>
      </c>
      <c r="L19" s="12" t="s">
        <v>50</v>
      </c>
      <c r="M19" s="23"/>
      <c r="N19" s="5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2" customFormat="1" ht="26">
      <c r="A20" s="11">
        <v>15</v>
      </c>
      <c r="B20" s="33" t="s">
        <v>57</v>
      </c>
      <c r="C20" s="12" t="s">
        <v>15</v>
      </c>
      <c r="D20" s="13">
        <v>2.06</v>
      </c>
      <c r="E20" s="13">
        <f t="shared" ref="E20:E21" si="7">G20+H20+I20+J20+K20</f>
        <v>630</v>
      </c>
      <c r="F20" s="13">
        <f t="shared" si="1"/>
        <v>1297.8</v>
      </c>
      <c r="G20" s="13">
        <v>333</v>
      </c>
      <c r="H20" s="13">
        <v>13</v>
      </c>
      <c r="I20" s="13">
        <v>9</v>
      </c>
      <c r="J20" s="13">
        <v>258</v>
      </c>
      <c r="K20" s="13">
        <v>17</v>
      </c>
      <c r="L20" s="12" t="s">
        <v>50</v>
      </c>
      <c r="M20" s="23"/>
      <c r="N20" s="5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2" customFormat="1" ht="27" customHeight="1">
      <c r="A21" s="11">
        <v>16</v>
      </c>
      <c r="B21" s="12" t="s">
        <v>61</v>
      </c>
      <c r="C21" s="12" t="s">
        <v>15</v>
      </c>
      <c r="D21" s="13">
        <v>3.97</v>
      </c>
      <c r="E21" s="34">
        <f t="shared" si="7"/>
        <v>630</v>
      </c>
      <c r="F21" s="13">
        <f t="shared" ref="F21" si="8">D21*E21</f>
        <v>2501.1</v>
      </c>
      <c r="G21" s="13">
        <v>333</v>
      </c>
      <c r="H21" s="13">
        <v>13</v>
      </c>
      <c r="I21" s="13">
        <v>9</v>
      </c>
      <c r="J21" s="13">
        <v>258</v>
      </c>
      <c r="K21" s="13">
        <v>17</v>
      </c>
      <c r="L21" s="12" t="s">
        <v>50</v>
      </c>
      <c r="M21" s="23"/>
      <c r="N21" s="5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4" customFormat="1" ht="25" customHeight="1">
      <c r="A22" s="60" t="s">
        <v>17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 ht="20" customHeight="1">
      <c r="A23" s="11">
        <v>1</v>
      </c>
      <c r="B23" s="12" t="s">
        <v>60</v>
      </c>
      <c r="C23" s="12" t="s">
        <v>25</v>
      </c>
      <c r="D23" s="13">
        <v>8.9600000000000009</v>
      </c>
      <c r="E23" s="13">
        <v>95.3</v>
      </c>
      <c r="F23" s="13">
        <f>E23*D23</f>
        <v>853.88800000000003</v>
      </c>
      <c r="G23" s="13">
        <v>263</v>
      </c>
      <c r="H23" s="13">
        <v>13</v>
      </c>
      <c r="I23" s="13">
        <v>9</v>
      </c>
      <c r="J23" s="13">
        <v>258</v>
      </c>
      <c r="K23" s="13">
        <v>17</v>
      </c>
      <c r="L23" s="12" t="s">
        <v>36</v>
      </c>
      <c r="M23" s="23"/>
      <c r="N23" s="5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s="4" customFormat="1" ht="25" customHeight="1">
      <c r="A24" s="58" t="s">
        <v>24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 ht="20" customHeight="1">
      <c r="A25" s="11">
        <v>1</v>
      </c>
      <c r="B25" s="12" t="s">
        <v>60</v>
      </c>
      <c r="C25" s="12" t="s">
        <v>25</v>
      </c>
      <c r="D25" s="13">
        <v>7.78</v>
      </c>
      <c r="E25" s="13">
        <v>95.3</v>
      </c>
      <c r="F25" s="13">
        <f>E25*D25</f>
        <v>741.43399999999997</v>
      </c>
      <c r="G25" s="13">
        <v>263</v>
      </c>
      <c r="H25" s="13">
        <v>13</v>
      </c>
      <c r="I25" s="13">
        <v>9</v>
      </c>
      <c r="J25" s="13">
        <v>258</v>
      </c>
      <c r="K25" s="13">
        <v>17</v>
      </c>
      <c r="L25" s="12" t="s">
        <v>36</v>
      </c>
      <c r="M25" s="23"/>
      <c r="N25" s="5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s="3" customFormat="1" ht="24" customHeight="1">
      <c r="A26" s="58" t="s">
        <v>26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25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7"/>
      <c r="IV26" s="1"/>
    </row>
    <row r="27" spans="1:256" s="2" customFormat="1" ht="39">
      <c r="A27" s="11">
        <v>1</v>
      </c>
      <c r="B27" s="12" t="s">
        <v>41</v>
      </c>
      <c r="C27" s="12" t="s">
        <v>15</v>
      </c>
      <c r="D27" s="13">
        <f>0.84*0.9</f>
        <v>0.75600000000000001</v>
      </c>
      <c r="E27" s="13">
        <f t="shared" ref="E27" si="9">G27+H27+I27+J27+K27</f>
        <v>630</v>
      </c>
      <c r="F27" s="13">
        <f t="shared" ref="F27:F30" si="10">D27*E27</f>
        <v>476.28000000000003</v>
      </c>
      <c r="G27" s="13">
        <v>333</v>
      </c>
      <c r="H27" s="13">
        <v>13</v>
      </c>
      <c r="I27" s="13">
        <v>9</v>
      </c>
      <c r="J27" s="13">
        <v>258</v>
      </c>
      <c r="K27" s="13">
        <v>17</v>
      </c>
      <c r="L27" s="12" t="s">
        <v>51</v>
      </c>
      <c r="M27" t="s">
        <v>48</v>
      </c>
      <c r="N27" s="5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2" customFormat="1" ht="15">
      <c r="A28" s="11">
        <v>2</v>
      </c>
      <c r="B28" s="12" t="s">
        <v>42</v>
      </c>
      <c r="C28" s="12" t="s">
        <v>15</v>
      </c>
      <c r="D28" s="13">
        <f>0.45*2.55</f>
        <v>1.1475</v>
      </c>
      <c r="E28" s="13">
        <v>530</v>
      </c>
      <c r="F28" s="13">
        <f t="shared" si="10"/>
        <v>608.17499999999995</v>
      </c>
      <c r="G28" s="13">
        <v>333</v>
      </c>
      <c r="H28" s="13">
        <v>13</v>
      </c>
      <c r="I28" s="13">
        <v>9</v>
      </c>
      <c r="J28" s="13">
        <v>258</v>
      </c>
      <c r="K28" s="13">
        <v>17</v>
      </c>
      <c r="L28" s="12" t="s">
        <v>36</v>
      </c>
      <c r="M28" s="23"/>
      <c r="N28" s="5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50" customFormat="1" ht="18" customHeight="1">
      <c r="A29" s="44">
        <v>7</v>
      </c>
      <c r="B29" s="45" t="s">
        <v>59</v>
      </c>
      <c r="C29" s="45" t="s">
        <v>15</v>
      </c>
      <c r="D29" s="46">
        <v>0.67</v>
      </c>
      <c r="E29" s="46">
        <v>196.9</v>
      </c>
      <c r="F29" s="46">
        <f>D29*E29</f>
        <v>131.923</v>
      </c>
      <c r="G29" s="46">
        <v>75</v>
      </c>
      <c r="H29" s="46">
        <v>26.5</v>
      </c>
      <c r="I29" s="46">
        <v>4.8</v>
      </c>
      <c r="J29" s="46">
        <v>87</v>
      </c>
      <c r="K29" s="46">
        <v>3.6</v>
      </c>
      <c r="L29" s="45" t="s">
        <v>133</v>
      </c>
      <c r="M29" s="47"/>
      <c r="N29" s="48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</row>
    <row r="30" spans="1:256" s="1" customFormat="1" ht="18" customHeight="1">
      <c r="A30" s="11">
        <v>3</v>
      </c>
      <c r="B30" s="12" t="s">
        <v>37</v>
      </c>
      <c r="C30" s="12" t="s">
        <v>25</v>
      </c>
      <c r="D30" s="13">
        <f>1.54*3</f>
        <v>4.62</v>
      </c>
      <c r="E30" s="13">
        <f t="shared" ref="E30" si="11">G30+H30+I30+J30+K30</f>
        <v>128</v>
      </c>
      <c r="F30" s="13">
        <f t="shared" si="10"/>
        <v>591.36</v>
      </c>
      <c r="G30" s="13">
        <v>83</v>
      </c>
      <c r="H30" s="13">
        <v>2</v>
      </c>
      <c r="I30" s="13">
        <v>0.5</v>
      </c>
      <c r="J30" s="13">
        <v>40</v>
      </c>
      <c r="K30" s="13">
        <v>2.5</v>
      </c>
      <c r="L30" s="12" t="s">
        <v>47</v>
      </c>
      <c r="N30" s="5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4" customFormat="1" ht="25" customHeight="1">
      <c r="A31" s="59" t="s">
        <v>27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s="2" customFormat="1" ht="20" customHeight="1">
      <c r="A32" s="11">
        <v>1</v>
      </c>
      <c r="B32" s="12" t="s">
        <v>33</v>
      </c>
      <c r="C32" s="12" t="s">
        <v>25</v>
      </c>
      <c r="D32" s="13">
        <v>1.55</v>
      </c>
      <c r="E32" s="13">
        <f>G32+H32+I32+J32+K32</f>
        <v>610</v>
      </c>
      <c r="F32" s="13">
        <f>D32*E32</f>
        <v>945.5</v>
      </c>
      <c r="G32" s="13">
        <v>393</v>
      </c>
      <c r="H32" s="13">
        <v>13</v>
      </c>
      <c r="I32" s="13">
        <v>9</v>
      </c>
      <c r="J32" s="13">
        <v>178</v>
      </c>
      <c r="K32" s="13">
        <v>17</v>
      </c>
      <c r="L32" s="12" t="s">
        <v>52</v>
      </c>
      <c r="M32" s="23"/>
      <c r="N32" s="5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2" customFormat="1" ht="20" customHeight="1">
      <c r="A33" s="11">
        <v>2</v>
      </c>
      <c r="B33" s="12" t="s">
        <v>23</v>
      </c>
      <c r="C33" s="12" t="s">
        <v>15</v>
      </c>
      <c r="D33" s="13">
        <v>0.3</v>
      </c>
      <c r="E33" s="13">
        <f>G33+H33+I33+J33+K33</f>
        <v>133.57999999999998</v>
      </c>
      <c r="F33" s="13">
        <f>D33*E33</f>
        <v>40.073999999999991</v>
      </c>
      <c r="G33" s="13">
        <v>38</v>
      </c>
      <c r="H33" s="13">
        <v>6.15</v>
      </c>
      <c r="I33" s="13">
        <v>1.2300000000000002</v>
      </c>
      <c r="J33" s="13">
        <v>85</v>
      </c>
      <c r="K33" s="13">
        <v>3.2</v>
      </c>
      <c r="L33" s="12" t="s">
        <v>35</v>
      </c>
      <c r="M33" s="23"/>
      <c r="N33" s="5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s="4" customFormat="1" ht="25" customHeight="1">
      <c r="A34" s="14"/>
      <c r="B34" s="14" t="s">
        <v>16</v>
      </c>
      <c r="C34" s="14"/>
      <c r="D34" s="15"/>
      <c r="E34" s="16"/>
      <c r="F34" s="17">
        <f>SUM(F6:F33)</f>
        <v>22923.771399999994</v>
      </c>
      <c r="G34" s="16"/>
      <c r="H34" s="18"/>
      <c r="I34" s="16"/>
      <c r="J34" s="16"/>
      <c r="K34" s="16"/>
      <c r="L34" s="1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s="4" customFormat="1" ht="25" customHeight="1">
      <c r="A35" s="28" t="s">
        <v>19</v>
      </c>
      <c r="B35" s="28" t="s">
        <v>28</v>
      </c>
      <c r="C35" s="28"/>
      <c r="D35" s="28"/>
      <c r="E35" s="28"/>
      <c r="F35" s="28">
        <f>F34</f>
        <v>22923.771399999994</v>
      </c>
      <c r="G35" s="28"/>
      <c r="H35" s="28"/>
      <c r="I35" s="28"/>
      <c r="J35" s="28"/>
      <c r="K35" s="28"/>
      <c r="L35" s="28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s="4" customFormat="1" ht="25" customHeight="1">
      <c r="A36" s="29" t="s">
        <v>30</v>
      </c>
      <c r="B36" s="29" t="s">
        <v>29</v>
      </c>
      <c r="C36" s="29"/>
      <c r="D36" s="29"/>
      <c r="E36" s="29"/>
      <c r="F36" s="29">
        <f>F35</f>
        <v>22923.771399999994</v>
      </c>
      <c r="G36" s="30"/>
      <c r="H36" s="30"/>
      <c r="I36" s="30"/>
      <c r="J36" s="30"/>
      <c r="K36" s="30"/>
      <c r="L36" s="3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5" customHeight="1">
      <c r="F37" s="31"/>
    </row>
    <row r="38" spans="1:256" s="4" customFormat="1" ht="20" customHeight="1">
      <c r="A38" s="53" t="s">
        <v>31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s="4" customFormat="1" ht="20" customHeight="1">
      <c r="A39" s="54" t="s">
        <v>34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s="4" customFormat="1" ht="20" customHeight="1">
      <c r="A40" s="53" t="s">
        <v>32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5" customHeight="1">
      <c r="F41" s="31"/>
    </row>
    <row r="42" spans="1:256" ht="25" customHeight="1">
      <c r="F42" s="31"/>
    </row>
    <row r="43" spans="1:256" ht="25" customHeight="1">
      <c r="F43" s="31"/>
    </row>
    <row r="44" spans="1:256" ht="25" customHeight="1">
      <c r="F44" s="31"/>
    </row>
    <row r="45" spans="1:256" ht="25" customHeight="1">
      <c r="F45" s="31"/>
    </row>
    <row r="46" spans="1:256" ht="25" customHeight="1">
      <c r="F46" s="31"/>
    </row>
    <row r="47" spans="1:256" ht="25" customHeight="1">
      <c r="F47" s="31"/>
    </row>
    <row r="48" spans="1:256" ht="25" customHeight="1">
      <c r="F48" s="31"/>
    </row>
    <row r="49" spans="6:6" ht="25" customHeight="1">
      <c r="F49" s="31"/>
    </row>
    <row r="50" spans="6:6" ht="25" customHeight="1">
      <c r="F50" s="31"/>
    </row>
    <row r="51" spans="6:6" ht="25" customHeight="1">
      <c r="F51" s="31"/>
    </row>
    <row r="52" spans="6:6" ht="25" customHeight="1">
      <c r="F52" s="31"/>
    </row>
    <row r="53" spans="6:6" ht="25" customHeight="1">
      <c r="F53" s="31"/>
    </row>
  </sheetData>
  <autoFilter ref="A3:IV3" xr:uid="{00000000-0009-0000-0000-000000000000}"/>
  <mergeCells count="16">
    <mergeCell ref="A1:L1"/>
    <mergeCell ref="A38:L38"/>
    <mergeCell ref="A40:L40"/>
    <mergeCell ref="A39:L39"/>
    <mergeCell ref="A2:A3"/>
    <mergeCell ref="B2:B3"/>
    <mergeCell ref="C2:C3"/>
    <mergeCell ref="L2:L3"/>
    <mergeCell ref="A26:L26"/>
    <mergeCell ref="A31:L31"/>
    <mergeCell ref="A4:L4"/>
    <mergeCell ref="A5:L5"/>
    <mergeCell ref="A22:L22"/>
    <mergeCell ref="A24:L24"/>
    <mergeCell ref="D2:F2"/>
    <mergeCell ref="G2:K2"/>
  </mergeCells>
  <phoneticPr fontId="7" type="noConversion"/>
  <conditionalFormatting sqref="E38:E40 E31 A31 B32:C33 L32:M33 E26 B27:C30 E24 A24 E22 E4:E7 E10 L6:M11 B6:C11 B14:C16 L14:M16 L19:M20 B19:C20 L27:M30 B23:C23 A26 L23:M23 E34:E36 A34:A36 A4:A20 A22">
    <cfRule type="cellIs" dxfId="18" priority="25" stopIfTrue="1" operator="equal">
      <formula>0</formula>
    </cfRule>
  </conditionalFormatting>
  <conditionalFormatting sqref="L12:M12 B12:C12">
    <cfRule type="cellIs" dxfId="17" priority="9" stopIfTrue="1" operator="equal">
      <formula>0</formula>
    </cfRule>
  </conditionalFormatting>
  <conditionalFormatting sqref="L17:M17 B17:C17">
    <cfRule type="cellIs" dxfId="16" priority="8" stopIfTrue="1" operator="equal">
      <formula>0</formula>
    </cfRule>
  </conditionalFormatting>
  <conditionalFormatting sqref="B15:C15 L15:M15">
    <cfRule type="cellIs" dxfId="15" priority="7" stopIfTrue="1" operator="equal">
      <formula>0</formula>
    </cfRule>
  </conditionalFormatting>
  <conditionalFormatting sqref="A29:C29 L29:M29">
    <cfRule type="cellIs" dxfId="14" priority="6" stopIfTrue="1" operator="equal">
      <formula>0</formula>
    </cfRule>
  </conditionalFormatting>
  <conditionalFormatting sqref="B25:C25 M25">
    <cfRule type="cellIs" dxfId="13" priority="5" stopIfTrue="1" operator="equal">
      <formula>0</formula>
    </cfRule>
  </conditionalFormatting>
  <conditionalFormatting sqref="L25">
    <cfRule type="cellIs" dxfId="12" priority="4" stopIfTrue="1" operator="equal">
      <formula>0</formula>
    </cfRule>
  </conditionalFormatting>
  <conditionalFormatting sqref="B18:C18 L18:M18">
    <cfRule type="cellIs" dxfId="11" priority="3" stopIfTrue="1" operator="equal">
      <formula>0</formula>
    </cfRule>
  </conditionalFormatting>
  <conditionalFormatting sqref="B13:C13 L13:M13">
    <cfRule type="cellIs" dxfId="10" priority="2" stopIfTrue="1" operator="equal">
      <formula>0</formula>
    </cfRule>
  </conditionalFormatting>
  <conditionalFormatting sqref="E21 L21:M21 A21:C21">
    <cfRule type="cellIs" dxfId="9" priority="1" stopIfTrue="1" operator="equal">
      <formula>0</formula>
    </cfRule>
  </conditionalFormatting>
  <printOptions horizontalCentered="1"/>
  <pageMargins left="0" right="0" top="0.39" bottom="0.79" header="0" footer="0"/>
  <pageSetup paperSize="9" scale="86" orientation="landscape" r:id="rId1"/>
  <headerFooter scaleWithDoc="0" alignWithMargins="0">
    <oddFooter>&amp;L&amp;"宋体"&amp;12客户签字：&amp;R&amp;"宋体"&amp;12日期：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abSelected="1" topLeftCell="A37" workbookViewId="0">
      <selection activeCell="D55" sqref="D55"/>
    </sheetView>
  </sheetViews>
  <sheetFormatPr baseColWidth="10" defaultColWidth="8.83203125" defaultRowHeight="15"/>
  <cols>
    <col min="1" max="1" width="32.1640625" customWidth="1"/>
    <col min="2" max="2" width="10.5" customWidth="1"/>
    <col min="3" max="3" width="11.5" customWidth="1"/>
    <col min="4" max="4" width="26.33203125" customWidth="1"/>
    <col min="5" max="5" width="15.83203125" customWidth="1"/>
    <col min="7" max="7" width="16" customWidth="1"/>
    <col min="8" max="8" width="36.33203125" customWidth="1"/>
  </cols>
  <sheetData>
    <row r="1" spans="1:8" s="39" customFormat="1">
      <c r="B1" s="39" t="s">
        <v>3</v>
      </c>
      <c r="C1" s="39" t="s">
        <v>7</v>
      </c>
      <c r="D1" s="39" t="s">
        <v>64</v>
      </c>
      <c r="E1" s="39" t="s">
        <v>8</v>
      </c>
      <c r="F1" s="39" t="s">
        <v>63</v>
      </c>
    </row>
    <row r="2" spans="1:8">
      <c r="A2" t="s">
        <v>62</v>
      </c>
      <c r="B2" s="42" t="s">
        <v>15</v>
      </c>
      <c r="C2">
        <v>11</v>
      </c>
      <c r="D2" t="s">
        <v>70</v>
      </c>
      <c r="E2">
        <v>380</v>
      </c>
      <c r="F2">
        <f>C2*E2</f>
        <v>4180</v>
      </c>
      <c r="H2" t="s">
        <v>66</v>
      </c>
    </row>
    <row r="3" spans="1:8">
      <c r="A3" t="s">
        <v>65</v>
      </c>
      <c r="B3" s="42" t="s">
        <v>15</v>
      </c>
      <c r="C3">
        <v>6.72</v>
      </c>
      <c r="D3" t="s">
        <v>67</v>
      </c>
      <c r="E3">
        <v>380</v>
      </c>
      <c r="F3">
        <f>C3*E3</f>
        <v>2553.6</v>
      </c>
      <c r="H3" t="s">
        <v>66</v>
      </c>
    </row>
    <row r="4" spans="1:8">
      <c r="A4" t="s">
        <v>71</v>
      </c>
      <c r="B4" s="42" t="s">
        <v>15</v>
      </c>
      <c r="C4">
        <v>2</v>
      </c>
      <c r="D4" t="s">
        <v>69</v>
      </c>
      <c r="E4">
        <v>460</v>
      </c>
      <c r="F4">
        <f>C4*E4</f>
        <v>920</v>
      </c>
      <c r="H4" t="s">
        <v>68</v>
      </c>
    </row>
    <row r="5" spans="1:8">
      <c r="A5" t="s">
        <v>73</v>
      </c>
      <c r="B5" s="42" t="s">
        <v>15</v>
      </c>
      <c r="C5">
        <v>1.2</v>
      </c>
      <c r="D5" t="s">
        <v>72</v>
      </c>
      <c r="E5">
        <v>460</v>
      </c>
      <c r="F5">
        <f>C5*E5</f>
        <v>552</v>
      </c>
      <c r="H5" t="s">
        <v>68</v>
      </c>
    </row>
    <row r="6" spans="1:8">
      <c r="F6">
        <f t="shared" ref="F6:F16" si="0">C6*E6</f>
        <v>0</v>
      </c>
    </row>
    <row r="7" spans="1:8">
      <c r="A7" t="s">
        <v>76</v>
      </c>
      <c r="B7" s="42" t="s">
        <v>15</v>
      </c>
      <c r="C7">
        <v>0.71</v>
      </c>
      <c r="D7" t="s">
        <v>99</v>
      </c>
      <c r="E7">
        <v>460</v>
      </c>
      <c r="F7">
        <f t="shared" si="0"/>
        <v>326.59999999999997</v>
      </c>
      <c r="H7" t="s">
        <v>68</v>
      </c>
    </row>
    <row r="8" spans="1:8">
      <c r="A8" t="s">
        <v>74</v>
      </c>
      <c r="B8" s="42" t="s">
        <v>15</v>
      </c>
      <c r="C8">
        <v>0.81499999999999995</v>
      </c>
      <c r="D8" t="s">
        <v>75</v>
      </c>
      <c r="E8">
        <v>460</v>
      </c>
      <c r="F8">
        <f t="shared" si="0"/>
        <v>374.9</v>
      </c>
      <c r="H8" t="s">
        <v>68</v>
      </c>
    </row>
    <row r="9" spans="1:8">
      <c r="A9" t="s">
        <v>88</v>
      </c>
      <c r="B9" s="42" t="s">
        <v>15</v>
      </c>
      <c r="C9">
        <v>0.31</v>
      </c>
      <c r="D9" t="s">
        <v>100</v>
      </c>
      <c r="E9">
        <v>240</v>
      </c>
      <c r="F9">
        <f t="shared" si="0"/>
        <v>74.400000000000006</v>
      </c>
      <c r="H9" t="s">
        <v>77</v>
      </c>
    </row>
    <row r="10" spans="1:8">
      <c r="A10" t="s">
        <v>78</v>
      </c>
      <c r="B10" s="42" t="s">
        <v>15</v>
      </c>
      <c r="C10">
        <v>4.13</v>
      </c>
      <c r="D10" t="s">
        <v>79</v>
      </c>
      <c r="E10">
        <v>240</v>
      </c>
      <c r="F10">
        <f t="shared" si="0"/>
        <v>991.19999999999993</v>
      </c>
      <c r="H10" t="s">
        <v>77</v>
      </c>
    </row>
    <row r="11" spans="1:8">
      <c r="A11" t="s">
        <v>80</v>
      </c>
      <c r="B11" s="42" t="s">
        <v>15</v>
      </c>
      <c r="C11">
        <v>0.75600000000000001</v>
      </c>
      <c r="D11" t="s">
        <v>81</v>
      </c>
      <c r="E11">
        <v>460</v>
      </c>
      <c r="F11">
        <f t="shared" si="0"/>
        <v>347.76</v>
      </c>
      <c r="H11" t="s">
        <v>68</v>
      </c>
    </row>
    <row r="12" spans="1:8">
      <c r="A12" t="s">
        <v>82</v>
      </c>
      <c r="B12" s="42" t="s">
        <v>15</v>
      </c>
      <c r="C12">
        <v>2.2000000000000002</v>
      </c>
      <c r="D12" t="s">
        <v>84</v>
      </c>
      <c r="E12">
        <v>460</v>
      </c>
      <c r="F12">
        <f t="shared" si="0"/>
        <v>1012.0000000000001</v>
      </c>
      <c r="H12" t="s">
        <v>68</v>
      </c>
    </row>
    <row r="13" spans="1:8">
      <c r="A13" t="s">
        <v>83</v>
      </c>
      <c r="B13" s="42" t="s">
        <v>15</v>
      </c>
      <c r="C13">
        <v>1.99</v>
      </c>
      <c r="D13" t="s">
        <v>85</v>
      </c>
      <c r="E13">
        <v>460</v>
      </c>
      <c r="F13">
        <f t="shared" ref="F13" si="1">C13*E13</f>
        <v>915.4</v>
      </c>
      <c r="H13" t="s">
        <v>68</v>
      </c>
    </row>
    <row r="14" spans="1:8">
      <c r="A14" t="s">
        <v>87</v>
      </c>
      <c r="B14" s="42" t="s">
        <v>15</v>
      </c>
      <c r="C14">
        <v>2.86</v>
      </c>
      <c r="D14" t="s">
        <v>86</v>
      </c>
      <c r="E14">
        <v>460</v>
      </c>
      <c r="F14">
        <f t="shared" si="0"/>
        <v>1315.6</v>
      </c>
      <c r="H14" t="s">
        <v>68</v>
      </c>
    </row>
    <row r="15" spans="1:8">
      <c r="A15" t="s">
        <v>89</v>
      </c>
      <c r="B15" s="42" t="s">
        <v>15</v>
      </c>
      <c r="C15">
        <v>1.0960000000000001</v>
      </c>
      <c r="D15" t="s">
        <v>90</v>
      </c>
      <c r="E15">
        <v>460</v>
      </c>
      <c r="F15">
        <f t="shared" si="0"/>
        <v>504.16</v>
      </c>
      <c r="H15" t="s">
        <v>68</v>
      </c>
    </row>
    <row r="16" spans="1:8">
      <c r="F16">
        <f t="shared" si="0"/>
        <v>0</v>
      </c>
      <c r="H16" t="s">
        <v>68</v>
      </c>
    </row>
    <row r="17" spans="1:8">
      <c r="A17" t="s">
        <v>97</v>
      </c>
      <c r="C17">
        <v>1</v>
      </c>
      <c r="F17">
        <v>2200</v>
      </c>
      <c r="H17" t="s">
        <v>68</v>
      </c>
    </row>
    <row r="18" spans="1:8">
      <c r="A18" t="s">
        <v>98</v>
      </c>
      <c r="C18">
        <v>1</v>
      </c>
      <c r="F18">
        <v>2200</v>
      </c>
      <c r="H18" t="s">
        <v>68</v>
      </c>
    </row>
    <row r="19" spans="1:8">
      <c r="A19" t="s">
        <v>91</v>
      </c>
      <c r="C19">
        <v>1</v>
      </c>
      <c r="F19">
        <v>1500</v>
      </c>
      <c r="H19" t="s">
        <v>126</v>
      </c>
    </row>
    <row r="20" spans="1:8">
      <c r="A20" t="s">
        <v>92</v>
      </c>
      <c r="C20">
        <v>1</v>
      </c>
      <c r="F20">
        <v>1500</v>
      </c>
    </row>
    <row r="21" spans="1:8">
      <c r="A21" t="s">
        <v>93</v>
      </c>
      <c r="C21">
        <v>1</v>
      </c>
      <c r="F21">
        <v>1500</v>
      </c>
      <c r="H21" t="s">
        <v>94</v>
      </c>
    </row>
    <row r="22" spans="1:8">
      <c r="A22" t="s">
        <v>95</v>
      </c>
      <c r="C22">
        <v>1</v>
      </c>
      <c r="F22">
        <v>1000</v>
      </c>
      <c r="H22" t="s">
        <v>96</v>
      </c>
    </row>
    <row r="23" spans="1:8" s="39" customFormat="1">
      <c r="A23" s="39" t="s">
        <v>16</v>
      </c>
      <c r="F23" s="39">
        <f>SUM(F2:F18)</f>
        <v>18467.620000000003</v>
      </c>
    </row>
    <row r="27" spans="1:8" s="39" customFormat="1">
      <c r="A27" s="39" t="s">
        <v>102</v>
      </c>
      <c r="B27" s="39" t="s">
        <v>3</v>
      </c>
      <c r="C27" s="39" t="s">
        <v>7</v>
      </c>
      <c r="D27" s="39" t="s">
        <v>64</v>
      </c>
      <c r="E27" s="39" t="s">
        <v>8</v>
      </c>
      <c r="F27" s="39" t="s">
        <v>63</v>
      </c>
    </row>
    <row r="28" spans="1:8" ht="16">
      <c r="A28" t="s">
        <v>104</v>
      </c>
      <c r="B28" s="42" t="s">
        <v>25</v>
      </c>
      <c r="C28">
        <v>5.09</v>
      </c>
      <c r="D28" s="43" t="s">
        <v>101</v>
      </c>
      <c r="E28">
        <v>550</v>
      </c>
      <c r="F28">
        <f>C28*E28</f>
        <v>2799.5</v>
      </c>
      <c r="H28" t="s">
        <v>103</v>
      </c>
    </row>
    <row r="29" spans="1:8">
      <c r="A29" t="s">
        <v>105</v>
      </c>
      <c r="B29" s="42" t="s">
        <v>15</v>
      </c>
      <c r="C29">
        <v>4.3</v>
      </c>
      <c r="D29" t="s">
        <v>107</v>
      </c>
      <c r="E29">
        <v>420</v>
      </c>
      <c r="F29">
        <f t="shared" ref="F29:F40" si="2">C29*E29</f>
        <v>1806</v>
      </c>
      <c r="H29" t="s">
        <v>106</v>
      </c>
    </row>
    <row r="30" spans="1:8" ht="16">
      <c r="A30" t="s">
        <v>117</v>
      </c>
      <c r="B30" s="42" t="s">
        <v>25</v>
      </c>
      <c r="C30">
        <v>1.2</v>
      </c>
      <c r="D30" s="43"/>
      <c r="E30">
        <v>500</v>
      </c>
      <c r="F30">
        <f>C30*E30</f>
        <v>600</v>
      </c>
      <c r="H30" t="s">
        <v>103</v>
      </c>
    </row>
    <row r="31" spans="1:8">
      <c r="A31" t="s">
        <v>118</v>
      </c>
      <c r="B31" s="42" t="s">
        <v>15</v>
      </c>
      <c r="C31">
        <f>1.2*0.85</f>
        <v>1.02</v>
      </c>
      <c r="D31" t="s">
        <v>119</v>
      </c>
      <c r="E31">
        <v>420</v>
      </c>
      <c r="F31">
        <f t="shared" ref="F31" si="3">C31*E31</f>
        <v>428.40000000000003</v>
      </c>
      <c r="H31" t="s">
        <v>106</v>
      </c>
    </row>
    <row r="32" spans="1:8">
      <c r="A32" t="s">
        <v>108</v>
      </c>
      <c r="B32" s="42" t="s">
        <v>25</v>
      </c>
      <c r="C32">
        <v>5.09</v>
      </c>
      <c r="E32">
        <v>680</v>
      </c>
      <c r="F32">
        <f t="shared" si="2"/>
        <v>3461.2</v>
      </c>
      <c r="H32" t="s">
        <v>109</v>
      </c>
    </row>
    <row r="33" spans="1:8">
      <c r="A33" t="s">
        <v>123</v>
      </c>
      <c r="B33" s="42" t="s">
        <v>25</v>
      </c>
      <c r="C33">
        <v>1.83</v>
      </c>
      <c r="E33">
        <v>680</v>
      </c>
      <c r="F33">
        <f t="shared" ref="F33" si="4">C33*E33</f>
        <v>1244.4000000000001</v>
      </c>
      <c r="H33" t="s">
        <v>109</v>
      </c>
    </row>
    <row r="34" spans="1:8">
      <c r="A34" t="s">
        <v>116</v>
      </c>
      <c r="B34" s="42" t="s">
        <v>115</v>
      </c>
      <c r="C34">
        <v>6</v>
      </c>
      <c r="E34">
        <v>80</v>
      </c>
      <c r="F34">
        <f t="shared" si="2"/>
        <v>480</v>
      </c>
    </row>
    <row r="35" spans="1:8">
      <c r="A35" t="s">
        <v>120</v>
      </c>
      <c r="B35" s="42" t="s">
        <v>115</v>
      </c>
      <c r="C35">
        <v>6</v>
      </c>
      <c r="E35">
        <v>60</v>
      </c>
      <c r="F35">
        <f t="shared" ref="F35:F36" si="5">C35*E35</f>
        <v>360</v>
      </c>
      <c r="H35" t="s">
        <v>121</v>
      </c>
    </row>
    <row r="36" spans="1:8">
      <c r="A36" t="s">
        <v>122</v>
      </c>
      <c r="B36" s="42" t="s">
        <v>124</v>
      </c>
      <c r="C36">
        <v>6</v>
      </c>
      <c r="E36">
        <v>16</v>
      </c>
      <c r="F36">
        <f t="shared" si="5"/>
        <v>96</v>
      </c>
      <c r="H36" t="s">
        <v>125</v>
      </c>
    </row>
    <row r="37" spans="1:8">
      <c r="A37" t="s">
        <v>114</v>
      </c>
      <c r="B37" s="42" t="s">
        <v>115</v>
      </c>
      <c r="C37">
        <v>1</v>
      </c>
      <c r="E37">
        <v>380</v>
      </c>
      <c r="F37">
        <f t="shared" si="2"/>
        <v>380</v>
      </c>
    </row>
    <row r="38" spans="1:8">
      <c r="A38" t="s">
        <v>113</v>
      </c>
      <c r="B38" s="42" t="s">
        <v>124</v>
      </c>
      <c r="C38">
        <v>1</v>
      </c>
      <c r="E38">
        <v>580</v>
      </c>
      <c r="F38">
        <f t="shared" si="2"/>
        <v>580</v>
      </c>
    </row>
    <row r="39" spans="1:8">
      <c r="A39" t="s">
        <v>112</v>
      </c>
      <c r="B39" s="42" t="s">
        <v>115</v>
      </c>
      <c r="C39">
        <v>2</v>
      </c>
      <c r="E39">
        <v>150</v>
      </c>
      <c r="F39">
        <f t="shared" si="2"/>
        <v>300</v>
      </c>
    </row>
    <row r="40" spans="1:8">
      <c r="A40" t="s">
        <v>110</v>
      </c>
      <c r="B40" s="42" t="s">
        <v>115</v>
      </c>
      <c r="C40">
        <v>1</v>
      </c>
      <c r="E40">
        <v>150</v>
      </c>
      <c r="F40">
        <f t="shared" si="2"/>
        <v>150</v>
      </c>
      <c r="H40" t="s">
        <v>111</v>
      </c>
    </row>
    <row r="41" spans="1:8" s="39" customFormat="1">
      <c r="A41" s="39" t="s">
        <v>16</v>
      </c>
      <c r="F41" s="39">
        <f>SUM(F28:F40)</f>
        <v>12685.499999999998</v>
      </c>
    </row>
    <row r="43" spans="1:8" s="39" customFormat="1">
      <c r="A43" s="39" t="s">
        <v>127</v>
      </c>
      <c r="B43" s="39" t="s">
        <v>3</v>
      </c>
      <c r="C43" s="39" t="s">
        <v>7</v>
      </c>
      <c r="D43" s="39" t="s">
        <v>64</v>
      </c>
      <c r="E43" s="39" t="s">
        <v>8</v>
      </c>
      <c r="F43" s="39" t="s">
        <v>63</v>
      </c>
    </row>
    <row r="44" spans="1:8">
      <c r="A44" t="s">
        <v>129</v>
      </c>
      <c r="B44" s="42" t="s">
        <v>25</v>
      </c>
      <c r="C44">
        <v>1.52</v>
      </c>
      <c r="E44">
        <v>390</v>
      </c>
      <c r="F44">
        <f>C44*E44</f>
        <v>592.79999999999995</v>
      </c>
    </row>
    <row r="45" spans="1:8">
      <c r="A45" t="s">
        <v>128</v>
      </c>
      <c r="B45" s="42" t="s">
        <v>15</v>
      </c>
      <c r="C45">
        <f>(0.7+0.48)*0.96</f>
        <v>1.1327999999999998</v>
      </c>
      <c r="E45">
        <v>360</v>
      </c>
      <c r="F45">
        <f t="shared" ref="F45:F47" si="6">C45*E45</f>
        <v>407.80799999999994</v>
      </c>
    </row>
    <row r="46" spans="1:8">
      <c r="A46" t="s">
        <v>130</v>
      </c>
      <c r="B46" s="42" t="s">
        <v>25</v>
      </c>
      <c r="C46">
        <v>0.7</v>
      </c>
      <c r="E46">
        <v>550</v>
      </c>
      <c r="F46">
        <f t="shared" si="6"/>
        <v>385</v>
      </c>
    </row>
    <row r="47" spans="1:8">
      <c r="A47" t="s">
        <v>131</v>
      </c>
      <c r="B47" s="42" t="s">
        <v>115</v>
      </c>
      <c r="C47">
        <v>1</v>
      </c>
      <c r="E47">
        <v>150</v>
      </c>
      <c r="F47">
        <f t="shared" si="6"/>
        <v>150</v>
      </c>
    </row>
    <row r="48" spans="1:8" s="39" customFormat="1">
      <c r="B48" s="51"/>
      <c r="G48" s="39" t="s">
        <v>139</v>
      </c>
      <c r="H48" s="39">
        <f>SUM(F44:F47)</f>
        <v>1535.6079999999999</v>
      </c>
    </row>
    <row r="49" spans="1:8">
      <c r="A49" t="s">
        <v>134</v>
      </c>
      <c r="B49" s="42" t="s">
        <v>25</v>
      </c>
      <c r="C49">
        <v>1</v>
      </c>
      <c r="E49">
        <v>390</v>
      </c>
      <c r="F49">
        <f>C49*E49</f>
        <v>390</v>
      </c>
    </row>
    <row r="50" spans="1:8">
      <c r="A50" t="s">
        <v>135</v>
      </c>
      <c r="B50" s="42" t="s">
        <v>15</v>
      </c>
      <c r="C50">
        <v>0.8</v>
      </c>
      <c r="E50">
        <v>360</v>
      </c>
      <c r="F50">
        <f t="shared" ref="F50:F52" si="7">C50*E50</f>
        <v>288</v>
      </c>
    </row>
    <row r="51" spans="1:8">
      <c r="A51" t="s">
        <v>136</v>
      </c>
      <c r="B51" s="42" t="s">
        <v>25</v>
      </c>
      <c r="C51">
        <v>1</v>
      </c>
      <c r="E51">
        <v>550</v>
      </c>
      <c r="F51">
        <f t="shared" si="7"/>
        <v>550</v>
      </c>
    </row>
    <row r="52" spans="1:8">
      <c r="A52" t="s">
        <v>137</v>
      </c>
      <c r="B52" s="42" t="s">
        <v>115</v>
      </c>
      <c r="C52">
        <v>1</v>
      </c>
      <c r="E52">
        <v>150</v>
      </c>
      <c r="F52">
        <f t="shared" si="7"/>
        <v>150</v>
      </c>
      <c r="G52" t="s">
        <v>138</v>
      </c>
      <c r="H52" s="39">
        <f>SUM(F49:F52)</f>
        <v>1378</v>
      </c>
    </row>
    <row r="53" spans="1:8" s="39" customFormat="1">
      <c r="A53" s="39" t="s">
        <v>16</v>
      </c>
      <c r="F53" s="39">
        <f>SUM(F44:F52)</f>
        <v>2913.6080000000002</v>
      </c>
    </row>
  </sheetData>
  <phoneticPr fontId="7" type="noConversion"/>
  <conditionalFormatting sqref="B2:B5 B7 B10">
    <cfRule type="cellIs" dxfId="8" priority="11" stopIfTrue="1" operator="equal">
      <formula>0</formula>
    </cfRule>
  </conditionalFormatting>
  <conditionalFormatting sqref="B9:B12 B14:B15">
    <cfRule type="cellIs" dxfId="7" priority="10" stopIfTrue="1" operator="equal">
      <formula>0</formula>
    </cfRule>
  </conditionalFormatting>
  <conditionalFormatting sqref="B8">
    <cfRule type="cellIs" dxfId="6" priority="9" stopIfTrue="1" operator="equal">
      <formula>0</formula>
    </cfRule>
  </conditionalFormatting>
  <conditionalFormatting sqref="B13">
    <cfRule type="cellIs" dxfId="5" priority="8" stopIfTrue="1" operator="equal">
      <formula>0</formula>
    </cfRule>
  </conditionalFormatting>
  <conditionalFormatting sqref="B28:B40">
    <cfRule type="cellIs" dxfId="4" priority="7" stopIfTrue="1" operator="equal">
      <formula>0</formula>
    </cfRule>
  </conditionalFormatting>
  <conditionalFormatting sqref="B31">
    <cfRule type="cellIs" dxfId="3" priority="6" stopIfTrue="1" operator="equal">
      <formula>0</formula>
    </cfRule>
  </conditionalFormatting>
  <conditionalFormatting sqref="B44:B46 B48:B51">
    <cfRule type="cellIs" dxfId="2" priority="3" stopIfTrue="1" operator="equal">
      <formula>0</formula>
    </cfRule>
  </conditionalFormatting>
  <conditionalFormatting sqref="B47">
    <cfRule type="cellIs" dxfId="1" priority="2" stopIfTrue="1" operator="equal">
      <formula>0</formula>
    </cfRule>
  </conditionalFormatting>
  <conditionalFormatting sqref="B52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F05A-628B-0146-A101-5F6EBFEDDAE0}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家具工程</vt:lpstr>
      <vt:lpstr>门</vt:lpstr>
      <vt:lpstr>Sheet1</vt:lpstr>
      <vt:lpstr>家具工程!Print_Area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yuankun li</cp:lastModifiedBy>
  <cp:revision>1</cp:revision>
  <cp:lastPrinted>2017-05-28T00:08:30Z</cp:lastPrinted>
  <dcterms:created xsi:type="dcterms:W3CDTF">2014-04-05T02:40:04Z</dcterms:created>
  <dcterms:modified xsi:type="dcterms:W3CDTF">2018-10-06T11:29:46Z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