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uzilan/Desktop/6-3-301 cad/2陪签后/"/>
    </mc:Choice>
  </mc:AlternateContent>
  <xr:revisionPtr revIDLastSave="0" documentId="10_ncr:8100000_{4DB7C5A0-8E9F-E147-84B9-E423C94355E2}" xr6:coauthVersionLast="34" xr6:coauthVersionMax="34" xr10:uidLastSave="{00000000-0000-0000-0000-000000000000}"/>
  <bookViews>
    <workbookView xWindow="0" yWindow="0" windowWidth="28800" windowHeight="18000" xr2:uid="{00000000-000D-0000-FFFF-FFFF00000000}"/>
  </bookViews>
  <sheets>
    <sheet name="半包预算" sheetId="1" r:id="rId1"/>
    <sheet name="半包材料清单" sheetId="3" r:id="rId2"/>
    <sheet name="预算协议" sheetId="5" r:id="rId3"/>
  </sheets>
  <definedNames>
    <definedName name="_xlnm._FilterDatabase" localSheetId="0" hidden="1">半包预算!$6:$150</definedName>
    <definedName name="_xlnm.Print_Area" localSheetId="0">半包预算!$A$1:$L$159</definedName>
  </definedNames>
  <calcPr calcId="162913" concurrentCalc="0"/>
</workbook>
</file>

<file path=xl/calcChain.xml><?xml version="1.0" encoding="utf-8"?>
<calcChain xmlns="http://schemas.openxmlformats.org/spreadsheetml/2006/main">
  <c r="D134" i="1" l="1"/>
  <c r="E57" i="1"/>
  <c r="F57" i="1"/>
  <c r="D137" i="1"/>
  <c r="D40" i="1"/>
  <c r="F125" i="1"/>
  <c r="F130" i="1"/>
  <c r="F131" i="1"/>
  <c r="F133" i="1"/>
  <c r="F136" i="1"/>
  <c r="F138" i="1"/>
  <c r="F140" i="1"/>
  <c r="F141" i="1"/>
  <c r="F142" i="1"/>
  <c r="F143" i="1"/>
  <c r="F129" i="1"/>
  <c r="F83" i="1"/>
  <c r="F73" i="1"/>
  <c r="F64" i="1"/>
  <c r="D49" i="1"/>
  <c r="E49" i="1"/>
  <c r="E42" i="1"/>
  <c r="F42" i="1"/>
  <c r="E28" i="1"/>
  <c r="F28" i="1"/>
  <c r="E90" i="1"/>
  <c r="F90" i="1"/>
  <c r="D89" i="1"/>
  <c r="D88" i="1"/>
  <c r="E96" i="1"/>
  <c r="F96" i="1"/>
  <c r="D95" i="1"/>
  <c r="D94" i="1"/>
  <c r="E95" i="1"/>
  <c r="E94" i="1"/>
  <c r="E93" i="1"/>
  <c r="F93" i="1"/>
  <c r="D54" i="1"/>
  <c r="D55" i="1"/>
  <c r="D53" i="1"/>
  <c r="D47" i="1"/>
  <c r="D46" i="1"/>
  <c r="D41" i="1"/>
  <c r="D39" i="1"/>
  <c r="E48" i="1"/>
  <c r="E47" i="1"/>
  <c r="E46" i="1"/>
  <c r="E45" i="1"/>
  <c r="F45" i="1"/>
  <c r="D34" i="1"/>
  <c r="D35" i="1"/>
  <c r="D33" i="1"/>
  <c r="D79" i="1"/>
  <c r="D81" i="1"/>
  <c r="D82" i="1"/>
  <c r="F82" i="1"/>
  <c r="D80" i="1"/>
  <c r="D78" i="1"/>
  <c r="D69" i="1"/>
  <c r="D71" i="1"/>
  <c r="D72" i="1"/>
  <c r="F72" i="1"/>
  <c r="D70" i="1"/>
  <c r="D68" i="1"/>
  <c r="E84" i="1"/>
  <c r="F84" i="1"/>
  <c r="E81" i="1"/>
  <c r="E80" i="1"/>
  <c r="E79" i="1"/>
  <c r="E78" i="1"/>
  <c r="F78" i="1"/>
  <c r="E77" i="1"/>
  <c r="F77" i="1"/>
  <c r="D62" i="1"/>
  <c r="D63" i="1"/>
  <c r="F63" i="1"/>
  <c r="D61" i="1"/>
  <c r="E29" i="1"/>
  <c r="F29" i="1"/>
  <c r="D25" i="1"/>
  <c r="D26" i="1"/>
  <c r="D24" i="1"/>
  <c r="E19" i="1"/>
  <c r="F19" i="1"/>
  <c r="D10" i="1"/>
  <c r="D11" i="1"/>
  <c r="D9" i="1"/>
  <c r="F139" i="1"/>
  <c r="F137" i="1"/>
  <c r="F135" i="1"/>
  <c r="F134" i="1"/>
  <c r="D132" i="1"/>
  <c r="F132" i="1"/>
  <c r="D128" i="1"/>
  <c r="F128" i="1"/>
  <c r="D126" i="1"/>
  <c r="D127" i="1"/>
  <c r="D115" i="1"/>
  <c r="F79" i="1"/>
  <c r="F81" i="1"/>
  <c r="F47" i="1"/>
  <c r="F80" i="1"/>
  <c r="F46" i="1"/>
  <c r="F49" i="1"/>
  <c r="F27" i="1"/>
  <c r="F95" i="1"/>
  <c r="F144" i="1"/>
  <c r="D48" i="1"/>
  <c r="F48" i="1"/>
  <c r="F94" i="1"/>
  <c r="F124" i="1"/>
  <c r="F97" i="1"/>
  <c r="F85" i="1"/>
  <c r="F50" i="1"/>
  <c r="E127" i="1"/>
  <c r="F127" i="1"/>
  <c r="E126" i="1"/>
  <c r="F126" i="1"/>
  <c r="E115" i="1"/>
  <c r="E18" i="1"/>
  <c r="F18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7" i="1"/>
  <c r="F17" i="1"/>
  <c r="E16" i="1"/>
  <c r="F16" i="1"/>
  <c r="E20" i="1"/>
  <c r="F20" i="1"/>
  <c r="E23" i="1"/>
  <c r="F23" i="1"/>
  <c r="E24" i="1"/>
  <c r="F24" i="1"/>
  <c r="E25" i="1"/>
  <c r="F25" i="1"/>
  <c r="E26" i="1"/>
  <c r="F26" i="1"/>
  <c r="E32" i="1"/>
  <c r="F32" i="1"/>
  <c r="E33" i="1"/>
  <c r="F33" i="1"/>
  <c r="E34" i="1"/>
  <c r="F34" i="1"/>
  <c r="E35" i="1"/>
  <c r="F35" i="1"/>
  <c r="E38" i="1"/>
  <c r="F38" i="1"/>
  <c r="E39" i="1"/>
  <c r="F39" i="1"/>
  <c r="E40" i="1"/>
  <c r="F40" i="1"/>
  <c r="E41" i="1"/>
  <c r="F41" i="1"/>
  <c r="E52" i="1"/>
  <c r="F52" i="1"/>
  <c r="E53" i="1"/>
  <c r="F53" i="1"/>
  <c r="E54" i="1"/>
  <c r="F54" i="1"/>
  <c r="E55" i="1"/>
  <c r="F55" i="1"/>
  <c r="E56" i="1"/>
  <c r="F56" i="1"/>
  <c r="E60" i="1"/>
  <c r="F60" i="1"/>
  <c r="E61" i="1"/>
  <c r="F61" i="1"/>
  <c r="E62" i="1"/>
  <c r="F62" i="1"/>
  <c r="E67" i="1"/>
  <c r="F67" i="1"/>
  <c r="E68" i="1"/>
  <c r="F68" i="1"/>
  <c r="E69" i="1"/>
  <c r="F69" i="1"/>
  <c r="F70" i="1"/>
  <c r="E71" i="1"/>
  <c r="F71" i="1"/>
  <c r="E74" i="1"/>
  <c r="F74" i="1"/>
  <c r="E87" i="1"/>
  <c r="F87" i="1"/>
  <c r="E88" i="1"/>
  <c r="F88" i="1"/>
  <c r="E89" i="1"/>
  <c r="F89" i="1"/>
  <c r="E109" i="1"/>
  <c r="F109" i="1"/>
  <c r="E110" i="1"/>
  <c r="F110" i="1"/>
  <c r="E111" i="1"/>
  <c r="F111" i="1"/>
  <c r="F112" i="1"/>
  <c r="F116" i="1"/>
  <c r="F117" i="1"/>
  <c r="F118" i="1"/>
  <c r="F119" i="1"/>
  <c r="F120" i="1"/>
  <c r="F121" i="1"/>
  <c r="F114" i="1"/>
  <c r="F145" i="1"/>
  <c r="F75" i="1"/>
  <c r="F58" i="1"/>
  <c r="F43" i="1"/>
  <c r="F36" i="1"/>
  <c r="F30" i="1"/>
  <c r="F65" i="1"/>
  <c r="F21" i="1"/>
  <c r="F91" i="1"/>
  <c r="F115" i="1"/>
  <c r="F122" i="1"/>
  <c r="F147" i="1"/>
  <c r="F150" i="1"/>
</calcChain>
</file>

<file path=xl/sharedStrings.xml><?xml version="1.0" encoding="utf-8"?>
<sst xmlns="http://schemas.openxmlformats.org/spreadsheetml/2006/main" count="600" uniqueCount="296">
  <si>
    <t xml:space="preserve"> 工  程 （ 预 ） 算  书</t>
  </si>
  <si>
    <t xml:space="preserve">户型:     </t>
  </si>
  <si>
    <t>客户姓名：</t>
  </si>
  <si>
    <t xml:space="preserve">建筑面积:     </t>
  </si>
  <si>
    <t>序列</t>
  </si>
  <si>
    <t>工程项目:</t>
  </si>
  <si>
    <t>单位</t>
  </si>
  <si>
    <t>工程造价</t>
  </si>
  <si>
    <t>其中单价包含以下内容</t>
  </si>
  <si>
    <t>备注或工艺说明</t>
  </si>
  <si>
    <t>工程量</t>
  </si>
  <si>
    <t>单价</t>
  </si>
  <si>
    <t>主材</t>
  </si>
  <si>
    <t>辅料</t>
  </si>
  <si>
    <t>机械</t>
  </si>
  <si>
    <t>人工</t>
  </si>
  <si>
    <t>损耗</t>
  </si>
  <si>
    <t>一、客餐厅工程</t>
  </si>
  <si>
    <t>㎡</t>
  </si>
  <si>
    <t>顶面基层处理</t>
  </si>
  <si>
    <t>顶面乳胶漆</t>
  </si>
  <si>
    <t>墙面基层处理</t>
  </si>
  <si>
    <t>墙面乳胶漆或基膜</t>
  </si>
  <si>
    <t>地面水泥砂浆干铺垫层</t>
  </si>
  <si>
    <t>指地面采用水泥黄沙浇筑找平，该单价的厚度为30mm以内，如有超出按比例计算。</t>
  </si>
  <si>
    <t>主材甲供，和甲方放样铺设，含勾缝，填缝剂甲供，斜铺 走边 拼花人工另算</t>
  </si>
  <si>
    <t>大理石门槛石铺设</t>
  </si>
  <si>
    <t>米</t>
  </si>
  <si>
    <t>主材甲供，含人工铺设及辅材费用</t>
  </si>
  <si>
    <t>石材踢脚线铺设</t>
  </si>
  <si>
    <t>主材甲供，主材不变人工费不作调整（抛光砖基价）</t>
  </si>
  <si>
    <t>石膏板二级吊顶</t>
  </si>
  <si>
    <t>石膏板饰面，木龙骨基层（按展开面积计算）；打孔下木楔或膨胀螺栓固定。吊顶预留灯口；石膏板封螺丝点防锈漆，接缝处用接缝带粘贴；吊顶预留空调出风、回风、检修口。</t>
  </si>
  <si>
    <r>
      <t>m</t>
    </r>
    <r>
      <rPr>
        <vertAlign val="superscript"/>
        <sz val="9"/>
        <rFont val="新宋体"/>
        <family val="3"/>
        <charset val="134"/>
      </rPr>
      <t>2</t>
    </r>
  </si>
  <si>
    <t>回光灯槽或叠级木工板基层</t>
  </si>
  <si>
    <t>回光灯槽或者叠级制作，木工板基层，接缝处用接缝带粘贴</t>
  </si>
  <si>
    <t>石膏板饰面，木工板立架，接缝处用接缝带粘贴，窗帘盒宽200MM以内</t>
  </si>
  <si>
    <t>总计</t>
  </si>
  <si>
    <t>二、主卧工程</t>
  </si>
  <si>
    <t>墙面乳胶漆</t>
  </si>
  <si>
    <t>三、衣帽间工程</t>
  </si>
  <si>
    <t>砖头包管道</t>
  </si>
  <si>
    <t>根</t>
  </si>
  <si>
    <t>28×28㎝至60×30㎝内</t>
  </si>
  <si>
    <t>地面防滑砖300*300铺设</t>
  </si>
  <si>
    <t>主材甲供，和甲方放样铺设，含勾缝，填缝剂甲供，斜铺 走边 拼花 小砖人工另算（详见备注）</t>
  </si>
  <si>
    <t>墙面砖铺设</t>
  </si>
  <si>
    <t>指地面采用细石混泥土浇筑找平，该单价的厚度为30mm以内，如有超出按比例计算。</t>
  </si>
  <si>
    <t>地面柔性防水处理</t>
  </si>
  <si>
    <t>墙面刚性防水处理</t>
  </si>
  <si>
    <t>墙面刚性防水涂刷至2400mm以上</t>
  </si>
  <si>
    <t>主材甲供，和甲方放样铺设，含勾缝，填缝剂甲供，斜铺 走边 拼花 小砖人工另算（详见备注），含地漏安装，地漏甲供</t>
  </si>
  <si>
    <t>水电工程备注：</t>
  </si>
  <si>
    <t>1、开关插座面板、洁具主材、阀门、软管及下水配件（管）均由客户提供或公司代购。</t>
  </si>
  <si>
    <t>3、空气开关分路要求：1）每只空调单独一路；2）卫生间单独一路；3）厨房间单独一路;4)冰箱单独一路；5）灯一路；6）其他插座一路。分路可根据实际情况及客户特殊要求适当调整</t>
  </si>
  <si>
    <t>1、给排水工程</t>
  </si>
  <si>
    <t>卫生间PPR铺设</t>
  </si>
  <si>
    <t>间</t>
  </si>
  <si>
    <t>家装白色伟星PPR6分水管+热水管外露保温材料包管；PP-R管定位连接，用管卡固定；冷热水连接到位（左热右冷）</t>
  </si>
  <si>
    <t>厨房PPR铺设</t>
  </si>
  <si>
    <t>阳台PPR管铺设</t>
  </si>
  <si>
    <t>家装白色伟星PPR6分水管；PP-R管定位连接，用管卡固定，冷水连接到位，若需连接热水管，费用另计</t>
  </si>
  <si>
    <t>管道铺设打孔</t>
  </si>
  <si>
    <t>只</t>
  </si>
  <si>
    <t>单指安装人工费，超出数量另算</t>
  </si>
  <si>
    <t>2、强弱电工程</t>
  </si>
  <si>
    <t xml:space="preserve">强电施工
</t>
  </si>
  <si>
    <t xml:space="preserve">弱电施工(按强电面积乘0.65)
</t>
  </si>
  <si>
    <t>含全部弱电走线前期开槽；弱电布置定位连接；网络、电视、电话连接到位</t>
  </si>
  <si>
    <t xml:space="preserve">灯具安装
</t>
  </si>
  <si>
    <t>项</t>
  </si>
  <si>
    <t>主材甲供，普通吸顶灯、筒灯、射灯、灯带安装，
不包含工艺吊灯</t>
  </si>
  <si>
    <t>马桶移位</t>
  </si>
  <si>
    <t>套</t>
  </si>
  <si>
    <t>含移位器及管道铺设</t>
  </si>
  <si>
    <t>强电箱安装</t>
  </si>
  <si>
    <t>主材甲供，单指安装人工费</t>
  </si>
  <si>
    <t>弱电箱安装</t>
  </si>
  <si>
    <t>处</t>
  </si>
  <si>
    <t>进户阀门</t>
  </si>
  <si>
    <t>补线、管槽</t>
  </si>
  <si>
    <t>水泥砂浆修补，按房屋建筑面积计算</t>
  </si>
  <si>
    <t>垃圾袋</t>
  </si>
  <si>
    <t>材料二次搬运
（或吊装）费用</t>
  </si>
  <si>
    <t>按建筑面积计（1-8楼），客户自购材料，费用自理</t>
  </si>
  <si>
    <t>装潢垃圾清理费  不含外运</t>
  </si>
  <si>
    <t>砌墙工程120mm</t>
  </si>
  <si>
    <t>标准转或多孔砖，混合砂浆砌筑，粉刷另计</t>
  </si>
  <si>
    <t>墙体粉刷</t>
  </si>
  <si>
    <t>双面水泥砂浆粉刷</t>
  </si>
  <si>
    <t>成品保护</t>
  </si>
  <si>
    <t>石膏板地面保护 阴阳角保护</t>
  </si>
  <si>
    <t>人工费</t>
  </si>
  <si>
    <t>门套木工板基层打底</t>
  </si>
  <si>
    <t>木工板打底，及人工费</t>
  </si>
  <si>
    <t>防水梁</t>
  </si>
  <si>
    <t>合计</t>
  </si>
  <si>
    <t>一</t>
  </si>
  <si>
    <t>工程直接费</t>
  </si>
  <si>
    <t>公司管理费</t>
  </si>
  <si>
    <t>公司综合管理费</t>
  </si>
  <si>
    <t>工程总价</t>
  </si>
  <si>
    <t>编制说明：</t>
  </si>
  <si>
    <t>1.本清单报价以相应图纸及当前市场材料和人工为汇编依据。</t>
  </si>
  <si>
    <t>2.未包括：自购家具、电器等件.</t>
  </si>
  <si>
    <t>3.本工程量如与实际工程量不符的,以实际工程量为准,如实结算。</t>
  </si>
  <si>
    <t>4.实际施工中若与设计图纸有不符的，经请示设计师或以双方协商按工程联系单为准，</t>
  </si>
  <si>
    <t>施工中如有增减以施工联系单签准按实结算.</t>
  </si>
  <si>
    <t>客户签字：</t>
  </si>
  <si>
    <t xml:space="preserve">日期:     </t>
  </si>
  <si>
    <t>石膏板面暗（明）窗帘盒</t>
    <phoneticPr fontId="8" type="noConversion"/>
  </si>
  <si>
    <t>石膏板一级平顶</t>
    <phoneticPr fontId="8" type="noConversion"/>
  </si>
  <si>
    <r>
      <rPr>
        <sz val="8"/>
        <rFont val="宋体"/>
        <charset val="134"/>
      </rPr>
      <t>m</t>
    </r>
    <r>
      <rPr>
        <vertAlign val="superscript"/>
        <sz val="9"/>
        <rFont val="新宋体"/>
        <family val="3"/>
        <charset val="134"/>
      </rPr>
      <t>2</t>
    </r>
  </si>
  <si>
    <t>按建筑面积计算, 层以内最少基数100㎡ 不含拆除工程垃圾，搬运至小区物业指定地点</t>
    <phoneticPr fontId="8" type="noConversion"/>
  </si>
  <si>
    <t>木工板基层处理，用于装饰造型，以及艺术墙体基层处理（按展开面积计算）</t>
  </si>
  <si>
    <t>电视背景基层处理</t>
    <phoneticPr fontId="8" type="noConversion"/>
  </si>
  <si>
    <t>2、以上报价未考虑智能布线、监控等特殊装置要求；如有需求费用根据现场状况另行商定。室内可视门铃如需移位，则由物业工程部移位，由其进行连接。</t>
    <phoneticPr fontId="8" type="noConversion"/>
  </si>
  <si>
    <t>4、电线截面面积安排如下：照明为1.5平方，插座为2.5平方，壁挂空调为2.5平方，柜机空调为4平方。</t>
    <phoneticPr fontId="8" type="noConversion"/>
  </si>
  <si>
    <t>6、PPR水管从吊顶走，不含空调、排气孔，烟道口打孔（30元/孔），斜孔按60元/孔计算</t>
    <phoneticPr fontId="8" type="noConversion"/>
  </si>
  <si>
    <t>7、别墅、排屋楼层过度总线6MM2另加：按40元/米计算（包含线管、3根线）；别墅、排屋楼层过度总线10MM2另加：60元/米（包含线管、3根线）。</t>
    <phoneticPr fontId="8" type="noConversion"/>
  </si>
  <si>
    <t>8、计算强弱电工程量时：阳台按全面积计算，露台按一半面积计算。</t>
    <phoneticPr fontId="8" type="noConversion"/>
  </si>
  <si>
    <t>台盆、地漏下水改造，根据现场情况而定，超出部分另算，110管改造另算</t>
    <phoneticPr fontId="8" type="noConversion"/>
  </si>
  <si>
    <t>下水管改造（50管）</t>
    <phoneticPr fontId="8" type="noConversion"/>
  </si>
  <si>
    <t>全环保精装主要用材等级品名一览表</t>
  </si>
  <si>
    <t>序号</t>
  </si>
  <si>
    <t>名称</t>
  </si>
  <si>
    <t>品牌/型号</t>
  </si>
  <si>
    <t>规格</t>
  </si>
  <si>
    <t>参考价</t>
  </si>
  <si>
    <t>环保等级</t>
  </si>
  <si>
    <t>配送</t>
  </si>
  <si>
    <t>备注</t>
  </si>
  <si>
    <t>杉木细木工板</t>
  </si>
  <si>
    <t>千年舟</t>
  </si>
  <si>
    <t>1.220*2.440*17</t>
  </si>
  <si>
    <t>时价</t>
  </si>
  <si>
    <t>公司材料配送中心</t>
  </si>
  <si>
    <t>1.220*2.440*15</t>
  </si>
  <si>
    <t>十二厘板(杂木芯)</t>
  </si>
  <si>
    <t>1.220*2.440*12</t>
  </si>
  <si>
    <t>九厘板(杂木芯)</t>
  </si>
  <si>
    <t>1.220*2.440*9</t>
  </si>
  <si>
    <t>E0级优选</t>
  </si>
  <si>
    <t>九厘香樟贴面板</t>
  </si>
  <si>
    <t>1.220*2.440*8.5</t>
  </si>
  <si>
    <t>1.200*2.400*9.5</t>
  </si>
  <si>
    <t>水曲柳饰面板直(花)纹</t>
  </si>
  <si>
    <t>1.220*2.440*3</t>
  </si>
  <si>
    <t>木线</t>
  </si>
  <si>
    <t>定制</t>
  </si>
  <si>
    <t>绿色环保</t>
  </si>
  <si>
    <t>胶水</t>
  </si>
  <si>
    <t>环保找平腻子</t>
  </si>
  <si>
    <t>环保光面腻子</t>
  </si>
  <si>
    <t>乳胶漆</t>
  </si>
  <si>
    <t>18L/桶</t>
  </si>
  <si>
    <t>油漆</t>
  </si>
  <si>
    <t>5kg/组</t>
  </si>
  <si>
    <t>BV1.5电线</t>
  </si>
  <si>
    <t>100米/卷</t>
  </si>
  <si>
    <t>BV2.5电线</t>
  </si>
  <si>
    <t>BVR2.5电线</t>
  </si>
  <si>
    <t>BV4电线</t>
  </si>
  <si>
    <t>BVR4电线</t>
  </si>
  <si>
    <t>电视线</t>
  </si>
  <si>
    <t>安普联想/千岛湖永通</t>
  </si>
  <si>
    <t>网络线</t>
  </si>
  <si>
    <t>305米/卷</t>
  </si>
  <si>
    <t>电话线</t>
  </si>
  <si>
    <t>安普联想0.4无氧铜（白）</t>
  </si>
  <si>
    <t>强电套管</t>
  </si>
  <si>
    <t>伟星pvc（强电桔红色 ）</t>
  </si>
  <si>
    <t>弱电套管</t>
  </si>
  <si>
    <t>伟星pvc（若电白色 ）</t>
  </si>
  <si>
    <t xml:space="preserve"> </t>
  </si>
  <si>
    <t>暗盒</t>
  </si>
  <si>
    <t>伟星pvc</t>
  </si>
  <si>
    <t>86型单盒/86型双盒</t>
  </si>
  <si>
    <t>水管</t>
  </si>
  <si>
    <t>白伟星</t>
  </si>
  <si>
    <t>D25*4.2</t>
  </si>
  <si>
    <t>伟星</t>
  </si>
  <si>
    <t>D50</t>
  </si>
  <si>
    <t>墙地面防水</t>
  </si>
  <si>
    <t>汉高美德兰/百得</t>
  </si>
  <si>
    <t>10kg/桶</t>
  </si>
  <si>
    <t>白胶</t>
  </si>
  <si>
    <t xml:space="preserve">     客户签字：                                                                                           公司盖章：</t>
    <phoneticPr fontId="8" type="noConversion"/>
  </si>
  <si>
    <t>PVC下水管</t>
    <phoneticPr fontId="8" type="noConversion"/>
  </si>
  <si>
    <t>预算协议</t>
  </si>
  <si>
    <t>根据我公司设计人员现场实测，经双方相互沟通形成共识，并确定了设计图纸及施工用材和预算的编制，具体内容如下：</t>
  </si>
  <si>
    <t>十二、 本工程预算造价为包含发票税金，开具发票时由客户自理发票税金。</t>
  </si>
  <si>
    <t>十三、 在施工过程中实际工程量与预算有出入，则按实际工程量计算，原预算基价不变，图纸中具体施工项目以预算为准。</t>
  </si>
  <si>
    <t>十四、 如减项工程的额度共计超过贰仟元以上，甲方应付乙方减项工程款20%的工程费用（设计费施工违约金）。</t>
  </si>
  <si>
    <t>十六、 本预算协议为施工合同组成部分，与合同具有同等法律效力。</t>
  </si>
  <si>
    <t>客户(签字）：                                                     公司（盖章）</t>
  </si>
  <si>
    <t xml:space="preserve">                                                                            201  年     月     日</t>
  </si>
  <si>
    <t xml:space="preserve">                                                                               工程地点：                                                                   </t>
    <phoneticPr fontId="8" type="noConversion"/>
  </si>
  <si>
    <t>四、 客户在施工期间应提供水、电等施工设施（承担相关水电费用），以及楼道畅通和居民物业公司的协调工作；</t>
    <phoneticPr fontId="8" type="noConversion"/>
  </si>
  <si>
    <t>六、 本预算不包含打空调洞、油烟机洞、排气扇洞。</t>
    <phoneticPr fontId="8" type="noConversion"/>
  </si>
  <si>
    <t>一、 申请装修许可证、楼道维护费等其他物业管理费、装修押金等均由客户支付。如由公司施工人员造成小区设施、设备损坏的由本公司赔偿。</t>
    <phoneticPr fontId="8" type="noConversion"/>
  </si>
  <si>
    <t>十五、 本预算协议及预算清单不明之处已由相关人员解释清楚、客户已认知和接受本预算协议之约定，并据此履行权利和义务，同意签字按本协议执行。</t>
    <phoneticPr fontId="8" type="noConversion"/>
  </si>
  <si>
    <t xml:space="preserve">    违反国家有关规定，以免造成双方损失。所有拆墙加固的设计费及施工费由业主自理。</t>
    <phoneticPr fontId="8" type="noConversion"/>
  </si>
  <si>
    <t>二、 施工中如遇到打拆墙及消防因素的专案，必须由业主向有关部门申请，费用由业主自理，在审批中双方必须严格按照国家有关规定办理，任何一方不得强行</t>
    <phoneticPr fontId="8" type="noConversion"/>
  </si>
  <si>
    <t xml:space="preserve">    少项目按折率减掉、增减项目工程款在油漆工程进场时核对完毕，并一次性按时结算；</t>
    <phoneticPr fontId="8" type="noConversion"/>
  </si>
  <si>
    <t>三、 每张图纸和预算均需要得到客户的签字认可。施工过程中增加或减少的项目必须先签字《施工联系单》后方可施工，严禁施工后签字、增加项目不打折，减</t>
    <phoneticPr fontId="8" type="noConversion"/>
  </si>
  <si>
    <t>五、 本预算不包括一下材料：1、墙地砖、地板、花岗岩（大理石）、人造石、扣板吊顶、填缝剂；2、卫生洁具及配件、水龙头、地漏；3、锁具、拉手、开关</t>
    <phoneticPr fontId="8" type="noConversion"/>
  </si>
  <si>
    <t xml:space="preserve">    面板、插座面板、厨房五金等五金件；4、家电、餐桌、茶几、沙发、整体橱柜、成品套装门、窗帘及轨道、床上用品、床及床靠背、背景软包、装饰品、</t>
    <phoneticPr fontId="8" type="noConversion"/>
  </si>
  <si>
    <t xml:space="preserve">    装饰画；5、阳台晒衣杆（架）、金属裤架、家具金属脚、钛合金移门等五金件；6、各种艺术玻璃、墙纸（布）、镜子、保安门窗、铝合金及塑钢门窗等；</t>
    <phoneticPr fontId="8" type="noConversion"/>
  </si>
  <si>
    <t xml:space="preserve">    7、空气开关、漏电保护器、配电箱；本预算不包含安装及施工项目如下：1、木地垄；2、地板铺设；3、集成扣板吊顶安装；4、石材台板安装；5、楼梯制</t>
    <phoneticPr fontId="8" type="noConversion"/>
  </si>
  <si>
    <t xml:space="preserve">    作及安装；6、墙纸铺设；7、艺术玻璃安装；8、其他未尽项目。 以上项目由商（厂）家安装，若部分项目需我公司代购或施工价格另计；</t>
    <phoneticPr fontId="8" type="noConversion"/>
  </si>
  <si>
    <t xml:space="preserve">    路。超过以上标准每增加一路另外增收费用。客厅及每个房间标准配置为：双控开关、电视、电话、网路各一个，每增加一路另收6元/米；增加卫星电视线，</t>
    <phoneticPr fontId="8" type="noConversion"/>
  </si>
  <si>
    <t xml:space="preserve">    音响线价格另计，主材自理，地面开槽费用另计，每米8元。按实际发生量计算；（2）、给排水标准配置:冷热水管用PPR热水管暗敷，主管为直径25MM，干</t>
    <phoneticPr fontId="8" type="noConversion"/>
  </si>
  <si>
    <t xml:space="preserve">    管为直径25mm,厨房水槽、卫生间洗脸台盆为冷热水，洗衣池、拖把池。洗衣机进水为单冷水，下水管根据设计配套。若客户要求调换其他品牌或材质，则</t>
    <phoneticPr fontId="8" type="noConversion"/>
  </si>
  <si>
    <t xml:space="preserve">    按实结算及配件差价（只限在室内接管，户外接管价格另计）；（3）、其他做法收费方式具体协商。（注：本预算不含中央空调、锅炉、地热、智能布线、</t>
    <phoneticPr fontId="8" type="noConversion"/>
  </si>
  <si>
    <t xml:space="preserve">    责任，同时不在公司保修、维修范围之内。</t>
    <phoneticPr fontId="8" type="noConversion"/>
  </si>
  <si>
    <t>九、 本工程预算中材料均由公司统一到指定材料商处采购，若客户要求在另外地方购买，则产生的相关费用及差价由客户承担，客户自购的材料公司不承担质量</t>
    <phoneticPr fontId="8" type="noConversion"/>
  </si>
  <si>
    <t xml:space="preserve">    停止施工，造成损失由客户承担，延期交款、延期验收造成工程延期及后果有客户负责。</t>
    <phoneticPr fontId="8" type="noConversion"/>
  </si>
  <si>
    <t>十一、 各分部分项工程完工后，由公司和客户进行工程验收，合格后双方在验收单上签字。客户按合同约定施工进度付款日期及时交款，未及时交款，乙方有权</t>
    <phoneticPr fontId="8" type="noConversion"/>
  </si>
  <si>
    <t>生态免漆板</t>
    <phoneticPr fontId="8" type="noConversion"/>
  </si>
  <si>
    <t>杉木集成板（无节）</t>
    <phoneticPr fontId="8" type="noConversion"/>
  </si>
  <si>
    <t xml:space="preserve">      监控及水循环等辅助系统的水电材料及人工费）</t>
    <phoneticPr fontId="8" type="noConversion"/>
  </si>
  <si>
    <t>十、 装修工程款的缴纳必须按时缴纳，打入签合时指定的帐号。</t>
    <phoneticPr fontId="8" type="noConversion"/>
  </si>
  <si>
    <r>
      <t>七、 本预算若无特别表明，所含木制作均采用E0</t>
    </r>
    <r>
      <rPr>
        <b/>
        <sz val="10"/>
        <rFont val="宋体"/>
        <charset val="134"/>
      </rPr>
      <t>级板材。</t>
    </r>
    <phoneticPr fontId="8" type="noConversion"/>
  </si>
  <si>
    <t>按房屋建筑面积计算，含中央空调内外机线</t>
    <phoneticPr fontId="8" type="noConversion"/>
  </si>
  <si>
    <t>零星修补</t>
    <phoneticPr fontId="8" type="noConversion"/>
  </si>
  <si>
    <t xml:space="preserve">  环保水性地面、墙面固化剂</t>
    <phoneticPr fontId="23" type="noConversion"/>
  </si>
  <si>
    <t>人工+环保水性涂料</t>
    <phoneticPr fontId="8" type="noConversion"/>
  </si>
  <si>
    <t>墙面网格布（墙纸区域不含）</t>
    <phoneticPr fontId="23" type="noConversion"/>
  </si>
  <si>
    <t>人工+网格布，防上墙体开裂</t>
    <phoneticPr fontId="8" type="noConversion"/>
  </si>
  <si>
    <t>完工开荒保洁</t>
    <phoneticPr fontId="23" type="noConversion"/>
  </si>
  <si>
    <t>完工后整体保洁</t>
    <phoneticPr fontId="8" type="noConversion"/>
  </si>
  <si>
    <t>4公分角铁过梁</t>
    <phoneticPr fontId="8" type="noConversion"/>
  </si>
  <si>
    <t>电视背景基层处理</t>
    <phoneticPr fontId="8" type="noConversion"/>
  </si>
  <si>
    <t>空调立架</t>
    <phoneticPr fontId="8" type="noConversion"/>
  </si>
  <si>
    <t>个</t>
    <phoneticPr fontId="8" type="noConversion"/>
  </si>
  <si>
    <t>美国宣伟乳胶漆,乳胶漆滚涂(不含批腻子)底漆一遍，面漆两遍，表面平整光滑，无流坠，无污染，色泽一致，分界线清晰明快，顺直流畅</t>
    <phoneticPr fontId="8" type="noConversion"/>
  </si>
  <si>
    <t xml:space="preserve">  ㎡</t>
    <phoneticPr fontId="8" type="noConversion"/>
  </si>
  <si>
    <t>原顶、墙面腻子铲除</t>
    <phoneticPr fontId="8" type="noConversion"/>
  </si>
  <si>
    <t>人工费</t>
    <phoneticPr fontId="8" type="noConversion"/>
  </si>
  <si>
    <t>地面用瓜子片、黄沙水泥掺求是防水剂先找平，晾干后，再柔性防水（百得）刷二遍，防水浆刷涂整个地面并墙角翻边30CM；施工后至少做24小时蓄水试验，甲方验收后方可继续</t>
    <phoneticPr fontId="8" type="noConversion"/>
  </si>
  <si>
    <t>5、室内给排水主管均不改动，改动时费用另计；预算中不含：空调预埋管、更换进户总线。</t>
    <phoneticPr fontId="8" type="noConversion"/>
  </si>
  <si>
    <t>美国宣伟</t>
    <phoneticPr fontId="8" type="noConversion"/>
  </si>
  <si>
    <t>中大元通低烟无卤尼龙线</t>
    <phoneticPr fontId="8" type="noConversion"/>
  </si>
  <si>
    <t>飞利浦六类屏蔽线</t>
    <phoneticPr fontId="8" type="noConversion"/>
  </si>
  <si>
    <t>千年舟儿童房专用蓝皮</t>
    <phoneticPr fontId="8" type="noConversion"/>
  </si>
  <si>
    <t>石膏板</t>
    <phoneticPr fontId="8" type="noConversion"/>
  </si>
  <si>
    <t>移门木工板基层暗盒</t>
    <phoneticPr fontId="8" type="noConversion"/>
  </si>
  <si>
    <t>加工砖或玻化砖加背胶</t>
    <phoneticPr fontId="8" type="noConversion"/>
  </si>
  <si>
    <t>地面砖800*800铺设</t>
    <phoneticPr fontId="8" type="noConversion"/>
  </si>
  <si>
    <t>地面砖800*800铺设</t>
    <phoneticPr fontId="8" type="noConversion"/>
  </si>
  <si>
    <t>七、主卧卫生间工程</t>
    <phoneticPr fontId="8" type="noConversion"/>
  </si>
  <si>
    <t>四、次卧1工程</t>
    <phoneticPr fontId="8" type="noConversion"/>
  </si>
  <si>
    <t>粤固背胶+伟伯胶泥</t>
    <phoneticPr fontId="8" type="noConversion"/>
  </si>
  <si>
    <t>地暖找平</t>
    <phoneticPr fontId="8" type="noConversion"/>
  </si>
  <si>
    <t>房间铺地板二次找平</t>
    <phoneticPr fontId="8" type="noConversion"/>
  </si>
  <si>
    <t>下水管隔音处理</t>
    <phoneticPr fontId="8" type="noConversion"/>
  </si>
  <si>
    <t>米</t>
    <phoneticPr fontId="8" type="noConversion"/>
  </si>
  <si>
    <t>黄金蜂窝片+隔音怪兽</t>
    <phoneticPr fontId="8" type="noConversion"/>
  </si>
  <si>
    <t>五、次卧2工程</t>
    <phoneticPr fontId="8" type="noConversion"/>
  </si>
  <si>
    <t>六、书房工程</t>
    <phoneticPr fontId="8" type="noConversion"/>
  </si>
  <si>
    <t>七、厨房工程</t>
    <phoneticPr fontId="8" type="noConversion"/>
  </si>
  <si>
    <t>八、客卫生间工程</t>
    <phoneticPr fontId="8" type="noConversion"/>
  </si>
  <si>
    <r>
      <t>八、 导线使用</t>
    </r>
    <r>
      <rPr>
        <b/>
        <sz val="10"/>
        <rFont val="宋体"/>
        <charset val="134"/>
      </rPr>
      <t>中大元通低烟无卤尼龙线</t>
    </r>
    <r>
      <rPr>
        <b/>
        <sz val="10"/>
        <rFont val="宋体"/>
        <charset val="134"/>
      </rPr>
      <t>，穿PVC暗敷，插座线BV2.5，照明线为BV1.5，分体空调线为BV2.5，空调柜机线为BV4.电视线为同轴双音频</t>
    </r>
    <phoneticPr fontId="8" type="noConversion"/>
  </si>
  <si>
    <r>
      <t xml:space="preserve">    线，电脑线为</t>
    </r>
    <r>
      <rPr>
        <b/>
        <sz val="10"/>
        <rFont val="宋体"/>
        <charset val="134"/>
      </rPr>
      <t>飞利浦六类</t>
    </r>
    <r>
      <rPr>
        <b/>
        <sz val="10"/>
        <rFont val="宋体"/>
        <charset val="134"/>
      </rPr>
      <t>专用线，穿PVC管敷设。（1）电路标准配置：每个空调及热水器单独一路，卫生间一路，房一路，其余所有插座和照明一</t>
    </r>
    <phoneticPr fontId="8" type="noConversion"/>
  </si>
  <si>
    <t>浙 江良 沐 家 居 设 计 工 程 有 限 公 司</t>
    <phoneticPr fontId="8" type="noConversion"/>
  </si>
  <si>
    <t>中南无甲醛</t>
    <phoneticPr fontId="8" type="noConversion"/>
  </si>
  <si>
    <t xml:space="preserve">  注：本清单中材料均由公司统一配送，如遇材料市场缺货，则由业主同意购买同等质量等级的材料作为替代。</t>
    <phoneticPr fontId="8" type="noConversion"/>
  </si>
  <si>
    <r>
      <t>浙江良沐家居设计有限公司</t>
    </r>
    <r>
      <rPr>
        <sz val="20"/>
        <rFont val="Arial"/>
        <family val="2"/>
      </rPr>
      <t xml:space="preserve">       </t>
    </r>
    <r>
      <rPr>
        <sz val="16"/>
        <rFont val="宋体"/>
        <charset val="134"/>
      </rPr>
      <t>（用心做好每个细节，严谨铸就精品。）</t>
    </r>
    <phoneticPr fontId="8" type="noConversion"/>
  </si>
  <si>
    <t>浙江良沐家居设计有限公司</t>
    <phoneticPr fontId="8" type="noConversion"/>
  </si>
  <si>
    <t>九、书房阳台工程</t>
    <phoneticPr fontId="8" type="noConversion"/>
  </si>
  <si>
    <t>十、生活阳台工程</t>
    <phoneticPr fontId="8" type="noConversion"/>
  </si>
  <si>
    <t>十一、水电工程部分</t>
    <phoneticPr fontId="8" type="noConversion"/>
  </si>
  <si>
    <t>十二、其它工程</t>
    <phoneticPr fontId="8" type="noConversion"/>
  </si>
  <si>
    <t>二</t>
    <phoneticPr fontId="8" type="noConversion"/>
  </si>
  <si>
    <t>三</t>
    <phoneticPr fontId="8" type="noConversion"/>
  </si>
  <si>
    <t>美巢YGP800JJ</t>
  </si>
  <si>
    <t>美巢墙墙尼QN45GQ</t>
  </si>
  <si>
    <t>18KG/包</t>
  </si>
  <si>
    <t>20KG/包</t>
  </si>
  <si>
    <t>德国汉高百得熊猫白胶</t>
  </si>
  <si>
    <t>9.6kg/桶</t>
  </si>
  <si>
    <t>成品腻子（美巢）三遍，第一遍贴接缝带，阴阳角找平，基层找平；第二遍满批；第三遍表面处理，表面打磨平整</t>
  </si>
  <si>
    <t>工程名称：桃源小镇6-3-301装饰工程</t>
  </si>
  <si>
    <t>石膏板一级平顶</t>
  </si>
  <si>
    <t>凹槽</t>
  </si>
  <si>
    <t>含PPR水管阀门，安装人工费，纯铜</t>
  </si>
  <si>
    <t>4公分角铁过梁</t>
  </si>
  <si>
    <t>地面找平，人工+黄沙、豆石、水泥+养护</t>
  </si>
  <si>
    <t>地面找平压光，人工+黄沙、豆石、水泥+养护</t>
  </si>
  <si>
    <t>美国宣伟乳胶漆,乳胶漆滚涂(不含批腻子)（宣伟配套）底漆一遍，面漆两遍，表面平整光滑，无流坠，无污染，色泽一致，分界线清晰明快，顺直流畅</t>
  </si>
  <si>
    <t>墙面乳胶漆面积，如后续做柜子，减去乳胶漆柜子部分</t>
  </si>
  <si>
    <t>从杰楠升级到美巢腻子费用</t>
  </si>
  <si>
    <t>四</t>
  </si>
  <si>
    <t>腻子升级</t>
  </si>
  <si>
    <t>卫生间防水梁加钢筋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</si>
</sst>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);[Red]\(0.00\)"/>
    <numFmt numFmtId="165" formatCode="0.00_ "/>
    <numFmt numFmtId="166" formatCode="0.0_);[Red]\(0.0\)"/>
    <numFmt numFmtId="167" formatCode="0.0_ "/>
    <numFmt numFmtId="168" formatCode="0.0000"/>
    <numFmt numFmtId="169" formatCode="0.000"/>
  </numFmts>
  <fonts count="24">
    <font>
      <sz val="12"/>
      <name val="宋体"/>
      <charset val="134"/>
    </font>
    <font>
      <b/>
      <sz val="12"/>
      <name val="宋体"/>
      <charset val="134"/>
    </font>
    <font>
      <b/>
      <sz val="16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8"/>
      <name val="宋体"/>
      <charset val="134"/>
    </font>
    <font>
      <vertAlign val="superscript"/>
      <sz val="9"/>
      <name val="新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Times New Roman"/>
      <family val="1"/>
    </font>
    <font>
      <b/>
      <sz val="20"/>
      <name val="宋体"/>
      <charset val="134"/>
    </font>
    <font>
      <b/>
      <sz val="14"/>
      <name val="宋体"/>
      <charset val="134"/>
    </font>
    <font>
      <b/>
      <sz val="10.5"/>
      <name val="宋体"/>
      <charset val="134"/>
    </font>
    <font>
      <sz val="10"/>
      <name val="Times New Roman"/>
      <family val="1"/>
    </font>
    <font>
      <sz val="20"/>
      <name val="Arial"/>
      <family val="2"/>
    </font>
    <font>
      <sz val="16"/>
      <name val="宋体"/>
      <charset val="134"/>
    </font>
    <font>
      <sz val="10"/>
      <name val="宋体"/>
      <charset val="134"/>
    </font>
    <font>
      <b/>
      <sz val="22"/>
      <name val="宋体"/>
      <charset val="134"/>
    </font>
    <font>
      <b/>
      <sz val="15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/>
      <right style="thin">
        <color indexed="16"/>
      </right>
      <top style="thin">
        <color indexed="10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0"/>
      </top>
      <bottom style="thin">
        <color indexed="16"/>
      </bottom>
      <diagonal/>
    </border>
    <border>
      <left/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0">
    <xf numFmtId="0" fontId="0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7" fillId="2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166" fontId="3" fillId="4" borderId="2" xfId="0" applyNumberFormat="1" applyFont="1" applyFill="1" applyBorder="1" applyAlignment="1">
      <alignment horizontal="center" vertical="center" wrapText="1"/>
    </xf>
    <xf numFmtId="167" fontId="3" fillId="4" borderId="2" xfId="0" applyNumberFormat="1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3" fillId="5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66" fontId="4" fillId="0" borderId="2" xfId="0" applyNumberFormat="1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164" fontId="5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 applyProtection="1"/>
    <xf numFmtId="0" fontId="12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center"/>
    </xf>
    <xf numFmtId="0" fontId="4" fillId="0" borderId="2" xfId="0" applyNumberFormat="1" applyFont="1" applyFill="1" applyBorder="1" applyAlignment="1" applyProtection="1">
      <alignment horizontal="left" vertical="center"/>
    </xf>
    <xf numFmtId="0" fontId="16" fillId="9" borderId="2" xfId="0" applyNumberFormat="1" applyFont="1" applyFill="1" applyBorder="1" applyAlignment="1" applyProtection="1">
      <alignment horizontal="center" vertical="center" wrapText="1"/>
    </xf>
    <xf numFmtId="0" fontId="16" fillId="0" borderId="2" xfId="0" applyNumberFormat="1" applyFont="1" applyFill="1" applyBorder="1" applyAlignment="1" applyProtection="1">
      <alignment horizontal="center" vertical="center" wrapText="1"/>
    </xf>
    <xf numFmtId="0" fontId="12" fillId="0" borderId="19" xfId="0" applyNumberFormat="1" applyFont="1" applyFill="1" applyBorder="1" applyAlignment="1" applyProtection="1">
      <alignment horizontal="left" vertical="center"/>
    </xf>
    <xf numFmtId="0" fontId="9" fillId="0" borderId="20" xfId="0" applyNumberFormat="1" applyFont="1" applyFill="1" applyBorder="1" applyAlignment="1" applyProtection="1"/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2" fillId="0" borderId="2" xfId="0" applyFont="1" applyFill="1" applyBorder="1" applyAlignment="1">
      <alignment horizontal="center" vertical="center" wrapText="1"/>
    </xf>
    <xf numFmtId="164" fontId="22" fillId="0" borderId="2" xfId="0" applyNumberFormat="1" applyFont="1" applyFill="1" applyBorder="1" applyAlignment="1">
      <alignment horizontal="center" vertical="center"/>
    </xf>
    <xf numFmtId="168" fontId="0" fillId="0" borderId="2" xfId="0" applyNumberFormat="1" applyFont="1" applyFill="1" applyBorder="1" applyAlignment="1">
      <alignment horizontal="center" vertical="center" wrapText="1"/>
    </xf>
    <xf numFmtId="168" fontId="5" fillId="0" borderId="2" xfId="0" applyNumberFormat="1" applyFont="1" applyFill="1" applyBorder="1" applyAlignment="1">
      <alignment horizontal="center" vertical="center"/>
    </xf>
    <xf numFmtId="168" fontId="5" fillId="11" borderId="2" xfId="0" applyNumberFormat="1" applyFont="1" applyFill="1" applyBorder="1" applyAlignment="1">
      <alignment horizontal="center" vertical="center"/>
    </xf>
    <xf numFmtId="168" fontId="3" fillId="4" borderId="2" xfId="0" applyNumberFormat="1" applyFont="1" applyFill="1" applyBorder="1" applyAlignment="1">
      <alignment horizontal="center" vertical="center" wrapText="1"/>
    </xf>
    <xf numFmtId="168" fontId="3" fillId="0" borderId="2" xfId="0" applyNumberFormat="1" applyFont="1" applyFill="1" applyBorder="1" applyAlignment="1">
      <alignment vertical="center"/>
    </xf>
    <xf numFmtId="168" fontId="22" fillId="0" borderId="2" xfId="0" applyNumberFormat="1" applyFont="1" applyFill="1" applyBorder="1" applyAlignment="1">
      <alignment horizontal="center" vertical="center"/>
    </xf>
    <xf numFmtId="168" fontId="4" fillId="0" borderId="2" xfId="0" applyNumberFormat="1" applyFont="1" applyBorder="1" applyAlignment="1">
      <alignment horizontal="center" vertical="center"/>
    </xf>
    <xf numFmtId="168" fontId="3" fillId="5" borderId="2" xfId="0" applyNumberFormat="1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/>
    </xf>
    <xf numFmtId="168" fontId="3" fillId="6" borderId="2" xfId="0" applyNumberFormat="1" applyFont="1" applyFill="1" applyBorder="1" applyAlignment="1">
      <alignment horizontal="center" vertical="center"/>
    </xf>
    <xf numFmtId="168" fontId="4" fillId="0" borderId="2" xfId="0" applyNumberFormat="1" applyFont="1" applyFill="1" applyBorder="1" applyAlignment="1">
      <alignment horizontal="center" vertical="center" wrapText="1"/>
    </xf>
    <xf numFmtId="168" fontId="0" fillId="0" borderId="2" xfId="0" applyNumberFormat="1" applyFont="1" applyFill="1" applyBorder="1" applyAlignment="1">
      <alignment horizontal="center" vertical="center"/>
    </xf>
    <xf numFmtId="169" fontId="0" fillId="0" borderId="2" xfId="0" applyNumberFormat="1" applyFont="1" applyFill="1" applyBorder="1" applyAlignment="1">
      <alignment horizontal="center" vertical="center" wrapText="1"/>
    </xf>
    <xf numFmtId="169" fontId="5" fillId="0" borderId="2" xfId="0" applyNumberFormat="1" applyFont="1" applyFill="1" applyBorder="1" applyAlignment="1">
      <alignment horizontal="center" vertical="center"/>
    </xf>
    <xf numFmtId="169" fontId="5" fillId="11" borderId="2" xfId="0" applyNumberFormat="1" applyFont="1" applyFill="1" applyBorder="1" applyAlignment="1">
      <alignment horizontal="center" vertical="center"/>
    </xf>
    <xf numFmtId="169" fontId="3" fillId="4" borderId="2" xfId="0" applyNumberFormat="1" applyFont="1" applyFill="1" applyBorder="1" applyAlignment="1">
      <alignment horizontal="center" vertical="center" wrapText="1"/>
    </xf>
    <xf numFmtId="169" fontId="3" fillId="0" borderId="2" xfId="0" applyNumberFormat="1" applyFont="1" applyFill="1" applyBorder="1" applyAlignment="1">
      <alignment vertical="center"/>
    </xf>
    <xf numFmtId="169" fontId="22" fillId="0" borderId="2" xfId="0" applyNumberFormat="1" applyFont="1" applyFill="1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169" fontId="3" fillId="5" borderId="2" xfId="0" applyNumberFormat="1" applyFont="1" applyFill="1" applyBorder="1" applyAlignment="1">
      <alignment horizontal="center" vertical="center"/>
    </xf>
    <xf numFmtId="169" fontId="3" fillId="6" borderId="2" xfId="0" applyNumberFormat="1" applyFont="1" applyFill="1" applyBorder="1" applyAlignment="1">
      <alignment horizontal="center" vertical="center"/>
    </xf>
    <xf numFmtId="169" fontId="4" fillId="0" borderId="2" xfId="0" applyNumberFormat="1" applyFont="1" applyFill="1" applyBorder="1" applyAlignment="1">
      <alignment horizontal="center" vertical="center" wrapText="1"/>
    </xf>
    <xf numFmtId="169" fontId="0" fillId="0" borderId="2" xfId="0" applyNumberFormat="1" applyFont="1" applyFill="1" applyBorder="1" applyAlignment="1">
      <alignment horizontal="center" vertical="center"/>
    </xf>
    <xf numFmtId="169" fontId="4" fillId="0" borderId="2" xfId="0" applyNumberFormat="1" applyFont="1" applyFill="1" applyBorder="1" applyAlignment="1" applyProtection="1">
      <alignment horizontal="center" vertical="center" wrapText="1"/>
    </xf>
    <xf numFmtId="169" fontId="22" fillId="11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left" vertical="center" wrapText="1"/>
    </xf>
    <xf numFmtId="164" fontId="0" fillId="0" borderId="2" xfId="0" applyNumberFormat="1" applyFont="1" applyFill="1" applyBorder="1" applyAlignment="1">
      <alignment horizontal="left" vertical="center" wrapText="1"/>
    </xf>
    <xf numFmtId="165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vertical="center"/>
    </xf>
    <xf numFmtId="164" fontId="3" fillId="0" borderId="2" xfId="0" applyNumberFormat="1" applyFont="1" applyFill="1" applyBorder="1" applyAlignment="1">
      <alignment horizontal="left" vertical="center"/>
    </xf>
    <xf numFmtId="164" fontId="3" fillId="0" borderId="2" xfId="0" applyNumberFormat="1" applyFont="1" applyBorder="1" applyAlignment="1">
      <alignment vertical="center"/>
    </xf>
    <xf numFmtId="0" fontId="4" fillId="0" borderId="2" xfId="0" applyNumberFormat="1" applyFont="1" applyFill="1" applyBorder="1" applyAlignment="1">
      <alignment horizontal="left" vertical="center" wrapText="1"/>
    </xf>
    <xf numFmtId="0" fontId="4" fillId="0" borderId="25" xfId="0" applyNumberFormat="1" applyFont="1" applyFill="1" applyBorder="1" applyAlignment="1">
      <alignment horizontal="left" vertical="center" wrapText="1"/>
    </xf>
    <xf numFmtId="0" fontId="4" fillId="0" borderId="26" xfId="0" applyNumberFormat="1" applyFont="1" applyFill="1" applyBorder="1" applyAlignment="1">
      <alignment horizontal="left" vertical="center" wrapText="1"/>
    </xf>
    <xf numFmtId="0" fontId="4" fillId="0" borderId="27" xfId="0" applyNumberFormat="1" applyFont="1" applyFill="1" applyBorder="1" applyAlignment="1">
      <alignment horizontal="left" vertical="center" wrapText="1"/>
    </xf>
    <xf numFmtId="164" fontId="0" fillId="0" borderId="19" xfId="0" applyNumberFormat="1" applyFill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left" vertical="center" wrapText="1"/>
    </xf>
    <xf numFmtId="164" fontId="0" fillId="0" borderId="0" xfId="0" applyNumberFormat="1" applyFill="1" applyBorder="1" applyAlignment="1">
      <alignment horizontal="left" vertical="center" wrapText="1"/>
    </xf>
    <xf numFmtId="164" fontId="0" fillId="0" borderId="20" xfId="0" applyNumberFormat="1" applyFill="1" applyBorder="1" applyAlignment="1">
      <alignment horizontal="left" vertical="center" wrapText="1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5" xfId="0" applyNumberFormat="1" applyFont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0" fontId="1" fillId="0" borderId="28" xfId="0" applyNumberFormat="1" applyFont="1" applyFill="1" applyBorder="1" applyAlignment="1" applyProtection="1">
      <alignment horizontal="left" vertical="center"/>
    </xf>
    <xf numFmtId="0" fontId="1" fillId="0" borderId="6" xfId="0" applyNumberFormat="1" applyFont="1" applyFill="1" applyBorder="1" applyAlignment="1" applyProtection="1">
      <alignment horizontal="left" vertical="center"/>
    </xf>
    <xf numFmtId="0" fontId="1" fillId="0" borderId="29" xfId="0" applyNumberFormat="1" applyFont="1" applyFill="1" applyBorder="1" applyAlignment="1" applyProtection="1">
      <alignment horizontal="left" vertical="center"/>
    </xf>
    <xf numFmtId="0" fontId="10" fillId="10" borderId="0" xfId="0" applyNumberFormat="1" applyFont="1" applyFill="1" applyBorder="1" applyAlignment="1" applyProtection="1">
      <alignment horizontal="center" vertical="center"/>
    </xf>
    <xf numFmtId="0" fontId="11" fillId="10" borderId="0" xfId="0" applyNumberFormat="1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</cellXfs>
  <cellStyles count="50">
    <cellStyle name="_ET_STYLE_NoName_00_" xfId="1" xr:uid="{00000000-0005-0000-0000-000000000000}"/>
    <cellStyle name="_ET_STYLE_NoName_00_ 10" xfId="2" xr:uid="{00000000-0005-0000-0000-000001000000}"/>
    <cellStyle name="_ET_STYLE_NoName_00_ 11" xfId="3" xr:uid="{00000000-0005-0000-0000-000002000000}"/>
    <cellStyle name="_ET_STYLE_NoName_00_ 12" xfId="4" xr:uid="{00000000-0005-0000-0000-000003000000}"/>
    <cellStyle name="_ET_STYLE_NoName_00_ 13" xfId="5" xr:uid="{00000000-0005-0000-0000-000004000000}"/>
    <cellStyle name="_ET_STYLE_NoName_00_ 2" xfId="6" xr:uid="{00000000-0005-0000-0000-000005000000}"/>
    <cellStyle name="_ET_STYLE_NoName_00_ 3" xfId="7" xr:uid="{00000000-0005-0000-0000-000006000000}"/>
    <cellStyle name="_ET_STYLE_NoName_00_ 4" xfId="8" xr:uid="{00000000-0005-0000-0000-000007000000}"/>
    <cellStyle name="_ET_STYLE_NoName_00_ 5" xfId="9" xr:uid="{00000000-0005-0000-0000-000008000000}"/>
    <cellStyle name="_ET_STYLE_NoName_00_ 6" xfId="10" xr:uid="{00000000-0005-0000-0000-000009000000}"/>
    <cellStyle name="_ET_STYLE_NoName_00_ 7" xfId="11" xr:uid="{00000000-0005-0000-0000-00000A000000}"/>
    <cellStyle name="_ET_STYLE_NoName_00_ 8" xfId="12" xr:uid="{00000000-0005-0000-0000-00000B000000}"/>
    <cellStyle name="_ET_STYLE_NoName_00_ 9" xfId="13" xr:uid="{00000000-0005-0000-0000-00000C000000}"/>
    <cellStyle name="_ET_STYLE_NoName_00__Sheet1" xfId="14" xr:uid="{00000000-0005-0000-0000-00000D000000}"/>
    <cellStyle name="0,0_x000d__x000a_NA_x000d__x000a_" xfId="15" xr:uid="{00000000-0005-0000-0000-00000E000000}"/>
    <cellStyle name="0,0_x000d__x000a_NA_x000d__x000a_ 10" xfId="16" xr:uid="{00000000-0005-0000-0000-00000F000000}"/>
    <cellStyle name="0,0_x000d__x000a_NA_x000d__x000a_ 11" xfId="17" xr:uid="{00000000-0005-0000-0000-000010000000}"/>
    <cellStyle name="0,0_x000d__x000a_NA_x000d__x000a_ 12" xfId="18" xr:uid="{00000000-0005-0000-0000-000011000000}"/>
    <cellStyle name="0,0_x000d__x000a_NA_x000d__x000a_ 13" xfId="19" xr:uid="{00000000-0005-0000-0000-000012000000}"/>
    <cellStyle name="0,0_x000d__x000a_NA_x000d__x000a_ 2" xfId="20" xr:uid="{00000000-0005-0000-0000-000013000000}"/>
    <cellStyle name="0,0_x000d__x000a_NA_x000d__x000a_ 2 2" xfId="21" xr:uid="{00000000-0005-0000-0000-000014000000}"/>
    <cellStyle name="0,0_x000d__x000a_NA_x000d__x000a_ 3" xfId="22" xr:uid="{00000000-0005-0000-0000-000015000000}"/>
    <cellStyle name="0,0_x000d__x000a_NA_x000d__x000a_ 4" xfId="23" xr:uid="{00000000-0005-0000-0000-000016000000}"/>
    <cellStyle name="0,0_x000d__x000a_NA_x000d__x000a_ 5" xfId="24" xr:uid="{00000000-0005-0000-0000-000017000000}"/>
    <cellStyle name="0,0_x000d__x000a_NA_x000d__x000a_ 6" xfId="25" xr:uid="{00000000-0005-0000-0000-000018000000}"/>
    <cellStyle name="0,0_x000d__x000a_NA_x000d__x000a_ 7" xfId="26" xr:uid="{00000000-0005-0000-0000-000019000000}"/>
    <cellStyle name="0,0_x000d__x000a_NA_x000d__x000a_ 8" xfId="27" xr:uid="{00000000-0005-0000-0000-00001A000000}"/>
    <cellStyle name="0,0_x000d__x000a_NA_x000d__x000a_ 9" xfId="28" xr:uid="{00000000-0005-0000-0000-00001B000000}"/>
    <cellStyle name="0,0_x000d__x000a_NA_x000d__x000a__Sheet1" xfId="29" xr:uid="{00000000-0005-0000-0000-00001C000000}"/>
    <cellStyle name="A4 Small 210 x 297 mm" xfId="30" xr:uid="{00000000-0005-0000-0000-00001D000000}"/>
    <cellStyle name="Normal" xfId="0" builtinId="0"/>
    <cellStyle name="好_Sheet1" xfId="49" xr:uid="{00000000-0005-0000-0000-000031000000}"/>
    <cellStyle name="差_Sheet1" xfId="31" xr:uid="{00000000-0005-0000-0000-00001E000000}"/>
    <cellStyle name="常规 10" xfId="32" xr:uid="{00000000-0005-0000-0000-000020000000}"/>
    <cellStyle name="常规 11" xfId="33" xr:uid="{00000000-0005-0000-0000-000021000000}"/>
    <cellStyle name="常规 12" xfId="34" xr:uid="{00000000-0005-0000-0000-000022000000}"/>
    <cellStyle name="常规 13" xfId="35" xr:uid="{00000000-0005-0000-0000-000023000000}"/>
    <cellStyle name="常规 2" xfId="36" xr:uid="{00000000-0005-0000-0000-000024000000}"/>
    <cellStyle name="常规 3" xfId="37" xr:uid="{00000000-0005-0000-0000-000025000000}"/>
    <cellStyle name="常规 4" xfId="38" xr:uid="{00000000-0005-0000-0000-000026000000}"/>
    <cellStyle name="常规 5" xfId="39" xr:uid="{00000000-0005-0000-0000-000027000000}"/>
    <cellStyle name="常规 6" xfId="40" xr:uid="{00000000-0005-0000-0000-000028000000}"/>
    <cellStyle name="常规 7" xfId="41" xr:uid="{00000000-0005-0000-0000-000029000000}"/>
    <cellStyle name="常规 8" xfId="42" xr:uid="{00000000-0005-0000-0000-00002A000000}"/>
    <cellStyle name="常规 9" xfId="43" xr:uid="{00000000-0005-0000-0000-00002B000000}"/>
    <cellStyle name="超链接 2" xfId="44" xr:uid="{00000000-0005-0000-0000-00002C000000}"/>
    <cellStyle name="超链接 3" xfId="45" xr:uid="{00000000-0005-0000-0000-00002D000000}"/>
    <cellStyle name="超链接 4" xfId="46" xr:uid="{00000000-0005-0000-0000-00002E000000}"/>
    <cellStyle name="超链接 5" xfId="47" xr:uid="{00000000-0005-0000-0000-00002F000000}"/>
    <cellStyle name="超链接 6" xfId="48" xr:uid="{00000000-0005-0000-0000-000030000000}"/>
  </cellStyles>
  <dxfs count="3"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  <dxf>
      <font>
        <b val="0"/>
        <condense val="0"/>
        <extend val="0"/>
        <u val="none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BBB59"/>
      <rgbColor rgb="00FFFFFF"/>
      <rgbColor rgb="00D7E3BC"/>
      <rgbColor rgb="004F81BD"/>
      <rgbColor rgb="0095B3D7"/>
      <rgbColor rgb="00F79646"/>
      <rgbColor rgb="00FBD5B5"/>
      <rgbColor rgb="00C0504D"/>
      <rgbColor rgb="00E5B9B7"/>
      <rgbColor rgb="00B8CCE4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59"/>
  <sheetViews>
    <sheetView tabSelected="1" zoomScale="180" zoomScaleNormal="180" zoomScaleSheetLayoutView="100" workbookViewId="0">
      <pane ySplit="6" topLeftCell="A146" activePane="bottomLeft" state="frozen"/>
      <selection pane="bottomLeft" activeCell="F150" sqref="F150"/>
    </sheetView>
  </sheetViews>
  <sheetFormatPr baseColWidth="10" defaultColWidth="9" defaultRowHeight="25" customHeight="1"/>
  <cols>
    <col min="1" max="1" width="5.33203125" style="13" customWidth="1"/>
    <col min="2" max="2" width="20.33203125" style="13" customWidth="1"/>
    <col min="3" max="3" width="7.5" style="13" customWidth="1"/>
    <col min="4" max="4" width="7.83203125" style="75" customWidth="1"/>
    <col min="5" max="5" width="8.6640625" style="86" customWidth="1"/>
    <col min="6" max="6" width="14.33203125" style="86" customWidth="1"/>
    <col min="7" max="11" width="7.6640625" style="13" customWidth="1"/>
    <col min="12" max="12" width="78.83203125" style="13" customWidth="1"/>
    <col min="13" max="18" width="14.6640625" style="9" customWidth="1"/>
    <col min="19" max="16384" width="9" style="9"/>
  </cols>
  <sheetData>
    <row r="1" spans="1:256" s="1" customFormat="1" ht="38.25" customHeight="1">
      <c r="A1" s="90" t="s">
        <v>265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22"/>
      <c r="N1" s="23"/>
      <c r="O1" s="23"/>
      <c r="P1" s="23"/>
      <c r="Q1" s="23"/>
      <c r="R1" s="23"/>
      <c r="S1" s="23"/>
      <c r="T1" s="23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0"/>
      <c r="ID1" s="30"/>
      <c r="IE1" s="30"/>
      <c r="IF1" s="30"/>
      <c r="IG1" s="30"/>
      <c r="IH1" s="30"/>
      <c r="II1" s="30"/>
      <c r="IJ1" s="30"/>
      <c r="IK1" s="30"/>
      <c r="IL1" s="30"/>
      <c r="IM1" s="30"/>
      <c r="IN1" s="30"/>
      <c r="IO1" s="30"/>
      <c r="IP1" s="30"/>
      <c r="IQ1" s="30"/>
      <c r="IR1" s="30"/>
      <c r="IS1" s="30"/>
      <c r="IT1" s="30"/>
      <c r="IU1" s="30"/>
      <c r="IV1" s="4"/>
    </row>
    <row r="2" spans="1:256" s="2" customFormat="1" ht="22.5" customHeight="1">
      <c r="A2" s="92" t="s">
        <v>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24"/>
      <c r="N2" s="25"/>
      <c r="O2" s="25"/>
      <c r="P2" s="25"/>
      <c r="Q2" s="25"/>
      <c r="R2" s="25"/>
      <c r="S2" s="25"/>
      <c r="T2" s="25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4"/>
    </row>
    <row r="3" spans="1:256" s="3" customFormat="1" ht="25" customHeight="1">
      <c r="A3" s="93" t="s">
        <v>283</v>
      </c>
      <c r="B3" s="94"/>
      <c r="C3" s="94"/>
      <c r="D3" s="94"/>
      <c r="E3" s="94"/>
      <c r="F3" s="94"/>
      <c r="G3" s="93" t="s">
        <v>1</v>
      </c>
      <c r="H3" s="94"/>
      <c r="I3" s="94"/>
      <c r="J3" s="94"/>
      <c r="K3" s="94"/>
      <c r="L3" s="26"/>
      <c r="M3" s="27"/>
      <c r="N3" s="28"/>
      <c r="O3" s="28"/>
      <c r="P3" s="28"/>
      <c r="Q3" s="28"/>
      <c r="R3" s="28"/>
      <c r="S3" s="28"/>
      <c r="T3" s="28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3"/>
    </row>
    <row r="4" spans="1:256" s="3" customFormat="1" ht="25" customHeight="1">
      <c r="A4" s="93" t="s">
        <v>2</v>
      </c>
      <c r="B4" s="94"/>
      <c r="C4" s="94"/>
      <c r="D4" s="94"/>
      <c r="E4" s="94"/>
      <c r="F4" s="94"/>
      <c r="G4" s="93" t="s">
        <v>3</v>
      </c>
      <c r="H4" s="94"/>
      <c r="I4" s="94"/>
      <c r="J4" s="94"/>
      <c r="K4" s="94"/>
      <c r="L4" s="26"/>
      <c r="M4" s="27"/>
      <c r="N4" s="28"/>
      <c r="O4" s="28"/>
      <c r="P4" s="28"/>
      <c r="Q4" s="28"/>
      <c r="R4" s="28"/>
      <c r="S4" s="28"/>
      <c r="T4" s="28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0"/>
      <c r="IA4" s="30"/>
      <c r="IB4" s="30"/>
      <c r="IC4" s="30"/>
      <c r="ID4" s="30"/>
      <c r="IE4" s="30"/>
      <c r="IF4" s="30"/>
      <c r="IG4" s="30"/>
      <c r="IH4" s="30"/>
      <c r="II4" s="30"/>
      <c r="IJ4" s="30"/>
      <c r="IK4" s="30"/>
      <c r="IL4" s="30"/>
      <c r="IM4" s="30"/>
      <c r="IN4" s="30"/>
      <c r="IO4" s="30"/>
      <c r="IP4" s="30"/>
      <c r="IQ4" s="30"/>
      <c r="IR4" s="30"/>
      <c r="IS4" s="30"/>
      <c r="IT4" s="30"/>
      <c r="IU4" s="30"/>
      <c r="IV4" s="33"/>
    </row>
    <row r="5" spans="1:256" s="2" customFormat="1" ht="20.25" customHeight="1">
      <c r="A5" s="95" t="s">
        <v>4</v>
      </c>
      <c r="B5" s="95" t="s">
        <v>5</v>
      </c>
      <c r="C5" s="95" t="s">
        <v>6</v>
      </c>
      <c r="D5" s="95" t="s">
        <v>7</v>
      </c>
      <c r="E5" s="95"/>
      <c r="F5" s="95"/>
      <c r="G5" s="95" t="s">
        <v>8</v>
      </c>
      <c r="H5" s="95"/>
      <c r="I5" s="95"/>
      <c r="J5" s="95"/>
      <c r="K5" s="96"/>
      <c r="L5" s="95" t="s">
        <v>9</v>
      </c>
      <c r="M5" s="27"/>
      <c r="N5" s="28"/>
      <c r="O5" s="28"/>
      <c r="P5" s="28"/>
      <c r="Q5" s="28"/>
      <c r="R5" s="28"/>
      <c r="S5" s="28"/>
      <c r="T5" s="28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4"/>
    </row>
    <row r="6" spans="1:256" s="4" customFormat="1" ht="21.75" customHeight="1">
      <c r="A6" s="95"/>
      <c r="B6" s="95"/>
      <c r="C6" s="95"/>
      <c r="D6" s="64" t="s">
        <v>10</v>
      </c>
      <c r="E6" s="76" t="s">
        <v>11</v>
      </c>
      <c r="F6" s="76"/>
      <c r="G6" s="14" t="s">
        <v>12</v>
      </c>
      <c r="H6" s="14" t="s">
        <v>13</v>
      </c>
      <c r="I6" s="14" t="s">
        <v>14</v>
      </c>
      <c r="J6" s="14" t="s">
        <v>15</v>
      </c>
      <c r="K6" s="14" t="s">
        <v>16</v>
      </c>
      <c r="L6" s="95"/>
      <c r="M6" s="27"/>
      <c r="N6" s="28"/>
      <c r="O6" s="28"/>
      <c r="P6" s="28"/>
      <c r="Q6" s="28"/>
      <c r="R6" s="28"/>
      <c r="S6" s="28"/>
      <c r="T6" s="28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0"/>
      <c r="IA6" s="30"/>
      <c r="IB6" s="30"/>
      <c r="IC6" s="30"/>
      <c r="ID6" s="30"/>
      <c r="IE6" s="30"/>
      <c r="IF6" s="30"/>
      <c r="IG6" s="30"/>
      <c r="IH6" s="30"/>
      <c r="II6" s="30"/>
      <c r="IJ6" s="30"/>
      <c r="IK6" s="30"/>
      <c r="IL6" s="30"/>
      <c r="IM6" s="30"/>
      <c r="IN6" s="30"/>
      <c r="IO6" s="30"/>
      <c r="IP6" s="30"/>
      <c r="IQ6" s="30"/>
      <c r="IR6" s="30"/>
      <c r="IS6" s="30"/>
      <c r="IT6" s="30"/>
      <c r="IU6" s="30"/>
    </row>
    <row r="7" spans="1:256" s="5" customFormat="1" ht="24" customHeight="1">
      <c r="A7" s="97" t="s">
        <v>17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29"/>
      <c r="N7" s="30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2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</row>
    <row r="8" spans="1:256" s="4" customFormat="1" ht="20" customHeight="1">
      <c r="A8" s="16">
        <v>1</v>
      </c>
      <c r="B8" s="17" t="s">
        <v>19</v>
      </c>
      <c r="C8" s="17" t="s">
        <v>18</v>
      </c>
      <c r="D8" s="65">
        <v>35.07</v>
      </c>
      <c r="E8" s="77">
        <f t="shared" ref="E8:E12" si="0">G8+H8+I8+J8+K8</f>
        <v>40.700000000000003</v>
      </c>
      <c r="F8" s="77">
        <f t="shared" ref="F8:F20" si="1">E8*D8</f>
        <v>1427.3490000000002</v>
      </c>
      <c r="G8" s="18">
        <v>15</v>
      </c>
      <c r="H8" s="18">
        <v>1</v>
      </c>
      <c r="I8" s="18">
        <v>0.2</v>
      </c>
      <c r="J8" s="18">
        <v>23</v>
      </c>
      <c r="K8" s="18">
        <v>1.5</v>
      </c>
      <c r="L8" s="17" t="s">
        <v>282</v>
      </c>
      <c r="M8" s="29"/>
      <c r="N8" s="9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s="4" customFormat="1" ht="20" customHeight="1">
      <c r="A9" s="16">
        <v>2</v>
      </c>
      <c r="B9" s="17" t="s">
        <v>20</v>
      </c>
      <c r="C9" s="17" t="s">
        <v>18</v>
      </c>
      <c r="D9" s="65">
        <f>D8</f>
        <v>35.07</v>
      </c>
      <c r="E9" s="77">
        <f t="shared" si="0"/>
        <v>22.400000000000002</v>
      </c>
      <c r="F9" s="77">
        <f t="shared" si="1"/>
        <v>785.5680000000001</v>
      </c>
      <c r="G9" s="18">
        <v>14</v>
      </c>
      <c r="H9" s="18">
        <v>0.4</v>
      </c>
      <c r="I9" s="18">
        <v>0.2</v>
      </c>
      <c r="J9" s="18">
        <v>7</v>
      </c>
      <c r="K9" s="18">
        <v>0.8</v>
      </c>
      <c r="L9" s="17" t="s">
        <v>290</v>
      </c>
      <c r="M9" s="29"/>
      <c r="N9" s="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s="4" customFormat="1" ht="20" customHeight="1">
      <c r="A10" s="16">
        <v>3</v>
      </c>
      <c r="B10" s="17" t="s">
        <v>21</v>
      </c>
      <c r="C10" s="17" t="s">
        <v>18</v>
      </c>
      <c r="D10" s="65">
        <f>31.85*2.9-4-4.6*2.9-5.1*2.2/2</f>
        <v>69.414999999999992</v>
      </c>
      <c r="E10" s="77">
        <f t="shared" si="0"/>
        <v>40.700000000000003</v>
      </c>
      <c r="F10" s="77">
        <f t="shared" si="1"/>
        <v>2825.1904999999997</v>
      </c>
      <c r="G10" s="18">
        <v>15</v>
      </c>
      <c r="H10" s="18">
        <v>1</v>
      </c>
      <c r="I10" s="18">
        <v>0.2</v>
      </c>
      <c r="J10" s="18">
        <v>23</v>
      </c>
      <c r="K10" s="18">
        <v>1.5</v>
      </c>
      <c r="L10" s="17" t="s">
        <v>282</v>
      </c>
      <c r="M10" s="29"/>
      <c r="N10" s="9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s="4" customFormat="1" ht="20" customHeight="1">
      <c r="A11" s="16">
        <v>4</v>
      </c>
      <c r="B11" s="17" t="s">
        <v>22</v>
      </c>
      <c r="C11" s="17" t="s">
        <v>18</v>
      </c>
      <c r="D11" s="65">
        <f>D10</f>
        <v>69.414999999999992</v>
      </c>
      <c r="E11" s="77">
        <f t="shared" si="0"/>
        <v>22.400000000000002</v>
      </c>
      <c r="F11" s="77">
        <f t="shared" si="1"/>
        <v>1554.896</v>
      </c>
      <c r="G11" s="18">
        <v>14</v>
      </c>
      <c r="H11" s="18">
        <v>0.4</v>
      </c>
      <c r="I11" s="18">
        <v>0.2</v>
      </c>
      <c r="J11" s="18">
        <v>7</v>
      </c>
      <c r="K11" s="18">
        <v>0.8</v>
      </c>
      <c r="L11" s="17" t="s">
        <v>236</v>
      </c>
      <c r="M11" s="29"/>
      <c r="N11" s="9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s="4" customFormat="1" ht="20" customHeight="1">
      <c r="A12" s="16">
        <v>5</v>
      </c>
      <c r="B12" s="17" t="s">
        <v>23</v>
      </c>
      <c r="C12" s="17" t="s">
        <v>18</v>
      </c>
      <c r="D12" s="65">
        <v>0</v>
      </c>
      <c r="E12" s="77">
        <f t="shared" si="0"/>
        <v>32.599999999999994</v>
      </c>
      <c r="F12" s="77">
        <f t="shared" si="1"/>
        <v>0</v>
      </c>
      <c r="G12" s="18">
        <v>16.899999999999999</v>
      </c>
      <c r="H12" s="18">
        <v>2.9</v>
      </c>
      <c r="I12" s="18">
        <v>2.2999999999999998</v>
      </c>
      <c r="J12" s="18">
        <v>9.5</v>
      </c>
      <c r="K12" s="18">
        <v>1</v>
      </c>
      <c r="L12" s="17" t="s">
        <v>24</v>
      </c>
      <c r="M12" s="29"/>
      <c r="N12" s="9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s="4" customFormat="1" ht="20" customHeight="1">
      <c r="A13" s="16">
        <v>6</v>
      </c>
      <c r="B13" s="17" t="s">
        <v>249</v>
      </c>
      <c r="C13" s="17" t="s">
        <v>18</v>
      </c>
      <c r="D13" s="65">
        <v>0</v>
      </c>
      <c r="E13" s="77">
        <f t="shared" ref="E13:E20" si="2">G13+H13+I13+J13+K13</f>
        <v>80.5</v>
      </c>
      <c r="F13" s="77">
        <f t="shared" si="1"/>
        <v>0</v>
      </c>
      <c r="G13" s="18">
        <v>0</v>
      </c>
      <c r="H13" s="18">
        <v>23.2</v>
      </c>
      <c r="I13" s="18">
        <v>0.5</v>
      </c>
      <c r="J13" s="18">
        <v>55</v>
      </c>
      <c r="K13" s="18">
        <v>1.8</v>
      </c>
      <c r="L13" s="17" t="s">
        <v>25</v>
      </c>
      <c r="M13" s="29"/>
      <c r="N13" s="9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s="4" customFormat="1" ht="20" customHeight="1">
      <c r="A14" s="16">
        <v>7</v>
      </c>
      <c r="B14" s="17" t="s">
        <v>26</v>
      </c>
      <c r="C14" s="17" t="s">
        <v>27</v>
      </c>
      <c r="D14" s="65">
        <v>0</v>
      </c>
      <c r="E14" s="77">
        <f t="shared" si="2"/>
        <v>85</v>
      </c>
      <c r="F14" s="77">
        <f t="shared" si="1"/>
        <v>0</v>
      </c>
      <c r="G14" s="18">
        <v>0</v>
      </c>
      <c r="H14" s="18">
        <v>40</v>
      </c>
      <c r="I14" s="18">
        <v>0</v>
      </c>
      <c r="J14" s="18">
        <v>45</v>
      </c>
      <c r="K14" s="18">
        <v>0</v>
      </c>
      <c r="L14" s="17" t="s">
        <v>28</v>
      </c>
      <c r="M14" s="29"/>
      <c r="N14" s="9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s="4" customFormat="1" ht="20" customHeight="1">
      <c r="A15" s="16">
        <v>8</v>
      </c>
      <c r="B15" s="17" t="s">
        <v>29</v>
      </c>
      <c r="C15" s="17" t="s">
        <v>27</v>
      </c>
      <c r="D15" s="65">
        <v>0</v>
      </c>
      <c r="E15" s="77">
        <f t="shared" si="2"/>
        <v>26.700000000000003</v>
      </c>
      <c r="F15" s="77">
        <f t="shared" si="1"/>
        <v>0</v>
      </c>
      <c r="G15" s="18">
        <v>7.2</v>
      </c>
      <c r="H15" s="18">
        <v>4.5999999999999996</v>
      </c>
      <c r="I15" s="18">
        <v>0.3</v>
      </c>
      <c r="J15" s="18">
        <v>13.8</v>
      </c>
      <c r="K15" s="18">
        <v>0.8</v>
      </c>
      <c r="L15" s="17" t="s">
        <v>30</v>
      </c>
      <c r="M15" s="29"/>
      <c r="N15" s="9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s="4" customFormat="1" ht="40.25" customHeight="1">
      <c r="A16" s="16">
        <v>9</v>
      </c>
      <c r="B16" s="17" t="s">
        <v>111</v>
      </c>
      <c r="C16" s="17" t="s">
        <v>33</v>
      </c>
      <c r="D16" s="65">
        <v>35.07</v>
      </c>
      <c r="E16" s="77">
        <f>G16+H16+I16+J16+K16</f>
        <v>118</v>
      </c>
      <c r="F16" s="77">
        <f t="shared" si="1"/>
        <v>4138.26</v>
      </c>
      <c r="G16" s="18">
        <v>50</v>
      </c>
      <c r="H16" s="18">
        <v>19.600000000000001</v>
      </c>
      <c r="I16" s="18">
        <v>1.7</v>
      </c>
      <c r="J16" s="18">
        <v>45</v>
      </c>
      <c r="K16" s="18">
        <v>1.7</v>
      </c>
      <c r="L16" s="17" t="s">
        <v>32</v>
      </c>
      <c r="M16" s="2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</row>
    <row r="17" spans="1:256" s="4" customFormat="1" ht="39" customHeight="1">
      <c r="A17" s="16">
        <v>10</v>
      </c>
      <c r="B17" s="17" t="s">
        <v>31</v>
      </c>
      <c r="C17" s="17" t="s">
        <v>18</v>
      </c>
      <c r="D17" s="65">
        <v>8.11</v>
      </c>
      <c r="E17" s="77">
        <f t="shared" si="2"/>
        <v>158.29999999999998</v>
      </c>
      <c r="F17" s="77">
        <f t="shared" si="1"/>
        <v>1283.8129999999999</v>
      </c>
      <c r="G17" s="18">
        <v>65</v>
      </c>
      <c r="H17" s="18">
        <v>25.5</v>
      </c>
      <c r="I17" s="18">
        <v>3.1</v>
      </c>
      <c r="J17" s="18">
        <v>62</v>
      </c>
      <c r="K17" s="18">
        <v>2.7</v>
      </c>
      <c r="L17" s="17" t="s">
        <v>32</v>
      </c>
      <c r="M17" s="2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</row>
    <row r="18" spans="1:256" s="4" customFormat="1" ht="20" customHeight="1">
      <c r="A18" s="16">
        <v>11</v>
      </c>
      <c r="B18" s="17" t="s">
        <v>285</v>
      </c>
      <c r="C18" s="17" t="s">
        <v>27</v>
      </c>
      <c r="D18" s="65">
        <v>6.28</v>
      </c>
      <c r="E18" s="77">
        <f>G18+H18+I18+J18+K18</f>
        <v>39.5</v>
      </c>
      <c r="F18" s="77">
        <f t="shared" si="1"/>
        <v>248.06</v>
      </c>
      <c r="G18" s="18">
        <v>20</v>
      </c>
      <c r="H18" s="18">
        <v>1</v>
      </c>
      <c r="I18" s="18">
        <v>2</v>
      </c>
      <c r="J18" s="18">
        <v>13.5</v>
      </c>
      <c r="K18" s="18">
        <v>3</v>
      </c>
      <c r="L18" s="17" t="s">
        <v>35</v>
      </c>
      <c r="M18" s="2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</row>
    <row r="19" spans="1:256" s="4" customFormat="1" ht="20" customHeight="1">
      <c r="A19" s="16">
        <v>12</v>
      </c>
      <c r="B19" s="17" t="s">
        <v>247</v>
      </c>
      <c r="C19" s="17" t="s">
        <v>27</v>
      </c>
      <c r="D19" s="65">
        <v>1.3</v>
      </c>
      <c r="E19" s="77">
        <f t="shared" ref="E19" si="3">G19+H19+I19+J19+K19</f>
        <v>95.3</v>
      </c>
      <c r="F19" s="77">
        <f t="shared" si="1"/>
        <v>123.89</v>
      </c>
      <c r="G19" s="18">
        <v>46</v>
      </c>
      <c r="H19" s="18">
        <v>6</v>
      </c>
      <c r="I19" s="18">
        <v>2.2000000000000002</v>
      </c>
      <c r="J19" s="18">
        <v>40</v>
      </c>
      <c r="K19" s="18">
        <v>1.1000000000000001</v>
      </c>
      <c r="L19" s="17" t="s">
        <v>36</v>
      </c>
      <c r="M19" s="29"/>
      <c r="N19" s="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s="4" customFormat="1" ht="20" customHeight="1">
      <c r="A20" s="16">
        <v>13</v>
      </c>
      <c r="B20" s="17" t="s">
        <v>110</v>
      </c>
      <c r="C20" s="17" t="s">
        <v>27</v>
      </c>
      <c r="D20" s="65">
        <v>3.5</v>
      </c>
      <c r="E20" s="77">
        <f t="shared" si="2"/>
        <v>95.3</v>
      </c>
      <c r="F20" s="77">
        <f t="shared" si="1"/>
        <v>333.55</v>
      </c>
      <c r="G20" s="18">
        <v>46</v>
      </c>
      <c r="H20" s="18">
        <v>6</v>
      </c>
      <c r="I20" s="18">
        <v>2.2000000000000002</v>
      </c>
      <c r="J20" s="18">
        <v>40</v>
      </c>
      <c r="K20" s="18">
        <v>1.1000000000000001</v>
      </c>
      <c r="L20" s="17" t="s">
        <v>36</v>
      </c>
      <c r="M20" s="29"/>
      <c r="N20" s="9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s="6" customFormat="1" ht="18" customHeight="1">
      <c r="A21" s="19"/>
      <c r="B21" s="19" t="s">
        <v>37</v>
      </c>
      <c r="C21" s="19"/>
      <c r="D21" s="67"/>
      <c r="E21" s="79"/>
      <c r="F21" s="79">
        <f>SUM(F8:F20)</f>
        <v>12720.576499999999</v>
      </c>
      <c r="G21" s="20"/>
      <c r="H21" s="21"/>
      <c r="I21" s="20"/>
      <c r="J21" s="20"/>
      <c r="K21" s="20"/>
      <c r="L21" s="19"/>
      <c r="M21" s="29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s="7" customFormat="1" ht="24" customHeight="1">
      <c r="A22" s="97" t="s">
        <v>38</v>
      </c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2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</row>
    <row r="23" spans="1:256" s="4" customFormat="1" ht="20" customHeight="1">
      <c r="A23" s="16">
        <v>1</v>
      </c>
      <c r="B23" s="17" t="s">
        <v>19</v>
      </c>
      <c r="C23" s="17" t="s">
        <v>18</v>
      </c>
      <c r="D23" s="65">
        <v>14.07</v>
      </c>
      <c r="E23" s="77">
        <f t="shared" ref="E23:E29" si="4">G23+H23+I23+J23+K23</f>
        <v>40.700000000000003</v>
      </c>
      <c r="F23" s="77">
        <f t="shared" ref="F23:F29" si="5">E23*D23</f>
        <v>572.649</v>
      </c>
      <c r="G23" s="18">
        <v>15</v>
      </c>
      <c r="H23" s="18">
        <v>1</v>
      </c>
      <c r="I23" s="18">
        <v>0.2</v>
      </c>
      <c r="J23" s="18">
        <v>23</v>
      </c>
      <c r="K23" s="18">
        <v>1.5</v>
      </c>
      <c r="L23" s="17" t="s">
        <v>282</v>
      </c>
      <c r="M23" s="29"/>
      <c r="N23" s="9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s="4" customFormat="1" ht="20" customHeight="1">
      <c r="A24" s="16">
        <v>2</v>
      </c>
      <c r="B24" s="17" t="s">
        <v>20</v>
      </c>
      <c r="C24" s="17" t="s">
        <v>18</v>
      </c>
      <c r="D24" s="65">
        <f>D23</f>
        <v>14.07</v>
      </c>
      <c r="E24" s="77">
        <f t="shared" si="4"/>
        <v>22.400000000000002</v>
      </c>
      <c r="F24" s="77">
        <f t="shared" si="5"/>
        <v>315.16800000000006</v>
      </c>
      <c r="G24" s="18">
        <v>14</v>
      </c>
      <c r="H24" s="18">
        <v>0.4</v>
      </c>
      <c r="I24" s="18">
        <v>0.2</v>
      </c>
      <c r="J24" s="18">
        <v>7</v>
      </c>
      <c r="K24" s="18">
        <v>0.8</v>
      </c>
      <c r="L24" s="17" t="s">
        <v>236</v>
      </c>
      <c r="M24" s="29"/>
      <c r="N24" s="9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s="4" customFormat="1" ht="20" customHeight="1">
      <c r="A25" s="16">
        <v>3</v>
      </c>
      <c r="B25" s="17" t="s">
        <v>21</v>
      </c>
      <c r="C25" s="17" t="s">
        <v>18</v>
      </c>
      <c r="D25" s="65">
        <f>15.38*2.9-2.04*2.2-1.6*2.4-1.8</f>
        <v>34.474000000000004</v>
      </c>
      <c r="E25" s="77">
        <f t="shared" si="4"/>
        <v>40.700000000000003</v>
      </c>
      <c r="F25" s="77">
        <f t="shared" si="5"/>
        <v>1403.0918000000001</v>
      </c>
      <c r="G25" s="18">
        <v>15</v>
      </c>
      <c r="H25" s="18">
        <v>1</v>
      </c>
      <c r="I25" s="18">
        <v>0.2</v>
      </c>
      <c r="J25" s="18">
        <v>23</v>
      </c>
      <c r="K25" s="18">
        <v>1.5</v>
      </c>
      <c r="L25" s="17" t="s">
        <v>282</v>
      </c>
      <c r="M25" s="29"/>
      <c r="N25" s="9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s="4" customFormat="1" ht="20" customHeight="1">
      <c r="A26" s="16">
        <v>4</v>
      </c>
      <c r="B26" s="17" t="s">
        <v>39</v>
      </c>
      <c r="C26" s="17" t="s">
        <v>18</v>
      </c>
      <c r="D26" s="65">
        <f>D25</f>
        <v>34.474000000000004</v>
      </c>
      <c r="E26" s="77">
        <f t="shared" si="4"/>
        <v>22.400000000000002</v>
      </c>
      <c r="F26" s="77">
        <f t="shared" si="5"/>
        <v>772.21760000000017</v>
      </c>
      <c r="G26" s="18">
        <v>14</v>
      </c>
      <c r="H26" s="18">
        <v>0.4</v>
      </c>
      <c r="I26" s="18">
        <v>0.2</v>
      </c>
      <c r="J26" s="18">
        <v>7</v>
      </c>
      <c r="K26" s="18">
        <v>0.8</v>
      </c>
      <c r="L26" s="17" t="s">
        <v>236</v>
      </c>
      <c r="M26" s="29"/>
      <c r="N26" s="9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s="4" customFormat="1" ht="39" customHeight="1">
      <c r="A27" s="16">
        <v>5</v>
      </c>
      <c r="B27" s="17" t="s">
        <v>284</v>
      </c>
      <c r="C27" s="17" t="s">
        <v>18</v>
      </c>
      <c r="D27" s="65">
        <v>14.07</v>
      </c>
      <c r="E27" s="77">
        <v>118</v>
      </c>
      <c r="F27" s="77">
        <f t="shared" si="5"/>
        <v>1660.26</v>
      </c>
      <c r="G27" s="18">
        <v>65</v>
      </c>
      <c r="H27" s="18">
        <v>25.5</v>
      </c>
      <c r="I27" s="18">
        <v>3.1</v>
      </c>
      <c r="J27" s="18">
        <v>62</v>
      </c>
      <c r="K27" s="18">
        <v>2.7</v>
      </c>
      <c r="L27" s="17" t="s">
        <v>32</v>
      </c>
      <c r="M27" s="2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</row>
    <row r="28" spans="1:256" s="4" customFormat="1" ht="20" customHeight="1">
      <c r="A28" s="16">
        <v>6</v>
      </c>
      <c r="B28" s="17" t="s">
        <v>34</v>
      </c>
      <c r="C28" s="17" t="s">
        <v>27</v>
      </c>
      <c r="D28" s="65">
        <v>3.26</v>
      </c>
      <c r="E28" s="77">
        <f>G28+H28+I28+J28+K28</f>
        <v>39.5</v>
      </c>
      <c r="F28" s="77">
        <f t="shared" si="5"/>
        <v>128.76999999999998</v>
      </c>
      <c r="G28" s="18">
        <v>20</v>
      </c>
      <c r="H28" s="18">
        <v>1</v>
      </c>
      <c r="I28" s="18">
        <v>2</v>
      </c>
      <c r="J28" s="18">
        <v>13.5</v>
      </c>
      <c r="K28" s="18">
        <v>3</v>
      </c>
      <c r="L28" s="17" t="s">
        <v>35</v>
      </c>
      <c r="M28" s="2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</row>
    <row r="29" spans="1:256" s="4" customFormat="1" ht="20" customHeight="1">
      <c r="A29" s="16">
        <v>7</v>
      </c>
      <c r="B29" s="17" t="s">
        <v>110</v>
      </c>
      <c r="C29" s="17" t="s">
        <v>27</v>
      </c>
      <c r="D29" s="65">
        <v>3.1</v>
      </c>
      <c r="E29" s="77">
        <f t="shared" si="4"/>
        <v>95.3</v>
      </c>
      <c r="F29" s="77">
        <f t="shared" si="5"/>
        <v>295.43</v>
      </c>
      <c r="G29" s="18">
        <v>46</v>
      </c>
      <c r="H29" s="18">
        <v>6</v>
      </c>
      <c r="I29" s="18">
        <v>2.2000000000000002</v>
      </c>
      <c r="J29" s="18">
        <v>40</v>
      </c>
      <c r="K29" s="18">
        <v>1.1000000000000001</v>
      </c>
      <c r="L29" s="17" t="s">
        <v>36</v>
      </c>
      <c r="M29" s="29"/>
      <c r="N29" s="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s="6" customFormat="1" ht="18" customHeight="1">
      <c r="A30" s="19"/>
      <c r="B30" s="19" t="s">
        <v>37</v>
      </c>
      <c r="C30" s="19"/>
      <c r="D30" s="67"/>
      <c r="E30" s="79"/>
      <c r="F30" s="79">
        <f>SUM(F23:F29)</f>
        <v>5147.5864000000001</v>
      </c>
      <c r="G30" s="20"/>
      <c r="H30" s="21"/>
      <c r="I30" s="20"/>
      <c r="J30" s="20"/>
      <c r="K30" s="20"/>
      <c r="L30" s="19"/>
      <c r="M30" s="2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6" s="7" customFormat="1" ht="24" customHeight="1">
      <c r="A31" s="97" t="s">
        <v>40</v>
      </c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2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  <c r="GF31" s="9"/>
      <c r="GG31" s="9"/>
      <c r="GH31" s="9"/>
      <c r="GI31" s="9"/>
      <c r="GJ31" s="9"/>
      <c r="GK31" s="9"/>
      <c r="GL31" s="9"/>
      <c r="GM31" s="9"/>
      <c r="GN31" s="9"/>
      <c r="GO31" s="9"/>
      <c r="GP31" s="9"/>
      <c r="GQ31" s="9"/>
      <c r="GR31" s="9"/>
      <c r="GS31" s="9"/>
      <c r="GT31" s="9"/>
      <c r="GU31" s="9"/>
      <c r="GV31" s="9"/>
      <c r="GW31" s="9"/>
      <c r="GX31" s="9"/>
      <c r="GY31" s="9"/>
      <c r="GZ31" s="9"/>
      <c r="HA31" s="9"/>
      <c r="HB31" s="9"/>
      <c r="HC31" s="9"/>
      <c r="HD31" s="9"/>
      <c r="HE31" s="9"/>
      <c r="HF31" s="9"/>
      <c r="HG31" s="9"/>
      <c r="HH31" s="9"/>
      <c r="HI31" s="9"/>
      <c r="HJ31" s="9"/>
      <c r="HK31" s="9"/>
      <c r="HL31" s="9"/>
      <c r="HM31" s="9"/>
      <c r="HN31" s="9"/>
      <c r="HO31" s="9"/>
      <c r="HP31" s="9"/>
      <c r="HQ31" s="9"/>
      <c r="HR31" s="9"/>
      <c r="HS31" s="9"/>
      <c r="HT31" s="9"/>
      <c r="HU31" s="9"/>
      <c r="HV31" s="9"/>
      <c r="HW31" s="9"/>
      <c r="HX31" s="9"/>
      <c r="HY31" s="9"/>
      <c r="HZ31" s="9"/>
      <c r="IA31" s="9"/>
      <c r="IB31" s="9"/>
      <c r="IC31" s="9"/>
      <c r="ID31" s="9"/>
      <c r="IE31" s="9"/>
      <c r="IF31" s="9"/>
      <c r="IG31" s="9"/>
      <c r="IH31" s="9"/>
      <c r="II31" s="9"/>
      <c r="IJ31" s="9"/>
      <c r="IK31" s="9"/>
      <c r="IL31" s="9"/>
      <c r="IM31" s="9"/>
      <c r="IN31" s="9"/>
      <c r="IO31" s="9"/>
      <c r="IP31" s="9"/>
      <c r="IQ31" s="9"/>
      <c r="IR31" s="9"/>
      <c r="IS31" s="9"/>
      <c r="IT31" s="9"/>
      <c r="IU31" s="9"/>
      <c r="IV31" s="9"/>
    </row>
    <row r="32" spans="1:256" s="4" customFormat="1" ht="20" customHeight="1">
      <c r="A32" s="16">
        <v>1</v>
      </c>
      <c r="B32" s="17" t="s">
        <v>19</v>
      </c>
      <c r="C32" s="17" t="s">
        <v>18</v>
      </c>
      <c r="D32" s="65">
        <v>4.67</v>
      </c>
      <c r="E32" s="77">
        <f>G32+H32+I32+J32+K32</f>
        <v>40.700000000000003</v>
      </c>
      <c r="F32" s="77">
        <f>E32*D32</f>
        <v>190.06900000000002</v>
      </c>
      <c r="G32" s="18">
        <v>15</v>
      </c>
      <c r="H32" s="18">
        <v>1</v>
      </c>
      <c r="I32" s="18">
        <v>0.2</v>
      </c>
      <c r="J32" s="18">
        <v>23</v>
      </c>
      <c r="K32" s="18">
        <v>1.5</v>
      </c>
      <c r="L32" s="17" t="s">
        <v>282</v>
      </c>
      <c r="M32" s="29"/>
      <c r="N32" s="9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s="4" customFormat="1" ht="20" customHeight="1">
      <c r="A33" s="16">
        <v>2</v>
      </c>
      <c r="B33" s="17" t="s">
        <v>20</v>
      </c>
      <c r="C33" s="17" t="s">
        <v>18</v>
      </c>
      <c r="D33" s="65">
        <f>D32</f>
        <v>4.67</v>
      </c>
      <c r="E33" s="77">
        <f>G33+H33+I33+J33+K33</f>
        <v>22.400000000000002</v>
      </c>
      <c r="F33" s="77">
        <f t="shared" ref="F33:F35" si="6">E33*D33</f>
        <v>104.608</v>
      </c>
      <c r="G33" s="18">
        <v>14</v>
      </c>
      <c r="H33" s="18">
        <v>0.4</v>
      </c>
      <c r="I33" s="18">
        <v>0.2</v>
      </c>
      <c r="J33" s="18">
        <v>7</v>
      </c>
      <c r="K33" s="18">
        <v>0.8</v>
      </c>
      <c r="L33" s="17" t="s">
        <v>236</v>
      </c>
      <c r="M33" s="29"/>
      <c r="N33" s="9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s="4" customFormat="1" ht="20" customHeight="1">
      <c r="A34" s="16">
        <v>3</v>
      </c>
      <c r="B34" s="17" t="s">
        <v>21</v>
      </c>
      <c r="C34" s="17" t="s">
        <v>18</v>
      </c>
      <c r="D34" s="65">
        <f>8.74*2.9-1.8</f>
        <v>23.545999999999999</v>
      </c>
      <c r="E34" s="77">
        <f>G34+H34+I34+J34+K34</f>
        <v>40.700000000000003</v>
      </c>
      <c r="F34" s="77">
        <f t="shared" si="6"/>
        <v>958.32220000000007</v>
      </c>
      <c r="G34" s="18">
        <v>15</v>
      </c>
      <c r="H34" s="18">
        <v>1</v>
      </c>
      <c r="I34" s="18">
        <v>0.2</v>
      </c>
      <c r="J34" s="18">
        <v>23</v>
      </c>
      <c r="K34" s="18">
        <v>1.5</v>
      </c>
      <c r="L34" s="17" t="s">
        <v>282</v>
      </c>
      <c r="M34" s="29"/>
      <c r="N34" s="9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s="4" customFormat="1" ht="20" customHeight="1">
      <c r="A35" s="16">
        <v>4</v>
      </c>
      <c r="B35" s="17" t="s">
        <v>39</v>
      </c>
      <c r="C35" s="17" t="s">
        <v>18</v>
      </c>
      <c r="D35" s="65">
        <f>D34</f>
        <v>23.545999999999999</v>
      </c>
      <c r="E35" s="77">
        <f>G35+H35+I35+J35+K35</f>
        <v>22.400000000000002</v>
      </c>
      <c r="F35" s="77">
        <f t="shared" si="6"/>
        <v>527.43040000000008</v>
      </c>
      <c r="G35" s="18">
        <v>14</v>
      </c>
      <c r="H35" s="18">
        <v>0.4</v>
      </c>
      <c r="I35" s="18">
        <v>0.2</v>
      </c>
      <c r="J35" s="18">
        <v>7</v>
      </c>
      <c r="K35" s="18">
        <v>0.8</v>
      </c>
      <c r="L35" s="17" t="s">
        <v>236</v>
      </c>
      <c r="M35" s="29"/>
      <c r="N35" s="9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s="6" customFormat="1" ht="18" customHeight="1">
      <c r="A36" s="19"/>
      <c r="B36" s="19" t="s">
        <v>37</v>
      </c>
      <c r="C36" s="19"/>
      <c r="D36" s="67"/>
      <c r="E36" s="79"/>
      <c r="F36" s="79">
        <f>SUM(F32:F35)</f>
        <v>1780.4296000000004</v>
      </c>
      <c r="G36" s="20"/>
      <c r="H36" s="21"/>
      <c r="I36" s="20"/>
      <c r="J36" s="20"/>
      <c r="K36" s="20"/>
      <c r="L36" s="19"/>
      <c r="M36" s="2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6" s="7" customFormat="1" ht="25" customHeight="1">
      <c r="A37" s="97" t="s">
        <v>252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  <c r="HX37" s="9"/>
      <c r="HY37" s="9"/>
      <c r="HZ37" s="9"/>
      <c r="IA37" s="9"/>
      <c r="IB37" s="9"/>
      <c r="IC37" s="9"/>
      <c r="ID37" s="9"/>
      <c r="IE37" s="9"/>
      <c r="IF37" s="9"/>
      <c r="IG37" s="9"/>
      <c r="IH37" s="9"/>
      <c r="II37" s="9"/>
      <c r="IJ37" s="9"/>
      <c r="IK37" s="9"/>
      <c r="IL37" s="9"/>
      <c r="IM37" s="9"/>
      <c r="IN37" s="9"/>
      <c r="IO37" s="9"/>
      <c r="IP37" s="9"/>
      <c r="IQ37" s="9"/>
      <c r="IR37" s="9"/>
      <c r="IS37" s="9"/>
      <c r="IT37" s="9"/>
      <c r="IU37" s="9"/>
      <c r="IV37" s="9"/>
    </row>
    <row r="38" spans="1:256" s="4" customFormat="1" ht="20" customHeight="1">
      <c r="A38" s="16">
        <v>1</v>
      </c>
      <c r="B38" s="17" t="s">
        <v>19</v>
      </c>
      <c r="C38" s="17" t="s">
        <v>18</v>
      </c>
      <c r="D38" s="65">
        <v>13.84</v>
      </c>
      <c r="E38" s="77">
        <f t="shared" ref="E38:E42" si="7">G38+H38+I38+J38+K38</f>
        <v>40.700000000000003</v>
      </c>
      <c r="F38" s="77">
        <f>E38*D38</f>
        <v>563.28800000000001</v>
      </c>
      <c r="G38" s="18">
        <v>15</v>
      </c>
      <c r="H38" s="18">
        <v>1</v>
      </c>
      <c r="I38" s="18">
        <v>0.2</v>
      </c>
      <c r="J38" s="18">
        <v>23</v>
      </c>
      <c r="K38" s="18">
        <v>1.5</v>
      </c>
      <c r="L38" s="17" t="s">
        <v>282</v>
      </c>
      <c r="M38" s="29"/>
      <c r="N38" s="9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s="4" customFormat="1" ht="20" customHeight="1">
      <c r="A39" s="16">
        <v>2</v>
      </c>
      <c r="B39" s="17" t="s">
        <v>20</v>
      </c>
      <c r="C39" s="17" t="s">
        <v>18</v>
      </c>
      <c r="D39" s="65">
        <f>D38</f>
        <v>13.84</v>
      </c>
      <c r="E39" s="77">
        <f t="shared" si="7"/>
        <v>22.400000000000002</v>
      </c>
      <c r="F39" s="77">
        <f t="shared" ref="F39:F42" si="8">E39*D39</f>
        <v>310.01600000000002</v>
      </c>
      <c r="G39" s="18">
        <v>14</v>
      </c>
      <c r="H39" s="18">
        <v>0.4</v>
      </c>
      <c r="I39" s="18">
        <v>0.2</v>
      </c>
      <c r="J39" s="18">
        <v>7</v>
      </c>
      <c r="K39" s="18">
        <v>0.8</v>
      </c>
      <c r="L39" s="17" t="s">
        <v>236</v>
      </c>
      <c r="M39" s="29"/>
      <c r="N39" s="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s="4" customFormat="1" ht="20" customHeight="1">
      <c r="A40" s="16">
        <v>3</v>
      </c>
      <c r="B40" s="17" t="s">
        <v>21</v>
      </c>
      <c r="C40" s="17" t="s">
        <v>18</v>
      </c>
      <c r="D40" s="65">
        <f>15.17*2.9-1-2</f>
        <v>40.992999999999995</v>
      </c>
      <c r="E40" s="77">
        <f t="shared" si="7"/>
        <v>40.700000000000003</v>
      </c>
      <c r="F40" s="77">
        <f t="shared" si="8"/>
        <v>1668.4150999999999</v>
      </c>
      <c r="G40" s="18">
        <v>15</v>
      </c>
      <c r="H40" s="18">
        <v>1</v>
      </c>
      <c r="I40" s="18">
        <v>0.2</v>
      </c>
      <c r="J40" s="18">
        <v>23</v>
      </c>
      <c r="K40" s="18">
        <v>1.5</v>
      </c>
      <c r="L40" s="17" t="s">
        <v>282</v>
      </c>
      <c r="M40" s="29"/>
      <c r="N40" s="9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s="4" customFormat="1" ht="20" customHeight="1">
      <c r="A41" s="16">
        <v>4</v>
      </c>
      <c r="B41" s="17" t="s">
        <v>39</v>
      </c>
      <c r="C41" s="17" t="s">
        <v>18</v>
      </c>
      <c r="D41" s="65">
        <f>D40</f>
        <v>40.992999999999995</v>
      </c>
      <c r="E41" s="77">
        <f t="shared" si="7"/>
        <v>22.400000000000002</v>
      </c>
      <c r="F41" s="77">
        <f t="shared" si="8"/>
        <v>918.2432</v>
      </c>
      <c r="G41" s="18">
        <v>14</v>
      </c>
      <c r="H41" s="18">
        <v>0.4</v>
      </c>
      <c r="I41" s="18">
        <v>0.2</v>
      </c>
      <c r="J41" s="18">
        <v>7</v>
      </c>
      <c r="K41" s="18">
        <v>0.8</v>
      </c>
      <c r="L41" s="17" t="s">
        <v>236</v>
      </c>
      <c r="M41" s="29"/>
      <c r="N41" s="9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s="4" customFormat="1" ht="39" customHeight="1">
      <c r="A42" s="16">
        <v>5</v>
      </c>
      <c r="B42" s="17" t="s">
        <v>31</v>
      </c>
      <c r="C42" s="17" t="s">
        <v>18</v>
      </c>
      <c r="D42" s="65">
        <v>3.3</v>
      </c>
      <c r="E42" s="77">
        <f t="shared" si="7"/>
        <v>158.29999999999998</v>
      </c>
      <c r="F42" s="77">
        <f t="shared" si="8"/>
        <v>522.38999999999987</v>
      </c>
      <c r="G42" s="18">
        <v>65</v>
      </c>
      <c r="H42" s="18">
        <v>25.5</v>
      </c>
      <c r="I42" s="18">
        <v>3.1</v>
      </c>
      <c r="J42" s="18">
        <v>62</v>
      </c>
      <c r="K42" s="18">
        <v>2.7</v>
      </c>
      <c r="L42" s="17" t="s">
        <v>32</v>
      </c>
      <c r="M42" s="29"/>
      <c r="N42" s="9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s="6" customFormat="1" ht="18" customHeight="1">
      <c r="A43" s="19"/>
      <c r="B43" s="19" t="s">
        <v>37</v>
      </c>
      <c r="C43" s="19"/>
      <c r="D43" s="67"/>
      <c r="E43" s="79"/>
      <c r="F43" s="79">
        <f>SUM(F38:F42)</f>
        <v>3982.3523</v>
      </c>
      <c r="G43" s="20"/>
      <c r="H43" s="21"/>
      <c r="I43" s="20"/>
      <c r="J43" s="20"/>
      <c r="K43" s="20"/>
      <c r="L43" s="19"/>
      <c r="M43" s="29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6" s="7" customFormat="1" ht="25" customHeight="1">
      <c r="A44" s="97" t="s">
        <v>259</v>
      </c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  <c r="IS44" s="9"/>
      <c r="IT44" s="9"/>
      <c r="IU44" s="9"/>
      <c r="IV44" s="9"/>
    </row>
    <row r="45" spans="1:256" s="4" customFormat="1" ht="20" customHeight="1">
      <c r="A45" s="16">
        <v>1</v>
      </c>
      <c r="B45" s="17" t="s">
        <v>19</v>
      </c>
      <c r="C45" s="17" t="s">
        <v>18</v>
      </c>
      <c r="D45" s="65">
        <v>10.029999999999999</v>
      </c>
      <c r="E45" s="77">
        <f t="shared" ref="E45:E49" si="9">G45+H45+I45+J45+K45</f>
        <v>40.700000000000003</v>
      </c>
      <c r="F45" s="77">
        <f>E45*D45</f>
        <v>408.221</v>
      </c>
      <c r="G45" s="18">
        <v>15</v>
      </c>
      <c r="H45" s="18">
        <v>1</v>
      </c>
      <c r="I45" s="18">
        <v>0.2</v>
      </c>
      <c r="J45" s="18">
        <v>23</v>
      </c>
      <c r="K45" s="18">
        <v>1.5</v>
      </c>
      <c r="L45" s="17" t="s">
        <v>282</v>
      </c>
      <c r="M45" s="29"/>
      <c r="N45" s="9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s="4" customFormat="1" ht="20" customHeight="1">
      <c r="A46" s="16">
        <v>2</v>
      </c>
      <c r="B46" s="17" t="s">
        <v>20</v>
      </c>
      <c r="C46" s="17" t="s">
        <v>18</v>
      </c>
      <c r="D46" s="65">
        <f>D45</f>
        <v>10.029999999999999</v>
      </c>
      <c r="E46" s="77">
        <f t="shared" si="9"/>
        <v>22.400000000000002</v>
      </c>
      <c r="F46" s="77">
        <f t="shared" ref="F46:F49" si="10">E46*D46</f>
        <v>224.672</v>
      </c>
      <c r="G46" s="18">
        <v>14</v>
      </c>
      <c r="H46" s="18">
        <v>0.4</v>
      </c>
      <c r="I46" s="18">
        <v>0.2</v>
      </c>
      <c r="J46" s="18">
        <v>7</v>
      </c>
      <c r="K46" s="18">
        <v>0.8</v>
      </c>
      <c r="L46" s="17" t="s">
        <v>236</v>
      </c>
      <c r="M46" s="29"/>
      <c r="N46" s="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s="4" customFormat="1" ht="20" customHeight="1">
      <c r="A47" s="16">
        <v>3</v>
      </c>
      <c r="B47" s="17" t="s">
        <v>21</v>
      </c>
      <c r="C47" s="17" t="s">
        <v>18</v>
      </c>
      <c r="D47" s="65">
        <f>12.8*2.9-2</f>
        <v>35.119999999999997</v>
      </c>
      <c r="E47" s="77">
        <f t="shared" si="9"/>
        <v>40.700000000000003</v>
      </c>
      <c r="F47" s="77">
        <f t="shared" si="10"/>
        <v>1429.384</v>
      </c>
      <c r="G47" s="18">
        <v>15</v>
      </c>
      <c r="H47" s="18">
        <v>1</v>
      </c>
      <c r="I47" s="18">
        <v>0.2</v>
      </c>
      <c r="J47" s="18">
        <v>23</v>
      </c>
      <c r="K47" s="18">
        <v>1.5</v>
      </c>
      <c r="L47" s="17" t="s">
        <v>282</v>
      </c>
      <c r="M47" s="29"/>
      <c r="N47" s="9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  <row r="48" spans="1:256" s="4" customFormat="1" ht="20" customHeight="1">
      <c r="A48" s="16">
        <v>4</v>
      </c>
      <c r="B48" s="17" t="s">
        <v>39</v>
      </c>
      <c r="C48" s="17" t="s">
        <v>18</v>
      </c>
      <c r="D48" s="65">
        <f>D47</f>
        <v>35.119999999999997</v>
      </c>
      <c r="E48" s="77">
        <f t="shared" si="9"/>
        <v>22.400000000000002</v>
      </c>
      <c r="F48" s="77">
        <f t="shared" si="10"/>
        <v>786.68799999999999</v>
      </c>
      <c r="G48" s="18">
        <v>14</v>
      </c>
      <c r="H48" s="18">
        <v>0.4</v>
      </c>
      <c r="I48" s="18">
        <v>0.2</v>
      </c>
      <c r="J48" s="18">
        <v>7</v>
      </c>
      <c r="K48" s="18">
        <v>0.8</v>
      </c>
      <c r="L48" s="17" t="s">
        <v>236</v>
      </c>
      <c r="M48" s="29"/>
      <c r="N48" s="9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</row>
    <row r="49" spans="1:256" s="4" customFormat="1" ht="39" customHeight="1">
      <c r="A49" s="16">
        <v>5</v>
      </c>
      <c r="B49" s="17" t="s">
        <v>31</v>
      </c>
      <c r="C49" s="17" t="s">
        <v>18</v>
      </c>
      <c r="D49" s="65">
        <f>2.74*0.4+1.5*0.6</f>
        <v>1.996</v>
      </c>
      <c r="E49" s="77">
        <f t="shared" si="9"/>
        <v>158.29999999999998</v>
      </c>
      <c r="F49" s="77">
        <f t="shared" si="10"/>
        <v>315.96679999999998</v>
      </c>
      <c r="G49" s="18">
        <v>65</v>
      </c>
      <c r="H49" s="18">
        <v>25.5</v>
      </c>
      <c r="I49" s="18">
        <v>3.1</v>
      </c>
      <c r="J49" s="18">
        <v>62</v>
      </c>
      <c r="K49" s="18">
        <v>2.7</v>
      </c>
      <c r="L49" s="17" t="s">
        <v>32</v>
      </c>
      <c r="M49" s="29"/>
      <c r="N49" s="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</row>
    <row r="50" spans="1:256" s="6" customFormat="1" ht="18" customHeight="1">
      <c r="A50" s="19"/>
      <c r="B50" s="19" t="s">
        <v>37</v>
      </c>
      <c r="C50" s="19"/>
      <c r="D50" s="67"/>
      <c r="E50" s="79"/>
      <c r="F50" s="79">
        <f>SUM(F45:F49)</f>
        <v>3164.9318000000003</v>
      </c>
      <c r="G50" s="20"/>
      <c r="H50" s="21"/>
      <c r="I50" s="20"/>
      <c r="J50" s="20"/>
      <c r="K50" s="20"/>
      <c r="L50" s="19"/>
      <c r="M50" s="29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</row>
    <row r="51" spans="1:256" s="5" customFormat="1" ht="24" customHeight="1">
      <c r="A51" s="97" t="s">
        <v>260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31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32"/>
      <c r="GJ51" s="32"/>
      <c r="GK51" s="32"/>
      <c r="GL51" s="32"/>
      <c r="GM51" s="32"/>
      <c r="GN51" s="32"/>
      <c r="GO51" s="32"/>
      <c r="GP51" s="32"/>
      <c r="GQ51" s="32"/>
      <c r="GR51" s="32"/>
      <c r="GS51" s="32"/>
      <c r="GT51" s="32"/>
      <c r="GU51" s="32"/>
      <c r="GV51" s="32"/>
      <c r="GW51" s="32"/>
      <c r="GX51" s="32"/>
      <c r="GY51" s="32"/>
      <c r="GZ51" s="32"/>
      <c r="HA51" s="32"/>
      <c r="HB51" s="32"/>
      <c r="HC51" s="32"/>
      <c r="HD51" s="32"/>
      <c r="HE51" s="32"/>
      <c r="HF51" s="32"/>
      <c r="HG51" s="32"/>
      <c r="HH51" s="32"/>
      <c r="HI51" s="32"/>
      <c r="HJ51" s="32"/>
      <c r="HK51" s="32"/>
      <c r="HL51" s="32"/>
      <c r="HM51" s="32"/>
      <c r="HN51" s="32"/>
      <c r="HO51" s="32"/>
      <c r="HP51" s="32"/>
      <c r="HQ51" s="32"/>
      <c r="HR51" s="32"/>
      <c r="HS51" s="32"/>
      <c r="HT51" s="32"/>
      <c r="HU51" s="32"/>
      <c r="HV51" s="32"/>
      <c r="HW51" s="32"/>
      <c r="HX51" s="32"/>
      <c r="HY51" s="32"/>
      <c r="HZ51" s="32"/>
      <c r="IA51" s="32"/>
      <c r="IB51" s="32"/>
      <c r="IC51" s="32"/>
      <c r="ID51" s="32"/>
      <c r="IE51" s="32"/>
      <c r="IF51" s="32"/>
      <c r="IG51" s="32"/>
      <c r="IH51" s="32"/>
      <c r="II51" s="32"/>
      <c r="IJ51" s="32"/>
      <c r="IK51" s="32"/>
      <c r="IL51" s="32"/>
      <c r="IM51" s="32"/>
      <c r="IN51" s="32"/>
      <c r="IO51" s="32"/>
      <c r="IP51" s="32"/>
      <c r="IQ51" s="32"/>
      <c r="IR51" s="32"/>
      <c r="IS51" s="32"/>
      <c r="IT51" s="32"/>
      <c r="IU51" s="34"/>
      <c r="IV51" s="2"/>
    </row>
    <row r="52" spans="1:256" s="4" customFormat="1" ht="20" customHeight="1">
      <c r="A52" s="16">
        <v>1</v>
      </c>
      <c r="B52" s="17" t="s">
        <v>19</v>
      </c>
      <c r="C52" s="17" t="s">
        <v>18</v>
      </c>
      <c r="D52" s="65">
        <v>7.36</v>
      </c>
      <c r="E52" s="77">
        <f t="shared" ref="E52:E56" si="11">G52+H52+I52+J52+K52</f>
        <v>40.700000000000003</v>
      </c>
      <c r="F52" s="77">
        <f t="shared" ref="F52:F57" si="12">E52*D52</f>
        <v>299.55200000000002</v>
      </c>
      <c r="G52" s="18">
        <v>15</v>
      </c>
      <c r="H52" s="18">
        <v>1</v>
      </c>
      <c r="I52" s="18">
        <v>0.2</v>
      </c>
      <c r="J52" s="18">
        <v>23</v>
      </c>
      <c r="K52" s="18">
        <v>1.5</v>
      </c>
      <c r="L52" s="17" t="s">
        <v>282</v>
      </c>
      <c r="M52" s="29"/>
      <c r="N52" s="9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</row>
    <row r="53" spans="1:256" s="4" customFormat="1" ht="20" customHeight="1">
      <c r="A53" s="16">
        <v>2</v>
      </c>
      <c r="B53" s="17" t="s">
        <v>20</v>
      </c>
      <c r="C53" s="17" t="s">
        <v>18</v>
      </c>
      <c r="D53" s="65">
        <f>D52</f>
        <v>7.36</v>
      </c>
      <c r="E53" s="77">
        <f t="shared" si="11"/>
        <v>22.400000000000002</v>
      </c>
      <c r="F53" s="77">
        <f t="shared" si="12"/>
        <v>164.86400000000003</v>
      </c>
      <c r="G53" s="18">
        <v>14</v>
      </c>
      <c r="H53" s="18">
        <v>0.4</v>
      </c>
      <c r="I53" s="18">
        <v>0.2</v>
      </c>
      <c r="J53" s="18">
        <v>7</v>
      </c>
      <c r="K53" s="18">
        <v>0.8</v>
      </c>
      <c r="L53" s="17" t="s">
        <v>236</v>
      </c>
      <c r="M53" s="29"/>
      <c r="N53" s="9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</row>
    <row r="54" spans="1:256" s="4" customFormat="1" ht="20" customHeight="1">
      <c r="A54" s="16">
        <v>3</v>
      </c>
      <c r="B54" s="17" t="s">
        <v>21</v>
      </c>
      <c r="C54" s="17" t="s">
        <v>18</v>
      </c>
      <c r="D54" s="65">
        <f>11.54*2.9-4</f>
        <v>29.465999999999994</v>
      </c>
      <c r="E54" s="77">
        <f t="shared" si="11"/>
        <v>40.700000000000003</v>
      </c>
      <c r="F54" s="77">
        <f t="shared" si="12"/>
        <v>1199.2661999999998</v>
      </c>
      <c r="G54" s="18">
        <v>15</v>
      </c>
      <c r="H54" s="18">
        <v>1</v>
      </c>
      <c r="I54" s="18">
        <v>0.2</v>
      </c>
      <c r="J54" s="18">
        <v>23</v>
      </c>
      <c r="K54" s="18">
        <v>1.5</v>
      </c>
      <c r="L54" s="17" t="s">
        <v>282</v>
      </c>
      <c r="M54" s="29"/>
      <c r="N54" s="9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</row>
    <row r="55" spans="1:256" s="4" customFormat="1" ht="20" customHeight="1">
      <c r="A55" s="16">
        <v>4</v>
      </c>
      <c r="B55" s="17" t="s">
        <v>39</v>
      </c>
      <c r="C55" s="17" t="s">
        <v>18</v>
      </c>
      <c r="D55" s="65">
        <f>D54</f>
        <v>29.465999999999994</v>
      </c>
      <c r="E55" s="77">
        <f t="shared" si="11"/>
        <v>22.400000000000002</v>
      </c>
      <c r="F55" s="77">
        <f t="shared" si="12"/>
        <v>660.03839999999991</v>
      </c>
      <c r="G55" s="18">
        <v>14</v>
      </c>
      <c r="H55" s="18">
        <v>0.4</v>
      </c>
      <c r="I55" s="18">
        <v>0.2</v>
      </c>
      <c r="J55" s="18">
        <v>7</v>
      </c>
      <c r="K55" s="18">
        <v>0.8</v>
      </c>
      <c r="L55" s="17" t="s">
        <v>236</v>
      </c>
      <c r="M55" s="29"/>
      <c r="N55" s="9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</row>
    <row r="56" spans="1:256" s="4" customFormat="1" ht="20" customHeight="1">
      <c r="A56" s="16">
        <v>5</v>
      </c>
      <c r="B56" s="17" t="s">
        <v>26</v>
      </c>
      <c r="C56" s="17" t="s">
        <v>27</v>
      </c>
      <c r="D56" s="65">
        <v>0</v>
      </c>
      <c r="E56" s="77">
        <f t="shared" si="11"/>
        <v>85</v>
      </c>
      <c r="F56" s="77">
        <f t="shared" si="12"/>
        <v>0</v>
      </c>
      <c r="G56" s="18">
        <v>0</v>
      </c>
      <c r="H56" s="18">
        <v>40</v>
      </c>
      <c r="I56" s="18">
        <v>0</v>
      </c>
      <c r="J56" s="18">
        <v>45</v>
      </c>
      <c r="K56" s="18">
        <v>0</v>
      </c>
      <c r="L56" s="17" t="s">
        <v>28</v>
      </c>
      <c r="M56" s="29"/>
      <c r="N56" s="9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</row>
    <row r="57" spans="1:256" s="4" customFormat="1" ht="40.25" customHeight="1">
      <c r="A57" s="16">
        <v>6</v>
      </c>
      <c r="B57" s="17" t="s">
        <v>111</v>
      </c>
      <c r="C57" s="17" t="s">
        <v>33</v>
      </c>
      <c r="D57" s="65">
        <v>7.36</v>
      </c>
      <c r="E57" s="77">
        <f>G57+H57+I57+J57+K57</f>
        <v>118</v>
      </c>
      <c r="F57" s="77">
        <f t="shared" si="12"/>
        <v>868.48</v>
      </c>
      <c r="G57" s="18">
        <v>50</v>
      </c>
      <c r="H57" s="18">
        <v>19.600000000000001</v>
      </c>
      <c r="I57" s="18">
        <v>1.7</v>
      </c>
      <c r="J57" s="18">
        <v>45</v>
      </c>
      <c r="K57" s="18">
        <v>1.7</v>
      </c>
      <c r="L57" s="17" t="s">
        <v>32</v>
      </c>
      <c r="M57" s="29"/>
      <c r="N57" s="9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  <c r="DT57" s="10"/>
      <c r="DU57" s="10"/>
      <c r="DV57" s="10"/>
      <c r="DW57" s="10"/>
      <c r="DX57" s="10"/>
      <c r="DY57" s="10"/>
      <c r="DZ57" s="10"/>
      <c r="EA57" s="10"/>
      <c r="EB57" s="10"/>
      <c r="EC57" s="10"/>
      <c r="ED57" s="10"/>
      <c r="EE57" s="10"/>
      <c r="EF57" s="10"/>
      <c r="EG57" s="10"/>
      <c r="EH57" s="10"/>
      <c r="EI57" s="10"/>
      <c r="EJ57" s="10"/>
      <c r="EK57" s="10"/>
      <c r="EL57" s="10"/>
      <c r="EM57" s="10"/>
      <c r="EN57" s="10"/>
      <c r="EO57" s="10"/>
      <c r="EP57" s="10"/>
      <c r="EQ57" s="10"/>
      <c r="ER57" s="10"/>
      <c r="ES57" s="10"/>
      <c r="ET57" s="10"/>
      <c r="EU57" s="10"/>
      <c r="EV57" s="10"/>
      <c r="EW57" s="10"/>
      <c r="EX57" s="10"/>
      <c r="EY57" s="10"/>
      <c r="EZ57" s="10"/>
      <c r="FA57" s="10"/>
      <c r="FB57" s="10"/>
      <c r="FC57" s="10"/>
      <c r="FD57" s="10"/>
      <c r="FE57" s="10"/>
      <c r="FF57" s="10"/>
      <c r="FG57" s="10"/>
      <c r="FH57" s="10"/>
      <c r="FI57" s="10"/>
      <c r="FJ57" s="10"/>
      <c r="FK57" s="10"/>
      <c r="FL57" s="10"/>
      <c r="FM57" s="10"/>
      <c r="FN57" s="10"/>
      <c r="FO57" s="10"/>
      <c r="FP57" s="10"/>
      <c r="FQ57" s="10"/>
      <c r="FR57" s="10"/>
      <c r="FS57" s="10"/>
      <c r="FT57" s="10"/>
      <c r="FU57" s="10"/>
      <c r="FV57" s="10"/>
      <c r="FW57" s="10"/>
      <c r="FX57" s="10"/>
      <c r="FY57" s="10"/>
      <c r="FZ57" s="10"/>
      <c r="GA57" s="10"/>
      <c r="GB57" s="10"/>
      <c r="GC57" s="10"/>
      <c r="GD57" s="10"/>
      <c r="GE57" s="10"/>
      <c r="GF57" s="10"/>
      <c r="GG57" s="10"/>
      <c r="GH57" s="10"/>
      <c r="GI57" s="10"/>
      <c r="GJ57" s="10"/>
      <c r="GK57" s="10"/>
      <c r="GL57" s="10"/>
      <c r="GM57" s="10"/>
      <c r="GN57" s="10"/>
      <c r="GO57" s="10"/>
      <c r="GP57" s="10"/>
      <c r="GQ57" s="10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0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0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0"/>
      <c r="IB57" s="10"/>
      <c r="IC57" s="10"/>
      <c r="ID57" s="10"/>
      <c r="IE57" s="10"/>
      <c r="IF57" s="10"/>
      <c r="IG57" s="10"/>
      <c r="IH57" s="10"/>
      <c r="II57" s="10"/>
      <c r="IJ57" s="10"/>
      <c r="IK57" s="10"/>
      <c r="IL57" s="10"/>
      <c r="IM57" s="10"/>
      <c r="IN57" s="10"/>
      <c r="IO57" s="10"/>
      <c r="IP57" s="10"/>
      <c r="IQ57" s="10"/>
      <c r="IR57" s="10"/>
      <c r="IS57" s="10"/>
      <c r="IT57" s="10"/>
      <c r="IU57" s="10"/>
      <c r="IV57" s="10"/>
    </row>
    <row r="58" spans="1:256" s="6" customFormat="1" ht="18" customHeight="1">
      <c r="A58" s="19"/>
      <c r="B58" s="19" t="s">
        <v>37</v>
      </c>
      <c r="C58" s="19"/>
      <c r="D58" s="67"/>
      <c r="E58" s="79"/>
      <c r="F58" s="79">
        <f>SUM(F52:F56)</f>
        <v>2323.7205999999996</v>
      </c>
      <c r="G58" s="20"/>
      <c r="H58" s="21"/>
      <c r="I58" s="20"/>
      <c r="J58" s="20"/>
      <c r="K58" s="20"/>
      <c r="L58" s="19"/>
      <c r="M58" s="2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</row>
    <row r="59" spans="1:256" s="5" customFormat="1" ht="24" customHeight="1">
      <c r="A59" s="97" t="s">
        <v>261</v>
      </c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  <c r="CO59" s="97"/>
      <c r="CP59" s="97"/>
      <c r="CQ59" s="97"/>
      <c r="CR59" s="97"/>
      <c r="CS59" s="97"/>
      <c r="CT59" s="97"/>
      <c r="CU59" s="97"/>
      <c r="CV59" s="97"/>
      <c r="CW59" s="97"/>
      <c r="CX59" s="97"/>
      <c r="CY59" s="97"/>
      <c r="CZ59" s="97"/>
      <c r="DA59" s="97"/>
      <c r="DB59" s="97"/>
      <c r="DC59" s="97"/>
      <c r="DD59" s="97"/>
      <c r="DE59" s="97"/>
      <c r="DF59" s="97"/>
      <c r="DG59" s="97"/>
      <c r="DH59" s="97"/>
      <c r="DI59" s="97"/>
      <c r="DJ59" s="97"/>
      <c r="DK59" s="97"/>
      <c r="DL59" s="97"/>
      <c r="DM59" s="97"/>
      <c r="DN59" s="97"/>
      <c r="DO59" s="97"/>
      <c r="DP59" s="97"/>
      <c r="DQ59" s="97"/>
      <c r="DR59" s="97"/>
      <c r="DS59" s="97"/>
      <c r="DT59" s="97"/>
      <c r="DU59" s="97"/>
      <c r="DV59" s="97"/>
      <c r="DW59" s="97"/>
      <c r="DX59" s="97"/>
      <c r="DY59" s="97"/>
      <c r="DZ59" s="97"/>
      <c r="EA59" s="97"/>
      <c r="EB59" s="97"/>
      <c r="EC59" s="97"/>
      <c r="ED59" s="97"/>
      <c r="EE59" s="97"/>
      <c r="EF59" s="97"/>
      <c r="EG59" s="97"/>
      <c r="EH59" s="97"/>
      <c r="EI59" s="97"/>
      <c r="EJ59" s="97"/>
      <c r="EK59" s="97"/>
      <c r="EL59" s="97"/>
      <c r="EM59" s="97"/>
      <c r="EN59" s="97"/>
      <c r="EO59" s="97"/>
      <c r="EP59" s="97"/>
      <c r="EQ59" s="97"/>
      <c r="ER59" s="97"/>
      <c r="ES59" s="97"/>
      <c r="ET59" s="97"/>
      <c r="EU59" s="97"/>
      <c r="EV59" s="97"/>
      <c r="EW59" s="97"/>
      <c r="EX59" s="97"/>
      <c r="EY59" s="97"/>
      <c r="EZ59" s="97"/>
      <c r="FA59" s="97"/>
      <c r="FB59" s="97"/>
      <c r="FC59" s="97"/>
      <c r="FD59" s="97"/>
      <c r="FE59" s="97"/>
      <c r="FF59" s="97"/>
      <c r="FG59" s="97"/>
      <c r="FH59" s="97"/>
      <c r="FI59" s="97"/>
      <c r="FJ59" s="97"/>
      <c r="FK59" s="97"/>
      <c r="FL59" s="97"/>
      <c r="FM59" s="97"/>
      <c r="FN59" s="97"/>
      <c r="FO59" s="97"/>
      <c r="FP59" s="97"/>
      <c r="FQ59" s="97"/>
      <c r="FR59" s="97"/>
      <c r="FS59" s="97"/>
      <c r="FT59" s="97"/>
      <c r="FU59" s="97"/>
      <c r="FV59" s="97"/>
      <c r="FW59" s="97"/>
      <c r="FX59" s="97"/>
      <c r="FY59" s="97"/>
      <c r="FZ59" s="97"/>
      <c r="GA59" s="97"/>
      <c r="GB59" s="97"/>
      <c r="GC59" s="97"/>
      <c r="GD59" s="97"/>
      <c r="GE59" s="97"/>
      <c r="GF59" s="97"/>
      <c r="GG59" s="97"/>
      <c r="GH59" s="97"/>
      <c r="GI59" s="97"/>
      <c r="GJ59" s="97"/>
      <c r="GK59" s="97"/>
      <c r="GL59" s="97"/>
      <c r="GM59" s="97"/>
      <c r="GN59" s="97"/>
      <c r="GO59" s="97"/>
      <c r="GP59" s="97"/>
      <c r="GQ59" s="97"/>
      <c r="GR59" s="97"/>
      <c r="GS59" s="97"/>
      <c r="GT59" s="97"/>
      <c r="GU59" s="97"/>
      <c r="GV59" s="97"/>
      <c r="GW59" s="97"/>
      <c r="GX59" s="97"/>
      <c r="GY59" s="97"/>
      <c r="GZ59" s="97"/>
      <c r="HA59" s="97"/>
      <c r="HB59" s="97"/>
      <c r="HC59" s="97"/>
      <c r="HD59" s="97"/>
      <c r="HE59" s="97"/>
      <c r="HF59" s="97"/>
      <c r="HG59" s="97"/>
      <c r="HH59" s="97"/>
      <c r="HI59" s="97"/>
      <c r="HJ59" s="97"/>
      <c r="HK59" s="97"/>
      <c r="HL59" s="97"/>
      <c r="HM59" s="97"/>
      <c r="HN59" s="97"/>
      <c r="HO59" s="97"/>
      <c r="HP59" s="97"/>
      <c r="HQ59" s="97"/>
      <c r="HR59" s="97"/>
      <c r="HS59" s="97"/>
      <c r="HT59" s="97"/>
      <c r="HU59" s="97"/>
      <c r="HV59" s="97"/>
      <c r="HW59" s="97"/>
      <c r="HX59" s="97"/>
      <c r="HY59" s="97"/>
      <c r="HZ59" s="97"/>
      <c r="IA59" s="97"/>
      <c r="IB59" s="97"/>
      <c r="IC59" s="97"/>
      <c r="ID59" s="97"/>
      <c r="IE59" s="97"/>
      <c r="IF59" s="97"/>
      <c r="IG59" s="97"/>
      <c r="IH59" s="97"/>
      <c r="II59" s="97"/>
      <c r="IJ59" s="97"/>
      <c r="IK59" s="97"/>
      <c r="IL59" s="97"/>
      <c r="IM59" s="97"/>
      <c r="IN59" s="97"/>
      <c r="IO59" s="97"/>
      <c r="IP59" s="97"/>
      <c r="IQ59" s="97"/>
      <c r="IR59" s="97"/>
      <c r="IS59" s="97"/>
      <c r="IT59" s="97"/>
      <c r="IU59" s="97"/>
      <c r="IV59" s="97"/>
    </row>
    <row r="60" spans="1:256" s="4" customFormat="1" ht="20" customHeight="1">
      <c r="A60" s="16">
        <v>1</v>
      </c>
      <c r="B60" s="17" t="s">
        <v>23</v>
      </c>
      <c r="C60" s="17" t="s">
        <v>18</v>
      </c>
      <c r="D60" s="65">
        <v>6.48</v>
      </c>
      <c r="E60" s="77">
        <f>G60+H60+I60+J60+K60</f>
        <v>32.599999999999994</v>
      </c>
      <c r="F60" s="77">
        <f>E60*D60</f>
        <v>211.24799999999999</v>
      </c>
      <c r="G60" s="18">
        <v>16.899999999999999</v>
      </c>
      <c r="H60" s="18">
        <v>2.9</v>
      </c>
      <c r="I60" s="18">
        <v>2.2999999999999998</v>
      </c>
      <c r="J60" s="18">
        <v>9.5</v>
      </c>
      <c r="K60" s="18">
        <v>1</v>
      </c>
      <c r="L60" s="17" t="s">
        <v>24</v>
      </c>
      <c r="M60" s="29"/>
      <c r="N60" s="9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</row>
    <row r="61" spans="1:256" s="4" customFormat="1" ht="20" customHeight="1">
      <c r="A61" s="16">
        <v>2</v>
      </c>
      <c r="B61" s="17" t="s">
        <v>250</v>
      </c>
      <c r="C61" s="17" t="s">
        <v>18</v>
      </c>
      <c r="D61" s="65">
        <f>D60</f>
        <v>6.48</v>
      </c>
      <c r="E61" s="77">
        <f>H61+I61+J61+K61</f>
        <v>80.5</v>
      </c>
      <c r="F61" s="77">
        <f t="shared" ref="F61:F64" si="13">E61*D61</f>
        <v>521.64</v>
      </c>
      <c r="G61" s="18">
        <v>0</v>
      </c>
      <c r="H61" s="18">
        <v>23.2</v>
      </c>
      <c r="I61" s="18">
        <v>0.5</v>
      </c>
      <c r="J61" s="18">
        <v>55</v>
      </c>
      <c r="K61" s="18">
        <v>1.8</v>
      </c>
      <c r="L61" s="17" t="s">
        <v>45</v>
      </c>
      <c r="M61" s="29"/>
      <c r="N61" s="9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</row>
    <row r="62" spans="1:256" s="4" customFormat="1" ht="20" customHeight="1">
      <c r="A62" s="16">
        <v>3</v>
      </c>
      <c r="B62" s="17" t="s">
        <v>46</v>
      </c>
      <c r="C62" s="17" t="s">
        <v>18</v>
      </c>
      <c r="D62" s="65">
        <f>10.47*2.4</f>
        <v>25.128</v>
      </c>
      <c r="E62" s="77">
        <f>G62+H62+I62+J62+K62</f>
        <v>90.5</v>
      </c>
      <c r="F62" s="77">
        <f t="shared" si="13"/>
        <v>2274.0839999999998</v>
      </c>
      <c r="G62" s="18">
        <v>0</v>
      </c>
      <c r="H62" s="18">
        <v>32</v>
      </c>
      <c r="I62" s="18">
        <v>1.7</v>
      </c>
      <c r="J62" s="18">
        <v>55</v>
      </c>
      <c r="K62" s="18">
        <v>1.8</v>
      </c>
      <c r="L62" s="17" t="s">
        <v>45</v>
      </c>
      <c r="M62" s="29"/>
      <c r="N62" s="9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</row>
    <row r="63" spans="1:256" s="4" customFormat="1" ht="20" customHeight="1">
      <c r="A63" s="16">
        <v>4</v>
      </c>
      <c r="B63" s="17" t="s">
        <v>248</v>
      </c>
      <c r="C63" s="17" t="s">
        <v>18</v>
      </c>
      <c r="D63" s="65">
        <f>D62</f>
        <v>25.128</v>
      </c>
      <c r="E63" s="77">
        <v>30</v>
      </c>
      <c r="F63" s="77">
        <f t="shared" si="13"/>
        <v>753.84</v>
      </c>
      <c r="G63" s="18">
        <v>10</v>
      </c>
      <c r="H63" s="18">
        <v>8</v>
      </c>
      <c r="I63" s="18">
        <v>0</v>
      </c>
      <c r="J63" s="18">
        <v>10</v>
      </c>
      <c r="K63" s="18">
        <v>2</v>
      </c>
      <c r="L63" s="17" t="s">
        <v>253</v>
      </c>
      <c r="M63" s="29"/>
      <c r="N63" s="9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</row>
    <row r="64" spans="1:256" s="4" customFormat="1" ht="20" customHeight="1">
      <c r="A64" s="16">
        <v>5</v>
      </c>
      <c r="B64" s="17" t="s">
        <v>41</v>
      </c>
      <c r="C64" s="17" t="s">
        <v>42</v>
      </c>
      <c r="D64" s="65">
        <v>1</v>
      </c>
      <c r="E64" s="77">
        <v>154</v>
      </c>
      <c r="F64" s="77">
        <f t="shared" si="13"/>
        <v>154</v>
      </c>
      <c r="G64" s="18">
        <v>0</v>
      </c>
      <c r="H64" s="18">
        <v>0</v>
      </c>
      <c r="I64" s="18">
        <v>0</v>
      </c>
      <c r="J64" s="18">
        <v>0</v>
      </c>
      <c r="K64" s="18">
        <v>0</v>
      </c>
      <c r="L64" s="17" t="s">
        <v>43</v>
      </c>
      <c r="M64" s="29"/>
      <c r="N64" s="9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</row>
    <row r="65" spans="1:256" s="6" customFormat="1" ht="18" customHeight="1">
      <c r="A65" s="19"/>
      <c r="B65" s="19" t="s">
        <v>37</v>
      </c>
      <c r="C65" s="19"/>
      <c r="D65" s="67"/>
      <c r="E65" s="79"/>
      <c r="F65" s="79">
        <f>SUM(F60:F64)</f>
        <v>3914.8119999999999</v>
      </c>
      <c r="G65" s="20"/>
      <c r="H65" s="21"/>
      <c r="I65" s="20"/>
      <c r="J65" s="20"/>
      <c r="K65" s="20"/>
      <c r="L65" s="19"/>
      <c r="M65" s="29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</row>
    <row r="66" spans="1:256" s="7" customFormat="1" ht="25" customHeight="1">
      <c r="A66" s="97" t="s">
        <v>251</v>
      </c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</row>
    <row r="67" spans="1:256" s="4" customFormat="1" ht="20" customHeight="1">
      <c r="A67" s="16">
        <v>1</v>
      </c>
      <c r="B67" s="17" t="s">
        <v>23</v>
      </c>
      <c r="C67" s="17" t="s">
        <v>18</v>
      </c>
      <c r="D67" s="65">
        <v>3.36</v>
      </c>
      <c r="E67" s="77">
        <f>G67+H67+I67+J67+K67</f>
        <v>32.599999999999994</v>
      </c>
      <c r="F67" s="77">
        <f t="shared" ref="F67:F74" si="14">E67*D67</f>
        <v>109.53599999999997</v>
      </c>
      <c r="G67" s="18">
        <v>16.899999999999999</v>
      </c>
      <c r="H67" s="18">
        <v>2.9</v>
      </c>
      <c r="I67" s="18">
        <v>2.2999999999999998</v>
      </c>
      <c r="J67" s="18">
        <v>9.5</v>
      </c>
      <c r="K67" s="18">
        <v>1</v>
      </c>
      <c r="L67" s="17" t="s">
        <v>47</v>
      </c>
      <c r="M67" s="29"/>
      <c r="N67" s="9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</row>
    <row r="68" spans="1:256" s="4" customFormat="1" ht="24">
      <c r="A68" s="16">
        <v>2</v>
      </c>
      <c r="B68" s="17" t="s">
        <v>48</v>
      </c>
      <c r="C68" s="17" t="s">
        <v>18</v>
      </c>
      <c r="D68" s="65">
        <f>D67</f>
        <v>3.36</v>
      </c>
      <c r="E68" s="77">
        <f>G68+H68+I68+J68+K68</f>
        <v>45.8</v>
      </c>
      <c r="F68" s="77">
        <f t="shared" si="14"/>
        <v>153.88799999999998</v>
      </c>
      <c r="G68" s="18">
        <v>20.8</v>
      </c>
      <c r="H68" s="18">
        <v>5</v>
      </c>
      <c r="I68" s="18">
        <v>0</v>
      </c>
      <c r="J68" s="18">
        <v>20</v>
      </c>
      <c r="K68" s="18">
        <v>0</v>
      </c>
      <c r="L68" s="17" t="s">
        <v>240</v>
      </c>
      <c r="M68" s="29"/>
      <c r="N68" s="9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</row>
    <row r="69" spans="1:256" s="4" customFormat="1" ht="20" customHeight="1">
      <c r="A69" s="16">
        <v>3</v>
      </c>
      <c r="B69" s="17" t="s">
        <v>49</v>
      </c>
      <c r="C69" s="17" t="s">
        <v>18</v>
      </c>
      <c r="D69" s="65">
        <f>7.42*2.4</f>
        <v>17.808</v>
      </c>
      <c r="E69" s="77">
        <f>G69+H69+I69+J69+K69</f>
        <v>34.800000000000004</v>
      </c>
      <c r="F69" s="77">
        <f t="shared" si="14"/>
        <v>619.71840000000009</v>
      </c>
      <c r="G69" s="18">
        <v>17.600000000000001</v>
      </c>
      <c r="H69" s="18">
        <v>4</v>
      </c>
      <c r="I69" s="18">
        <v>0.5</v>
      </c>
      <c r="J69" s="18">
        <v>11.6</v>
      </c>
      <c r="K69" s="18">
        <v>1.1000000000000001</v>
      </c>
      <c r="L69" s="17" t="s">
        <v>50</v>
      </c>
      <c r="M69" s="29"/>
      <c r="N69" s="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</row>
    <row r="70" spans="1:256" s="4" customFormat="1" ht="20" customHeight="1">
      <c r="A70" s="16">
        <v>4</v>
      </c>
      <c r="B70" s="17" t="s">
        <v>44</v>
      </c>
      <c r="C70" s="17" t="s">
        <v>18</v>
      </c>
      <c r="D70" s="65">
        <f>D67</f>
        <v>3.36</v>
      </c>
      <c r="E70" s="77">
        <v>80.5</v>
      </c>
      <c r="F70" s="77">
        <f t="shared" si="14"/>
        <v>270.48</v>
      </c>
      <c r="G70" s="18">
        <v>0</v>
      </c>
      <c r="H70" s="18">
        <v>23.2</v>
      </c>
      <c r="I70" s="18">
        <v>0.5</v>
      </c>
      <c r="J70" s="18">
        <v>47</v>
      </c>
      <c r="K70" s="18">
        <v>1.8</v>
      </c>
      <c r="L70" s="17" t="s">
        <v>51</v>
      </c>
      <c r="M70" s="29"/>
      <c r="N70" s="9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</row>
    <row r="71" spans="1:256" s="4" customFormat="1" ht="20" customHeight="1">
      <c r="A71" s="16">
        <v>5</v>
      </c>
      <c r="B71" s="17" t="s">
        <v>46</v>
      </c>
      <c r="C71" s="17" t="s">
        <v>18</v>
      </c>
      <c r="D71" s="65">
        <f>D69</f>
        <v>17.808</v>
      </c>
      <c r="E71" s="77">
        <f>G71+H71+I71+J71+K71</f>
        <v>90.5</v>
      </c>
      <c r="F71" s="77">
        <f t="shared" si="14"/>
        <v>1611.624</v>
      </c>
      <c r="G71" s="18">
        <v>0</v>
      </c>
      <c r="H71" s="18">
        <v>32</v>
      </c>
      <c r="I71" s="18">
        <v>1.7</v>
      </c>
      <c r="J71" s="18">
        <v>55</v>
      </c>
      <c r="K71" s="18">
        <v>1.8</v>
      </c>
      <c r="L71" s="17" t="s">
        <v>45</v>
      </c>
      <c r="M71" s="29"/>
      <c r="N71" s="9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</row>
    <row r="72" spans="1:256" s="4" customFormat="1" ht="20" customHeight="1">
      <c r="A72" s="16">
        <v>6</v>
      </c>
      <c r="B72" s="17" t="s">
        <v>248</v>
      </c>
      <c r="C72" s="17" t="s">
        <v>18</v>
      </c>
      <c r="D72" s="65">
        <f>D71</f>
        <v>17.808</v>
      </c>
      <c r="E72" s="77">
        <v>30</v>
      </c>
      <c r="F72" s="77">
        <f t="shared" si="14"/>
        <v>534.24</v>
      </c>
      <c r="G72" s="18">
        <v>10</v>
      </c>
      <c r="H72" s="18">
        <v>8</v>
      </c>
      <c r="I72" s="18">
        <v>0</v>
      </c>
      <c r="J72" s="18">
        <v>10</v>
      </c>
      <c r="K72" s="18">
        <v>2</v>
      </c>
      <c r="L72" s="17" t="s">
        <v>253</v>
      </c>
      <c r="M72" s="29"/>
      <c r="N72" s="9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</row>
    <row r="73" spans="1:256" s="4" customFormat="1" ht="20" customHeight="1">
      <c r="A73" s="16">
        <v>7</v>
      </c>
      <c r="B73" s="17" t="s">
        <v>41</v>
      </c>
      <c r="C73" s="17" t="s">
        <v>42</v>
      </c>
      <c r="D73" s="65">
        <v>1</v>
      </c>
      <c r="E73" s="77">
        <v>154</v>
      </c>
      <c r="F73" s="77">
        <f t="shared" si="14"/>
        <v>154</v>
      </c>
      <c r="G73" s="18">
        <v>0</v>
      </c>
      <c r="H73" s="18">
        <v>0</v>
      </c>
      <c r="I73" s="18">
        <v>0</v>
      </c>
      <c r="J73" s="18">
        <v>0</v>
      </c>
      <c r="K73" s="18">
        <v>0</v>
      </c>
      <c r="L73" s="17" t="s">
        <v>43</v>
      </c>
      <c r="M73" s="29"/>
      <c r="N73" s="9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</row>
    <row r="74" spans="1:256" s="4" customFormat="1" ht="20" customHeight="1">
      <c r="A74" s="16">
        <v>8</v>
      </c>
      <c r="B74" s="17" t="s">
        <v>26</v>
      </c>
      <c r="C74" s="17" t="s">
        <v>27</v>
      </c>
      <c r="D74" s="65">
        <v>1.6</v>
      </c>
      <c r="E74" s="77">
        <f>G74+H74+I74+J74+K74</f>
        <v>85</v>
      </c>
      <c r="F74" s="77">
        <f t="shared" si="14"/>
        <v>136</v>
      </c>
      <c r="G74" s="18">
        <v>0</v>
      </c>
      <c r="H74" s="18">
        <v>40</v>
      </c>
      <c r="I74" s="18">
        <v>0</v>
      </c>
      <c r="J74" s="18">
        <v>45</v>
      </c>
      <c r="K74" s="18">
        <v>0</v>
      </c>
      <c r="L74" s="17" t="s">
        <v>28</v>
      </c>
      <c r="M74" s="29"/>
      <c r="N74" s="9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</row>
    <row r="75" spans="1:256" s="6" customFormat="1" ht="18" customHeight="1">
      <c r="A75" s="19"/>
      <c r="B75" s="19" t="s">
        <v>37</v>
      </c>
      <c r="C75" s="19"/>
      <c r="D75" s="67"/>
      <c r="E75" s="79"/>
      <c r="F75" s="79">
        <f>SUM(F67:F74)</f>
        <v>3589.4863999999998</v>
      </c>
      <c r="G75" s="20"/>
      <c r="H75" s="21"/>
      <c r="I75" s="20"/>
      <c r="J75" s="20"/>
      <c r="K75" s="20"/>
      <c r="L75" s="19"/>
      <c r="M75" s="29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</row>
    <row r="76" spans="1:256" s="7" customFormat="1" ht="25" customHeight="1">
      <c r="A76" s="97" t="s">
        <v>262</v>
      </c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  <c r="DD76" s="9"/>
      <c r="DE76" s="9"/>
      <c r="DF76" s="9"/>
      <c r="DG76" s="9"/>
      <c r="DH76" s="9"/>
      <c r="DI76" s="9"/>
      <c r="DJ76" s="9"/>
      <c r="DK76" s="9"/>
      <c r="DL76" s="9"/>
      <c r="DM76" s="9"/>
      <c r="DN76" s="9"/>
      <c r="DO76" s="9"/>
      <c r="DP76" s="9"/>
      <c r="DQ76" s="9"/>
      <c r="DR76" s="9"/>
      <c r="DS76" s="9"/>
      <c r="DT76" s="9"/>
      <c r="DU76" s="9"/>
      <c r="DV76" s="9"/>
      <c r="DW76" s="9"/>
      <c r="DX76" s="9"/>
      <c r="DY76" s="9"/>
      <c r="DZ76" s="9"/>
      <c r="EA76" s="9"/>
      <c r="EB76" s="9"/>
      <c r="EC76" s="9"/>
      <c r="ED76" s="9"/>
      <c r="EE76" s="9"/>
      <c r="EF76" s="9"/>
      <c r="EG76" s="9"/>
      <c r="EH76" s="9"/>
      <c r="EI76" s="9"/>
      <c r="EJ76" s="9"/>
      <c r="EK76" s="9"/>
      <c r="EL76" s="9"/>
      <c r="EM76" s="9"/>
      <c r="EN76" s="9"/>
      <c r="EO76" s="9"/>
      <c r="EP76" s="9"/>
      <c r="EQ76" s="9"/>
      <c r="ER76" s="9"/>
      <c r="ES76" s="9"/>
      <c r="ET76" s="9"/>
      <c r="EU76" s="9"/>
      <c r="EV76" s="9"/>
      <c r="EW76" s="9"/>
      <c r="EX76" s="9"/>
      <c r="EY76" s="9"/>
      <c r="EZ76" s="9"/>
      <c r="FA76" s="9"/>
      <c r="FB76" s="9"/>
      <c r="FC76" s="9"/>
      <c r="FD76" s="9"/>
      <c r="FE76" s="9"/>
      <c r="FF76" s="9"/>
      <c r="FG76" s="9"/>
      <c r="FH76" s="9"/>
      <c r="FI76" s="9"/>
      <c r="FJ76" s="9"/>
      <c r="FK76" s="9"/>
      <c r="FL76" s="9"/>
      <c r="FM76" s="9"/>
      <c r="FN76" s="9"/>
      <c r="FO76" s="9"/>
      <c r="FP76" s="9"/>
      <c r="FQ76" s="9"/>
      <c r="FR76" s="9"/>
      <c r="FS76" s="9"/>
      <c r="FT76" s="9"/>
      <c r="FU76" s="9"/>
      <c r="FV76" s="9"/>
      <c r="FW76" s="9"/>
      <c r="FX76" s="9"/>
      <c r="FY76" s="9"/>
      <c r="FZ76" s="9"/>
      <c r="GA76" s="9"/>
      <c r="GB76" s="9"/>
      <c r="GC76" s="9"/>
      <c r="GD76" s="9"/>
      <c r="GE76" s="9"/>
      <c r="GF76" s="9"/>
      <c r="GG76" s="9"/>
      <c r="GH76" s="9"/>
      <c r="GI76" s="9"/>
      <c r="GJ76" s="9"/>
      <c r="GK76" s="9"/>
      <c r="GL76" s="9"/>
      <c r="GM76" s="9"/>
      <c r="GN76" s="9"/>
      <c r="GO76" s="9"/>
      <c r="GP76" s="9"/>
      <c r="GQ76" s="9"/>
      <c r="GR76" s="9"/>
      <c r="GS76" s="9"/>
      <c r="GT76" s="9"/>
      <c r="GU76" s="9"/>
      <c r="GV76" s="9"/>
      <c r="GW76" s="9"/>
      <c r="GX76" s="9"/>
      <c r="GY76" s="9"/>
      <c r="GZ76" s="9"/>
      <c r="HA76" s="9"/>
      <c r="HB76" s="9"/>
      <c r="HC76" s="9"/>
      <c r="HD76" s="9"/>
      <c r="HE76" s="9"/>
      <c r="HF76" s="9"/>
      <c r="HG76" s="9"/>
      <c r="HH76" s="9"/>
      <c r="HI76" s="9"/>
      <c r="HJ76" s="9"/>
      <c r="HK76" s="9"/>
      <c r="HL76" s="9"/>
      <c r="HM76" s="9"/>
      <c r="HN76" s="9"/>
      <c r="HO76" s="9"/>
      <c r="HP76" s="9"/>
      <c r="HQ76" s="9"/>
      <c r="HR76" s="9"/>
      <c r="HS76" s="9"/>
      <c r="HT76" s="9"/>
      <c r="HU76" s="9"/>
      <c r="HV76" s="9"/>
      <c r="HW76" s="9"/>
      <c r="HX76" s="9"/>
      <c r="HY76" s="9"/>
      <c r="HZ76" s="9"/>
      <c r="IA76" s="9"/>
      <c r="IB76" s="9"/>
      <c r="IC76" s="9"/>
      <c r="ID76" s="9"/>
      <c r="IE76" s="9"/>
      <c r="IF76" s="9"/>
      <c r="IG76" s="9"/>
      <c r="IH76" s="9"/>
      <c r="II76" s="9"/>
      <c r="IJ76" s="9"/>
      <c r="IK76" s="9"/>
      <c r="IL76" s="9"/>
      <c r="IM76" s="9"/>
      <c r="IN76" s="9"/>
      <c r="IO76" s="9"/>
      <c r="IP76" s="9"/>
      <c r="IQ76" s="9"/>
      <c r="IR76" s="9"/>
      <c r="IS76" s="9"/>
      <c r="IT76" s="9"/>
      <c r="IU76" s="9"/>
      <c r="IV76" s="9"/>
    </row>
    <row r="77" spans="1:256" s="4" customFormat="1" ht="20" customHeight="1">
      <c r="A77" s="16">
        <v>1</v>
      </c>
      <c r="B77" s="17" t="s">
        <v>23</v>
      </c>
      <c r="C77" s="17" t="s">
        <v>18</v>
      </c>
      <c r="D77" s="65">
        <v>3.57</v>
      </c>
      <c r="E77" s="77">
        <f>G77+H77+I77+J77+K77</f>
        <v>32.599999999999994</v>
      </c>
      <c r="F77" s="77">
        <f t="shared" ref="F77:F84" si="15">E77*D77</f>
        <v>116.38199999999998</v>
      </c>
      <c r="G77" s="18">
        <v>16.899999999999999</v>
      </c>
      <c r="H77" s="18">
        <v>2.9</v>
      </c>
      <c r="I77" s="18">
        <v>2.2999999999999998</v>
      </c>
      <c r="J77" s="18">
        <v>9.5</v>
      </c>
      <c r="K77" s="18">
        <v>1</v>
      </c>
      <c r="L77" s="17" t="s">
        <v>47</v>
      </c>
      <c r="M77" s="29"/>
      <c r="N77" s="9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</row>
    <row r="78" spans="1:256" s="4" customFormat="1" ht="24">
      <c r="A78" s="16">
        <v>2</v>
      </c>
      <c r="B78" s="17" t="s">
        <v>48</v>
      </c>
      <c r="C78" s="17" t="s">
        <v>18</v>
      </c>
      <c r="D78" s="65">
        <f>D77</f>
        <v>3.57</v>
      </c>
      <c r="E78" s="77">
        <f>G78+H78+I78+J78+K78</f>
        <v>45.8</v>
      </c>
      <c r="F78" s="77">
        <f t="shared" si="15"/>
        <v>163.50599999999997</v>
      </c>
      <c r="G78" s="18">
        <v>20.8</v>
      </c>
      <c r="H78" s="18">
        <v>5</v>
      </c>
      <c r="I78" s="18">
        <v>0</v>
      </c>
      <c r="J78" s="18">
        <v>20</v>
      </c>
      <c r="K78" s="18">
        <v>0</v>
      </c>
      <c r="L78" s="17" t="s">
        <v>240</v>
      </c>
      <c r="M78" s="29"/>
      <c r="N78" s="9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</row>
    <row r="79" spans="1:256" s="4" customFormat="1" ht="20" customHeight="1">
      <c r="A79" s="16">
        <v>3</v>
      </c>
      <c r="B79" s="17" t="s">
        <v>49</v>
      </c>
      <c r="C79" s="17" t="s">
        <v>18</v>
      </c>
      <c r="D79" s="65">
        <f>7.6*2.4</f>
        <v>18.239999999999998</v>
      </c>
      <c r="E79" s="77">
        <f>G79+H79+I79+J79+K79</f>
        <v>34.800000000000004</v>
      </c>
      <c r="F79" s="77">
        <f t="shared" si="15"/>
        <v>634.75200000000007</v>
      </c>
      <c r="G79" s="18">
        <v>17.600000000000001</v>
      </c>
      <c r="H79" s="18">
        <v>4</v>
      </c>
      <c r="I79" s="18">
        <v>0.5</v>
      </c>
      <c r="J79" s="18">
        <v>11.6</v>
      </c>
      <c r="K79" s="18">
        <v>1.1000000000000001</v>
      </c>
      <c r="L79" s="17" t="s">
        <v>50</v>
      </c>
      <c r="M79" s="29"/>
      <c r="N79" s="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</row>
    <row r="80" spans="1:256" s="4" customFormat="1" ht="20" customHeight="1">
      <c r="A80" s="16">
        <v>4</v>
      </c>
      <c r="B80" s="17" t="s">
        <v>44</v>
      </c>
      <c r="C80" s="17" t="s">
        <v>18</v>
      </c>
      <c r="D80" s="65">
        <f>D77</f>
        <v>3.57</v>
      </c>
      <c r="E80" s="77">
        <f>G80+H80+I80+J80+K80</f>
        <v>72.5</v>
      </c>
      <c r="F80" s="77">
        <f t="shared" si="15"/>
        <v>258.82499999999999</v>
      </c>
      <c r="G80" s="18">
        <v>0</v>
      </c>
      <c r="H80" s="18">
        <v>23.2</v>
      </c>
      <c r="I80" s="18">
        <v>0.5</v>
      </c>
      <c r="J80" s="18">
        <v>47</v>
      </c>
      <c r="K80" s="18">
        <v>1.8</v>
      </c>
      <c r="L80" s="17" t="s">
        <v>51</v>
      </c>
      <c r="M80" s="29"/>
      <c r="N80" s="9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</row>
    <row r="81" spans="1:256" s="4" customFormat="1" ht="20" customHeight="1">
      <c r="A81" s="16">
        <v>5</v>
      </c>
      <c r="B81" s="17" t="s">
        <v>46</v>
      </c>
      <c r="C81" s="17" t="s">
        <v>18</v>
      </c>
      <c r="D81" s="65">
        <f>D79</f>
        <v>18.239999999999998</v>
      </c>
      <c r="E81" s="77">
        <f>G81+H81+I81+J81+K81</f>
        <v>90.5</v>
      </c>
      <c r="F81" s="77">
        <f t="shared" si="15"/>
        <v>1650.7199999999998</v>
      </c>
      <c r="G81" s="18">
        <v>0</v>
      </c>
      <c r="H81" s="18">
        <v>32</v>
      </c>
      <c r="I81" s="18">
        <v>1.7</v>
      </c>
      <c r="J81" s="18">
        <v>55</v>
      </c>
      <c r="K81" s="18">
        <v>1.8</v>
      </c>
      <c r="L81" s="17" t="s">
        <v>45</v>
      </c>
      <c r="M81" s="29"/>
      <c r="N81" s="9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</row>
    <row r="82" spans="1:256" s="4" customFormat="1" ht="20" customHeight="1">
      <c r="A82" s="16">
        <v>6</v>
      </c>
      <c r="B82" s="17" t="s">
        <v>248</v>
      </c>
      <c r="C82" s="17" t="s">
        <v>18</v>
      </c>
      <c r="D82" s="65">
        <f>D81</f>
        <v>18.239999999999998</v>
      </c>
      <c r="E82" s="77">
        <v>30</v>
      </c>
      <c r="F82" s="77">
        <f t="shared" si="15"/>
        <v>547.19999999999993</v>
      </c>
      <c r="G82" s="18">
        <v>10</v>
      </c>
      <c r="H82" s="18">
        <v>8</v>
      </c>
      <c r="I82" s="18">
        <v>0</v>
      </c>
      <c r="J82" s="18">
        <v>10</v>
      </c>
      <c r="K82" s="18">
        <v>2</v>
      </c>
      <c r="L82" s="17" t="s">
        <v>253</v>
      </c>
      <c r="M82" s="29"/>
      <c r="N82" s="9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</row>
    <row r="83" spans="1:256" s="4" customFormat="1" ht="20" customHeight="1">
      <c r="A83" s="16">
        <v>7</v>
      </c>
      <c r="B83" s="17" t="s">
        <v>41</v>
      </c>
      <c r="C83" s="17" t="s">
        <v>42</v>
      </c>
      <c r="D83" s="65">
        <v>0</v>
      </c>
      <c r="E83" s="77">
        <v>154</v>
      </c>
      <c r="F83" s="77">
        <f t="shared" si="15"/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17" t="s">
        <v>43</v>
      </c>
      <c r="M83" s="29"/>
      <c r="N83" s="9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</row>
    <row r="84" spans="1:256" s="4" customFormat="1" ht="20" customHeight="1">
      <c r="A84" s="16">
        <v>8</v>
      </c>
      <c r="B84" s="17" t="s">
        <v>26</v>
      </c>
      <c r="C84" s="17" t="s">
        <v>27</v>
      </c>
      <c r="D84" s="65">
        <v>0.8</v>
      </c>
      <c r="E84" s="77">
        <f>G84+H84+I84+J84+K84</f>
        <v>85</v>
      </c>
      <c r="F84" s="77">
        <f t="shared" si="15"/>
        <v>68</v>
      </c>
      <c r="G84" s="18">
        <v>0</v>
      </c>
      <c r="H84" s="18">
        <v>40</v>
      </c>
      <c r="I84" s="18">
        <v>0</v>
      </c>
      <c r="J84" s="18">
        <v>45</v>
      </c>
      <c r="K84" s="18">
        <v>0</v>
      </c>
      <c r="L84" s="17" t="s">
        <v>28</v>
      </c>
      <c r="M84" s="29"/>
      <c r="N84" s="9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</row>
    <row r="85" spans="1:256" s="6" customFormat="1" ht="18" customHeight="1">
      <c r="A85" s="19"/>
      <c r="B85" s="19" t="s">
        <v>37</v>
      </c>
      <c r="C85" s="19"/>
      <c r="D85" s="67"/>
      <c r="E85" s="79"/>
      <c r="F85" s="79">
        <f>SUM(F77:F84)</f>
        <v>3439.3849999999993</v>
      </c>
      <c r="G85" s="20"/>
      <c r="H85" s="21"/>
      <c r="I85" s="20"/>
      <c r="J85" s="20"/>
      <c r="K85" s="20"/>
      <c r="L85" s="19"/>
      <c r="M85" s="29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</row>
    <row r="86" spans="1:256" s="7" customFormat="1" ht="25" customHeight="1">
      <c r="A86" s="97" t="s">
        <v>270</v>
      </c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  <c r="ET86" s="9"/>
      <c r="EU86" s="9"/>
      <c r="EV86" s="9"/>
      <c r="EW86" s="9"/>
      <c r="EX86" s="9"/>
      <c r="EY86" s="9"/>
      <c r="EZ86" s="9"/>
      <c r="FA86" s="9"/>
      <c r="FB86" s="9"/>
      <c r="FC86" s="9"/>
      <c r="FD86" s="9"/>
      <c r="FE86" s="9"/>
      <c r="FF86" s="9"/>
      <c r="FG86" s="9"/>
      <c r="FH86" s="9"/>
      <c r="FI86" s="9"/>
      <c r="FJ86" s="9"/>
      <c r="FK86" s="9"/>
      <c r="FL86" s="9"/>
      <c r="FM86" s="9"/>
      <c r="FN86" s="9"/>
      <c r="FO86" s="9"/>
      <c r="FP86" s="9"/>
      <c r="FQ86" s="9"/>
      <c r="FR86" s="9"/>
      <c r="FS86" s="9"/>
      <c r="FT86" s="9"/>
      <c r="FU86" s="9"/>
      <c r="FV86" s="9"/>
      <c r="FW86" s="9"/>
      <c r="FX86" s="9"/>
      <c r="FY86" s="9"/>
      <c r="FZ86" s="9"/>
      <c r="GA86" s="9"/>
      <c r="GB86" s="9"/>
      <c r="GC86" s="9"/>
      <c r="GD86" s="9"/>
      <c r="GE86" s="9"/>
      <c r="GF86" s="9"/>
      <c r="GG86" s="9"/>
      <c r="GH86" s="9"/>
      <c r="GI86" s="9"/>
      <c r="GJ86" s="9"/>
      <c r="GK86" s="9"/>
      <c r="GL86" s="9"/>
      <c r="GM86" s="9"/>
      <c r="GN86" s="9"/>
      <c r="GO86" s="9"/>
      <c r="GP86" s="9"/>
      <c r="GQ86" s="9"/>
      <c r="GR86" s="9"/>
      <c r="GS86" s="9"/>
      <c r="GT86" s="9"/>
      <c r="GU86" s="9"/>
      <c r="GV86" s="9"/>
      <c r="GW86" s="9"/>
      <c r="GX86" s="9"/>
      <c r="GY86" s="9"/>
      <c r="GZ86" s="9"/>
      <c r="HA86" s="9"/>
      <c r="HB86" s="9"/>
      <c r="HC86" s="9"/>
      <c r="HD86" s="9"/>
      <c r="HE86" s="9"/>
      <c r="HF86" s="9"/>
      <c r="HG86" s="9"/>
      <c r="HH86" s="9"/>
      <c r="HI86" s="9"/>
      <c r="HJ86" s="9"/>
      <c r="HK86" s="9"/>
      <c r="HL86" s="9"/>
      <c r="HM86" s="9"/>
      <c r="HN86" s="9"/>
      <c r="HO86" s="9"/>
      <c r="HP86" s="9"/>
      <c r="HQ86" s="9"/>
      <c r="HR86" s="9"/>
      <c r="HS86" s="9"/>
      <c r="HT86" s="9"/>
      <c r="HU86" s="9"/>
      <c r="HV86" s="9"/>
      <c r="HW86" s="9"/>
      <c r="HX86" s="9"/>
      <c r="HY86" s="9"/>
      <c r="HZ86" s="9"/>
      <c r="IA86" s="9"/>
      <c r="IB86" s="9"/>
      <c r="IC86" s="9"/>
      <c r="ID86" s="9"/>
      <c r="IE86" s="9"/>
      <c r="IF86" s="9"/>
      <c r="IG86" s="9"/>
      <c r="IH86" s="9"/>
      <c r="II86" s="9"/>
      <c r="IJ86" s="9"/>
      <c r="IK86" s="9"/>
      <c r="IL86" s="9"/>
      <c r="IM86" s="9"/>
      <c r="IN86" s="9"/>
      <c r="IO86" s="9"/>
      <c r="IP86" s="9"/>
      <c r="IQ86" s="9"/>
      <c r="IR86" s="9"/>
      <c r="IS86" s="9"/>
      <c r="IT86" s="9"/>
      <c r="IU86" s="9"/>
      <c r="IV86" s="9"/>
    </row>
    <row r="87" spans="1:256" s="4" customFormat="1" ht="20" customHeight="1">
      <c r="A87" s="16">
        <v>1</v>
      </c>
      <c r="B87" s="17" t="s">
        <v>23</v>
      </c>
      <c r="C87" s="17" t="s">
        <v>18</v>
      </c>
      <c r="D87" s="65">
        <v>2.15</v>
      </c>
      <c r="E87" s="77">
        <f>G87+H87+I87+J87+K87</f>
        <v>28.599999999999998</v>
      </c>
      <c r="F87" s="77">
        <f t="shared" ref="F87:F90" si="16">E87*D87</f>
        <v>61.489999999999995</v>
      </c>
      <c r="G87" s="18">
        <v>16.899999999999999</v>
      </c>
      <c r="H87" s="18">
        <v>1.9</v>
      </c>
      <c r="I87" s="18">
        <v>1.3</v>
      </c>
      <c r="J87" s="18">
        <v>7.5</v>
      </c>
      <c r="K87" s="18">
        <v>1</v>
      </c>
      <c r="L87" s="17" t="s">
        <v>24</v>
      </c>
      <c r="M87" s="29"/>
      <c r="N87" s="9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</row>
    <row r="88" spans="1:256" s="4" customFormat="1" ht="20" customHeight="1">
      <c r="A88" s="16">
        <v>2</v>
      </c>
      <c r="B88" s="17" t="s">
        <v>48</v>
      </c>
      <c r="C88" s="17" t="s">
        <v>18</v>
      </c>
      <c r="D88" s="65">
        <f>D87</f>
        <v>2.15</v>
      </c>
      <c r="E88" s="77">
        <f>G88+H88+I88+J88+K88</f>
        <v>45.8</v>
      </c>
      <c r="F88" s="77">
        <f t="shared" si="16"/>
        <v>98.469999999999985</v>
      </c>
      <c r="G88" s="18">
        <v>20.8</v>
      </c>
      <c r="H88" s="18">
        <v>5</v>
      </c>
      <c r="I88" s="18">
        <v>0</v>
      </c>
      <c r="J88" s="18">
        <v>20</v>
      </c>
      <c r="K88" s="18">
        <v>0</v>
      </c>
      <c r="L88" s="17" t="s">
        <v>240</v>
      </c>
      <c r="M88" s="29"/>
      <c r="N88" s="9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</row>
    <row r="89" spans="1:256" s="4" customFormat="1" ht="20" customHeight="1">
      <c r="A89" s="16">
        <v>3</v>
      </c>
      <c r="B89" s="17" t="s">
        <v>44</v>
      </c>
      <c r="C89" s="17" t="s">
        <v>18</v>
      </c>
      <c r="D89" s="65">
        <f>D87</f>
        <v>2.15</v>
      </c>
      <c r="E89" s="77">
        <f>H89+G89+I89+J89+K89</f>
        <v>80.5</v>
      </c>
      <c r="F89" s="77">
        <f t="shared" si="16"/>
        <v>173.07499999999999</v>
      </c>
      <c r="G89" s="18">
        <v>0</v>
      </c>
      <c r="H89" s="18">
        <v>23.2</v>
      </c>
      <c r="I89" s="18">
        <v>0.5</v>
      </c>
      <c r="J89" s="18">
        <v>55</v>
      </c>
      <c r="K89" s="18">
        <v>1.8</v>
      </c>
      <c r="L89" s="17" t="s">
        <v>51</v>
      </c>
      <c r="M89" s="29"/>
      <c r="N89" s="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</row>
    <row r="90" spans="1:256" s="4" customFormat="1" ht="20" customHeight="1">
      <c r="A90" s="16">
        <v>4</v>
      </c>
      <c r="B90" s="17" t="s">
        <v>29</v>
      </c>
      <c r="C90" s="17" t="s">
        <v>27</v>
      </c>
      <c r="D90" s="65">
        <v>5</v>
      </c>
      <c r="E90" s="77">
        <f t="shared" ref="E90" si="17">G90+H90+I90+J90+K90</f>
        <v>26.700000000000003</v>
      </c>
      <c r="F90" s="77">
        <f t="shared" si="16"/>
        <v>133.5</v>
      </c>
      <c r="G90" s="18">
        <v>7.2</v>
      </c>
      <c r="H90" s="18">
        <v>4.5999999999999996</v>
      </c>
      <c r="I90" s="18">
        <v>0.3</v>
      </c>
      <c r="J90" s="18">
        <v>13.8</v>
      </c>
      <c r="K90" s="18">
        <v>0.8</v>
      </c>
      <c r="L90" s="17" t="s">
        <v>30</v>
      </c>
      <c r="M90" s="29"/>
      <c r="N90" s="9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  <c r="DT90" s="10"/>
      <c r="DU90" s="10"/>
      <c r="DV90" s="10"/>
      <c r="DW90" s="10"/>
      <c r="DX90" s="10"/>
      <c r="DY90" s="10"/>
      <c r="DZ90" s="10"/>
      <c r="EA90" s="10"/>
      <c r="EB90" s="10"/>
      <c r="EC90" s="10"/>
      <c r="ED90" s="10"/>
      <c r="EE90" s="10"/>
      <c r="EF90" s="10"/>
      <c r="EG90" s="10"/>
      <c r="EH90" s="10"/>
      <c r="EI90" s="10"/>
      <c r="EJ90" s="10"/>
      <c r="EK90" s="10"/>
      <c r="EL90" s="10"/>
      <c r="EM90" s="10"/>
      <c r="EN90" s="10"/>
      <c r="EO90" s="10"/>
      <c r="EP90" s="10"/>
      <c r="EQ90" s="10"/>
      <c r="ER90" s="10"/>
      <c r="ES90" s="10"/>
      <c r="ET90" s="10"/>
      <c r="EU90" s="10"/>
      <c r="EV90" s="10"/>
      <c r="EW90" s="10"/>
      <c r="EX90" s="10"/>
      <c r="EY90" s="10"/>
      <c r="EZ90" s="10"/>
      <c r="FA90" s="10"/>
      <c r="FB90" s="10"/>
      <c r="FC90" s="10"/>
      <c r="FD90" s="10"/>
      <c r="FE90" s="10"/>
      <c r="FF90" s="10"/>
      <c r="FG90" s="10"/>
      <c r="FH90" s="10"/>
      <c r="FI90" s="10"/>
      <c r="FJ90" s="10"/>
      <c r="FK90" s="10"/>
      <c r="FL90" s="10"/>
      <c r="FM90" s="10"/>
      <c r="FN90" s="10"/>
      <c r="FO90" s="10"/>
      <c r="FP90" s="10"/>
      <c r="FQ90" s="10"/>
      <c r="FR90" s="10"/>
      <c r="FS90" s="10"/>
      <c r="FT90" s="10"/>
      <c r="FU90" s="10"/>
      <c r="FV90" s="10"/>
      <c r="FW90" s="10"/>
      <c r="FX90" s="10"/>
      <c r="FY90" s="10"/>
      <c r="FZ90" s="10"/>
      <c r="GA90" s="10"/>
      <c r="GB90" s="10"/>
      <c r="GC90" s="10"/>
      <c r="GD90" s="10"/>
      <c r="GE90" s="10"/>
      <c r="GF90" s="10"/>
      <c r="GG90" s="10"/>
      <c r="GH90" s="10"/>
      <c r="GI90" s="10"/>
      <c r="GJ90" s="10"/>
      <c r="GK90" s="10"/>
      <c r="GL90" s="10"/>
      <c r="GM90" s="10"/>
      <c r="GN90" s="10"/>
      <c r="GO90" s="10"/>
      <c r="GP90" s="10"/>
      <c r="GQ90" s="10"/>
      <c r="GR90" s="10"/>
      <c r="GS90" s="10"/>
      <c r="GT90" s="10"/>
      <c r="GU90" s="10"/>
      <c r="GV90" s="10"/>
      <c r="GW90" s="10"/>
      <c r="GX90" s="10"/>
      <c r="GY90" s="10"/>
      <c r="GZ90" s="10"/>
      <c r="HA90" s="10"/>
      <c r="HB90" s="10"/>
      <c r="HC90" s="10"/>
      <c r="HD90" s="10"/>
      <c r="HE90" s="10"/>
      <c r="HF90" s="10"/>
      <c r="HG90" s="10"/>
      <c r="HH90" s="10"/>
      <c r="HI90" s="10"/>
      <c r="HJ90" s="10"/>
      <c r="HK90" s="10"/>
      <c r="HL90" s="10"/>
      <c r="HM90" s="10"/>
      <c r="HN90" s="10"/>
      <c r="HO90" s="10"/>
      <c r="HP90" s="10"/>
      <c r="HQ90" s="10"/>
      <c r="HR90" s="10"/>
      <c r="HS90" s="10"/>
      <c r="HT90" s="10"/>
      <c r="HU90" s="10"/>
      <c r="HV90" s="10"/>
      <c r="HW90" s="10"/>
      <c r="HX90" s="10"/>
      <c r="HY90" s="10"/>
      <c r="HZ90" s="10"/>
      <c r="IA90" s="10"/>
      <c r="IB90" s="10"/>
      <c r="IC90" s="10"/>
      <c r="ID90" s="10"/>
      <c r="IE90" s="10"/>
      <c r="IF90" s="10"/>
      <c r="IG90" s="10"/>
      <c r="IH90" s="10"/>
      <c r="II90" s="10"/>
      <c r="IJ90" s="10"/>
      <c r="IK90" s="10"/>
      <c r="IL90" s="10"/>
      <c r="IM90" s="10"/>
      <c r="IN90" s="10"/>
      <c r="IO90" s="10"/>
      <c r="IP90" s="10"/>
      <c r="IQ90" s="10"/>
      <c r="IR90" s="10"/>
      <c r="IS90" s="10"/>
      <c r="IT90" s="10"/>
      <c r="IU90" s="10"/>
      <c r="IV90" s="10"/>
    </row>
    <row r="91" spans="1:256" s="6" customFormat="1" ht="18" customHeight="1">
      <c r="A91" s="19"/>
      <c r="B91" s="19" t="s">
        <v>37</v>
      </c>
      <c r="C91" s="19"/>
      <c r="D91" s="67"/>
      <c r="E91" s="79"/>
      <c r="F91" s="79">
        <f>SUM(F87:F90)</f>
        <v>466.53499999999997</v>
      </c>
      <c r="G91" s="20"/>
      <c r="H91" s="21"/>
      <c r="I91" s="20"/>
      <c r="J91" s="20"/>
      <c r="K91" s="20"/>
      <c r="L91" s="19"/>
      <c r="M91" s="29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</row>
    <row r="92" spans="1:256" s="7" customFormat="1" ht="25" customHeight="1">
      <c r="A92" s="97" t="s">
        <v>271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  <c r="EY92" s="9"/>
      <c r="EZ92" s="9"/>
      <c r="FA92" s="9"/>
      <c r="FB92" s="9"/>
      <c r="FC92" s="9"/>
      <c r="FD92" s="9"/>
      <c r="FE92" s="9"/>
      <c r="FF92" s="9"/>
      <c r="FG92" s="9"/>
      <c r="FH92" s="9"/>
      <c r="FI92" s="9"/>
      <c r="FJ92" s="9"/>
      <c r="FK92" s="9"/>
      <c r="FL92" s="9"/>
      <c r="FM92" s="9"/>
      <c r="FN92" s="9"/>
      <c r="FO92" s="9"/>
      <c r="FP92" s="9"/>
      <c r="FQ92" s="9"/>
      <c r="FR92" s="9"/>
      <c r="FS92" s="9"/>
      <c r="FT92" s="9"/>
      <c r="FU92" s="9"/>
      <c r="FV92" s="9"/>
      <c r="FW92" s="9"/>
      <c r="FX92" s="9"/>
      <c r="FY92" s="9"/>
      <c r="FZ92" s="9"/>
      <c r="GA92" s="9"/>
      <c r="GB92" s="9"/>
      <c r="GC92" s="9"/>
      <c r="GD92" s="9"/>
      <c r="GE92" s="9"/>
      <c r="GF92" s="9"/>
      <c r="GG92" s="9"/>
      <c r="GH92" s="9"/>
      <c r="GI92" s="9"/>
      <c r="GJ92" s="9"/>
      <c r="GK92" s="9"/>
      <c r="GL92" s="9"/>
      <c r="GM92" s="9"/>
      <c r="GN92" s="9"/>
      <c r="GO92" s="9"/>
      <c r="GP92" s="9"/>
      <c r="GQ92" s="9"/>
      <c r="GR92" s="9"/>
      <c r="GS92" s="9"/>
      <c r="GT92" s="9"/>
      <c r="GU92" s="9"/>
      <c r="GV92" s="9"/>
      <c r="GW92" s="9"/>
      <c r="GX92" s="9"/>
      <c r="GY92" s="9"/>
      <c r="GZ92" s="9"/>
      <c r="HA92" s="9"/>
      <c r="HB92" s="9"/>
      <c r="HC92" s="9"/>
      <c r="HD92" s="9"/>
      <c r="HE92" s="9"/>
      <c r="HF92" s="9"/>
      <c r="HG92" s="9"/>
      <c r="HH92" s="9"/>
      <c r="HI92" s="9"/>
      <c r="HJ92" s="9"/>
      <c r="HK92" s="9"/>
      <c r="HL92" s="9"/>
      <c r="HM92" s="9"/>
      <c r="HN92" s="9"/>
      <c r="HO92" s="9"/>
      <c r="HP92" s="9"/>
      <c r="HQ92" s="9"/>
      <c r="HR92" s="9"/>
      <c r="HS92" s="9"/>
      <c r="HT92" s="9"/>
      <c r="HU92" s="9"/>
      <c r="HV92" s="9"/>
      <c r="HW92" s="9"/>
      <c r="HX92" s="9"/>
      <c r="HY92" s="9"/>
      <c r="HZ92" s="9"/>
      <c r="IA92" s="9"/>
      <c r="IB92" s="9"/>
      <c r="IC92" s="9"/>
      <c r="ID92" s="9"/>
      <c r="IE92" s="9"/>
      <c r="IF92" s="9"/>
      <c r="IG92" s="9"/>
      <c r="IH92" s="9"/>
      <c r="II92" s="9"/>
      <c r="IJ92" s="9"/>
      <c r="IK92" s="9"/>
      <c r="IL92" s="9"/>
      <c r="IM92" s="9"/>
      <c r="IN92" s="9"/>
      <c r="IO92" s="9"/>
      <c r="IP92" s="9"/>
      <c r="IQ92" s="9"/>
      <c r="IR92" s="9"/>
      <c r="IS92" s="9"/>
      <c r="IT92" s="9"/>
      <c r="IU92" s="9"/>
      <c r="IV92" s="9"/>
    </row>
    <row r="93" spans="1:256" s="4" customFormat="1" ht="20" customHeight="1">
      <c r="A93" s="16">
        <v>1</v>
      </c>
      <c r="B93" s="17" t="s">
        <v>23</v>
      </c>
      <c r="C93" s="17" t="s">
        <v>18</v>
      </c>
      <c r="D93" s="65">
        <v>10.75</v>
      </c>
      <c r="E93" s="77">
        <f>G93+H93+I93+J93+K93</f>
        <v>28.599999999999998</v>
      </c>
      <c r="F93" s="77">
        <f t="shared" ref="F93:F96" si="18">E93*D93</f>
        <v>307.45</v>
      </c>
      <c r="G93" s="18">
        <v>16.899999999999999</v>
      </c>
      <c r="H93" s="18">
        <v>1.9</v>
      </c>
      <c r="I93" s="18">
        <v>1.3</v>
      </c>
      <c r="J93" s="18">
        <v>7.5</v>
      </c>
      <c r="K93" s="18">
        <v>1</v>
      </c>
      <c r="L93" s="17" t="s">
        <v>24</v>
      </c>
      <c r="M93" s="29"/>
      <c r="N93" s="9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</row>
    <row r="94" spans="1:256" s="4" customFormat="1" ht="20" customHeight="1">
      <c r="A94" s="16">
        <v>2</v>
      </c>
      <c r="B94" s="17" t="s">
        <v>48</v>
      </c>
      <c r="C94" s="17" t="s">
        <v>18</v>
      </c>
      <c r="D94" s="65">
        <f>D93</f>
        <v>10.75</v>
      </c>
      <c r="E94" s="77">
        <f>G94+H94+I94+J94+K94</f>
        <v>45.8</v>
      </c>
      <c r="F94" s="77">
        <f t="shared" si="18"/>
        <v>492.34999999999997</v>
      </c>
      <c r="G94" s="18">
        <v>20.8</v>
      </c>
      <c r="H94" s="18">
        <v>5</v>
      </c>
      <c r="I94" s="18">
        <v>0</v>
      </c>
      <c r="J94" s="18">
        <v>20</v>
      </c>
      <c r="K94" s="18">
        <v>0</v>
      </c>
      <c r="L94" s="17" t="s">
        <v>240</v>
      </c>
      <c r="M94" s="29"/>
      <c r="N94" s="9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</row>
    <row r="95" spans="1:256" s="4" customFormat="1" ht="20" customHeight="1">
      <c r="A95" s="16">
        <v>3</v>
      </c>
      <c r="B95" s="17" t="s">
        <v>44</v>
      </c>
      <c r="C95" s="17" t="s">
        <v>18</v>
      </c>
      <c r="D95" s="65">
        <f>D93</f>
        <v>10.75</v>
      </c>
      <c r="E95" s="77">
        <f>H95+G95+I95+J95+K95</f>
        <v>80.5</v>
      </c>
      <c r="F95" s="77">
        <f t="shared" si="18"/>
        <v>865.375</v>
      </c>
      <c r="G95" s="18">
        <v>0</v>
      </c>
      <c r="H95" s="18">
        <v>23.2</v>
      </c>
      <c r="I95" s="18">
        <v>0.5</v>
      </c>
      <c r="J95" s="18">
        <v>55</v>
      </c>
      <c r="K95" s="18">
        <v>1.8</v>
      </c>
      <c r="L95" s="17" t="s">
        <v>51</v>
      </c>
      <c r="M95" s="29"/>
      <c r="N95" s="9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</row>
    <row r="96" spans="1:256" s="4" customFormat="1" ht="20" customHeight="1">
      <c r="A96" s="16">
        <v>4</v>
      </c>
      <c r="B96" s="17" t="s">
        <v>29</v>
      </c>
      <c r="C96" s="17" t="s">
        <v>27</v>
      </c>
      <c r="D96" s="65">
        <v>14</v>
      </c>
      <c r="E96" s="77">
        <f t="shared" ref="E96" si="19">G96+H96+I96+J96+K96</f>
        <v>26.700000000000003</v>
      </c>
      <c r="F96" s="77">
        <f t="shared" si="18"/>
        <v>373.80000000000007</v>
      </c>
      <c r="G96" s="18">
        <v>7.2</v>
      </c>
      <c r="H96" s="18">
        <v>4.5999999999999996</v>
      </c>
      <c r="I96" s="18">
        <v>0.3</v>
      </c>
      <c r="J96" s="18">
        <v>13.8</v>
      </c>
      <c r="K96" s="18">
        <v>0.8</v>
      </c>
      <c r="L96" s="17" t="s">
        <v>30</v>
      </c>
      <c r="M96" s="29"/>
      <c r="N96" s="9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  <c r="DT96" s="10"/>
      <c r="DU96" s="10"/>
      <c r="DV96" s="10"/>
      <c r="DW96" s="10"/>
      <c r="DX96" s="10"/>
      <c r="DY96" s="10"/>
      <c r="DZ96" s="10"/>
      <c r="EA96" s="10"/>
      <c r="EB96" s="10"/>
      <c r="EC96" s="10"/>
      <c r="ED96" s="10"/>
      <c r="EE96" s="10"/>
      <c r="EF96" s="10"/>
      <c r="EG96" s="10"/>
      <c r="EH96" s="10"/>
      <c r="EI96" s="10"/>
      <c r="EJ96" s="10"/>
      <c r="EK96" s="10"/>
      <c r="EL96" s="10"/>
      <c r="EM96" s="10"/>
      <c r="EN96" s="10"/>
      <c r="EO96" s="10"/>
      <c r="EP96" s="10"/>
      <c r="EQ96" s="10"/>
      <c r="ER96" s="10"/>
      <c r="ES96" s="10"/>
      <c r="ET96" s="10"/>
      <c r="EU96" s="10"/>
      <c r="EV96" s="10"/>
      <c r="EW96" s="10"/>
      <c r="EX96" s="10"/>
      <c r="EY96" s="10"/>
      <c r="EZ96" s="10"/>
      <c r="FA96" s="10"/>
      <c r="FB96" s="10"/>
      <c r="FC96" s="10"/>
      <c r="FD96" s="10"/>
      <c r="FE96" s="10"/>
      <c r="FF96" s="10"/>
      <c r="FG96" s="10"/>
      <c r="FH96" s="10"/>
      <c r="FI96" s="10"/>
      <c r="FJ96" s="10"/>
      <c r="FK96" s="10"/>
      <c r="FL96" s="10"/>
      <c r="FM96" s="10"/>
      <c r="FN96" s="10"/>
      <c r="FO96" s="10"/>
      <c r="FP96" s="10"/>
      <c r="FQ96" s="10"/>
      <c r="FR96" s="10"/>
      <c r="FS96" s="10"/>
      <c r="FT96" s="10"/>
      <c r="FU96" s="10"/>
      <c r="FV96" s="10"/>
      <c r="FW96" s="10"/>
      <c r="FX96" s="10"/>
      <c r="FY96" s="10"/>
      <c r="FZ96" s="10"/>
      <c r="GA96" s="10"/>
      <c r="GB96" s="10"/>
      <c r="GC96" s="10"/>
      <c r="GD96" s="10"/>
      <c r="GE96" s="10"/>
      <c r="GF96" s="10"/>
      <c r="GG96" s="10"/>
      <c r="GH96" s="10"/>
      <c r="GI96" s="10"/>
      <c r="GJ96" s="10"/>
      <c r="GK96" s="10"/>
      <c r="GL96" s="10"/>
      <c r="GM96" s="10"/>
      <c r="GN96" s="10"/>
      <c r="GO96" s="10"/>
      <c r="GP96" s="10"/>
      <c r="GQ96" s="10"/>
      <c r="GR96" s="10"/>
      <c r="GS96" s="10"/>
      <c r="GT96" s="10"/>
      <c r="GU96" s="10"/>
      <c r="GV96" s="10"/>
      <c r="GW96" s="10"/>
      <c r="GX96" s="10"/>
      <c r="GY96" s="10"/>
      <c r="GZ96" s="10"/>
      <c r="HA96" s="10"/>
      <c r="HB96" s="10"/>
      <c r="HC96" s="10"/>
      <c r="HD96" s="10"/>
      <c r="HE96" s="10"/>
      <c r="HF96" s="10"/>
      <c r="HG96" s="10"/>
      <c r="HH96" s="10"/>
      <c r="HI96" s="10"/>
      <c r="HJ96" s="10"/>
      <c r="HK96" s="10"/>
      <c r="HL96" s="10"/>
      <c r="HM96" s="10"/>
      <c r="HN96" s="10"/>
      <c r="HO96" s="10"/>
      <c r="HP96" s="10"/>
      <c r="HQ96" s="10"/>
      <c r="HR96" s="10"/>
      <c r="HS96" s="10"/>
      <c r="HT96" s="10"/>
      <c r="HU96" s="10"/>
      <c r="HV96" s="10"/>
      <c r="HW96" s="10"/>
      <c r="HX96" s="10"/>
      <c r="HY96" s="10"/>
      <c r="HZ96" s="10"/>
      <c r="IA96" s="10"/>
      <c r="IB96" s="10"/>
      <c r="IC96" s="10"/>
      <c r="ID96" s="10"/>
      <c r="IE96" s="10"/>
      <c r="IF96" s="10"/>
      <c r="IG96" s="10"/>
      <c r="IH96" s="10"/>
      <c r="II96" s="10"/>
      <c r="IJ96" s="10"/>
      <c r="IK96" s="10"/>
      <c r="IL96" s="10"/>
      <c r="IM96" s="10"/>
      <c r="IN96" s="10"/>
      <c r="IO96" s="10"/>
      <c r="IP96" s="10"/>
      <c r="IQ96" s="10"/>
      <c r="IR96" s="10"/>
      <c r="IS96" s="10"/>
      <c r="IT96" s="10"/>
      <c r="IU96" s="10"/>
      <c r="IV96" s="10"/>
    </row>
    <row r="97" spans="1:256" s="6" customFormat="1" ht="18" customHeight="1">
      <c r="A97" s="19"/>
      <c r="B97" s="19" t="s">
        <v>37</v>
      </c>
      <c r="C97" s="19"/>
      <c r="D97" s="67"/>
      <c r="E97" s="79"/>
      <c r="F97" s="79">
        <f>SUM(F93:F96)</f>
        <v>2038.9749999999999</v>
      </c>
      <c r="G97" s="20"/>
      <c r="H97" s="21"/>
      <c r="I97" s="20"/>
      <c r="J97" s="20"/>
      <c r="K97" s="20"/>
      <c r="L97" s="19"/>
      <c r="M97" s="2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</row>
    <row r="98" spans="1:256" s="7" customFormat="1" ht="25" customHeight="1">
      <c r="A98" s="97" t="s">
        <v>272</v>
      </c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  <c r="DD98" s="9"/>
      <c r="DE98" s="9"/>
      <c r="DF98" s="9"/>
      <c r="DG98" s="9"/>
      <c r="DH98" s="9"/>
      <c r="DI98" s="9"/>
      <c r="DJ98" s="9"/>
      <c r="DK98" s="9"/>
      <c r="DL98" s="9"/>
      <c r="DM98" s="9"/>
      <c r="DN98" s="9"/>
      <c r="DO98" s="9"/>
      <c r="DP98" s="9"/>
      <c r="DQ98" s="9"/>
      <c r="DR98" s="9"/>
      <c r="DS98" s="9"/>
      <c r="DT98" s="9"/>
      <c r="DU98" s="9"/>
      <c r="DV98" s="9"/>
      <c r="DW98" s="9"/>
      <c r="DX98" s="9"/>
      <c r="DY98" s="9"/>
      <c r="DZ98" s="9"/>
      <c r="EA98" s="9"/>
      <c r="EB98" s="9"/>
      <c r="EC98" s="9"/>
      <c r="ED98" s="9"/>
      <c r="EE98" s="9"/>
      <c r="EF98" s="9"/>
      <c r="EG98" s="9"/>
      <c r="EH98" s="9"/>
      <c r="EI98" s="9"/>
      <c r="EJ98" s="9"/>
      <c r="EK98" s="9"/>
      <c r="EL98" s="9"/>
      <c r="EM98" s="9"/>
      <c r="EN98" s="9"/>
      <c r="EO98" s="9"/>
      <c r="EP98" s="9"/>
      <c r="EQ98" s="9"/>
      <c r="ER98" s="9"/>
      <c r="ES98" s="9"/>
      <c r="ET98" s="9"/>
      <c r="EU98" s="9"/>
      <c r="EV98" s="9"/>
      <c r="EW98" s="9"/>
      <c r="EX98" s="9"/>
      <c r="EY98" s="9"/>
      <c r="EZ98" s="9"/>
      <c r="FA98" s="9"/>
      <c r="FB98" s="9"/>
      <c r="FC98" s="9"/>
      <c r="FD98" s="9"/>
      <c r="FE98" s="9"/>
      <c r="FF98" s="9"/>
      <c r="FG98" s="9"/>
      <c r="FH98" s="9"/>
      <c r="FI98" s="9"/>
      <c r="FJ98" s="9"/>
      <c r="FK98" s="9"/>
      <c r="FL98" s="9"/>
      <c r="FM98" s="9"/>
      <c r="FN98" s="9"/>
      <c r="FO98" s="9"/>
      <c r="FP98" s="9"/>
      <c r="FQ98" s="9"/>
      <c r="FR98" s="9"/>
      <c r="FS98" s="9"/>
      <c r="FT98" s="9"/>
      <c r="FU98" s="9"/>
      <c r="FV98" s="9"/>
      <c r="FW98" s="9"/>
      <c r="FX98" s="9"/>
      <c r="FY98" s="9"/>
      <c r="FZ98" s="9"/>
      <c r="GA98" s="9"/>
      <c r="GB98" s="9"/>
      <c r="GC98" s="9"/>
      <c r="GD98" s="9"/>
      <c r="GE98" s="9"/>
      <c r="GF98" s="9"/>
      <c r="GG98" s="9"/>
      <c r="GH98" s="9"/>
      <c r="GI98" s="9"/>
      <c r="GJ98" s="9"/>
      <c r="GK98" s="9"/>
      <c r="GL98" s="9"/>
      <c r="GM98" s="9"/>
      <c r="GN98" s="9"/>
      <c r="GO98" s="9"/>
      <c r="GP98" s="9"/>
      <c r="GQ98" s="9"/>
      <c r="GR98" s="9"/>
      <c r="GS98" s="9"/>
      <c r="GT98" s="9"/>
      <c r="GU98" s="9"/>
      <c r="GV98" s="9"/>
      <c r="GW98" s="9"/>
      <c r="GX98" s="9"/>
      <c r="GY98" s="9"/>
      <c r="GZ98" s="9"/>
      <c r="HA98" s="9"/>
      <c r="HB98" s="9"/>
      <c r="HC98" s="9"/>
      <c r="HD98" s="9"/>
      <c r="HE98" s="9"/>
      <c r="HF98" s="9"/>
      <c r="HG98" s="9"/>
      <c r="HH98" s="9"/>
      <c r="HI98" s="9"/>
      <c r="HJ98" s="9"/>
      <c r="HK98" s="9"/>
      <c r="HL98" s="9"/>
      <c r="HM98" s="9"/>
      <c r="HN98" s="9"/>
      <c r="HO98" s="9"/>
      <c r="HP98" s="9"/>
      <c r="HQ98" s="9"/>
      <c r="HR98" s="9"/>
      <c r="HS98" s="9"/>
      <c r="HT98" s="9"/>
      <c r="HU98" s="9"/>
      <c r="HV98" s="9"/>
      <c r="HW98" s="9"/>
      <c r="HX98" s="9"/>
      <c r="HY98" s="9"/>
      <c r="HZ98" s="9"/>
      <c r="IA98" s="9"/>
      <c r="IB98" s="9"/>
      <c r="IC98" s="9"/>
      <c r="ID98" s="9"/>
      <c r="IE98" s="9"/>
      <c r="IF98" s="9"/>
      <c r="IG98" s="9"/>
      <c r="IH98" s="9"/>
      <c r="II98" s="9"/>
      <c r="IJ98" s="9"/>
      <c r="IK98" s="9"/>
      <c r="IL98" s="9"/>
      <c r="IM98" s="9"/>
      <c r="IN98" s="9"/>
      <c r="IO98" s="9"/>
      <c r="IP98" s="9"/>
      <c r="IQ98" s="9"/>
      <c r="IR98" s="9"/>
      <c r="IS98" s="9"/>
      <c r="IT98" s="9"/>
      <c r="IU98" s="9"/>
      <c r="IV98" s="9"/>
    </row>
    <row r="99" spans="1:256" ht="20" customHeight="1">
      <c r="A99" s="100" t="s">
        <v>52</v>
      </c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1:256" ht="20" customHeight="1">
      <c r="A100" s="100" t="s">
        <v>53</v>
      </c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1:256" ht="20" customHeight="1">
      <c r="A101" s="100" t="s">
        <v>116</v>
      </c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1:256" ht="20" customHeight="1">
      <c r="A102" s="100" t="s">
        <v>54</v>
      </c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1:256" ht="20" customHeight="1">
      <c r="A103" s="101" t="s">
        <v>117</v>
      </c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3"/>
    </row>
    <row r="104" spans="1:256" ht="20" customHeight="1">
      <c r="A104" s="100" t="s">
        <v>241</v>
      </c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1:256" ht="20" customHeight="1">
      <c r="A105" s="100" t="s">
        <v>118</v>
      </c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1:256" ht="20" customHeight="1">
      <c r="A106" s="100" t="s">
        <v>119</v>
      </c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</row>
    <row r="107" spans="1:256" ht="20" customHeight="1">
      <c r="A107" s="100" t="s">
        <v>120</v>
      </c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1:256" s="7" customFormat="1" ht="25" customHeight="1">
      <c r="A108" s="15" t="s">
        <v>55</v>
      </c>
      <c r="B108" s="15"/>
      <c r="C108" s="15"/>
      <c r="D108" s="68"/>
      <c r="E108" s="80"/>
      <c r="F108" s="80"/>
      <c r="G108" s="15"/>
      <c r="H108" s="15"/>
      <c r="I108" s="15"/>
      <c r="J108" s="15"/>
      <c r="K108" s="15"/>
      <c r="L108" s="1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  <c r="EY108" s="9"/>
      <c r="EZ108" s="9"/>
      <c r="FA108" s="9"/>
      <c r="FB108" s="9"/>
      <c r="FC108" s="9"/>
      <c r="FD108" s="9"/>
      <c r="FE108" s="9"/>
      <c r="FF108" s="9"/>
      <c r="FG108" s="9"/>
      <c r="FH108" s="9"/>
      <c r="FI108" s="9"/>
      <c r="FJ108" s="9"/>
      <c r="FK108" s="9"/>
      <c r="FL108" s="9"/>
      <c r="FM108" s="9"/>
      <c r="FN108" s="9"/>
      <c r="FO108" s="9"/>
      <c r="FP108" s="9"/>
      <c r="FQ108" s="9"/>
      <c r="FR108" s="9"/>
      <c r="FS108" s="9"/>
      <c r="FT108" s="9"/>
      <c r="FU108" s="9"/>
      <c r="FV108" s="9"/>
      <c r="FW108" s="9"/>
      <c r="FX108" s="9"/>
      <c r="FY108" s="9"/>
      <c r="FZ108" s="9"/>
      <c r="GA108" s="9"/>
      <c r="GB108" s="9"/>
      <c r="GC108" s="9"/>
      <c r="GD108" s="9"/>
      <c r="GE108" s="9"/>
      <c r="GF108" s="9"/>
      <c r="GG108" s="9"/>
      <c r="GH108" s="9"/>
      <c r="GI108" s="9"/>
      <c r="GJ108" s="9"/>
      <c r="GK108" s="9"/>
      <c r="GL108" s="9"/>
      <c r="GM108" s="9"/>
      <c r="GN108" s="9"/>
      <c r="GO108" s="9"/>
      <c r="GP108" s="9"/>
      <c r="GQ108" s="9"/>
      <c r="GR108" s="9"/>
      <c r="GS108" s="9"/>
      <c r="GT108" s="9"/>
      <c r="GU108" s="9"/>
      <c r="GV108" s="9"/>
      <c r="GW108" s="9"/>
      <c r="GX108" s="9"/>
      <c r="GY108" s="9"/>
      <c r="GZ108" s="9"/>
      <c r="HA108" s="9"/>
      <c r="HB108" s="9"/>
      <c r="HC108" s="9"/>
      <c r="HD108" s="9"/>
      <c r="HE108" s="9"/>
      <c r="HF108" s="9"/>
      <c r="HG108" s="9"/>
      <c r="HH108" s="9"/>
      <c r="HI108" s="9"/>
      <c r="HJ108" s="9"/>
      <c r="HK108" s="9"/>
      <c r="HL108" s="9"/>
      <c r="HM108" s="9"/>
      <c r="HN108" s="9"/>
      <c r="HO108" s="9"/>
      <c r="HP108" s="9"/>
      <c r="HQ108" s="9"/>
      <c r="HR108" s="9"/>
      <c r="HS108" s="9"/>
      <c r="HT108" s="9"/>
      <c r="HU108" s="9"/>
      <c r="HV108" s="9"/>
      <c r="HW108" s="9"/>
      <c r="HX108" s="9"/>
      <c r="HY108" s="9"/>
      <c r="HZ108" s="9"/>
      <c r="IA108" s="9"/>
      <c r="IB108" s="9"/>
      <c r="IC108" s="9"/>
      <c r="ID108" s="9"/>
      <c r="IE108" s="9"/>
      <c r="IF108" s="9"/>
      <c r="IG108" s="9"/>
      <c r="IH108" s="9"/>
      <c r="II108" s="9"/>
      <c r="IJ108" s="9"/>
      <c r="IK108" s="9"/>
      <c r="IL108" s="9"/>
      <c r="IM108" s="9"/>
      <c r="IN108" s="9"/>
      <c r="IO108" s="9"/>
      <c r="IP108" s="9"/>
      <c r="IQ108" s="9"/>
      <c r="IR108" s="9"/>
      <c r="IS108" s="9"/>
      <c r="IT108" s="9"/>
      <c r="IU108" s="9"/>
      <c r="IV108" s="9"/>
    </row>
    <row r="109" spans="1:256" s="4" customFormat="1" ht="20" customHeight="1">
      <c r="A109" s="16">
        <v>1</v>
      </c>
      <c r="B109" s="17" t="s">
        <v>56</v>
      </c>
      <c r="C109" s="17" t="s">
        <v>57</v>
      </c>
      <c r="D109" s="65">
        <v>2</v>
      </c>
      <c r="E109" s="77">
        <f>G109+H109+I109+J109+K109</f>
        <v>1132.19</v>
      </c>
      <c r="F109" s="77">
        <f>E109*D109</f>
        <v>2264.38</v>
      </c>
      <c r="G109" s="18">
        <v>545</v>
      </c>
      <c r="H109" s="18">
        <v>198</v>
      </c>
      <c r="I109" s="18">
        <v>27.3</v>
      </c>
      <c r="J109" s="18">
        <v>81.89</v>
      </c>
      <c r="K109" s="18">
        <v>280</v>
      </c>
      <c r="L109" s="17" t="s">
        <v>58</v>
      </c>
      <c r="M109" s="29"/>
      <c r="N109" s="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</row>
    <row r="110" spans="1:256" s="4" customFormat="1" ht="20" customHeight="1">
      <c r="A110" s="16">
        <v>2</v>
      </c>
      <c r="B110" s="17" t="s">
        <v>59</v>
      </c>
      <c r="C110" s="17" t="s">
        <v>57</v>
      </c>
      <c r="D110" s="65">
        <v>1</v>
      </c>
      <c r="E110" s="77">
        <f>G110+H110+I110+J110+K110</f>
        <v>949.6</v>
      </c>
      <c r="F110" s="77">
        <f>E110*D110</f>
        <v>949.6</v>
      </c>
      <c r="G110" s="18">
        <v>478</v>
      </c>
      <c r="H110" s="18">
        <v>126</v>
      </c>
      <c r="I110" s="18">
        <v>23.9</v>
      </c>
      <c r="J110" s="18">
        <v>71.7</v>
      </c>
      <c r="K110" s="18">
        <v>250</v>
      </c>
      <c r="L110" s="17" t="s">
        <v>58</v>
      </c>
      <c r="M110" s="29"/>
      <c r="N110" s="9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</row>
    <row r="111" spans="1:256" s="4" customFormat="1" ht="20" customHeight="1">
      <c r="A111" s="16">
        <v>3</v>
      </c>
      <c r="B111" s="17" t="s">
        <v>60</v>
      </c>
      <c r="C111" s="17" t="s">
        <v>57</v>
      </c>
      <c r="D111" s="65">
        <v>1</v>
      </c>
      <c r="E111" s="77">
        <f>G111+H111+I111+J111+K111</f>
        <v>949.6</v>
      </c>
      <c r="F111" s="77">
        <f>E111*D111</f>
        <v>949.6</v>
      </c>
      <c r="G111" s="18">
        <v>478</v>
      </c>
      <c r="H111" s="18">
        <v>126</v>
      </c>
      <c r="I111" s="18">
        <v>23.9</v>
      </c>
      <c r="J111" s="18">
        <v>71.7</v>
      </c>
      <c r="K111" s="18">
        <v>250</v>
      </c>
      <c r="L111" s="17" t="s">
        <v>61</v>
      </c>
      <c r="M111" s="29"/>
      <c r="N111" s="9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  <c r="DT111" s="10"/>
      <c r="DU111" s="10"/>
      <c r="DV111" s="10"/>
      <c r="DW111" s="10"/>
      <c r="DX111" s="10"/>
      <c r="DY111" s="10"/>
      <c r="DZ111" s="10"/>
      <c r="EA111" s="10"/>
      <c r="EB111" s="10"/>
      <c r="EC111" s="10"/>
      <c r="ED111" s="10"/>
      <c r="EE111" s="10"/>
      <c r="EF111" s="10"/>
      <c r="EG111" s="10"/>
      <c r="EH111" s="10"/>
      <c r="EI111" s="10"/>
      <c r="EJ111" s="10"/>
      <c r="EK111" s="10"/>
      <c r="EL111" s="10"/>
      <c r="EM111" s="10"/>
      <c r="EN111" s="10"/>
      <c r="EO111" s="10"/>
      <c r="EP111" s="10"/>
      <c r="EQ111" s="10"/>
      <c r="ER111" s="10"/>
      <c r="ES111" s="10"/>
      <c r="ET111" s="10"/>
      <c r="EU111" s="10"/>
      <c r="EV111" s="10"/>
      <c r="EW111" s="10"/>
      <c r="EX111" s="10"/>
      <c r="EY111" s="10"/>
      <c r="EZ111" s="10"/>
      <c r="FA111" s="10"/>
      <c r="FB111" s="10"/>
      <c r="FC111" s="10"/>
      <c r="FD111" s="10"/>
      <c r="FE111" s="10"/>
      <c r="FF111" s="10"/>
      <c r="FG111" s="10"/>
      <c r="FH111" s="10"/>
      <c r="FI111" s="10"/>
      <c r="FJ111" s="10"/>
      <c r="FK111" s="10"/>
      <c r="FL111" s="10"/>
      <c r="FM111" s="10"/>
      <c r="FN111" s="10"/>
      <c r="FO111" s="10"/>
      <c r="FP111" s="10"/>
      <c r="FQ111" s="10"/>
      <c r="FR111" s="10"/>
      <c r="FS111" s="10"/>
      <c r="FT111" s="10"/>
      <c r="FU111" s="10"/>
      <c r="FV111" s="10"/>
      <c r="FW111" s="10"/>
      <c r="FX111" s="10"/>
      <c r="FY111" s="10"/>
      <c r="FZ111" s="10"/>
      <c r="GA111" s="10"/>
      <c r="GB111" s="10"/>
      <c r="GC111" s="10"/>
      <c r="GD111" s="10"/>
      <c r="GE111" s="10"/>
      <c r="GF111" s="10"/>
      <c r="GG111" s="10"/>
      <c r="GH111" s="10"/>
      <c r="GI111" s="10"/>
      <c r="GJ111" s="10"/>
      <c r="GK111" s="10"/>
      <c r="GL111" s="10"/>
      <c r="GM111" s="10"/>
      <c r="GN111" s="10"/>
      <c r="GO111" s="10"/>
      <c r="GP111" s="10"/>
      <c r="GQ111" s="10"/>
      <c r="GR111" s="10"/>
      <c r="GS111" s="10"/>
      <c r="GT111" s="10"/>
      <c r="GU111" s="10"/>
      <c r="GV111" s="10"/>
      <c r="GW111" s="10"/>
      <c r="GX111" s="10"/>
      <c r="GY111" s="10"/>
      <c r="GZ111" s="10"/>
      <c r="HA111" s="10"/>
      <c r="HB111" s="10"/>
      <c r="HC111" s="10"/>
      <c r="HD111" s="10"/>
      <c r="HE111" s="10"/>
      <c r="HF111" s="10"/>
      <c r="HG111" s="10"/>
      <c r="HH111" s="10"/>
      <c r="HI111" s="10"/>
      <c r="HJ111" s="10"/>
      <c r="HK111" s="10"/>
      <c r="HL111" s="10"/>
      <c r="HM111" s="10"/>
      <c r="HN111" s="10"/>
      <c r="HO111" s="10"/>
      <c r="HP111" s="10"/>
      <c r="HQ111" s="10"/>
      <c r="HR111" s="10"/>
      <c r="HS111" s="10"/>
      <c r="HT111" s="10"/>
      <c r="HU111" s="10"/>
      <c r="HV111" s="10"/>
      <c r="HW111" s="10"/>
      <c r="HX111" s="10"/>
      <c r="HY111" s="10"/>
      <c r="HZ111" s="10"/>
      <c r="IA111" s="10"/>
      <c r="IB111" s="10"/>
      <c r="IC111" s="10"/>
      <c r="ID111" s="10"/>
      <c r="IE111" s="10"/>
      <c r="IF111" s="10"/>
      <c r="IG111" s="10"/>
      <c r="IH111" s="10"/>
      <c r="II111" s="10"/>
      <c r="IJ111" s="10"/>
      <c r="IK111" s="10"/>
      <c r="IL111" s="10"/>
      <c r="IM111" s="10"/>
      <c r="IN111" s="10"/>
      <c r="IO111" s="10"/>
      <c r="IP111" s="10"/>
      <c r="IQ111" s="10"/>
      <c r="IR111" s="10"/>
      <c r="IS111" s="10"/>
      <c r="IT111" s="10"/>
      <c r="IU111" s="10"/>
      <c r="IV111" s="10"/>
    </row>
    <row r="112" spans="1:256" s="4" customFormat="1" ht="20" customHeight="1">
      <c r="A112" s="16">
        <v>4</v>
      </c>
      <c r="B112" s="17" t="s">
        <v>62</v>
      </c>
      <c r="C112" s="17" t="s">
        <v>63</v>
      </c>
      <c r="D112" s="65">
        <v>35</v>
      </c>
      <c r="E112" s="77">
        <v>30</v>
      </c>
      <c r="F112" s="77">
        <f>E112*D112</f>
        <v>1050</v>
      </c>
      <c r="G112" s="18">
        <v>0</v>
      </c>
      <c r="H112" s="18">
        <v>0</v>
      </c>
      <c r="I112" s="18">
        <v>0</v>
      </c>
      <c r="J112" s="18">
        <v>0</v>
      </c>
      <c r="K112" s="18">
        <v>0</v>
      </c>
      <c r="L112" s="17" t="s">
        <v>64</v>
      </c>
      <c r="M112" s="29"/>
      <c r="N112" s="9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</row>
    <row r="113" spans="1:256" s="7" customFormat="1" ht="25" customHeight="1">
      <c r="A113" s="15" t="s">
        <v>65</v>
      </c>
      <c r="B113" s="15"/>
      <c r="C113" s="15"/>
      <c r="D113" s="68"/>
      <c r="E113" s="80"/>
      <c r="F113" s="80"/>
      <c r="G113" s="15"/>
      <c r="H113" s="15"/>
      <c r="I113" s="15"/>
      <c r="J113" s="15"/>
      <c r="K113" s="15"/>
      <c r="L113" s="15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  <c r="DT113" s="10"/>
      <c r="DU113" s="10"/>
      <c r="DV113" s="10"/>
      <c r="DW113" s="10"/>
      <c r="DX113" s="10"/>
      <c r="DY113" s="10"/>
      <c r="DZ113" s="10"/>
      <c r="EA113" s="10"/>
      <c r="EB113" s="10"/>
      <c r="EC113" s="10"/>
      <c r="ED113" s="10"/>
      <c r="EE113" s="10"/>
      <c r="EF113" s="10"/>
      <c r="EG113" s="10"/>
      <c r="EH113" s="10"/>
      <c r="EI113" s="10"/>
      <c r="EJ113" s="10"/>
      <c r="EK113" s="10"/>
      <c r="EL113" s="10"/>
      <c r="EM113" s="10"/>
      <c r="EN113" s="10"/>
      <c r="EO113" s="10"/>
      <c r="EP113" s="10"/>
      <c r="EQ113" s="10"/>
      <c r="ER113" s="10"/>
      <c r="ES113" s="10"/>
      <c r="ET113" s="10"/>
      <c r="EU113" s="10"/>
      <c r="EV113" s="10"/>
      <c r="EW113" s="10"/>
      <c r="EX113" s="10"/>
      <c r="EY113" s="10"/>
      <c r="EZ113" s="10"/>
      <c r="FA113" s="10"/>
      <c r="FB113" s="10"/>
      <c r="FC113" s="10"/>
      <c r="FD113" s="10"/>
      <c r="FE113" s="10"/>
      <c r="FF113" s="10"/>
      <c r="FG113" s="10"/>
      <c r="FH113" s="10"/>
      <c r="FI113" s="10"/>
      <c r="FJ113" s="10"/>
      <c r="FK113" s="10"/>
      <c r="FL113" s="10"/>
      <c r="FM113" s="10"/>
      <c r="FN113" s="10"/>
      <c r="FO113" s="10"/>
      <c r="FP113" s="10"/>
      <c r="FQ113" s="10"/>
      <c r="FR113" s="10"/>
      <c r="FS113" s="10"/>
      <c r="FT113" s="10"/>
      <c r="FU113" s="10"/>
      <c r="FV113" s="10"/>
      <c r="FW113" s="10"/>
      <c r="FX113" s="10"/>
      <c r="FY113" s="10"/>
      <c r="FZ113" s="10"/>
      <c r="GA113" s="10"/>
      <c r="GB113" s="10"/>
      <c r="GC113" s="10"/>
      <c r="GD113" s="10"/>
      <c r="GE113" s="10"/>
      <c r="GF113" s="10"/>
      <c r="GG113" s="10"/>
      <c r="GH113" s="10"/>
      <c r="GI113" s="10"/>
      <c r="GJ113" s="10"/>
      <c r="GK113" s="10"/>
      <c r="GL113" s="10"/>
      <c r="GM113" s="10"/>
      <c r="GN113" s="10"/>
      <c r="GO113" s="10"/>
      <c r="GP113" s="10"/>
      <c r="GQ113" s="10"/>
      <c r="GR113" s="10"/>
      <c r="GS113" s="10"/>
      <c r="GT113" s="10"/>
      <c r="GU113" s="10"/>
      <c r="GV113" s="10"/>
      <c r="GW113" s="10"/>
      <c r="GX113" s="10"/>
      <c r="GY113" s="10"/>
      <c r="GZ113" s="10"/>
      <c r="HA113" s="10"/>
      <c r="HB113" s="10"/>
      <c r="HC113" s="10"/>
      <c r="HD113" s="10"/>
      <c r="HE113" s="10"/>
      <c r="HF113" s="10"/>
      <c r="HG113" s="10"/>
      <c r="HH113" s="10"/>
      <c r="HI113" s="10"/>
      <c r="HJ113" s="10"/>
      <c r="HK113" s="10"/>
      <c r="HL113" s="10"/>
      <c r="HM113" s="10"/>
      <c r="HN113" s="10"/>
      <c r="HO113" s="10"/>
      <c r="HP113" s="10"/>
      <c r="HQ113" s="10"/>
      <c r="HR113" s="10"/>
      <c r="HS113" s="10"/>
      <c r="HT113" s="10"/>
      <c r="HU113" s="10"/>
      <c r="HV113" s="10"/>
      <c r="HW113" s="10"/>
      <c r="HX113" s="10"/>
      <c r="HY113" s="10"/>
      <c r="HZ113" s="10"/>
      <c r="IA113" s="10"/>
      <c r="IB113" s="10"/>
      <c r="IC113" s="10"/>
      <c r="ID113" s="10"/>
      <c r="IE113" s="10"/>
      <c r="IF113" s="10"/>
      <c r="IG113" s="10"/>
      <c r="IH113" s="10"/>
      <c r="II113" s="10"/>
      <c r="IJ113" s="10"/>
      <c r="IK113" s="10"/>
      <c r="IL113" s="10"/>
      <c r="IM113" s="10"/>
      <c r="IN113" s="10"/>
      <c r="IO113" s="10"/>
      <c r="IP113" s="10"/>
      <c r="IQ113" s="10"/>
      <c r="IR113" s="10"/>
      <c r="IS113" s="10"/>
      <c r="IT113" s="10"/>
      <c r="IU113" s="10"/>
      <c r="IV113" s="10"/>
    </row>
    <row r="114" spans="1:256" s="4" customFormat="1" ht="20" customHeight="1">
      <c r="A114" s="16">
        <v>5</v>
      </c>
      <c r="B114" s="17" t="s">
        <v>66</v>
      </c>
      <c r="C114" s="17" t="s">
        <v>18</v>
      </c>
      <c r="D114" s="65">
        <v>133.36000000000001</v>
      </c>
      <c r="E114" s="77">
        <v>102</v>
      </c>
      <c r="F114" s="77">
        <f>E114*D114</f>
        <v>13602.720000000001</v>
      </c>
      <c r="G114" s="18">
        <v>38</v>
      </c>
      <c r="H114" s="18">
        <v>4.5</v>
      </c>
      <c r="I114" s="18">
        <v>1.5</v>
      </c>
      <c r="J114" s="18">
        <v>6.1</v>
      </c>
      <c r="K114" s="18">
        <v>28</v>
      </c>
      <c r="L114" s="17" t="s">
        <v>224</v>
      </c>
      <c r="M114" s="29"/>
      <c r="N114" s="9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</row>
    <row r="115" spans="1:256" s="4" customFormat="1" ht="20" customHeight="1">
      <c r="A115" s="16">
        <v>6</v>
      </c>
      <c r="B115" s="17" t="s">
        <v>67</v>
      </c>
      <c r="C115" s="17" t="s">
        <v>18</v>
      </c>
      <c r="D115" s="65">
        <f>D114*0.65</f>
        <v>86.684000000000012</v>
      </c>
      <c r="E115" s="78">
        <f>G115+H115+I115+J115+K115</f>
        <v>46.1</v>
      </c>
      <c r="F115" s="77">
        <f t="shared" ref="F115:F121" si="20">E115*D115</f>
        <v>3996.1324000000009</v>
      </c>
      <c r="G115" s="18">
        <v>25.5</v>
      </c>
      <c r="H115" s="18">
        <v>4.5</v>
      </c>
      <c r="I115" s="18">
        <v>1.5</v>
      </c>
      <c r="J115" s="18">
        <v>3.1</v>
      </c>
      <c r="K115" s="18">
        <v>11.5</v>
      </c>
      <c r="L115" s="17" t="s">
        <v>68</v>
      </c>
      <c r="M115" s="29"/>
      <c r="N115" s="9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</row>
    <row r="116" spans="1:256" s="4" customFormat="1" ht="20" customHeight="1">
      <c r="A116" s="16">
        <v>7</v>
      </c>
      <c r="B116" s="17" t="s">
        <v>69</v>
      </c>
      <c r="C116" s="17" t="s">
        <v>70</v>
      </c>
      <c r="D116" s="65">
        <v>1</v>
      </c>
      <c r="E116" s="77">
        <v>500</v>
      </c>
      <c r="F116" s="77">
        <f t="shared" si="20"/>
        <v>500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7" t="s">
        <v>71</v>
      </c>
      <c r="M116" s="29"/>
      <c r="N116" s="9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</row>
    <row r="117" spans="1:256" s="4" customFormat="1" ht="20" customHeight="1">
      <c r="A117" s="16">
        <v>8</v>
      </c>
      <c r="B117" s="17" t="s">
        <v>72</v>
      </c>
      <c r="C117" s="17" t="s">
        <v>73</v>
      </c>
      <c r="D117" s="65">
        <v>1</v>
      </c>
      <c r="E117" s="77">
        <v>380</v>
      </c>
      <c r="F117" s="77">
        <f t="shared" si="20"/>
        <v>380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7" t="s">
        <v>74</v>
      </c>
      <c r="M117" s="29"/>
      <c r="N117" s="9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</row>
    <row r="118" spans="1:256" s="4" customFormat="1" ht="20" customHeight="1">
      <c r="A118" s="16">
        <v>9</v>
      </c>
      <c r="B118" s="17" t="s">
        <v>75</v>
      </c>
      <c r="C118" s="17" t="s">
        <v>70</v>
      </c>
      <c r="D118" s="65">
        <v>0</v>
      </c>
      <c r="E118" s="77">
        <v>200</v>
      </c>
      <c r="F118" s="77">
        <f t="shared" si="20"/>
        <v>0</v>
      </c>
      <c r="G118" s="18">
        <v>0</v>
      </c>
      <c r="H118" s="18">
        <v>0</v>
      </c>
      <c r="I118" s="18">
        <v>0</v>
      </c>
      <c r="J118" s="18">
        <v>0</v>
      </c>
      <c r="K118" s="18">
        <v>0</v>
      </c>
      <c r="L118" s="17" t="s">
        <v>76</v>
      </c>
      <c r="M118" s="29"/>
      <c r="N118" s="9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</row>
    <row r="119" spans="1:256" s="4" customFormat="1" ht="20" customHeight="1">
      <c r="A119" s="16">
        <v>10</v>
      </c>
      <c r="B119" s="17" t="s">
        <v>77</v>
      </c>
      <c r="C119" s="17" t="s">
        <v>70</v>
      </c>
      <c r="D119" s="65">
        <v>0</v>
      </c>
      <c r="E119" s="77">
        <v>200</v>
      </c>
      <c r="F119" s="77">
        <f t="shared" si="20"/>
        <v>0</v>
      </c>
      <c r="G119" s="18">
        <v>0</v>
      </c>
      <c r="H119" s="18">
        <v>0</v>
      </c>
      <c r="I119" s="18">
        <v>0</v>
      </c>
      <c r="J119" s="18">
        <v>0</v>
      </c>
      <c r="K119" s="18">
        <v>0</v>
      </c>
      <c r="L119" s="17" t="s">
        <v>76</v>
      </c>
      <c r="M119" s="29"/>
      <c r="N119" s="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</row>
    <row r="120" spans="1:256" s="4" customFormat="1" ht="20" customHeight="1">
      <c r="A120" s="16">
        <v>11</v>
      </c>
      <c r="B120" s="17" t="s">
        <v>122</v>
      </c>
      <c r="C120" s="17" t="s">
        <v>78</v>
      </c>
      <c r="D120" s="65">
        <v>4</v>
      </c>
      <c r="E120" s="78">
        <v>200</v>
      </c>
      <c r="F120" s="77">
        <f t="shared" si="20"/>
        <v>800</v>
      </c>
      <c r="G120" s="18">
        <v>0</v>
      </c>
      <c r="H120" s="18">
        <v>0</v>
      </c>
      <c r="I120" s="18">
        <v>0</v>
      </c>
      <c r="J120" s="18">
        <v>0</v>
      </c>
      <c r="K120" s="18">
        <v>0</v>
      </c>
      <c r="L120" s="17" t="s">
        <v>121</v>
      </c>
      <c r="M120" s="29"/>
      <c r="N120" s="9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</row>
    <row r="121" spans="1:256" s="4" customFormat="1" ht="20" customHeight="1">
      <c r="A121" s="16">
        <v>12</v>
      </c>
      <c r="B121" s="17" t="s">
        <v>79</v>
      </c>
      <c r="C121" s="17" t="s">
        <v>63</v>
      </c>
      <c r="D121" s="65">
        <v>1</v>
      </c>
      <c r="E121" s="77">
        <v>250</v>
      </c>
      <c r="F121" s="77">
        <f t="shared" si="20"/>
        <v>250</v>
      </c>
      <c r="G121" s="18">
        <v>0</v>
      </c>
      <c r="H121" s="18">
        <v>0</v>
      </c>
      <c r="I121" s="18">
        <v>0</v>
      </c>
      <c r="J121" s="18">
        <v>0</v>
      </c>
      <c r="K121" s="18">
        <v>0</v>
      </c>
      <c r="L121" s="17" t="s">
        <v>286</v>
      </c>
      <c r="M121" s="29"/>
      <c r="N121" s="9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</row>
    <row r="122" spans="1:256" s="6" customFormat="1" ht="18" customHeight="1">
      <c r="A122" s="19"/>
      <c r="B122" s="19" t="s">
        <v>37</v>
      </c>
      <c r="C122" s="19"/>
      <c r="D122" s="67"/>
      <c r="E122" s="79"/>
      <c r="F122" s="79">
        <f>SUM(F109:F121)</f>
        <v>24742.432400000005</v>
      </c>
      <c r="G122" s="20"/>
      <c r="H122" s="21"/>
      <c r="I122" s="20"/>
      <c r="J122" s="20"/>
      <c r="K122" s="20"/>
      <c r="L122" s="19"/>
      <c r="M122" s="29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</row>
    <row r="123" spans="1:256" s="7" customFormat="1" ht="25" customHeight="1">
      <c r="A123" s="98" t="s">
        <v>273</v>
      </c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DD123" s="9"/>
      <c r="DE123" s="9"/>
      <c r="DF123" s="9"/>
      <c r="DG123" s="9"/>
      <c r="DH123" s="9"/>
      <c r="DI123" s="9"/>
      <c r="DJ123" s="9"/>
      <c r="DK123" s="9"/>
      <c r="DL123" s="9"/>
      <c r="DM123" s="9"/>
      <c r="DN123" s="9"/>
      <c r="DO123" s="9"/>
      <c r="DP123" s="9"/>
      <c r="DQ123" s="9"/>
      <c r="DR123" s="9"/>
      <c r="DS123" s="9"/>
      <c r="DT123" s="9"/>
      <c r="DU123" s="9"/>
      <c r="DV123" s="9"/>
      <c r="DW123" s="9"/>
      <c r="DX123" s="9"/>
      <c r="DY123" s="9"/>
      <c r="DZ123" s="9"/>
      <c r="EA123" s="9"/>
      <c r="EB123" s="9"/>
      <c r="EC123" s="9"/>
      <c r="ED123" s="9"/>
      <c r="EE123" s="9"/>
      <c r="EF123" s="9"/>
      <c r="EG123" s="9"/>
      <c r="EH123" s="9"/>
      <c r="EI123" s="9"/>
      <c r="EJ123" s="9"/>
      <c r="EK123" s="9"/>
      <c r="EL123" s="9"/>
      <c r="EM123" s="9"/>
      <c r="EN123" s="9"/>
      <c r="EO123" s="9"/>
      <c r="EP123" s="9"/>
      <c r="EQ123" s="9"/>
      <c r="ER123" s="9"/>
      <c r="ES123" s="9"/>
      <c r="ET123" s="9"/>
      <c r="EU123" s="9"/>
      <c r="EV123" s="9"/>
      <c r="EW123" s="9"/>
      <c r="EX123" s="9"/>
      <c r="EY123" s="9"/>
      <c r="EZ123" s="9"/>
      <c r="FA123" s="9"/>
      <c r="FB123" s="9"/>
      <c r="FC123" s="9"/>
      <c r="FD123" s="9"/>
      <c r="FE123" s="9"/>
      <c r="FF123" s="9"/>
      <c r="FG123" s="9"/>
      <c r="FH123" s="9"/>
      <c r="FI123" s="9"/>
      <c r="FJ123" s="9"/>
      <c r="FK123" s="9"/>
      <c r="FL123" s="9"/>
      <c r="FM123" s="9"/>
      <c r="FN123" s="9"/>
      <c r="FO123" s="9"/>
      <c r="FP123" s="9"/>
      <c r="FQ123" s="9"/>
      <c r="FR123" s="9"/>
      <c r="FS123" s="9"/>
      <c r="FT123" s="9"/>
      <c r="FU123" s="9"/>
      <c r="FV123" s="9"/>
      <c r="FW123" s="9"/>
      <c r="FX123" s="9"/>
      <c r="FY123" s="9"/>
      <c r="FZ123" s="9"/>
      <c r="GA123" s="9"/>
      <c r="GB123" s="9"/>
      <c r="GC123" s="9"/>
      <c r="GD123" s="9"/>
      <c r="GE123" s="9"/>
      <c r="GF123" s="9"/>
      <c r="GG123" s="9"/>
      <c r="GH123" s="9"/>
      <c r="GI123" s="9"/>
      <c r="GJ123" s="9"/>
      <c r="GK123" s="9"/>
      <c r="GL123" s="9"/>
      <c r="GM123" s="9"/>
      <c r="GN123" s="9"/>
      <c r="GO123" s="9"/>
      <c r="GP123" s="9"/>
      <c r="GQ123" s="9"/>
      <c r="GR123" s="9"/>
      <c r="GS123" s="9"/>
      <c r="GT123" s="9"/>
      <c r="GU123" s="9"/>
      <c r="GV123" s="9"/>
      <c r="GW123" s="9"/>
      <c r="GX123" s="9"/>
      <c r="GY123" s="9"/>
      <c r="GZ123" s="9"/>
      <c r="HA123" s="9"/>
      <c r="HB123" s="9"/>
      <c r="HC123" s="9"/>
      <c r="HD123" s="9"/>
      <c r="HE123" s="9"/>
      <c r="HF123" s="9"/>
      <c r="HG123" s="9"/>
      <c r="HH123" s="9"/>
      <c r="HI123" s="9"/>
      <c r="HJ123" s="9"/>
      <c r="HK123" s="9"/>
      <c r="HL123" s="9"/>
      <c r="HM123" s="9"/>
      <c r="HN123" s="9"/>
      <c r="HO123" s="9"/>
      <c r="HP123" s="9"/>
      <c r="HQ123" s="9"/>
      <c r="HR123" s="9"/>
      <c r="HS123" s="9"/>
      <c r="HT123" s="9"/>
      <c r="HU123" s="9"/>
      <c r="HV123" s="9"/>
      <c r="HW123" s="9"/>
      <c r="HX123" s="9"/>
      <c r="HY123" s="9"/>
      <c r="HZ123" s="9"/>
      <c r="IA123" s="9"/>
      <c r="IB123" s="9"/>
      <c r="IC123" s="9"/>
      <c r="ID123" s="9"/>
      <c r="IE123" s="9"/>
      <c r="IF123" s="9"/>
      <c r="IG123" s="9"/>
      <c r="IH123" s="9"/>
      <c r="II123" s="9"/>
      <c r="IJ123" s="9"/>
      <c r="IK123" s="9"/>
      <c r="IL123" s="9"/>
      <c r="IM123" s="9"/>
      <c r="IN123" s="9"/>
      <c r="IO123" s="9"/>
      <c r="IP123" s="9"/>
      <c r="IQ123" s="9"/>
      <c r="IR123" s="9"/>
      <c r="IS123" s="9"/>
      <c r="IT123" s="9"/>
      <c r="IU123" s="9"/>
      <c r="IV123" s="9"/>
    </row>
    <row r="124" spans="1:256" s="7" customFormat="1" ht="25" customHeight="1">
      <c r="A124" s="16">
        <v>1</v>
      </c>
      <c r="B124" s="17" t="s">
        <v>238</v>
      </c>
      <c r="C124" s="17" t="s">
        <v>18</v>
      </c>
      <c r="D124" s="66">
        <v>280</v>
      </c>
      <c r="E124" s="77">
        <v>6.5</v>
      </c>
      <c r="F124" s="77">
        <f>E124*D124</f>
        <v>1820</v>
      </c>
      <c r="G124" s="18">
        <v>3</v>
      </c>
      <c r="H124" s="18">
        <v>0</v>
      </c>
      <c r="I124" s="18">
        <v>0</v>
      </c>
      <c r="J124" s="18">
        <v>3.5</v>
      </c>
      <c r="K124" s="18">
        <v>0</v>
      </c>
      <c r="L124" s="17" t="s">
        <v>239</v>
      </c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  <c r="DD124" s="9"/>
      <c r="DE124" s="9"/>
      <c r="DF124" s="9"/>
      <c r="DG124" s="9"/>
      <c r="DH124" s="9"/>
      <c r="DI124" s="9"/>
      <c r="DJ124" s="9"/>
      <c r="DK124" s="9"/>
      <c r="DL124" s="9"/>
      <c r="DM124" s="9"/>
      <c r="DN124" s="9"/>
      <c r="DO124" s="9"/>
      <c r="DP124" s="9"/>
      <c r="DQ124" s="9"/>
      <c r="DR124" s="9"/>
      <c r="DS124" s="9"/>
      <c r="DT124" s="9"/>
      <c r="DU124" s="9"/>
      <c r="DV124" s="9"/>
      <c r="DW124" s="9"/>
      <c r="DX124" s="9"/>
      <c r="DY124" s="9"/>
      <c r="DZ124" s="9"/>
      <c r="EA124" s="9"/>
      <c r="EB124" s="9"/>
      <c r="EC124" s="9"/>
      <c r="ED124" s="9"/>
      <c r="EE124" s="9"/>
      <c r="EF124" s="9"/>
      <c r="EG124" s="9"/>
      <c r="EH124" s="9"/>
      <c r="EI124" s="9"/>
      <c r="EJ124" s="9"/>
      <c r="EK124" s="9"/>
      <c r="EL124" s="9"/>
      <c r="EM124" s="9"/>
      <c r="EN124" s="9"/>
      <c r="EO124" s="9"/>
      <c r="EP124" s="9"/>
      <c r="EQ124" s="9"/>
      <c r="ER124" s="9"/>
      <c r="ES124" s="9"/>
      <c r="ET124" s="9"/>
      <c r="EU124" s="9"/>
      <c r="EV124" s="9"/>
      <c r="EW124" s="9"/>
      <c r="EX124" s="9"/>
      <c r="EY124" s="9"/>
      <c r="EZ124" s="9"/>
      <c r="FA124" s="9"/>
      <c r="FB124" s="9"/>
      <c r="FC124" s="9"/>
      <c r="FD124" s="9"/>
      <c r="FE124" s="9"/>
      <c r="FF124" s="9"/>
      <c r="FG124" s="9"/>
      <c r="FH124" s="9"/>
      <c r="FI124" s="9"/>
      <c r="FJ124" s="9"/>
      <c r="FK124" s="9"/>
      <c r="FL124" s="9"/>
      <c r="FM124" s="9"/>
      <c r="FN124" s="9"/>
      <c r="FO124" s="9"/>
      <c r="FP124" s="9"/>
      <c r="FQ124" s="9"/>
      <c r="FR124" s="9"/>
      <c r="FS124" s="9"/>
      <c r="FT124" s="9"/>
      <c r="FU124" s="9"/>
      <c r="FV124" s="9"/>
      <c r="FW124" s="9"/>
      <c r="FX124" s="9"/>
      <c r="FY124" s="9"/>
      <c r="FZ124" s="9"/>
      <c r="GA124" s="9"/>
      <c r="GB124" s="9"/>
      <c r="GC124" s="9"/>
      <c r="GD124" s="9"/>
      <c r="GE124" s="9"/>
      <c r="GF124" s="9"/>
      <c r="GG124" s="9"/>
      <c r="GH124" s="9"/>
      <c r="GI124" s="9"/>
      <c r="GJ124" s="9"/>
      <c r="GK124" s="9"/>
      <c r="GL124" s="9"/>
      <c r="GM124" s="9"/>
      <c r="GN124" s="9"/>
      <c r="GO124" s="9"/>
      <c r="GP124" s="9"/>
      <c r="GQ124" s="9"/>
      <c r="GR124" s="9"/>
      <c r="GS124" s="9"/>
      <c r="GT124" s="9"/>
      <c r="GU124" s="9"/>
      <c r="GV124" s="9"/>
      <c r="GW124" s="9"/>
      <c r="GX124" s="9"/>
      <c r="GY124" s="9"/>
      <c r="GZ124" s="9"/>
      <c r="HA124" s="9"/>
      <c r="HB124" s="9"/>
      <c r="HC124" s="9"/>
      <c r="HD124" s="9"/>
      <c r="HE124" s="9"/>
      <c r="HF124" s="9"/>
      <c r="HG124" s="9"/>
      <c r="HH124" s="9"/>
      <c r="HI124" s="9"/>
      <c r="HJ124" s="9"/>
      <c r="HK124" s="9"/>
      <c r="HL124" s="9"/>
      <c r="HM124" s="9"/>
      <c r="HN124" s="9"/>
      <c r="HO124" s="9"/>
      <c r="HP124" s="9"/>
      <c r="HQ124" s="9"/>
      <c r="HR124" s="9"/>
      <c r="HS124" s="9"/>
      <c r="HT124" s="9"/>
      <c r="HU124" s="9"/>
      <c r="HV124" s="9"/>
      <c r="HW124" s="9"/>
      <c r="HX124" s="9"/>
      <c r="HY124" s="9"/>
      <c r="HZ124" s="9"/>
      <c r="IA124" s="9"/>
      <c r="IB124" s="9"/>
      <c r="IC124" s="9"/>
      <c r="ID124" s="9"/>
      <c r="IE124" s="9"/>
      <c r="IF124" s="9"/>
      <c r="IG124" s="9"/>
      <c r="IH124" s="9"/>
      <c r="II124" s="9"/>
      <c r="IJ124" s="9"/>
      <c r="IK124" s="9"/>
      <c r="IL124" s="9"/>
      <c r="IM124" s="9"/>
      <c r="IN124" s="9"/>
      <c r="IO124" s="9"/>
      <c r="IP124" s="9"/>
      <c r="IQ124" s="9"/>
      <c r="IR124" s="9"/>
      <c r="IS124" s="9"/>
      <c r="IT124" s="9"/>
      <c r="IU124" s="9"/>
      <c r="IV124" s="9"/>
    </row>
    <row r="125" spans="1:256" s="4" customFormat="1" ht="20" customHeight="1">
      <c r="A125" s="16">
        <v>2</v>
      </c>
      <c r="B125" s="17" t="s">
        <v>80</v>
      </c>
      <c r="C125" s="17" t="s">
        <v>18</v>
      </c>
      <c r="D125" s="65">
        <v>133.36000000000001</v>
      </c>
      <c r="E125" s="77">
        <v>7</v>
      </c>
      <c r="F125" s="77">
        <f t="shared" ref="F125:F144" si="21">E125*D125</f>
        <v>933.5200000000001</v>
      </c>
      <c r="G125" s="18">
        <v>3</v>
      </c>
      <c r="H125" s="18">
        <v>0</v>
      </c>
      <c r="I125" s="18">
        <v>0</v>
      </c>
      <c r="J125" s="18">
        <v>3.5</v>
      </c>
      <c r="K125" s="18">
        <v>0</v>
      </c>
      <c r="L125" s="17" t="s">
        <v>81</v>
      </c>
      <c r="M125" s="29"/>
      <c r="N125" s="9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</row>
    <row r="126" spans="1:256" s="4" customFormat="1" ht="20" customHeight="1">
      <c r="A126" s="16">
        <v>3</v>
      </c>
      <c r="B126" s="17" t="s">
        <v>86</v>
      </c>
      <c r="C126" s="17" t="s">
        <v>18</v>
      </c>
      <c r="D126" s="65">
        <f>4.385*2.92+0.6*2.92+1.42*2.92+1.22*2.92+0.7*2.92+2.75*2.92-1.3*2.2</f>
        <v>29.478999999999999</v>
      </c>
      <c r="E126" s="77">
        <f>G126+H126+I126+J126+K126</f>
        <v>135.10000000000002</v>
      </c>
      <c r="F126" s="77">
        <f t="shared" si="21"/>
        <v>3982.6129000000005</v>
      </c>
      <c r="G126" s="46">
        <v>45</v>
      </c>
      <c r="H126" s="46">
        <v>20</v>
      </c>
      <c r="I126" s="46">
        <v>2.2999999999999998</v>
      </c>
      <c r="J126" s="46">
        <v>65</v>
      </c>
      <c r="K126" s="46">
        <v>2.8</v>
      </c>
      <c r="L126" s="17" t="s">
        <v>87</v>
      </c>
      <c r="M126" s="29"/>
      <c r="N126" s="9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</row>
    <row r="127" spans="1:256" s="4" customFormat="1" ht="20" customHeight="1">
      <c r="A127" s="16">
        <v>4</v>
      </c>
      <c r="B127" s="17" t="s">
        <v>88</v>
      </c>
      <c r="C127" s="17" t="s">
        <v>237</v>
      </c>
      <c r="D127" s="65">
        <f>D126*2</f>
        <v>58.957999999999998</v>
      </c>
      <c r="E127" s="77">
        <f>G127+H127+I127+J127+K127</f>
        <v>36.5</v>
      </c>
      <c r="F127" s="77">
        <f t="shared" si="21"/>
        <v>2151.9670000000001</v>
      </c>
      <c r="G127" s="47">
        <v>13</v>
      </c>
      <c r="H127" s="47">
        <v>3.5</v>
      </c>
      <c r="I127" s="47">
        <v>2.6</v>
      </c>
      <c r="J127" s="47">
        <v>15.7</v>
      </c>
      <c r="K127" s="47">
        <v>1.7</v>
      </c>
      <c r="L127" s="17" t="s">
        <v>89</v>
      </c>
      <c r="M127" s="29"/>
      <c r="N127" s="9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</row>
    <row r="128" spans="1:256" s="4" customFormat="1" ht="20" customHeight="1">
      <c r="A128" s="16">
        <v>5</v>
      </c>
      <c r="B128" s="17" t="s">
        <v>225</v>
      </c>
      <c r="C128" s="17" t="s">
        <v>112</v>
      </c>
      <c r="D128" s="65">
        <f>D125</f>
        <v>133.36000000000001</v>
      </c>
      <c r="E128" s="78">
        <v>20</v>
      </c>
      <c r="F128" s="77">
        <f t="shared" si="21"/>
        <v>2667.2000000000003</v>
      </c>
      <c r="G128" s="18">
        <v>0</v>
      </c>
      <c r="H128" s="18">
        <v>0</v>
      </c>
      <c r="I128" s="18">
        <v>0</v>
      </c>
      <c r="J128" s="18">
        <v>0</v>
      </c>
      <c r="K128" s="18">
        <v>0</v>
      </c>
      <c r="L128" s="17" t="s">
        <v>92</v>
      </c>
      <c r="M128" s="29"/>
      <c r="N128" s="9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</row>
    <row r="129" spans="1:256" s="4" customFormat="1" ht="20" customHeight="1">
      <c r="A129" s="16">
        <v>6</v>
      </c>
      <c r="B129" s="17" t="s">
        <v>115</v>
      </c>
      <c r="C129" s="17" t="s">
        <v>18</v>
      </c>
      <c r="D129" s="65">
        <v>0</v>
      </c>
      <c r="E129" s="77">
        <v>196.9</v>
      </c>
      <c r="F129" s="77">
        <f t="shared" si="21"/>
        <v>0</v>
      </c>
      <c r="G129" s="18">
        <v>75</v>
      </c>
      <c r="H129" s="18">
        <v>26.5</v>
      </c>
      <c r="I129" s="18">
        <v>4.8</v>
      </c>
      <c r="J129" s="18">
        <v>87</v>
      </c>
      <c r="K129" s="18">
        <v>3.6</v>
      </c>
      <c r="L129" s="17" t="s">
        <v>114</v>
      </c>
      <c r="M129" s="29"/>
      <c r="N129" s="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</row>
    <row r="130" spans="1:256" s="4" customFormat="1" ht="20" customHeight="1">
      <c r="A130" s="16">
        <v>7</v>
      </c>
      <c r="B130" s="17" t="s">
        <v>93</v>
      </c>
      <c r="C130" s="17" t="s">
        <v>27</v>
      </c>
      <c r="D130" s="66">
        <v>28</v>
      </c>
      <c r="E130" s="77">
        <v>45</v>
      </c>
      <c r="F130" s="77">
        <f t="shared" si="21"/>
        <v>1260</v>
      </c>
      <c r="G130" s="18">
        <v>0</v>
      </c>
      <c r="H130" s="18">
        <v>0</v>
      </c>
      <c r="I130" s="18">
        <v>0</v>
      </c>
      <c r="J130" s="18">
        <v>0</v>
      </c>
      <c r="K130" s="18">
        <v>0</v>
      </c>
      <c r="L130" s="17" t="s">
        <v>94</v>
      </c>
      <c r="M130" s="29"/>
      <c r="N130" s="9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</row>
    <row r="131" spans="1:256" s="4" customFormat="1" ht="20" customHeight="1">
      <c r="A131" s="16">
        <v>8</v>
      </c>
      <c r="B131" s="17" t="s">
        <v>95</v>
      </c>
      <c r="C131" s="17" t="s">
        <v>27</v>
      </c>
      <c r="D131" s="65">
        <v>4.8</v>
      </c>
      <c r="E131" s="77">
        <v>95</v>
      </c>
      <c r="F131" s="77">
        <f t="shared" si="21"/>
        <v>456</v>
      </c>
      <c r="G131" s="18">
        <v>45</v>
      </c>
      <c r="H131" s="18">
        <v>8</v>
      </c>
      <c r="I131" s="18">
        <v>3</v>
      </c>
      <c r="J131" s="18">
        <v>35</v>
      </c>
      <c r="K131" s="18">
        <v>4</v>
      </c>
      <c r="L131" s="17" t="s">
        <v>295</v>
      </c>
      <c r="M131" s="29"/>
      <c r="N131" s="9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</row>
    <row r="132" spans="1:256" s="4" customFormat="1" ht="20" customHeight="1">
      <c r="A132" s="16">
        <v>9</v>
      </c>
      <c r="B132" s="17" t="s">
        <v>90</v>
      </c>
      <c r="C132" s="17" t="s">
        <v>18</v>
      </c>
      <c r="D132" s="65">
        <f>D125</f>
        <v>133.36000000000001</v>
      </c>
      <c r="E132" s="77">
        <v>7</v>
      </c>
      <c r="F132" s="77">
        <f t="shared" si="21"/>
        <v>933.5200000000001</v>
      </c>
      <c r="G132" s="18">
        <v>0</v>
      </c>
      <c r="H132" s="18">
        <v>0</v>
      </c>
      <c r="I132" s="18">
        <v>0</v>
      </c>
      <c r="J132" s="18">
        <v>0</v>
      </c>
      <c r="K132" s="18">
        <v>0</v>
      </c>
      <c r="L132" s="17" t="s">
        <v>91</v>
      </c>
      <c r="M132" s="29"/>
      <c r="N132" s="9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</row>
    <row r="133" spans="1:256" s="4" customFormat="1" ht="20" customHeight="1">
      <c r="A133" s="16">
        <v>10</v>
      </c>
      <c r="B133" s="17" t="s">
        <v>82</v>
      </c>
      <c r="C133" s="17" t="s">
        <v>63</v>
      </c>
      <c r="D133" s="65">
        <v>300</v>
      </c>
      <c r="E133" s="77">
        <v>0.5</v>
      </c>
      <c r="F133" s="77">
        <f t="shared" si="21"/>
        <v>150</v>
      </c>
      <c r="G133" s="18">
        <v>0</v>
      </c>
      <c r="H133" s="18">
        <v>0</v>
      </c>
      <c r="I133" s="18">
        <v>0</v>
      </c>
      <c r="J133" s="18">
        <v>0</v>
      </c>
      <c r="K133" s="18">
        <v>0</v>
      </c>
      <c r="L133" s="17"/>
      <c r="M133" s="29"/>
      <c r="N133" s="9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</row>
    <row r="134" spans="1:256" s="4" customFormat="1" ht="20" customHeight="1">
      <c r="A134" s="16">
        <v>11</v>
      </c>
      <c r="B134" s="17" t="s">
        <v>83</v>
      </c>
      <c r="C134" s="17" t="s">
        <v>18</v>
      </c>
      <c r="D134" s="65">
        <f>D125</f>
        <v>133.36000000000001</v>
      </c>
      <c r="E134" s="77">
        <v>10</v>
      </c>
      <c r="F134" s="77">
        <f t="shared" si="21"/>
        <v>1333.6000000000001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7" t="s">
        <v>84</v>
      </c>
      <c r="M134" s="29"/>
      <c r="N134" s="9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</row>
    <row r="135" spans="1:256" s="4" customFormat="1" ht="20" customHeight="1">
      <c r="A135" s="16">
        <v>12</v>
      </c>
      <c r="B135" s="62" t="s">
        <v>226</v>
      </c>
      <c r="C135" s="62" t="s">
        <v>18</v>
      </c>
      <c r="D135" s="69">
        <v>0</v>
      </c>
      <c r="E135" s="81">
        <v>5</v>
      </c>
      <c r="F135" s="77">
        <f t="shared" si="21"/>
        <v>0</v>
      </c>
      <c r="G135" s="63">
        <v>2</v>
      </c>
      <c r="H135" s="63">
        <v>0</v>
      </c>
      <c r="I135" s="63">
        <v>0</v>
      </c>
      <c r="J135" s="63">
        <v>53</v>
      </c>
      <c r="K135" s="63">
        <v>0</v>
      </c>
      <c r="L135" s="62" t="s">
        <v>227</v>
      </c>
      <c r="M135" s="29"/>
      <c r="N135" s="9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</row>
    <row r="136" spans="1:256" s="4" customFormat="1" ht="20" customHeight="1">
      <c r="A136" s="16">
        <v>13</v>
      </c>
      <c r="B136" s="62" t="s">
        <v>228</v>
      </c>
      <c r="C136" s="62" t="s">
        <v>18</v>
      </c>
      <c r="D136" s="69">
        <v>200</v>
      </c>
      <c r="E136" s="88">
        <v>8</v>
      </c>
      <c r="F136" s="77">
        <f t="shared" si="21"/>
        <v>1600</v>
      </c>
      <c r="G136" s="63">
        <v>3</v>
      </c>
      <c r="H136" s="63">
        <v>0</v>
      </c>
      <c r="I136" s="63">
        <v>0</v>
      </c>
      <c r="J136" s="63">
        <v>4</v>
      </c>
      <c r="K136" s="63">
        <v>1</v>
      </c>
      <c r="L136" s="62" t="s">
        <v>229</v>
      </c>
      <c r="M136" s="29"/>
      <c r="N136" s="9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</row>
    <row r="137" spans="1:256" s="4" customFormat="1" ht="20" customHeight="1">
      <c r="A137" s="16">
        <v>15</v>
      </c>
      <c r="B137" s="62" t="s">
        <v>230</v>
      </c>
      <c r="C137" s="62" t="s">
        <v>18</v>
      </c>
      <c r="D137" s="69">
        <f>D125</f>
        <v>133.36000000000001</v>
      </c>
      <c r="E137" s="81">
        <v>7</v>
      </c>
      <c r="F137" s="77">
        <f t="shared" si="21"/>
        <v>933.5200000000001</v>
      </c>
      <c r="G137" s="63">
        <v>0</v>
      </c>
      <c r="H137" s="63">
        <v>0</v>
      </c>
      <c r="I137" s="63">
        <v>0</v>
      </c>
      <c r="J137" s="63">
        <v>7</v>
      </c>
      <c r="K137" s="63">
        <v>0</v>
      </c>
      <c r="L137" s="62" t="s">
        <v>231</v>
      </c>
      <c r="M137" s="29"/>
      <c r="N137" s="9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</row>
    <row r="138" spans="1:256" s="4" customFormat="1" ht="20" customHeight="1">
      <c r="A138" s="16">
        <v>16</v>
      </c>
      <c r="B138" s="17" t="s">
        <v>232</v>
      </c>
      <c r="C138" s="17" t="s">
        <v>27</v>
      </c>
      <c r="D138" s="66">
        <v>12</v>
      </c>
      <c r="E138" s="77">
        <v>30</v>
      </c>
      <c r="F138" s="77">
        <f t="shared" si="21"/>
        <v>360</v>
      </c>
      <c r="G138" s="47">
        <v>12</v>
      </c>
      <c r="H138" s="47">
        <v>0</v>
      </c>
      <c r="I138" s="47">
        <v>0</v>
      </c>
      <c r="J138" s="47">
        <v>15</v>
      </c>
      <c r="K138" s="47">
        <v>3</v>
      </c>
      <c r="L138" s="17" t="s">
        <v>287</v>
      </c>
      <c r="M138" s="29"/>
      <c r="N138" s="9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</row>
    <row r="139" spans="1:256" s="4" customFormat="1" ht="20" customHeight="1">
      <c r="A139" s="16">
        <v>17</v>
      </c>
      <c r="B139" s="17" t="s">
        <v>233</v>
      </c>
      <c r="C139" s="17" t="s">
        <v>18</v>
      </c>
      <c r="D139" s="65">
        <v>0</v>
      </c>
      <c r="E139" s="77">
        <v>196.9</v>
      </c>
      <c r="F139" s="77">
        <f t="shared" si="21"/>
        <v>0</v>
      </c>
      <c r="G139" s="18">
        <v>75</v>
      </c>
      <c r="H139" s="18">
        <v>26.5</v>
      </c>
      <c r="I139" s="18">
        <v>4.8</v>
      </c>
      <c r="J139" s="18">
        <v>87</v>
      </c>
      <c r="K139" s="18">
        <v>3.6</v>
      </c>
      <c r="L139" s="17" t="s">
        <v>114</v>
      </c>
      <c r="M139" s="29"/>
      <c r="N139" s="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</row>
    <row r="140" spans="1:256" s="4" customFormat="1" ht="20" customHeight="1">
      <c r="A140" s="16">
        <v>18</v>
      </c>
      <c r="B140" s="17" t="s">
        <v>234</v>
      </c>
      <c r="C140" s="17" t="s">
        <v>235</v>
      </c>
      <c r="D140" s="65">
        <v>5</v>
      </c>
      <c r="E140" s="77">
        <v>120</v>
      </c>
      <c r="F140" s="77">
        <f t="shared" si="21"/>
        <v>600</v>
      </c>
      <c r="G140" s="18">
        <v>40</v>
      </c>
      <c r="H140" s="18">
        <v>0</v>
      </c>
      <c r="I140" s="18">
        <v>0</v>
      </c>
      <c r="J140" s="18">
        <v>70</v>
      </c>
      <c r="K140" s="18">
        <v>10</v>
      </c>
      <c r="L140" s="17" t="s">
        <v>234</v>
      </c>
      <c r="M140" s="29"/>
      <c r="N140" s="9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</row>
    <row r="141" spans="1:256" s="4" customFormat="1" ht="20" customHeight="1">
      <c r="A141" s="16">
        <v>19</v>
      </c>
      <c r="B141" s="17" t="s">
        <v>254</v>
      </c>
      <c r="C141" s="17" t="s">
        <v>18</v>
      </c>
      <c r="D141" s="66">
        <v>111</v>
      </c>
      <c r="E141" s="77">
        <v>55</v>
      </c>
      <c r="F141" s="77">
        <f t="shared" si="21"/>
        <v>6105</v>
      </c>
      <c r="G141" s="18">
        <v>22</v>
      </c>
      <c r="H141" s="18">
        <v>2</v>
      </c>
      <c r="I141" s="18">
        <v>0</v>
      </c>
      <c r="J141" s="18">
        <v>28</v>
      </c>
      <c r="K141" s="18">
        <v>3</v>
      </c>
      <c r="L141" s="17" t="s">
        <v>288</v>
      </c>
      <c r="M141" s="29"/>
      <c r="N141" s="9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</row>
    <row r="142" spans="1:256" s="4" customFormat="1" ht="20" customHeight="1">
      <c r="A142" s="16">
        <v>20</v>
      </c>
      <c r="B142" s="17" t="s">
        <v>255</v>
      </c>
      <c r="C142" s="17" t="s">
        <v>18</v>
      </c>
      <c r="D142" s="65">
        <v>85</v>
      </c>
      <c r="E142" s="77">
        <v>58</v>
      </c>
      <c r="F142" s="77">
        <f t="shared" si="21"/>
        <v>4930</v>
      </c>
      <c r="G142" s="18">
        <v>23</v>
      </c>
      <c r="H142" s="18">
        <v>2</v>
      </c>
      <c r="I142" s="18">
        <v>0</v>
      </c>
      <c r="J142" s="18">
        <v>28</v>
      </c>
      <c r="K142" s="18">
        <v>3</v>
      </c>
      <c r="L142" s="17" t="s">
        <v>289</v>
      </c>
      <c r="M142" s="29"/>
      <c r="N142" s="9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</row>
    <row r="143" spans="1:256" s="4" customFormat="1" ht="20" customHeight="1">
      <c r="A143" s="16">
        <v>21</v>
      </c>
      <c r="B143" s="17" t="s">
        <v>256</v>
      </c>
      <c r="C143" s="17" t="s">
        <v>257</v>
      </c>
      <c r="D143" s="65">
        <v>0</v>
      </c>
      <c r="E143" s="77">
        <v>120</v>
      </c>
      <c r="F143" s="77">
        <f t="shared" si="21"/>
        <v>0</v>
      </c>
      <c r="G143" s="18">
        <v>80</v>
      </c>
      <c r="H143" s="18">
        <v>0</v>
      </c>
      <c r="I143" s="18">
        <v>0</v>
      </c>
      <c r="J143" s="18">
        <v>30</v>
      </c>
      <c r="K143" s="18">
        <v>10</v>
      </c>
      <c r="L143" s="17" t="s">
        <v>258</v>
      </c>
      <c r="M143" s="29"/>
      <c r="N143" s="9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</row>
    <row r="144" spans="1:256" s="4" customFormat="1" ht="20" customHeight="1">
      <c r="A144" s="16">
        <v>22</v>
      </c>
      <c r="B144" s="17" t="s">
        <v>85</v>
      </c>
      <c r="C144" s="17" t="s">
        <v>18</v>
      </c>
      <c r="D144" s="65">
        <v>133.36000000000001</v>
      </c>
      <c r="E144" s="77">
        <v>8</v>
      </c>
      <c r="F144" s="77">
        <f t="shared" si="21"/>
        <v>1066.8800000000001</v>
      </c>
      <c r="G144" s="18">
        <v>0</v>
      </c>
      <c r="H144" s="18">
        <v>0</v>
      </c>
      <c r="I144" s="18">
        <v>0</v>
      </c>
      <c r="J144" s="18">
        <v>4.5</v>
      </c>
      <c r="K144" s="18">
        <v>0</v>
      </c>
      <c r="L144" s="17" t="s">
        <v>113</v>
      </c>
      <c r="M144" s="29"/>
      <c r="N144" s="9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</row>
    <row r="145" spans="1:256" s="6" customFormat="1" ht="18" customHeight="1">
      <c r="A145" s="19" t="s">
        <v>96</v>
      </c>
      <c r="B145" s="19"/>
      <c r="C145" s="19"/>
      <c r="D145" s="67"/>
      <c r="E145" s="79"/>
      <c r="F145" s="79">
        <f>SUM(F124:F144)</f>
        <v>31283.819900000002</v>
      </c>
      <c r="G145" s="20"/>
      <c r="H145" s="21"/>
      <c r="I145" s="20"/>
      <c r="J145" s="20"/>
      <c r="K145" s="20"/>
      <c r="L145" s="19"/>
      <c r="M145" s="29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</row>
    <row r="146" spans="1:256" ht="25" customHeight="1">
      <c r="A146" s="35"/>
      <c r="B146" s="35"/>
      <c r="C146" s="35"/>
      <c r="D146" s="70"/>
      <c r="E146" s="82"/>
      <c r="F146" s="82"/>
      <c r="G146" s="36"/>
      <c r="H146" s="36"/>
      <c r="I146" s="36"/>
      <c r="J146" s="36"/>
      <c r="K146" s="36"/>
      <c r="L146" s="36"/>
    </row>
    <row r="147" spans="1:256" s="7" customFormat="1" ht="25" customHeight="1">
      <c r="A147" s="37" t="s">
        <v>97</v>
      </c>
      <c r="B147" s="37" t="s">
        <v>98</v>
      </c>
      <c r="C147" s="37"/>
      <c r="D147" s="71"/>
      <c r="E147" s="83"/>
      <c r="F147" s="83">
        <f>F21+F30+F36+F43+F50+F58+F65+F75+F85+F91+F122+F145</f>
        <v>96556.067900000009</v>
      </c>
      <c r="G147" s="37"/>
      <c r="H147" s="37"/>
      <c r="I147" s="37"/>
      <c r="J147" s="37"/>
      <c r="K147" s="37"/>
      <c r="L147" s="37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  <c r="CS147" s="9"/>
      <c r="CT147" s="9"/>
      <c r="CU147" s="9"/>
      <c r="CV147" s="9"/>
      <c r="CW147" s="9"/>
      <c r="CX147" s="9"/>
      <c r="CY147" s="9"/>
      <c r="CZ147" s="9"/>
      <c r="DA147" s="9"/>
      <c r="DB147" s="9"/>
      <c r="DC147" s="9"/>
      <c r="DD147" s="9"/>
      <c r="DE147" s="9"/>
      <c r="DF147" s="9"/>
      <c r="DG147" s="9"/>
      <c r="DH147" s="9"/>
      <c r="DI147" s="9"/>
      <c r="DJ147" s="9"/>
      <c r="DK147" s="9"/>
      <c r="DL147" s="9"/>
      <c r="DM147" s="9"/>
      <c r="DN147" s="9"/>
      <c r="DO147" s="9"/>
      <c r="DP147" s="9"/>
      <c r="DQ147" s="9"/>
      <c r="DR147" s="9"/>
      <c r="DS147" s="9"/>
      <c r="DT147" s="9"/>
      <c r="DU147" s="9"/>
      <c r="DV147" s="9"/>
      <c r="DW147" s="9"/>
      <c r="DX147" s="9"/>
      <c r="DY147" s="9"/>
      <c r="DZ147" s="9"/>
      <c r="EA147" s="9"/>
      <c r="EB147" s="9"/>
      <c r="EC147" s="9"/>
      <c r="ED147" s="9"/>
      <c r="EE147" s="9"/>
      <c r="EF147" s="9"/>
      <c r="EG147" s="9"/>
      <c r="EH147" s="9"/>
      <c r="EI147" s="9"/>
      <c r="EJ147" s="9"/>
      <c r="EK147" s="9"/>
      <c r="EL147" s="9"/>
      <c r="EM147" s="9"/>
      <c r="EN147" s="9"/>
      <c r="EO147" s="9"/>
      <c r="EP147" s="9"/>
      <c r="EQ147" s="9"/>
      <c r="ER147" s="9"/>
      <c r="ES147" s="9"/>
      <c r="ET147" s="9"/>
      <c r="EU147" s="9"/>
      <c r="EV147" s="9"/>
      <c r="EW147" s="9"/>
      <c r="EX147" s="9"/>
      <c r="EY147" s="9"/>
      <c r="EZ147" s="9"/>
      <c r="FA147" s="9"/>
      <c r="FB147" s="9"/>
      <c r="FC147" s="9"/>
      <c r="FD147" s="9"/>
      <c r="FE147" s="9"/>
      <c r="FF147" s="9"/>
      <c r="FG147" s="9"/>
      <c r="FH147" s="9"/>
      <c r="FI147" s="9"/>
      <c r="FJ147" s="9"/>
      <c r="FK147" s="9"/>
      <c r="FL147" s="9"/>
      <c r="FM147" s="9"/>
      <c r="FN147" s="9"/>
      <c r="FO147" s="9"/>
      <c r="FP147" s="9"/>
      <c r="FQ147" s="9"/>
      <c r="FR147" s="9"/>
      <c r="FS147" s="9"/>
      <c r="FT147" s="9"/>
      <c r="FU147" s="9"/>
      <c r="FV147" s="9"/>
      <c r="FW147" s="9"/>
      <c r="FX147" s="9"/>
      <c r="FY147" s="9"/>
      <c r="FZ147" s="9"/>
      <c r="GA147" s="9"/>
      <c r="GB147" s="9"/>
      <c r="GC147" s="9"/>
      <c r="GD147" s="9"/>
      <c r="GE147" s="9"/>
      <c r="GF147" s="9"/>
      <c r="GG147" s="9"/>
      <c r="GH147" s="9"/>
      <c r="GI147" s="9"/>
      <c r="GJ147" s="9"/>
      <c r="GK147" s="9"/>
      <c r="GL147" s="9"/>
      <c r="GM147" s="9"/>
      <c r="GN147" s="9"/>
      <c r="GO147" s="9"/>
      <c r="GP147" s="9"/>
      <c r="GQ147" s="9"/>
      <c r="GR147" s="9"/>
      <c r="GS147" s="9"/>
      <c r="GT147" s="9"/>
      <c r="GU147" s="9"/>
      <c r="GV147" s="9"/>
      <c r="GW147" s="9"/>
      <c r="GX147" s="9"/>
      <c r="GY147" s="9"/>
      <c r="GZ147" s="9"/>
      <c r="HA147" s="9"/>
      <c r="HB147" s="9"/>
      <c r="HC147" s="9"/>
      <c r="HD147" s="9"/>
      <c r="HE147" s="9"/>
      <c r="HF147" s="9"/>
      <c r="HG147" s="9"/>
      <c r="HH147" s="9"/>
      <c r="HI147" s="9"/>
      <c r="HJ147" s="9"/>
      <c r="HK147" s="9"/>
      <c r="HL147" s="9"/>
      <c r="HM147" s="9"/>
      <c r="HN147" s="9"/>
      <c r="HO147" s="9"/>
      <c r="HP147" s="9"/>
      <c r="HQ147" s="9"/>
      <c r="HR147" s="9"/>
      <c r="HS147" s="9"/>
      <c r="HT147" s="9"/>
      <c r="HU147" s="9"/>
      <c r="HV147" s="9"/>
      <c r="HW147" s="9"/>
      <c r="HX147" s="9"/>
      <c r="HY147" s="9"/>
      <c r="HZ147" s="9"/>
      <c r="IA147" s="9"/>
      <c r="IB147" s="9"/>
      <c r="IC147" s="9"/>
      <c r="ID147" s="9"/>
      <c r="IE147" s="9"/>
      <c r="IF147" s="9"/>
      <c r="IG147" s="9"/>
      <c r="IH147" s="9"/>
      <c r="II147" s="9"/>
      <c r="IJ147" s="9"/>
      <c r="IK147" s="9"/>
      <c r="IL147" s="9"/>
      <c r="IM147" s="9"/>
      <c r="IN147" s="9"/>
      <c r="IO147" s="9"/>
      <c r="IP147" s="9"/>
      <c r="IQ147" s="9"/>
      <c r="IR147" s="9"/>
      <c r="IS147" s="9"/>
      <c r="IT147" s="9"/>
      <c r="IU147" s="9"/>
      <c r="IV147" s="9"/>
    </row>
    <row r="148" spans="1:256" ht="25" customHeight="1">
      <c r="A148" s="35" t="s">
        <v>274</v>
      </c>
      <c r="B148" s="35" t="s">
        <v>99</v>
      </c>
      <c r="C148" s="35">
        <v>0.06</v>
      </c>
      <c r="D148" s="72">
        <v>0</v>
      </c>
      <c r="E148" s="82"/>
      <c r="F148" s="82">
        <v>0</v>
      </c>
      <c r="G148" s="36"/>
      <c r="H148" s="36"/>
      <c r="I148" s="36"/>
      <c r="J148" s="36"/>
      <c r="K148" s="36"/>
      <c r="L148" s="36" t="s">
        <v>100</v>
      </c>
    </row>
    <row r="149" spans="1:256" ht="25" customHeight="1">
      <c r="A149" s="89" t="s">
        <v>275</v>
      </c>
      <c r="B149" s="35" t="s">
        <v>294</v>
      </c>
      <c r="C149" s="35"/>
      <c r="D149" s="72"/>
      <c r="E149" s="82"/>
      <c r="F149" s="82">
        <v>1000</v>
      </c>
      <c r="G149" s="36"/>
      <c r="H149" s="36"/>
      <c r="I149" s="36"/>
      <c r="J149" s="36"/>
      <c r="K149" s="36"/>
      <c r="L149" s="36" t="s">
        <v>292</v>
      </c>
    </row>
    <row r="150" spans="1:256" s="7" customFormat="1" ht="25" customHeight="1">
      <c r="A150" s="38" t="s">
        <v>293</v>
      </c>
      <c r="B150" s="38" t="s">
        <v>101</v>
      </c>
      <c r="C150" s="38"/>
      <c r="D150" s="73"/>
      <c r="E150" s="84"/>
      <c r="F150" s="84">
        <f>F147+F148+F149</f>
        <v>97556.067900000009</v>
      </c>
      <c r="G150" s="39"/>
      <c r="H150" s="39"/>
      <c r="I150" s="39"/>
      <c r="J150" s="39"/>
      <c r="K150" s="39"/>
      <c r="L150" s="39" t="s">
        <v>291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  <c r="CP150" s="9"/>
      <c r="CQ150" s="9"/>
      <c r="CR150" s="9"/>
      <c r="CS150" s="9"/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  <c r="EY150" s="9"/>
      <c r="EZ150" s="9"/>
      <c r="FA150" s="9"/>
      <c r="FB150" s="9"/>
      <c r="FC150" s="9"/>
      <c r="FD150" s="9"/>
      <c r="FE150" s="9"/>
      <c r="FF150" s="9"/>
      <c r="FG150" s="9"/>
      <c r="FH150" s="9"/>
      <c r="FI150" s="9"/>
      <c r="FJ150" s="9"/>
      <c r="FK150" s="9"/>
      <c r="FL150" s="9"/>
      <c r="FM150" s="9"/>
      <c r="FN150" s="9"/>
      <c r="FO150" s="9"/>
      <c r="FP150" s="9"/>
      <c r="FQ150" s="9"/>
      <c r="FR150" s="9"/>
      <c r="FS150" s="9"/>
      <c r="FT150" s="9"/>
      <c r="FU150" s="9"/>
      <c r="FV150" s="9"/>
      <c r="FW150" s="9"/>
      <c r="FX150" s="9"/>
      <c r="FY150" s="9"/>
      <c r="FZ150" s="9"/>
      <c r="GA150" s="9"/>
      <c r="GB150" s="9"/>
      <c r="GC150" s="9"/>
      <c r="GD150" s="9"/>
      <c r="GE150" s="9"/>
      <c r="GF150" s="9"/>
      <c r="GG150" s="9"/>
      <c r="GH150" s="9"/>
      <c r="GI150" s="9"/>
      <c r="GJ150" s="9"/>
      <c r="GK150" s="9"/>
      <c r="GL150" s="9"/>
      <c r="GM150" s="9"/>
      <c r="GN150" s="9"/>
      <c r="GO150" s="9"/>
      <c r="GP150" s="9"/>
      <c r="GQ150" s="9"/>
      <c r="GR150" s="9"/>
      <c r="GS150" s="9"/>
      <c r="GT150" s="9"/>
      <c r="GU150" s="9"/>
      <c r="GV150" s="9"/>
      <c r="GW150" s="9"/>
      <c r="GX150" s="9"/>
      <c r="GY150" s="9"/>
      <c r="GZ150" s="9"/>
      <c r="HA150" s="9"/>
      <c r="HB150" s="9"/>
      <c r="HC150" s="9"/>
      <c r="HD150" s="9"/>
      <c r="HE150" s="9"/>
      <c r="HF150" s="9"/>
      <c r="HG150" s="9"/>
      <c r="HH150" s="9"/>
      <c r="HI150" s="9"/>
      <c r="HJ150" s="9"/>
      <c r="HK150" s="9"/>
      <c r="HL150" s="9"/>
      <c r="HM150" s="9"/>
      <c r="HN150" s="9"/>
      <c r="HO150" s="9"/>
      <c r="HP150" s="9"/>
      <c r="HQ150" s="9"/>
      <c r="HR150" s="9"/>
      <c r="HS150" s="9"/>
      <c r="HT150" s="9"/>
      <c r="HU150" s="9"/>
      <c r="HV150" s="9"/>
      <c r="HW150" s="9"/>
      <c r="HX150" s="9"/>
      <c r="HY150" s="9"/>
      <c r="HZ150" s="9"/>
      <c r="IA150" s="9"/>
      <c r="IB150" s="9"/>
      <c r="IC150" s="9"/>
      <c r="ID150" s="9"/>
      <c r="IE150" s="9"/>
      <c r="IF150" s="9"/>
      <c r="IG150" s="9"/>
      <c r="IH150" s="9"/>
      <c r="II150" s="9"/>
      <c r="IJ150" s="9"/>
      <c r="IK150" s="9"/>
      <c r="IL150" s="9"/>
      <c r="IM150" s="9"/>
      <c r="IN150" s="9"/>
      <c r="IO150" s="9"/>
      <c r="IP150" s="9"/>
      <c r="IQ150" s="9"/>
      <c r="IR150" s="9"/>
      <c r="IS150" s="9"/>
      <c r="IT150" s="9"/>
      <c r="IU150" s="9"/>
      <c r="IV150" s="9"/>
    </row>
    <row r="151" spans="1:256" ht="25" customHeight="1">
      <c r="A151" s="40"/>
      <c r="B151" s="40"/>
      <c r="C151" s="40"/>
      <c r="D151" s="74"/>
      <c r="E151" s="85"/>
      <c r="F151" s="87"/>
      <c r="G151" s="41"/>
      <c r="H151" s="41"/>
      <c r="I151" s="41"/>
      <c r="J151" s="41"/>
      <c r="K151" s="41"/>
      <c r="L151" s="40"/>
    </row>
    <row r="152" spans="1:256" ht="20" customHeight="1">
      <c r="A152" s="99" t="s">
        <v>102</v>
      </c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1:256" ht="20" customHeight="1">
      <c r="A153" s="99" t="s">
        <v>103</v>
      </c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1:256" ht="20" customHeight="1">
      <c r="A154" s="111" t="s">
        <v>104</v>
      </c>
      <c r="B154" s="111"/>
      <c r="C154" s="111"/>
      <c r="D154" s="111"/>
      <c r="E154" s="111"/>
      <c r="F154" s="111"/>
      <c r="G154" s="111"/>
      <c r="H154" s="111"/>
      <c r="I154" s="111"/>
      <c r="J154" s="111"/>
      <c r="K154" s="111"/>
      <c r="L154" s="111"/>
    </row>
    <row r="155" spans="1:256" s="8" customFormat="1" ht="20" customHeight="1">
      <c r="A155" s="97" t="s">
        <v>105</v>
      </c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</row>
    <row r="156" spans="1:256" ht="20" customHeight="1">
      <c r="A156" s="112" t="s">
        <v>106</v>
      </c>
      <c r="B156" s="112"/>
      <c r="C156" s="112"/>
      <c r="D156" s="112"/>
      <c r="E156" s="112"/>
      <c r="F156" s="112"/>
      <c r="G156" s="112"/>
      <c r="H156" s="112"/>
      <c r="I156" s="112"/>
      <c r="J156" s="112"/>
      <c r="K156" s="112"/>
      <c r="L156" s="112"/>
    </row>
    <row r="157" spans="1:256" s="8" customFormat="1" ht="20" customHeight="1">
      <c r="A157" s="112" t="s">
        <v>107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</row>
    <row r="158" spans="1:256" s="10" customFormat="1" ht="51" customHeight="1">
      <c r="A158" s="108"/>
      <c r="B158" s="109"/>
      <c r="C158" s="109"/>
      <c r="D158" s="109"/>
      <c r="E158" s="109"/>
      <c r="F158" s="109"/>
      <c r="G158" s="109"/>
      <c r="H158" s="109"/>
      <c r="I158" s="109"/>
      <c r="J158" s="109"/>
      <c r="K158" s="109"/>
      <c r="L158" s="1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9"/>
      <c r="CO158" s="9"/>
      <c r="CP158" s="9"/>
      <c r="CQ158" s="9"/>
      <c r="CR158" s="9"/>
      <c r="CS158" s="9"/>
      <c r="CT158" s="9"/>
      <c r="CU158" s="9"/>
      <c r="CV158" s="9"/>
      <c r="CW158" s="9"/>
      <c r="CX158" s="9"/>
      <c r="CY158" s="9"/>
      <c r="CZ158" s="9"/>
      <c r="DA158" s="9"/>
      <c r="DB158" s="9"/>
      <c r="DC158" s="9"/>
      <c r="DD158" s="9"/>
      <c r="DE158" s="9"/>
      <c r="DF158" s="9"/>
      <c r="DG158" s="9"/>
      <c r="DH158" s="9"/>
      <c r="DI158" s="9"/>
      <c r="DJ158" s="9"/>
      <c r="DK158" s="9"/>
      <c r="DL158" s="9"/>
      <c r="DM158" s="9"/>
      <c r="DN158" s="9"/>
      <c r="DO158" s="9"/>
      <c r="DP158" s="9"/>
      <c r="DQ158" s="9"/>
      <c r="DR158" s="9"/>
      <c r="DS158" s="9"/>
      <c r="DT158" s="9"/>
      <c r="DU158" s="9"/>
      <c r="DV158" s="9"/>
      <c r="DW158" s="9"/>
      <c r="DX158" s="9"/>
      <c r="DY158" s="9"/>
      <c r="DZ158" s="9"/>
      <c r="EA158" s="9"/>
      <c r="EB158" s="9"/>
      <c r="EC158" s="9"/>
      <c r="ED158" s="9"/>
      <c r="EE158" s="9"/>
      <c r="EF158" s="9"/>
      <c r="EG158" s="9"/>
      <c r="EH158" s="9"/>
      <c r="EI158" s="9"/>
      <c r="EJ158" s="9"/>
      <c r="EK158" s="9"/>
      <c r="EL158" s="9"/>
      <c r="EM158" s="9"/>
      <c r="EN158" s="9"/>
      <c r="EO158" s="9"/>
      <c r="EP158" s="9"/>
      <c r="EQ158" s="9"/>
      <c r="ER158" s="9"/>
      <c r="ES158" s="9"/>
      <c r="ET158" s="9"/>
      <c r="EU158" s="9"/>
      <c r="EV158" s="9"/>
      <c r="EW158" s="9"/>
      <c r="EX158" s="9"/>
      <c r="EY158" s="9"/>
      <c r="EZ158" s="9"/>
      <c r="FA158" s="9"/>
      <c r="FB158" s="9"/>
      <c r="FC158" s="9"/>
      <c r="FD158" s="9"/>
      <c r="FE158" s="9"/>
      <c r="FF158" s="9"/>
      <c r="FG158" s="9"/>
      <c r="FH158" s="9"/>
      <c r="FI158" s="9"/>
      <c r="FJ158" s="9"/>
      <c r="FK158" s="9"/>
      <c r="FL158" s="9"/>
      <c r="FM158" s="9"/>
      <c r="FN158" s="9"/>
      <c r="FO158" s="9"/>
      <c r="FP158" s="9"/>
      <c r="FQ158" s="9"/>
      <c r="FR158" s="9"/>
      <c r="FS158" s="9"/>
      <c r="FT158" s="9"/>
      <c r="FU158" s="9"/>
      <c r="FV158" s="9"/>
      <c r="FW158" s="9"/>
      <c r="FX158" s="9"/>
      <c r="FY158" s="9"/>
      <c r="FZ158" s="9"/>
      <c r="GA158" s="9"/>
      <c r="GB158" s="9"/>
      <c r="GC158" s="9"/>
      <c r="GD158" s="9"/>
      <c r="GE158" s="9"/>
      <c r="GF158" s="9"/>
      <c r="GG158" s="9"/>
      <c r="GH158" s="9"/>
      <c r="GI158" s="9"/>
      <c r="GJ158" s="9"/>
      <c r="GK158" s="9"/>
      <c r="GL158" s="9"/>
      <c r="GM158" s="9"/>
      <c r="GN158" s="9"/>
      <c r="GO158" s="9"/>
      <c r="GP158" s="9"/>
      <c r="GQ158" s="9"/>
      <c r="GR158" s="9"/>
      <c r="GS158" s="9"/>
      <c r="GT158" s="9"/>
      <c r="GU158" s="9"/>
      <c r="GV158" s="9"/>
      <c r="GW158" s="9"/>
      <c r="GX158" s="9"/>
      <c r="GY158" s="9"/>
      <c r="GZ158" s="9"/>
      <c r="HA158" s="9"/>
      <c r="HB158" s="9"/>
      <c r="HC158" s="9"/>
      <c r="HD158" s="9"/>
      <c r="HE158" s="9"/>
      <c r="HF158" s="9"/>
      <c r="HG158" s="9"/>
      <c r="HH158" s="9"/>
      <c r="HI158" s="9"/>
      <c r="HJ158" s="9"/>
      <c r="HK158" s="9"/>
      <c r="HL158" s="9"/>
      <c r="HM158" s="9"/>
      <c r="HN158" s="9"/>
      <c r="HO158" s="9"/>
      <c r="HP158" s="9"/>
      <c r="HQ158" s="9"/>
      <c r="HR158" s="9"/>
      <c r="HS158" s="9"/>
      <c r="HT158" s="9"/>
      <c r="HU158" s="9"/>
      <c r="HV158" s="9"/>
      <c r="HW158" s="9"/>
      <c r="HX158" s="9"/>
      <c r="HY158" s="9"/>
      <c r="HZ158" s="9"/>
      <c r="IA158" s="9"/>
      <c r="IB158" s="9"/>
      <c r="IC158" s="9"/>
      <c r="ID158" s="9"/>
      <c r="IE158" s="9"/>
      <c r="IF158" s="9"/>
      <c r="IG158" s="9"/>
      <c r="IH158" s="9"/>
      <c r="II158" s="9"/>
      <c r="IJ158" s="9"/>
      <c r="IK158" s="9"/>
      <c r="IL158" s="9"/>
      <c r="IM158" s="9"/>
      <c r="IN158" s="9"/>
      <c r="IO158" s="9"/>
      <c r="IP158" s="9"/>
      <c r="IQ158" s="9"/>
      <c r="IR158" s="9"/>
      <c r="IS158" s="9"/>
      <c r="IT158" s="9"/>
      <c r="IU158" s="9"/>
      <c r="IV158" s="9"/>
    </row>
    <row r="159" spans="1:256" s="11" customFormat="1" ht="25" customHeight="1">
      <c r="A159" s="104" t="s">
        <v>108</v>
      </c>
      <c r="B159" s="105"/>
      <c r="C159" s="105"/>
      <c r="D159" s="105"/>
      <c r="E159" s="105"/>
      <c r="F159" s="105"/>
      <c r="G159" s="106" t="s">
        <v>109</v>
      </c>
      <c r="H159" s="106"/>
      <c r="I159" s="106"/>
      <c r="J159" s="106"/>
      <c r="K159" s="106"/>
      <c r="L159" s="107"/>
      <c r="M159" s="42"/>
      <c r="N159" s="43"/>
      <c r="O159" s="43"/>
      <c r="P159" s="43"/>
      <c r="Q159" s="43"/>
      <c r="R159" s="43"/>
      <c r="S159" s="43"/>
      <c r="T159" s="43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4"/>
      <c r="FE159" s="44"/>
      <c r="FF159" s="44"/>
      <c r="FG159" s="44"/>
      <c r="FH159" s="44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4"/>
      <c r="FW159" s="44"/>
      <c r="FX159" s="44"/>
      <c r="FY159" s="44"/>
      <c r="FZ159" s="44"/>
      <c r="GA159" s="44"/>
      <c r="GB159" s="44"/>
      <c r="GC159" s="44"/>
      <c r="GD159" s="44"/>
      <c r="GE159" s="44"/>
      <c r="GF159" s="44"/>
      <c r="GG159" s="44"/>
      <c r="GH159" s="44"/>
      <c r="GI159" s="44"/>
      <c r="GJ159" s="44"/>
      <c r="GK159" s="44"/>
      <c r="GL159" s="44"/>
      <c r="GM159" s="44"/>
      <c r="GN159" s="44"/>
      <c r="GO159" s="44"/>
      <c r="GP159" s="44"/>
      <c r="GQ159" s="44"/>
      <c r="GR159" s="44"/>
      <c r="GS159" s="44"/>
      <c r="GT159" s="44"/>
      <c r="GU159" s="44"/>
      <c r="GV159" s="44"/>
      <c r="GW159" s="44"/>
      <c r="GX159" s="44"/>
      <c r="GY159" s="44"/>
      <c r="GZ159" s="44"/>
      <c r="HA159" s="44"/>
      <c r="HB159" s="44"/>
      <c r="HC159" s="44"/>
      <c r="HD159" s="44"/>
      <c r="HE159" s="44"/>
      <c r="HF159" s="44"/>
      <c r="HG159" s="44"/>
      <c r="HH159" s="44"/>
      <c r="HI159" s="44"/>
      <c r="HJ159" s="44"/>
      <c r="HK159" s="44"/>
      <c r="HL159" s="44"/>
      <c r="HM159" s="44"/>
      <c r="HN159" s="44"/>
      <c r="HO159" s="44"/>
      <c r="HP159" s="44"/>
      <c r="HQ159" s="44"/>
      <c r="HR159" s="44"/>
      <c r="HS159" s="44"/>
      <c r="HT159" s="44"/>
      <c r="HU159" s="44"/>
      <c r="HV159" s="44"/>
      <c r="HW159" s="44"/>
      <c r="HX159" s="44"/>
      <c r="HY159" s="44"/>
      <c r="HZ159" s="44"/>
      <c r="IA159" s="44"/>
      <c r="IB159" s="44"/>
      <c r="IC159" s="44"/>
      <c r="ID159" s="44"/>
      <c r="IE159" s="44"/>
      <c r="IF159" s="44"/>
      <c r="IG159" s="44"/>
      <c r="IH159" s="44"/>
      <c r="II159" s="44"/>
      <c r="IJ159" s="44"/>
      <c r="IK159" s="44"/>
      <c r="IL159" s="44"/>
      <c r="IM159" s="44"/>
      <c r="IN159" s="44"/>
      <c r="IO159" s="44"/>
      <c r="IP159" s="44"/>
      <c r="IQ159" s="44"/>
      <c r="IR159" s="44"/>
      <c r="IS159" s="44"/>
      <c r="IT159" s="44"/>
      <c r="IU159" s="44"/>
      <c r="IV159" s="45"/>
    </row>
  </sheetData>
  <autoFilter ref="A6:IV150" xr:uid="{00000000-0009-0000-0000-000000000000}"/>
  <mergeCells count="64">
    <mergeCell ref="A159:F159"/>
    <mergeCell ref="G159:L159"/>
    <mergeCell ref="A105:L105"/>
    <mergeCell ref="A106:L106"/>
    <mergeCell ref="A107:L107"/>
    <mergeCell ref="A158:L158"/>
    <mergeCell ref="A153:L153"/>
    <mergeCell ref="A154:L154"/>
    <mergeCell ref="A155:L155"/>
    <mergeCell ref="A156:L156"/>
    <mergeCell ref="A157:L157"/>
    <mergeCell ref="A66:L66"/>
    <mergeCell ref="EC59:EN59"/>
    <mergeCell ref="EO59:EZ59"/>
    <mergeCell ref="A123:L123"/>
    <mergeCell ref="A152:L152"/>
    <mergeCell ref="A76:L76"/>
    <mergeCell ref="A92:L92"/>
    <mergeCell ref="A102:L102"/>
    <mergeCell ref="A104:L104"/>
    <mergeCell ref="A103:L103"/>
    <mergeCell ref="A86:L86"/>
    <mergeCell ref="A98:L98"/>
    <mergeCell ref="A99:L99"/>
    <mergeCell ref="A100:L100"/>
    <mergeCell ref="A101:L101"/>
    <mergeCell ref="FA59:FL59"/>
    <mergeCell ref="FM59:FX59"/>
    <mergeCell ref="AK59:AV59"/>
    <mergeCell ref="AW59:BH59"/>
    <mergeCell ref="GW59:HH59"/>
    <mergeCell ref="BI59:BT59"/>
    <mergeCell ref="BU59:CF59"/>
    <mergeCell ref="CG59:CR59"/>
    <mergeCell ref="CS59:DD59"/>
    <mergeCell ref="DE59:DP59"/>
    <mergeCell ref="DQ59:EB59"/>
    <mergeCell ref="HI59:HT59"/>
    <mergeCell ref="HU59:IF59"/>
    <mergeCell ref="IG59:IR59"/>
    <mergeCell ref="IS59:IV59"/>
    <mergeCell ref="FY59:GJ59"/>
    <mergeCell ref="GK59:GV59"/>
    <mergeCell ref="A37:L37"/>
    <mergeCell ref="A51:L51"/>
    <mergeCell ref="A59:L59"/>
    <mergeCell ref="M59:X59"/>
    <mergeCell ref="Y59:AJ59"/>
    <mergeCell ref="A44:L44"/>
    <mergeCell ref="D5:F5"/>
    <mergeCell ref="G5:K5"/>
    <mergeCell ref="A7:L7"/>
    <mergeCell ref="A22:L22"/>
    <mergeCell ref="A31:L31"/>
    <mergeCell ref="A5:A6"/>
    <mergeCell ref="B5:B6"/>
    <mergeCell ref="C5:C6"/>
    <mergeCell ref="L5:L6"/>
    <mergeCell ref="A1:L1"/>
    <mergeCell ref="A2:L2"/>
    <mergeCell ref="A3:F3"/>
    <mergeCell ref="G3:K3"/>
    <mergeCell ref="A4:F4"/>
    <mergeCell ref="G4:K4"/>
  </mergeCells>
  <phoneticPr fontId="8" type="noConversion"/>
  <conditionalFormatting sqref="E145:E157 E122:E124 L114:M121 B114:C121 A108 E108 B109:C112 L109:M112 E113 A113 A122:A123 B93:C96 L93:M96 E90:E98 E65:E66 A65:A66 E75:E86 L77:M84 B77:C84 E72 L67:M74 B87:C90 L87:M90 IK59 DI59 DE59 HI59 HM59 FY59 FQ59 FM59 FE59 FA59 E58:E59 DU59 DQ59 GO59 GK59 ES59 EO59 EG59 HA59 BI59 BM59 BU59 BY59 CG59 CK59 CS59 CW59 A58:A59 M59 GW59 BA59 AW59 HU59 HY59 Q59 AO59 AK59 IG59 AC59 GC59 Y59 IS59 EC59 L60:M64 B52:C56 B60:C64 E43:E51 B45:C49 L45:M49 A43:A51 A36:A37 E36:E37 B32:C35 A30:A31 E30:E31 A21:A22 E21:E22 L32:M35 B23:C29 L23:M29 B38:C42 L38:M42 A7 E7 B8:C20 L8:M20 L52:M56 A91:A98 B67:C74 A75:A86 L124 L125:M130 B124:C144 A145:A150 L132:M144 M131">
    <cfRule type="cellIs" dxfId="2" priority="28" stopIfTrue="1" operator="equal">
      <formula>0</formula>
    </cfRule>
  </conditionalFormatting>
  <conditionalFormatting sqref="B57:C57 L57:M57">
    <cfRule type="cellIs" dxfId="1" priority="2" stopIfTrue="1" operator="equal">
      <formula>0</formula>
    </cfRule>
  </conditionalFormatting>
  <conditionalFormatting sqref="L131">
    <cfRule type="cellIs" dxfId="0" priority="1" stopIfTrue="1" operator="equal">
      <formula>0</formula>
    </cfRule>
  </conditionalFormatting>
  <printOptions horizontalCentered="1"/>
  <pageMargins left="0" right="0" top="0.39" bottom="0.79" header="0" footer="0"/>
  <pageSetup paperSize="9" scale="86" orientation="landscape" r:id="rId1"/>
  <headerFooter scaleWithDoc="0" alignWithMargins="0">
    <oddFooter>&amp;L&amp;"宋体"&amp;12客户签字：&amp;R&amp;"宋体"&amp;12日期：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opLeftCell="A7" zoomScaleSheetLayoutView="100" workbookViewId="0">
      <selection activeCell="H24" sqref="H24"/>
    </sheetView>
  </sheetViews>
  <sheetFormatPr baseColWidth="10" defaultColWidth="8.83203125" defaultRowHeight="15"/>
  <cols>
    <col min="1" max="1" width="9.83203125" customWidth="1"/>
    <col min="2" max="2" width="20.5" customWidth="1"/>
    <col min="3" max="3" width="24.6640625" customWidth="1"/>
    <col min="4" max="4" width="19.6640625" customWidth="1"/>
    <col min="5" max="5" width="11.1640625" customWidth="1"/>
    <col min="6" max="6" width="20.1640625" customWidth="1"/>
    <col min="7" max="7" width="22.1640625" customWidth="1"/>
    <col min="8" max="8" width="32.5" customWidth="1"/>
  </cols>
  <sheetData>
    <row r="1" spans="1:8" ht="26" customHeight="1">
      <c r="A1" s="116" t="s">
        <v>268</v>
      </c>
      <c r="B1" s="116"/>
      <c r="C1" s="116"/>
      <c r="D1" s="116"/>
      <c r="E1" s="116"/>
      <c r="F1" s="116"/>
      <c r="G1" s="116"/>
      <c r="H1" s="116"/>
    </row>
    <row r="2" spans="1:8" ht="9" customHeight="1">
      <c r="A2" s="118"/>
      <c r="B2" s="118"/>
      <c r="C2" s="118"/>
      <c r="D2" s="118"/>
      <c r="E2" s="118"/>
      <c r="F2" s="118"/>
      <c r="G2" s="118"/>
      <c r="H2" s="118"/>
    </row>
    <row r="3" spans="1:8" ht="17.5" customHeight="1">
      <c r="A3" s="117" t="s">
        <v>123</v>
      </c>
      <c r="B3" s="117"/>
      <c r="C3" s="117"/>
      <c r="D3" s="117"/>
      <c r="E3" s="117"/>
      <c r="F3" s="117"/>
      <c r="G3" s="117"/>
      <c r="H3" s="117"/>
    </row>
    <row r="4" spans="1:8" ht="18" customHeight="1">
      <c r="A4" s="49" t="s">
        <v>124</v>
      </c>
      <c r="B4" s="49" t="s">
        <v>125</v>
      </c>
      <c r="C4" s="49" t="s">
        <v>126</v>
      </c>
      <c r="D4" s="49" t="s">
        <v>127</v>
      </c>
      <c r="E4" s="49" t="s">
        <v>128</v>
      </c>
      <c r="F4" s="49" t="s">
        <v>129</v>
      </c>
      <c r="G4" s="49" t="s">
        <v>130</v>
      </c>
      <c r="H4" s="49" t="s">
        <v>131</v>
      </c>
    </row>
    <row r="5" spans="1:8" ht="18" customHeight="1">
      <c r="A5" s="50">
        <v>1</v>
      </c>
      <c r="B5" s="51" t="s">
        <v>132</v>
      </c>
      <c r="C5" s="50" t="s">
        <v>133</v>
      </c>
      <c r="D5" s="52" t="s">
        <v>134</v>
      </c>
      <c r="E5" s="56" t="s">
        <v>135</v>
      </c>
      <c r="F5" s="53" t="s">
        <v>142</v>
      </c>
      <c r="G5" s="53" t="s">
        <v>136</v>
      </c>
      <c r="H5" s="54"/>
    </row>
    <row r="6" spans="1:8" ht="18" customHeight="1">
      <c r="A6" s="50">
        <v>2</v>
      </c>
      <c r="B6" s="51" t="s">
        <v>220</v>
      </c>
      <c r="C6" s="50" t="s">
        <v>133</v>
      </c>
      <c r="D6" s="52" t="s">
        <v>137</v>
      </c>
      <c r="E6" s="57" t="s">
        <v>135</v>
      </c>
      <c r="F6" s="53" t="s">
        <v>142</v>
      </c>
      <c r="G6" s="53" t="s">
        <v>136</v>
      </c>
      <c r="H6" s="54"/>
    </row>
    <row r="7" spans="1:8" ht="18" customHeight="1">
      <c r="A7" s="50">
        <v>3</v>
      </c>
      <c r="B7" s="51" t="s">
        <v>138</v>
      </c>
      <c r="C7" s="50" t="s">
        <v>133</v>
      </c>
      <c r="D7" s="52" t="s">
        <v>139</v>
      </c>
      <c r="E7" s="57" t="s">
        <v>135</v>
      </c>
      <c r="F7" s="53" t="s">
        <v>142</v>
      </c>
      <c r="G7" s="53" t="s">
        <v>136</v>
      </c>
      <c r="H7" s="54"/>
    </row>
    <row r="8" spans="1:8" ht="18" customHeight="1">
      <c r="A8" s="50">
        <v>4</v>
      </c>
      <c r="B8" s="51" t="s">
        <v>140</v>
      </c>
      <c r="C8" s="50" t="s">
        <v>133</v>
      </c>
      <c r="D8" s="52" t="s">
        <v>141</v>
      </c>
      <c r="E8" s="57" t="s">
        <v>135</v>
      </c>
      <c r="F8" s="53" t="s">
        <v>142</v>
      </c>
      <c r="G8" s="53" t="s">
        <v>136</v>
      </c>
      <c r="H8" s="54"/>
    </row>
    <row r="9" spans="1:8" ht="18" customHeight="1">
      <c r="A9" s="50">
        <v>5</v>
      </c>
      <c r="B9" s="51" t="s">
        <v>219</v>
      </c>
      <c r="C9" s="50" t="s">
        <v>133</v>
      </c>
      <c r="D9" s="52" t="s">
        <v>134</v>
      </c>
      <c r="E9" s="57" t="s">
        <v>135</v>
      </c>
      <c r="F9" s="53" t="s">
        <v>142</v>
      </c>
      <c r="G9" s="53" t="s">
        <v>136</v>
      </c>
      <c r="H9" s="54"/>
    </row>
    <row r="10" spans="1:8" ht="18" customHeight="1">
      <c r="A10" s="50">
        <v>6</v>
      </c>
      <c r="B10" s="51" t="s">
        <v>143</v>
      </c>
      <c r="C10" s="50" t="s">
        <v>133</v>
      </c>
      <c r="D10" s="52" t="s">
        <v>144</v>
      </c>
      <c r="E10" s="57" t="s">
        <v>135</v>
      </c>
      <c r="F10" s="53" t="s">
        <v>142</v>
      </c>
      <c r="G10" s="53" t="s">
        <v>136</v>
      </c>
      <c r="H10" s="54"/>
    </row>
    <row r="11" spans="1:8" ht="18" customHeight="1">
      <c r="A11" s="50">
        <v>7</v>
      </c>
      <c r="B11" s="51" t="s">
        <v>246</v>
      </c>
      <c r="C11" s="50" t="s">
        <v>245</v>
      </c>
      <c r="D11" s="52" t="s">
        <v>145</v>
      </c>
      <c r="E11" s="57" t="s">
        <v>135</v>
      </c>
      <c r="F11" s="53" t="s">
        <v>142</v>
      </c>
      <c r="G11" s="53" t="s">
        <v>136</v>
      </c>
      <c r="H11" s="55"/>
    </row>
    <row r="12" spans="1:8" ht="18" customHeight="1">
      <c r="A12" s="50">
        <v>8</v>
      </c>
      <c r="B12" s="51" t="s">
        <v>146</v>
      </c>
      <c r="C12" s="50" t="s">
        <v>133</v>
      </c>
      <c r="D12" s="52" t="s">
        <v>147</v>
      </c>
      <c r="E12" s="57" t="s">
        <v>135</v>
      </c>
      <c r="F12" s="53" t="s">
        <v>142</v>
      </c>
      <c r="G12" s="53" t="s">
        <v>136</v>
      </c>
      <c r="H12" s="54"/>
    </row>
    <row r="13" spans="1:8" ht="18" customHeight="1">
      <c r="A13" s="50">
        <v>9</v>
      </c>
      <c r="B13" s="51" t="s">
        <v>148</v>
      </c>
      <c r="C13" s="50" t="s">
        <v>148</v>
      </c>
      <c r="D13" s="50" t="s">
        <v>149</v>
      </c>
      <c r="E13" s="57" t="s">
        <v>135</v>
      </c>
      <c r="F13" s="53" t="s">
        <v>150</v>
      </c>
      <c r="G13" s="53" t="s">
        <v>136</v>
      </c>
      <c r="H13" s="55"/>
    </row>
    <row r="14" spans="1:8" ht="18" customHeight="1">
      <c r="A14" s="50">
        <v>10</v>
      </c>
      <c r="B14" s="51" t="s">
        <v>151</v>
      </c>
      <c r="C14" s="50" t="s">
        <v>266</v>
      </c>
      <c r="D14" s="50"/>
      <c r="E14" s="57" t="s">
        <v>135</v>
      </c>
      <c r="F14" s="53" t="s">
        <v>150</v>
      </c>
      <c r="G14" s="53" t="s">
        <v>136</v>
      </c>
      <c r="H14" s="55"/>
    </row>
    <row r="15" spans="1:8" ht="18" customHeight="1">
      <c r="A15" s="50">
        <v>11</v>
      </c>
      <c r="B15" s="51" t="s">
        <v>152</v>
      </c>
      <c r="C15" s="50" t="s">
        <v>277</v>
      </c>
      <c r="D15" s="50" t="s">
        <v>279</v>
      </c>
      <c r="E15" s="57" t="s">
        <v>135</v>
      </c>
      <c r="F15" s="53" t="s">
        <v>150</v>
      </c>
      <c r="G15" s="53" t="s">
        <v>136</v>
      </c>
      <c r="H15" s="55"/>
    </row>
    <row r="16" spans="1:8" ht="18" customHeight="1">
      <c r="A16" s="50">
        <v>12</v>
      </c>
      <c r="B16" s="51" t="s">
        <v>153</v>
      </c>
      <c r="C16" s="50" t="s">
        <v>276</v>
      </c>
      <c r="D16" s="50" t="s">
        <v>278</v>
      </c>
      <c r="E16" s="57" t="s">
        <v>135</v>
      </c>
      <c r="F16" s="53" t="s">
        <v>150</v>
      </c>
      <c r="G16" s="53" t="s">
        <v>136</v>
      </c>
      <c r="H16" s="55"/>
    </row>
    <row r="17" spans="1:8" ht="18" customHeight="1">
      <c r="A17" s="50">
        <v>13</v>
      </c>
      <c r="B17" s="51" t="s">
        <v>154</v>
      </c>
      <c r="C17" s="50" t="s">
        <v>242</v>
      </c>
      <c r="D17" s="50" t="s">
        <v>155</v>
      </c>
      <c r="E17" s="57" t="s">
        <v>135</v>
      </c>
      <c r="F17" s="53" t="s">
        <v>150</v>
      </c>
      <c r="G17" s="53" t="s">
        <v>136</v>
      </c>
      <c r="H17" s="55"/>
    </row>
    <row r="18" spans="1:8" ht="18" customHeight="1">
      <c r="A18" s="50">
        <v>14</v>
      </c>
      <c r="B18" s="51" t="s">
        <v>156</v>
      </c>
      <c r="C18" s="50" t="s">
        <v>242</v>
      </c>
      <c r="D18" s="50" t="s">
        <v>157</v>
      </c>
      <c r="E18" s="57" t="s">
        <v>135</v>
      </c>
      <c r="F18" s="53" t="s">
        <v>150</v>
      </c>
      <c r="G18" s="53" t="s">
        <v>136</v>
      </c>
      <c r="H18" s="55"/>
    </row>
    <row r="19" spans="1:8" ht="18" customHeight="1">
      <c r="A19" s="50">
        <v>18</v>
      </c>
      <c r="B19" s="51" t="s">
        <v>158</v>
      </c>
      <c r="C19" s="50" t="s">
        <v>243</v>
      </c>
      <c r="D19" s="50" t="s">
        <v>159</v>
      </c>
      <c r="E19" s="57" t="s">
        <v>135</v>
      </c>
      <c r="F19" s="53" t="s">
        <v>150</v>
      </c>
      <c r="G19" s="53" t="s">
        <v>136</v>
      </c>
      <c r="H19" s="55"/>
    </row>
    <row r="20" spans="1:8" ht="18" customHeight="1">
      <c r="A20" s="50">
        <v>19</v>
      </c>
      <c r="B20" s="51" t="s">
        <v>160</v>
      </c>
      <c r="C20" s="50" t="s">
        <v>243</v>
      </c>
      <c r="D20" s="50" t="s">
        <v>159</v>
      </c>
      <c r="E20" s="57" t="s">
        <v>135</v>
      </c>
      <c r="F20" s="53" t="s">
        <v>150</v>
      </c>
      <c r="G20" s="53" t="s">
        <v>136</v>
      </c>
      <c r="H20" s="55"/>
    </row>
    <row r="21" spans="1:8" ht="18" customHeight="1">
      <c r="A21" s="50">
        <v>20</v>
      </c>
      <c r="B21" s="51" t="s">
        <v>161</v>
      </c>
      <c r="C21" s="50" t="s">
        <v>243</v>
      </c>
      <c r="D21" s="50" t="s">
        <v>159</v>
      </c>
      <c r="E21" s="57" t="s">
        <v>135</v>
      </c>
      <c r="F21" s="53" t="s">
        <v>150</v>
      </c>
      <c r="G21" s="53" t="s">
        <v>136</v>
      </c>
      <c r="H21" s="55"/>
    </row>
    <row r="22" spans="1:8" ht="18" customHeight="1">
      <c r="A22" s="50">
        <v>21</v>
      </c>
      <c r="B22" s="51" t="s">
        <v>162</v>
      </c>
      <c r="C22" s="50" t="s">
        <v>243</v>
      </c>
      <c r="D22" s="50" t="s">
        <v>159</v>
      </c>
      <c r="E22" s="57" t="s">
        <v>135</v>
      </c>
      <c r="F22" s="53" t="s">
        <v>150</v>
      </c>
      <c r="G22" s="53" t="s">
        <v>136</v>
      </c>
      <c r="H22" s="55"/>
    </row>
    <row r="23" spans="1:8" ht="18" customHeight="1">
      <c r="A23" s="50">
        <v>22</v>
      </c>
      <c r="B23" s="51" t="s">
        <v>163</v>
      </c>
      <c r="C23" s="50" t="s">
        <v>243</v>
      </c>
      <c r="D23" s="50" t="s">
        <v>159</v>
      </c>
      <c r="E23" s="57" t="s">
        <v>135</v>
      </c>
      <c r="F23" s="53" t="s">
        <v>150</v>
      </c>
      <c r="G23" s="53" t="s">
        <v>136</v>
      </c>
      <c r="H23" s="55"/>
    </row>
    <row r="24" spans="1:8" ht="18" customHeight="1">
      <c r="A24" s="50">
        <v>23</v>
      </c>
      <c r="B24" s="51" t="s">
        <v>164</v>
      </c>
      <c r="C24" s="50" t="s">
        <v>165</v>
      </c>
      <c r="D24" s="50" t="s">
        <v>159</v>
      </c>
      <c r="E24" s="57" t="s">
        <v>135</v>
      </c>
      <c r="F24" s="53" t="s">
        <v>150</v>
      </c>
      <c r="G24" s="53" t="s">
        <v>136</v>
      </c>
      <c r="H24" s="55"/>
    </row>
    <row r="25" spans="1:8" ht="18" customHeight="1">
      <c r="A25" s="50">
        <v>24</v>
      </c>
      <c r="B25" s="51" t="s">
        <v>166</v>
      </c>
      <c r="C25" s="50" t="s">
        <v>244</v>
      </c>
      <c r="D25" s="50" t="s">
        <v>167</v>
      </c>
      <c r="E25" s="57" t="s">
        <v>135</v>
      </c>
      <c r="F25" s="53" t="s">
        <v>150</v>
      </c>
      <c r="G25" s="53" t="s">
        <v>136</v>
      </c>
      <c r="H25" s="55"/>
    </row>
    <row r="26" spans="1:8" ht="18" customHeight="1">
      <c r="A26" s="50">
        <v>25</v>
      </c>
      <c r="B26" s="51" t="s">
        <v>168</v>
      </c>
      <c r="C26" s="50" t="s">
        <v>169</v>
      </c>
      <c r="D26" s="50" t="s">
        <v>167</v>
      </c>
      <c r="E26" s="57" t="s">
        <v>135</v>
      </c>
      <c r="F26" s="53" t="s">
        <v>150</v>
      </c>
      <c r="G26" s="53" t="s">
        <v>136</v>
      </c>
      <c r="H26" s="55"/>
    </row>
    <row r="27" spans="1:8" ht="18" customHeight="1">
      <c r="A27" s="50">
        <v>26</v>
      </c>
      <c r="B27" s="55" t="s">
        <v>170</v>
      </c>
      <c r="C27" s="50" t="s">
        <v>171</v>
      </c>
      <c r="D27" s="53"/>
      <c r="E27" s="57" t="s">
        <v>135</v>
      </c>
      <c r="F27" s="53" t="s">
        <v>150</v>
      </c>
      <c r="G27" s="53" t="s">
        <v>136</v>
      </c>
      <c r="H27" s="55"/>
    </row>
    <row r="28" spans="1:8" ht="18" customHeight="1">
      <c r="A28" s="50">
        <v>27</v>
      </c>
      <c r="B28" s="55" t="s">
        <v>172</v>
      </c>
      <c r="C28" s="50" t="s">
        <v>173</v>
      </c>
      <c r="D28" s="53"/>
      <c r="E28" s="57" t="s">
        <v>135</v>
      </c>
      <c r="F28" s="53" t="s">
        <v>150</v>
      </c>
      <c r="G28" s="53" t="s">
        <v>136</v>
      </c>
      <c r="H28" s="55" t="s">
        <v>174</v>
      </c>
    </row>
    <row r="29" spans="1:8" ht="18" customHeight="1">
      <c r="A29" s="50">
        <v>28</v>
      </c>
      <c r="B29" s="55" t="s">
        <v>175</v>
      </c>
      <c r="C29" s="50" t="s">
        <v>176</v>
      </c>
      <c r="D29" s="53" t="s">
        <v>177</v>
      </c>
      <c r="E29" s="57" t="s">
        <v>135</v>
      </c>
      <c r="F29" s="53" t="s">
        <v>150</v>
      </c>
      <c r="G29" s="53" t="s">
        <v>136</v>
      </c>
      <c r="H29" s="55"/>
    </row>
    <row r="30" spans="1:8" ht="18" customHeight="1">
      <c r="A30" s="50">
        <v>29</v>
      </c>
      <c r="B30" s="51" t="s">
        <v>178</v>
      </c>
      <c r="C30" s="50" t="s">
        <v>179</v>
      </c>
      <c r="D30" s="50" t="s">
        <v>180</v>
      </c>
      <c r="E30" s="57" t="s">
        <v>135</v>
      </c>
      <c r="F30" s="53" t="s">
        <v>150</v>
      </c>
      <c r="G30" s="53" t="s">
        <v>136</v>
      </c>
      <c r="H30" s="55"/>
    </row>
    <row r="31" spans="1:8" ht="18" customHeight="1">
      <c r="A31" s="50">
        <v>30</v>
      </c>
      <c r="B31" s="55" t="s">
        <v>188</v>
      </c>
      <c r="C31" s="50" t="s">
        <v>181</v>
      </c>
      <c r="D31" s="53" t="s">
        <v>182</v>
      </c>
      <c r="E31" s="57" t="s">
        <v>135</v>
      </c>
      <c r="F31" s="53" t="s">
        <v>150</v>
      </c>
      <c r="G31" s="53" t="s">
        <v>136</v>
      </c>
      <c r="H31" s="55"/>
    </row>
    <row r="32" spans="1:8" ht="18" customHeight="1">
      <c r="A32" s="50">
        <v>31</v>
      </c>
      <c r="B32" s="51" t="s">
        <v>183</v>
      </c>
      <c r="C32" s="50" t="s">
        <v>184</v>
      </c>
      <c r="D32" s="50" t="s">
        <v>185</v>
      </c>
      <c r="E32" s="57" t="s">
        <v>135</v>
      </c>
      <c r="F32" s="53" t="s">
        <v>150</v>
      </c>
      <c r="G32" s="53" t="s">
        <v>136</v>
      </c>
      <c r="H32" s="55"/>
    </row>
    <row r="33" spans="1:8" ht="18" customHeight="1">
      <c r="A33" s="50">
        <v>32</v>
      </c>
      <c r="B33" s="51" t="s">
        <v>186</v>
      </c>
      <c r="C33" s="50" t="s">
        <v>280</v>
      </c>
      <c r="D33" s="50" t="s">
        <v>281</v>
      </c>
      <c r="E33" s="57" t="s">
        <v>135</v>
      </c>
      <c r="F33" s="53" t="s">
        <v>150</v>
      </c>
      <c r="G33" s="53" t="s">
        <v>136</v>
      </c>
      <c r="H33" s="55"/>
    </row>
    <row r="34" spans="1:8">
      <c r="A34" s="58" t="s">
        <v>267</v>
      </c>
      <c r="B34" s="48"/>
      <c r="C34" s="48"/>
      <c r="D34" s="48"/>
      <c r="E34" s="48"/>
      <c r="F34" s="48"/>
      <c r="G34" s="48"/>
      <c r="H34" s="59"/>
    </row>
    <row r="35" spans="1:8" ht="16.5" customHeight="1">
      <c r="A35" s="113" t="s">
        <v>187</v>
      </c>
      <c r="B35" s="114"/>
      <c r="C35" s="114"/>
      <c r="D35" s="114"/>
      <c r="E35" s="114"/>
      <c r="F35" s="114"/>
      <c r="G35" s="114"/>
      <c r="H35" s="115"/>
    </row>
  </sheetData>
  <mergeCells count="4">
    <mergeCell ref="A35:H35"/>
    <mergeCell ref="A1:H1"/>
    <mergeCell ref="A3:H3"/>
    <mergeCell ref="A2:H2"/>
  </mergeCells>
  <phoneticPr fontId="8" type="noConversion"/>
  <printOptions horizontalCentered="1" verticalCentered="1"/>
  <pageMargins left="0.39370078740157483" right="0.39370078740157483" top="0.39370078740157483" bottom="0.39370078740157483" header="0.51181102362204722" footer="0.51181102362204722"/>
  <pageSetup paperSize="9" scale="76" orientation="landscape" r:id="rId1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"/>
  <sheetViews>
    <sheetView workbookViewId="0">
      <selection activeCell="A11" sqref="A11:M11"/>
    </sheetView>
  </sheetViews>
  <sheetFormatPr baseColWidth="10" defaultColWidth="8.83203125" defaultRowHeight="15"/>
  <cols>
    <col min="13" max="13" width="24" customWidth="1"/>
  </cols>
  <sheetData>
    <row r="1" spans="1:13">
      <c r="A1" s="122" t="s">
        <v>269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</row>
    <row r="2" spans="1:13">
      <c r="A2" s="122"/>
      <c r="B2" s="122"/>
      <c r="C2" s="122"/>
      <c r="D2" s="122"/>
      <c r="E2" s="122"/>
      <c r="F2" s="122"/>
      <c r="G2" s="122"/>
      <c r="H2" s="122"/>
      <c r="I2" s="122"/>
      <c r="J2" s="122"/>
      <c r="K2" s="122"/>
      <c r="L2" s="122"/>
      <c r="M2" s="122"/>
    </row>
    <row r="3" spans="1:13" ht="20" customHeight="1">
      <c r="A3" s="123" t="s">
        <v>189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</row>
    <row r="4" spans="1:13" ht="20" customHeight="1">
      <c r="A4" s="124" t="s">
        <v>197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spans="1:13" ht="29" customHeight="1">
      <c r="A5" s="119" t="s">
        <v>190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</row>
    <row r="6" spans="1:13" ht="29" customHeight="1">
      <c r="A6" s="119" t="s">
        <v>200</v>
      </c>
      <c r="B6" s="119"/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</row>
    <row r="7" spans="1:13" ht="29" customHeight="1">
      <c r="A7" s="119" t="s">
        <v>203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</row>
    <row r="8" spans="1:13" ht="29" customHeight="1">
      <c r="A8" s="119" t="s">
        <v>202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</row>
    <row r="9" spans="1:13" ht="29" customHeight="1">
      <c r="A9" s="119" t="s">
        <v>205</v>
      </c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</row>
    <row r="10" spans="1:13" ht="29" customHeight="1">
      <c r="A10" s="119" t="s">
        <v>204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19"/>
    </row>
    <row r="11" spans="1:13" ht="29" customHeight="1">
      <c r="A11" s="119" t="s">
        <v>198</v>
      </c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</row>
    <row r="12" spans="1:13" ht="29" customHeight="1">
      <c r="A12" s="119" t="s">
        <v>206</v>
      </c>
      <c r="B12" s="119"/>
      <c r="C12" s="119"/>
      <c r="D12" s="119"/>
      <c r="E12" s="119"/>
      <c r="F12" s="119"/>
      <c r="G12" s="119"/>
      <c r="H12" s="119"/>
      <c r="I12" s="119"/>
      <c r="J12" s="119"/>
      <c r="K12" s="119"/>
      <c r="L12" s="119"/>
      <c r="M12" s="119"/>
    </row>
    <row r="13" spans="1:13" ht="29" customHeight="1">
      <c r="A13" s="119" t="s">
        <v>207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</row>
    <row r="14" spans="1:13" ht="29" customHeight="1">
      <c r="A14" s="119" t="s">
        <v>208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</row>
    <row r="15" spans="1:13" ht="29" customHeight="1">
      <c r="A15" s="119" t="s">
        <v>209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19"/>
    </row>
    <row r="16" spans="1:13" ht="29" customHeight="1">
      <c r="A16" s="119" t="s">
        <v>210</v>
      </c>
      <c r="B16" s="119"/>
      <c r="C16" s="119"/>
      <c r="D16" s="119"/>
      <c r="E16" s="119"/>
      <c r="F16" s="119"/>
      <c r="G16" s="119"/>
      <c r="H16" s="119"/>
      <c r="I16" s="119"/>
      <c r="J16" s="119"/>
      <c r="K16" s="119"/>
      <c r="L16" s="119"/>
      <c r="M16" s="119"/>
    </row>
    <row r="17" spans="1:13" ht="29" customHeight="1">
      <c r="A17" s="119" t="s">
        <v>199</v>
      </c>
      <c r="B17" s="119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</row>
    <row r="18" spans="1:13" ht="29" customHeight="1">
      <c r="A18" s="120" t="s">
        <v>223</v>
      </c>
      <c r="B18" s="119"/>
      <c r="C18" s="119"/>
      <c r="D18" s="119"/>
      <c r="E18" s="119"/>
      <c r="F18" s="119"/>
      <c r="G18" s="119"/>
      <c r="H18" s="119"/>
      <c r="I18" s="119"/>
      <c r="J18" s="119"/>
      <c r="K18" s="119"/>
      <c r="L18" s="119"/>
      <c r="M18" s="119"/>
    </row>
    <row r="19" spans="1:13" ht="29" customHeight="1">
      <c r="A19" s="120" t="s">
        <v>263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</row>
    <row r="20" spans="1:13" ht="29" customHeight="1">
      <c r="A20" s="120" t="s">
        <v>264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</row>
    <row r="21" spans="1:13" ht="29" customHeight="1">
      <c r="A21" s="119" t="s">
        <v>211</v>
      </c>
      <c r="B21" s="119"/>
      <c r="C21" s="119"/>
      <c r="D21" s="119"/>
      <c r="E21" s="119"/>
      <c r="F21" s="119"/>
      <c r="G21" s="119"/>
      <c r="H21" s="119"/>
      <c r="I21" s="119"/>
      <c r="J21" s="119"/>
      <c r="K21" s="119"/>
      <c r="L21" s="119"/>
      <c r="M21" s="119"/>
    </row>
    <row r="22" spans="1:13" ht="29" customHeight="1">
      <c r="A22" s="119" t="s">
        <v>212</v>
      </c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</row>
    <row r="23" spans="1:13" ht="29" customHeight="1">
      <c r="A23" s="119" t="s">
        <v>213</v>
      </c>
      <c r="B23" s="119"/>
      <c r="C23" s="119"/>
      <c r="D23" s="119"/>
      <c r="E23" s="119"/>
      <c r="F23" s="119"/>
      <c r="G23" s="119"/>
      <c r="H23" s="119"/>
      <c r="I23" s="119"/>
      <c r="J23" s="119"/>
      <c r="K23" s="119"/>
      <c r="L23" s="119"/>
      <c r="M23" s="119"/>
    </row>
    <row r="24" spans="1:13" ht="29" customHeight="1">
      <c r="A24" s="119" t="s">
        <v>214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</row>
    <row r="25" spans="1:13" ht="29" customHeight="1">
      <c r="A25" s="120" t="s">
        <v>221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19"/>
      <c r="L25" s="119"/>
      <c r="M25" s="119"/>
    </row>
    <row r="26" spans="1:13" ht="29" customHeight="1">
      <c r="A26" s="119" t="s">
        <v>216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</row>
    <row r="27" spans="1:13" ht="29" customHeight="1">
      <c r="A27" s="119" t="s">
        <v>215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</row>
    <row r="28" spans="1:13" ht="29" customHeight="1">
      <c r="A28" s="120" t="s">
        <v>222</v>
      </c>
      <c r="B28" s="119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</row>
    <row r="29" spans="1:13" ht="29" customHeight="1">
      <c r="A29" s="119" t="s">
        <v>218</v>
      </c>
      <c r="B29" s="119"/>
      <c r="C29" s="119"/>
      <c r="D29" s="119"/>
      <c r="E29" s="119"/>
      <c r="F29" s="119"/>
      <c r="G29" s="119"/>
      <c r="H29" s="119"/>
      <c r="I29" s="119"/>
      <c r="J29" s="119"/>
      <c r="K29" s="119"/>
      <c r="L29" s="119"/>
      <c r="M29" s="119"/>
    </row>
    <row r="30" spans="1:13" ht="29" customHeight="1">
      <c r="A30" s="119" t="s">
        <v>217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</row>
    <row r="31" spans="1:13" ht="29" customHeight="1">
      <c r="A31" s="119" t="s">
        <v>191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119"/>
    </row>
    <row r="32" spans="1:13" ht="29" customHeight="1">
      <c r="A32" s="119" t="s">
        <v>192</v>
      </c>
      <c r="B32" s="119"/>
      <c r="C32" s="119"/>
      <c r="D32" s="119"/>
      <c r="E32" s="119"/>
      <c r="F32" s="119"/>
      <c r="G32" s="119"/>
      <c r="H32" s="119"/>
      <c r="I32" s="119"/>
      <c r="J32" s="119"/>
      <c r="K32" s="119"/>
      <c r="L32" s="119"/>
      <c r="M32" s="119"/>
    </row>
    <row r="33" spans="1:13" ht="29" customHeight="1">
      <c r="A33" s="119" t="s">
        <v>193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119"/>
      <c r="M33" s="119"/>
    </row>
    <row r="34" spans="1:13" ht="29" customHeight="1">
      <c r="A34" s="119" t="s">
        <v>201</v>
      </c>
      <c r="B34" s="119"/>
      <c r="C34" s="119"/>
      <c r="D34" s="119"/>
      <c r="E34" s="119"/>
      <c r="F34" s="119"/>
      <c r="G34" s="119"/>
      <c r="H34" s="119"/>
      <c r="I34" s="119"/>
      <c r="J34" s="119"/>
      <c r="K34" s="119"/>
      <c r="L34" s="119"/>
      <c r="M34" s="119"/>
    </row>
    <row r="35" spans="1:13" ht="29" customHeight="1">
      <c r="A35" s="119" t="s">
        <v>194</v>
      </c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</row>
    <row r="36" spans="1:13" ht="20" customHeight="1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</row>
    <row r="37" spans="1:13" ht="20" customHeight="1">
      <c r="A37" s="60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</row>
    <row r="38" spans="1:13" ht="30" customHeight="1">
      <c r="A38" s="121" t="s">
        <v>195</v>
      </c>
      <c r="B38" s="121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</row>
    <row r="39" spans="1:13" ht="20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</row>
    <row r="40" spans="1:13" ht="30" customHeight="1">
      <c r="A40" s="121" t="s">
        <v>196</v>
      </c>
      <c r="B40" s="121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</row>
  </sheetData>
  <mergeCells count="36">
    <mergeCell ref="A7:M7"/>
    <mergeCell ref="A3:M3"/>
    <mergeCell ref="A4:M4"/>
    <mergeCell ref="A5:M5"/>
    <mergeCell ref="A6:M6"/>
    <mergeCell ref="A8:M8"/>
    <mergeCell ref="A9:M9"/>
    <mergeCell ref="A10:M10"/>
    <mergeCell ref="A11:M11"/>
    <mergeCell ref="A17:M17"/>
    <mergeCell ref="A13:M13"/>
    <mergeCell ref="A14:M14"/>
    <mergeCell ref="A15:M15"/>
    <mergeCell ref="A16:M16"/>
    <mergeCell ref="A12:M12"/>
    <mergeCell ref="A18:M18"/>
    <mergeCell ref="A40:M40"/>
    <mergeCell ref="A24:M24"/>
    <mergeCell ref="A25:M25"/>
    <mergeCell ref="A1:M2"/>
    <mergeCell ref="A32:M32"/>
    <mergeCell ref="A33:M33"/>
    <mergeCell ref="A34:M34"/>
    <mergeCell ref="A35:M35"/>
    <mergeCell ref="A38:M38"/>
    <mergeCell ref="A27:M27"/>
    <mergeCell ref="A28:M28"/>
    <mergeCell ref="A23:M23"/>
    <mergeCell ref="A19:M19"/>
    <mergeCell ref="A20:M20"/>
    <mergeCell ref="A21:M21"/>
    <mergeCell ref="A29:M29"/>
    <mergeCell ref="A30:M30"/>
    <mergeCell ref="A31:M31"/>
    <mergeCell ref="A26:M26"/>
    <mergeCell ref="A22:M22"/>
  </mergeCells>
  <phoneticPr fontId="8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半包预算</vt:lpstr>
      <vt:lpstr>半包材料清单</vt:lpstr>
      <vt:lpstr>预算协议</vt:lpstr>
      <vt:lpstr>半包预算!Print_Area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yuankun li</cp:lastModifiedBy>
  <cp:revision>1</cp:revision>
  <cp:lastPrinted>2018-06-15T22:50:55Z</cp:lastPrinted>
  <dcterms:created xsi:type="dcterms:W3CDTF">2014-04-05T02:40:04Z</dcterms:created>
  <dcterms:modified xsi:type="dcterms:W3CDTF">2018-08-26T07:13:06Z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