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737" documentId="11_7F4755BF84DCCE43E268565A8931F45BFA75341E" xr6:coauthVersionLast="47" xr6:coauthVersionMax="47" xr10:uidLastSave="{8E9096E0-2B58-41DB-862D-F1AC4B051183}"/>
  <bookViews>
    <workbookView xWindow="240" yWindow="105" windowWidth="14805" windowHeight="8010" xr2:uid="{00000000-000D-0000-FFFF-FFFF00000000}"/>
  </bookViews>
  <sheets>
    <sheet name="Projeto (Contr. de Invest.)" sheetId="2" r:id="rId1"/>
    <sheet name="Planilha1" sheetId="3" r:id="rId2"/>
  </sheets>
  <definedNames>
    <definedName name="Aporte">'Projeto (Contr. de Invest.)'!$D$17:$D$17</definedName>
    <definedName name="patrimonio">'Projeto (Contr. de Invest.)'!$D$20:$D$20</definedName>
    <definedName name="Qtd_Anos">'Projeto (Contr. de Invest.)'!$D$18:$D$18</definedName>
    <definedName name="RendimentoCarteira">'Projeto (Contr. de Invest.)'!$D$13:$D$13</definedName>
    <definedName name="salario">'Projeto (Contr. de Invest.)'!$D$12:$D$12</definedName>
    <definedName name="sugestao_invest">'Projeto (Contr. de Invest.)'!$D$14:$D$14</definedName>
    <definedName name="Taxa_Mensal">'Projeto (Contr. de Invest.)'!$D$19:$D$19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C35" i="2"/>
  <c r="C36" i="2"/>
  <c r="C37" i="2"/>
  <c r="C38" i="2"/>
  <c r="C39" i="2"/>
  <c r="C34" i="2"/>
  <c r="A16" i="3"/>
  <c r="A17" i="3"/>
  <c r="A18" i="3"/>
  <c r="A19" i="3"/>
  <c r="A20" i="3"/>
  <c r="A15" i="3"/>
  <c r="A10" i="3"/>
  <c r="A11" i="3"/>
  <c r="A12" i="3"/>
  <c r="A13" i="3"/>
  <c r="A14" i="3"/>
  <c r="A9" i="3"/>
  <c r="A4" i="3"/>
  <c r="A5" i="3"/>
  <c r="A6" i="3"/>
  <c r="A7" i="3"/>
  <c r="A8" i="3"/>
  <c r="A3" i="3"/>
  <c r="C31" i="2" a="1"/>
  <c r="C31" i="2"/>
  <c r="C24" i="2"/>
  <c r="D20" i="2" a="1"/>
  <c r="D20" i="2"/>
  <c r="D21" i="2" s="1" a="1"/>
  <c r="D21" i="2" s="1"/>
  <c r="C25" i="2"/>
  <c r="D25" i="2" s="1" a="1"/>
  <c r="D25" i="2" s="1"/>
  <c r="C26" i="2"/>
  <c r="D26" i="2" s="1" a="1"/>
  <c r="D26" i="2" s="1"/>
  <c r="C27" i="2"/>
  <c r="D27" i="2" s="1" a="1"/>
  <c r="D27" i="2" s="1"/>
  <c r="C28" i="2"/>
  <c r="D28" i="2" s="1" a="1"/>
  <c r="D28" i="2" s="1"/>
  <c r="D24" i="2" a="1"/>
  <c r="D24" i="2" s="1"/>
  <c r="D36" i="2" l="1"/>
  <c r="D35" i="2"/>
  <c r="D37" i="2"/>
  <c r="D38" i="2"/>
  <c r="D39" i="2"/>
  <c r="D34" i="2"/>
  <c r="D4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<sst xmlns="http://schemas.openxmlformats.org/spreadsheetml/2006/main" count="71" uniqueCount="35">
  <si>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 xml:space="preserve"> CONFIGURAÇÕES</t>
  </si>
  <si>
    <t>Salário</t>
  </si>
  <si>
    <t>Rendimento carteira</t>
  </si>
  <si>
    <t>Sugestão de investimento (30%)</t>
  </si>
  <si>
    <t xml:space="preserve"> 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</si>
  <si>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</si>
  <si>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</si>
  <si>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</si>
  <si>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</si>
  <si>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</si>
  <si>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</si>
  <si>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</si>
  <si>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anos?</t>
  </si>
  <si>
    <t>Quanto em 5 anos?</t>
  </si>
  <si>
    <t>Quando em 10 anos?</t>
  </si>
  <si>
    <t>Quanto em 20 anos?</t>
  </si>
  <si>
    <t>Quanto em 30 anos?</t>
  </si>
  <si>
    <t xml:space="preserve"> PERFIL</t>
  </si>
  <si>
    <t>Conservador</t>
  </si>
  <si>
    <t>Valor a ser investido por mês</t>
  </si>
  <si>
    <t>TIPO DE FII</t>
  </si>
  <si>
    <t xml:space="preserve">Percentual sugerido </t>
  </si>
  <si>
    <t>Valores</t>
  </si>
  <si>
    <t>PAPEL</t>
  </si>
  <si>
    <t>TIJOLO</t>
  </si>
  <si>
    <t>HIBRIDOS</t>
  </si>
  <si>
    <t>FOF'S</t>
  </si>
  <si>
    <t>DESENVOLVIMENTO</t>
  </si>
  <si>
    <t>HOTELARIAS</t>
  </si>
  <si>
    <t xml:space="preserve"> </t>
  </si>
  <si>
    <t>CHAVE</t>
  </si>
  <si>
    <t>Perfil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</si>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</sst>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Batang"/>
    </font>
    <font>
      <sz val="20"/>
      <color theme="0"/>
      <name val="Batang"/>
    </font>
    <font>
      <b/>
      <sz val="20"/>
      <color theme="0"/>
      <name val="Batang"/>
    </font>
    <font>
      <b/>
      <sz val="12"/>
      <color theme="0"/>
      <name val="Batang"/>
    </font>
    <font>
      <sz val="12"/>
      <color theme="0"/>
      <name val="Batang"/>
    </font>
    <font>
      <sz val="11"/>
      <color theme="0"/>
      <name val="Batang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medium">
        <color theme="0" tint="-0.249977111117893"/>
      </bottom>
      <diagonal/>
    </border>
    <border>
      <left/>
      <right/>
      <top style="thin">
        <color theme="1"/>
      </top>
      <bottom style="medium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medium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5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/>
    <xf numFmtId="0" fontId="3" fillId="4" borderId="1" xfId="0" applyFont="1" applyFill="1" applyBorder="1" applyAlignment="1">
      <alignment horizontal="left" vertical="center" indent="2"/>
    </xf>
    <xf numFmtId="0" fontId="3" fillId="4" borderId="2" xfId="0" applyFont="1" applyFill="1" applyBorder="1" applyAlignment="1">
      <alignment horizontal="left" vertical="center" indent="2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center"/>
    </xf>
    <xf numFmtId="8" fontId="0" fillId="4" borderId="1" xfId="0" applyNumberFormat="1" applyFont="1" applyFill="1" applyBorder="1" applyAlignment="1">
      <alignment horizontal="center" vertical="center"/>
    </xf>
    <xf numFmtId="8" fontId="0" fillId="4" borderId="2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164" fontId="0" fillId="6" borderId="0" xfId="0" applyNumberFormat="1" applyFill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indent="2"/>
    </xf>
    <xf numFmtId="8" fontId="0" fillId="4" borderId="8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 indent="2"/>
    </xf>
    <xf numFmtId="0" fontId="3" fillId="4" borderId="10" xfId="0" applyFont="1" applyFill="1" applyBorder="1" applyAlignment="1">
      <alignment horizontal="left" vertical="center" indent="2"/>
    </xf>
    <xf numFmtId="8" fontId="0" fillId="4" borderId="11" xfId="0" applyNumberFormat="1" applyFont="1" applyFill="1" applyBorder="1" applyAlignment="1">
      <alignment horizontal="center" vertical="center"/>
    </xf>
    <xf numFmtId="8" fontId="0" fillId="4" borderId="12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 indent="2"/>
    </xf>
    <xf numFmtId="164" fontId="1" fillId="0" borderId="8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 indent="2"/>
    </xf>
    <xf numFmtId="0" fontId="1" fillId="0" borderId="16" xfId="0" applyFont="1" applyBorder="1" applyAlignment="1">
      <alignment horizontal="center" vertical="center"/>
    </xf>
    <xf numFmtId="10" fontId="1" fillId="0" borderId="16" xfId="0" applyNumberFormat="1" applyFont="1" applyBorder="1" applyAlignment="1">
      <alignment horizontal="center" vertical="center"/>
    </xf>
    <xf numFmtId="8" fontId="0" fillId="4" borderId="16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 indent="2"/>
    </xf>
    <xf numFmtId="0" fontId="3" fillId="4" borderId="11" xfId="0" applyFont="1" applyFill="1" applyBorder="1" applyAlignment="1">
      <alignment horizontal="left" vertical="center" indent="2"/>
    </xf>
    <xf numFmtId="8" fontId="0" fillId="4" borderId="17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164" fontId="0" fillId="4" borderId="17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'Projeto (Contr. de Invest.)'!$C$33</c:f>
              <c:strCache>
                <c:ptCount val="1"/>
                <c:pt idx="0">
                  <c:v>Percentual sugerido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'Projeto (Contr. de Invest.)'!$B$34:$B$39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'Projeto (Contr. de Invest.)'!$C$34:$C$39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1-4D51-AE9E-B6D3DE90B0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40</xdr:row>
      <xdr:rowOff>76200</xdr:rowOff>
    </xdr:from>
    <xdr:to>
      <xdr:col>4</xdr:col>
      <xdr:colOff>0</xdr:colOff>
      <xdr:row>52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A960C6-E3CB-EC85-D638-96228BE44AE5}"/>
            </a:ext>
            <a:ext uri="{147F2762-F138-4A5C-976F-8EAC2B608ADB}">
              <a16:predDERef xmlns:a16="http://schemas.microsoft.com/office/drawing/2014/main" pred="{D27FFCC6-E5F6-37D1-4524-C5498752C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9525</xdr:colOff>
      <xdr:row>9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27FFCC6-E5F6-37D1-4524-C5498752C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9333" b="9333"/>
        <a:stretch>
          <a:fillRect/>
        </a:stretch>
      </xdr:blipFill>
      <xdr:spPr>
        <a:xfrm>
          <a:off x="200025" y="0"/>
          <a:ext cx="582930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7E30-20A2-4CF5-8BAE-2EB2FBEED97C}">
  <dimension ref="A11:L43"/>
  <sheetViews>
    <sheetView showGridLines="0" tabSelected="1" workbookViewId="0">
      <selection activeCell="G10" sqref="G10"/>
    </sheetView>
  </sheetViews>
  <sheetFormatPr defaultColWidth="0" defaultRowHeight="15"/>
  <cols>
    <col min="1" max="1" width="3" bestFit="1" customWidth="1"/>
    <col min="2" max="2" width="43.7109375" style="16" customWidth="1"/>
    <col min="3" max="3" width="24.140625" style="16" customWidth="1"/>
    <col min="4" max="4" width="19.42578125" style="16" customWidth="1"/>
    <col min="5" max="5" width="3" customWidth="1"/>
    <col min="6" max="8" width="2.5703125" customWidth="1"/>
    <col min="9" max="9" width="2.5703125" hidden="1" customWidth="1"/>
    <col min="10" max="12" width="9.140625" hidden="1" customWidth="1"/>
  </cols>
  <sheetData>
    <row r="11" spans="2:9" ht="26.25" customHeight="1">
      <c r="B11" s="46" t="s">
        <v>0</v>
      </c>
      <c r="C11" s="47"/>
      <c r="D11" s="48"/>
    </row>
    <row r="12" spans="2:9" ht="15.75">
      <c r="B12" s="37" t="s">
        <v>1</v>
      </c>
      <c r="C12" s="12"/>
      <c r="D12" s="38">
        <v>1083</v>
      </c>
      <c r="G12" s="5"/>
    </row>
    <row r="13" spans="2:9" ht="15.75">
      <c r="B13" s="39" t="s">
        <v>2</v>
      </c>
      <c r="C13" s="13"/>
      <c r="D13" s="41">
        <v>9.2999999999999992E-3</v>
      </c>
    </row>
    <row r="14" spans="2:9" ht="15.75">
      <c r="B14" s="43" t="s">
        <v>3</v>
      </c>
      <c r="C14" s="44"/>
      <c r="D14" s="49">
        <f>D12*30%</f>
        <v>324.89999999999998</v>
      </c>
    </row>
    <row r="15" spans="2:9">
      <c r="H15" s="6"/>
      <c r="I15" s="6"/>
    </row>
    <row r="16" spans="2:9" ht="26.25" customHeight="1">
      <c r="B16" s="34" t="s">
        <v>4</v>
      </c>
      <c r="C16" s="35"/>
      <c r="D16" s="36"/>
    </row>
    <row r="17" spans="1:6" ht="15.75" customHeight="1">
      <c r="B17" s="37" t="s">
        <v>5</v>
      </c>
      <c r="C17" s="12"/>
      <c r="D17" s="38">
        <v>324.89999999999998</v>
      </c>
    </row>
    <row r="18" spans="1:6" ht="15.75">
      <c r="B18" s="39" t="s">
        <v>6</v>
      </c>
      <c r="C18" s="13"/>
      <c r="D18" s="40">
        <v>10</v>
      </c>
    </row>
    <row r="19" spans="1:6" ht="15.75" customHeight="1">
      <c r="B19" s="39" t="s">
        <v>7</v>
      </c>
      <c r="C19" s="13"/>
      <c r="D19" s="41">
        <v>9.7000000000000003E-3</v>
      </c>
      <c r="F19" s="4"/>
    </row>
    <row r="20" spans="1:6" ht="15.75" customHeight="1">
      <c r="B20" s="39" t="s">
        <v>8</v>
      </c>
      <c r="C20" s="13"/>
      <c r="D20" s="42" cm="1">
        <f t="array" ref="D20">FV(Taxa_Mensal,Qtd_Anos*12,Aporte*-1)</f>
        <v>73179.682226597361</v>
      </c>
      <c r="E20" s="1"/>
    </row>
    <row r="21" spans="1:6" ht="15.75" customHeight="1">
      <c r="B21" s="43" t="s">
        <v>9</v>
      </c>
      <c r="C21" s="44"/>
      <c r="D21" s="45" cm="1">
        <f t="array" ref="D21">patrimonio*RendimentoCarteira</f>
        <v>680.57104470735544</v>
      </c>
      <c r="F21" s="3"/>
    </row>
    <row r="23" spans="1:6" ht="24">
      <c r="B23" s="25" t="s">
        <v>10</v>
      </c>
      <c r="C23" s="26"/>
      <c r="D23" s="27" t="s">
        <v>11</v>
      </c>
    </row>
    <row r="24" spans="1:6" ht="15.75">
      <c r="A24" s="2">
        <v>2</v>
      </c>
      <c r="B24" s="28" t="s">
        <v>12</v>
      </c>
      <c r="C24" s="17">
        <f>FV($D$19,$A24*12,$D$17*-1)</f>
        <v>8732.572644795322</v>
      </c>
      <c r="D24" s="29" cm="1">
        <f t="array" ref="D24">C24*RendimentoCarteira</f>
        <v>81.212925596596492</v>
      </c>
    </row>
    <row r="25" spans="1:6" ht="15.75">
      <c r="A25" s="2">
        <v>5</v>
      </c>
      <c r="B25" s="30" t="s">
        <v>13</v>
      </c>
      <c r="C25" s="18">
        <f>FV($D$19,$A25*12,$D$17*-1)</f>
        <v>26280.122690021901</v>
      </c>
      <c r="D25" s="29" cm="1">
        <f t="array" ref="D25">C25*RendimentoCarteira</f>
        <v>244.40514101720365</v>
      </c>
    </row>
    <row r="26" spans="1:6" ht="15.75">
      <c r="A26" s="2">
        <v>10</v>
      </c>
      <c r="B26" s="30" t="s">
        <v>14</v>
      </c>
      <c r="C26" s="18">
        <f>FV($D$19,$A26*12,$D$17*-1)</f>
        <v>73179.682226597361</v>
      </c>
      <c r="D26" s="29" cm="1">
        <f t="array" ref="D26">C26*RendimentoCarteira</f>
        <v>680.57104470735544</v>
      </c>
    </row>
    <row r="27" spans="1:6" ht="15.75">
      <c r="A27" s="2">
        <v>20</v>
      </c>
      <c r="B27" s="30" t="s">
        <v>15</v>
      </c>
      <c r="C27" s="18">
        <f>FV($D$19,$A27*12,$D$17*-1)</f>
        <v>306242.64897342236</v>
      </c>
      <c r="D27" s="29" cm="1">
        <f t="array" ref="D27">C27*RendimentoCarteira</f>
        <v>2848.0566354528278</v>
      </c>
    </row>
    <row r="28" spans="1:6" ht="15.75">
      <c r="A28" s="2">
        <v>30</v>
      </c>
      <c r="B28" s="31" t="s">
        <v>16</v>
      </c>
      <c r="C28" s="32">
        <f>FV($D$19,$A28*12,$D$17*-1)</f>
        <v>1048502.5880182178</v>
      </c>
      <c r="D28" s="33" cm="1">
        <f t="array" ref="D28">C28*RendimentoCarteira</f>
        <v>9751.0740685694254</v>
      </c>
    </row>
    <row r="30" spans="1:6" ht="24" customHeight="1">
      <c r="B30" s="7" t="s">
        <v>17</v>
      </c>
      <c r="C30" s="9" t="s">
        <v>18</v>
      </c>
      <c r="D30" s="8"/>
    </row>
    <row r="31" spans="1:6">
      <c r="B31" s="19" t="s">
        <v>19</v>
      </c>
      <c r="C31" s="20" cm="1">
        <f t="array" ref="C31">Aporte</f>
        <v>324.89999999999998</v>
      </c>
      <c r="D31" s="19"/>
    </row>
    <row r="33" spans="2:4">
      <c r="B33" s="21" t="s">
        <v>20</v>
      </c>
      <c r="C33" s="22" t="s">
        <v>21</v>
      </c>
      <c r="D33" s="21" t="s">
        <v>22</v>
      </c>
    </row>
    <row r="34" spans="2:4" ht="15" customHeight="1">
      <c r="B34" s="50" t="s">
        <v>23</v>
      </c>
      <c r="C34" s="51">
        <f>VLOOKUP($C$30&amp;"-"&amp;B34,Planilha1!$A:$D,4,FALSE)</f>
        <v>0.3</v>
      </c>
      <c r="D34" s="20">
        <f>C34*$C$31</f>
        <v>97.469999999999985</v>
      </c>
    </row>
    <row r="35" spans="2:4">
      <c r="B35" s="50" t="s">
        <v>24</v>
      </c>
      <c r="C35" s="51">
        <f>VLOOKUP($C$30&amp;"-"&amp;B35,Planilha1!$A:$D,4,FALSE)</f>
        <v>0.5</v>
      </c>
      <c r="D35" s="20">
        <f t="shared" ref="D35:D39" si="0">C35*$C$31</f>
        <v>162.44999999999999</v>
      </c>
    </row>
    <row r="36" spans="2:4">
      <c r="B36" s="50" t="s">
        <v>25</v>
      </c>
      <c r="C36" s="51">
        <f>VLOOKUP($C$30&amp;"-"&amp;B36,Planilha1!$A:$D,4,FALSE)</f>
        <v>0.1</v>
      </c>
      <c r="D36" s="20">
        <f>C36*$C$31</f>
        <v>32.49</v>
      </c>
    </row>
    <row r="37" spans="2:4">
      <c r="B37" s="50" t="s">
        <v>26</v>
      </c>
      <c r="C37" s="51">
        <f>VLOOKUP($C$30&amp;"-"&amp;B37,Planilha1!$A:$D,4,FALSE)</f>
        <v>0.1</v>
      </c>
      <c r="D37" s="20">
        <f t="shared" si="0"/>
        <v>32.49</v>
      </c>
    </row>
    <row r="38" spans="2:4">
      <c r="B38" s="50" t="s">
        <v>27</v>
      </c>
      <c r="C38" s="51">
        <f>VLOOKUP($C$30&amp;"-"&amp;B38,Planilha1!$A:$D,4,FALSE)</f>
        <v>0</v>
      </c>
      <c r="D38" s="20">
        <f t="shared" si="0"/>
        <v>0</v>
      </c>
    </row>
    <row r="39" spans="2:4">
      <c r="B39" s="50" t="s">
        <v>28</v>
      </c>
      <c r="C39" s="51">
        <f>VLOOKUP($C$30&amp;"-"&amp;B39,Planilha1!$A:$D,4,FALSE)</f>
        <v>0</v>
      </c>
      <c r="D39" s="20">
        <f t="shared" si="0"/>
        <v>0</v>
      </c>
    </row>
    <row r="40" spans="2:4">
      <c r="B40" s="23"/>
      <c r="C40" s="23"/>
      <c r="D40" s="24">
        <f>SUM(D34:D39)</f>
        <v>324.89999999999998</v>
      </c>
    </row>
    <row r="43" spans="2:4">
      <c r="C43" s="16" t="s">
        <v>29</v>
      </c>
    </row>
  </sheetData>
  <mergeCells count="11">
    <mergeCell ref="B12:C12"/>
    <mergeCell ref="B13:C13"/>
    <mergeCell ref="B14:C14"/>
    <mergeCell ref="B11:D11"/>
    <mergeCell ref="B23:C23"/>
    <mergeCell ref="B17:C17"/>
    <mergeCell ref="B18:C18"/>
    <mergeCell ref="B19:C19"/>
    <mergeCell ref="B20:C20"/>
    <mergeCell ref="B21:C21"/>
    <mergeCell ref="B16:D16"/>
  </mergeCells>
  <dataValidations count="1">
    <dataValidation type="list" allowBlank="1" showInputMessage="1" showErrorMessage="1" sqref="C30" xr:uid="{45005E40-E4C7-434C-A164-16DC623F2609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6BA8-9E40-4DBB-962F-89978AEBC0A5}">
  <dimension ref="A2:G20"/>
  <sheetViews>
    <sheetView workbookViewId="0">
      <selection activeCell="H19" sqref="H19"/>
    </sheetView>
  </sheetViews>
  <sheetFormatPr defaultRowHeight="15"/>
  <cols>
    <col min="1" max="1" width="30.140625" bestFit="1" customWidth="1"/>
    <col min="2" max="2" width="13.5703125" customWidth="1"/>
    <col min="3" max="3" width="19.42578125" customWidth="1"/>
    <col min="4" max="4" width="9" customWidth="1"/>
  </cols>
  <sheetData>
    <row r="2" spans="1:7">
      <c r="A2" t="s">
        <v>30</v>
      </c>
      <c r="B2" s="10" t="s">
        <v>31</v>
      </c>
      <c r="C2" s="10" t="s">
        <v>20</v>
      </c>
      <c r="D2" s="10" t="s">
        <v>32</v>
      </c>
    </row>
    <row r="3" spans="1:7">
      <c r="A3" t="str">
        <f>B3&amp;"-"&amp;C3</f>
        <v>Conservador-PAPEL</v>
      </c>
      <c r="B3" t="s">
        <v>18</v>
      </c>
      <c r="C3" t="s">
        <v>23</v>
      </c>
      <c r="D3" s="11">
        <v>0.3</v>
      </c>
    </row>
    <row r="4" spans="1:7">
      <c r="A4" t="str">
        <f t="shared" ref="A4:A8" si="0">B4&amp;"-"&amp;C4</f>
        <v>Conservador-TIJOLO</v>
      </c>
      <c r="B4" t="s">
        <v>18</v>
      </c>
      <c r="C4" t="s">
        <v>24</v>
      </c>
      <c r="D4" s="11">
        <v>0.5</v>
      </c>
    </row>
    <row r="5" spans="1:7">
      <c r="A5" t="str">
        <f t="shared" si="0"/>
        <v>Conservador-HIBRIDOS</v>
      </c>
      <c r="B5" t="s">
        <v>18</v>
      </c>
      <c r="C5" t="s">
        <v>25</v>
      </c>
      <c r="D5" s="11">
        <v>0.1</v>
      </c>
    </row>
    <row r="6" spans="1:7">
      <c r="A6" t="str">
        <f t="shared" si="0"/>
        <v>Conservador-FOF'S</v>
      </c>
      <c r="B6" t="s">
        <v>18</v>
      </c>
      <c r="C6" t="s">
        <v>26</v>
      </c>
      <c r="D6" s="11">
        <v>0.1</v>
      </c>
    </row>
    <row r="7" spans="1:7">
      <c r="A7" t="str">
        <f t="shared" si="0"/>
        <v>Conservador-DESENVOLVIMENTO</v>
      </c>
      <c r="B7" t="s">
        <v>18</v>
      </c>
      <c r="C7" t="s">
        <v>27</v>
      </c>
      <c r="D7" s="11">
        <v>0</v>
      </c>
    </row>
    <row r="8" spans="1:7">
      <c r="A8" s="14" t="str">
        <f t="shared" si="0"/>
        <v>Conservador-HOTELARIAS</v>
      </c>
      <c r="B8" s="14" t="s">
        <v>18</v>
      </c>
      <c r="C8" s="14" t="s">
        <v>28</v>
      </c>
      <c r="D8" s="15">
        <v>0</v>
      </c>
      <c r="G8" t="s">
        <v>29</v>
      </c>
    </row>
    <row r="9" spans="1:7">
      <c r="A9" t="str">
        <f>B9&amp;"-"&amp;C9</f>
        <v>Moderado-PAPEL</v>
      </c>
      <c r="B9" t="s">
        <v>33</v>
      </c>
      <c r="C9" t="s">
        <v>23</v>
      </c>
      <c r="D9" s="11">
        <v>0.32</v>
      </c>
    </row>
    <row r="10" spans="1:7">
      <c r="A10" t="str">
        <f t="shared" ref="A10:A14" si="1">B10&amp;"-"&amp;C10</f>
        <v>Moderado-TIJOLO</v>
      </c>
      <c r="B10" t="s">
        <v>33</v>
      </c>
      <c r="C10" t="s">
        <v>24</v>
      </c>
      <c r="D10" s="11">
        <v>0.4</v>
      </c>
    </row>
    <row r="11" spans="1:7">
      <c r="A11" t="str">
        <f t="shared" si="1"/>
        <v>Moderado-HIBRIDOS</v>
      </c>
      <c r="B11" t="s">
        <v>33</v>
      </c>
      <c r="C11" t="s">
        <v>25</v>
      </c>
      <c r="D11" s="11">
        <v>0.08</v>
      </c>
    </row>
    <row r="12" spans="1:7">
      <c r="A12" t="str">
        <f t="shared" si="1"/>
        <v>Moderado-FOF'S</v>
      </c>
      <c r="B12" t="s">
        <v>33</v>
      </c>
      <c r="C12" t="s">
        <v>26</v>
      </c>
      <c r="D12" s="11">
        <v>0.1</v>
      </c>
    </row>
    <row r="13" spans="1:7">
      <c r="A13" t="str">
        <f t="shared" si="1"/>
        <v>Moderado-DESENVOLVIMENTO</v>
      </c>
      <c r="B13" t="s">
        <v>33</v>
      </c>
      <c r="C13" t="s">
        <v>27</v>
      </c>
      <c r="D13" s="11">
        <v>0.05</v>
      </c>
    </row>
    <row r="14" spans="1:7">
      <c r="A14" s="14" t="str">
        <f t="shared" si="1"/>
        <v>Moderado-HOTELARIAS</v>
      </c>
      <c r="B14" s="14" t="s">
        <v>33</v>
      </c>
      <c r="C14" s="14" t="s">
        <v>28</v>
      </c>
      <c r="D14" s="15">
        <v>0.05</v>
      </c>
    </row>
    <row r="15" spans="1:7">
      <c r="A15" t="str">
        <f>B15&amp;"-"&amp;C15</f>
        <v>Agressivo-PAPEL</v>
      </c>
      <c r="B15" t="s">
        <v>34</v>
      </c>
      <c r="C15" t="s">
        <v>23</v>
      </c>
      <c r="D15" s="11">
        <v>0.2</v>
      </c>
    </row>
    <row r="16" spans="1:7">
      <c r="A16" t="str">
        <f t="shared" ref="A16:A20" si="2">B16&amp;"-"&amp;C16</f>
        <v>Agressivo-TIJOLO</v>
      </c>
      <c r="B16" t="s">
        <v>34</v>
      </c>
      <c r="C16" t="s">
        <v>24</v>
      </c>
      <c r="D16" s="11">
        <v>0.1</v>
      </c>
    </row>
    <row r="17" spans="1:4">
      <c r="A17" t="str">
        <f t="shared" si="2"/>
        <v>Agressivo-HIBRIDOS</v>
      </c>
      <c r="B17" t="s">
        <v>34</v>
      </c>
      <c r="C17" t="s">
        <v>25</v>
      </c>
      <c r="D17" s="11">
        <v>0.2</v>
      </c>
    </row>
    <row r="18" spans="1:4">
      <c r="A18" t="str">
        <f t="shared" si="2"/>
        <v>Agressivo-FOF'S</v>
      </c>
      <c r="B18" t="s">
        <v>34</v>
      </c>
      <c r="C18" t="s">
        <v>26</v>
      </c>
      <c r="D18" s="11">
        <v>0.2</v>
      </c>
    </row>
    <row r="19" spans="1:4">
      <c r="A19" t="str">
        <f t="shared" si="2"/>
        <v>Agressivo-DESENVOLVIMENTO</v>
      </c>
      <c r="B19" t="s">
        <v>34</v>
      </c>
      <c r="C19" t="s">
        <v>27</v>
      </c>
      <c r="D19" s="11">
        <v>0.2</v>
      </c>
    </row>
    <row r="20" spans="1:4">
      <c r="A20" t="str">
        <f t="shared" si="2"/>
        <v>Agressivo-HOTELARIAS</v>
      </c>
      <c r="B20" t="s">
        <v>34</v>
      </c>
      <c r="C20" t="s">
        <v>28</v>
      </c>
      <c r="D20" s="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Cauã Monteiro</cp:lastModifiedBy>
  <cp:revision/>
  <dcterms:created xsi:type="dcterms:W3CDTF">2025-05-31T22:46:22Z</dcterms:created>
  <dcterms:modified xsi:type="dcterms:W3CDTF">2025-06-02T22:33:56Z</dcterms:modified>
  <cp:category/>
  <cp:contentStatus/>
</cp:coreProperties>
</file>