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2"/>
  </bookViews>
  <sheets>
    <sheet name="Sheet1" sheetId="1" r:id="rId1"/>
    <sheet name="Sheet7" sheetId="7" r:id="rId2"/>
    <sheet name="Sheet8" sheetId="8" r:id="rId3"/>
    <sheet name="Sheet9" sheetId="9" r:id="rId4"/>
    <sheet name="Sheet10" sheetId="10" r:id="rId5"/>
    <sheet name="Sheet11" sheetId="11" r:id="rId6"/>
    <sheet name="Sheet2" sheetId="2" r:id="rId7"/>
    <sheet name="Sheet12" sheetId="13" r:id="rId8"/>
    <sheet name="Sheet3" sheetId="3" r:id="rId9"/>
    <sheet name="Sheet5" sheetId="5" r:id="rId10"/>
    <sheet name="Sheet4" sheetId="4" r:id="rId11"/>
    <sheet name="Sheet6" sheetId="12" r:id="rId12"/>
    <sheet name="Sheet13" sheetId="14" r:id="rId13"/>
  </sheets>
  <calcPr calcId="145621"/>
</workbook>
</file>

<file path=xl/calcChain.xml><?xml version="1.0" encoding="utf-8"?>
<calcChain xmlns="http://schemas.openxmlformats.org/spreadsheetml/2006/main">
  <c r="E4" i="14" l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S4" i="2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" i="2"/>
  <c r="W4" i="2" l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N16" i="1" l="1"/>
  <c r="K16" i="1"/>
  <c r="H16" i="1"/>
  <c r="E16" i="1"/>
  <c r="B16" i="1"/>
  <c r="N38" i="1" l="1"/>
  <c r="M39" i="1"/>
  <c r="M40" i="1"/>
  <c r="M41" i="1"/>
  <c r="M42" i="1"/>
  <c r="M43" i="1"/>
  <c r="M44" i="1"/>
  <c r="M45" i="1"/>
  <c r="M46" i="1"/>
  <c r="M47" i="1"/>
  <c r="M38" i="1"/>
  <c r="N27" i="1"/>
  <c r="N28" i="1"/>
  <c r="N29" i="1"/>
  <c r="N30" i="1"/>
  <c r="N31" i="1"/>
  <c r="N32" i="1"/>
  <c r="N33" i="1"/>
  <c r="N34" i="1"/>
  <c r="N35" i="1"/>
  <c r="N26" i="1"/>
  <c r="M27" i="1"/>
  <c r="M28" i="1"/>
  <c r="M29" i="1"/>
  <c r="M30" i="1"/>
  <c r="M31" i="1"/>
  <c r="M32" i="1"/>
  <c r="M33" i="1"/>
  <c r="M34" i="1"/>
  <c r="M35" i="1"/>
  <c r="M26" i="1"/>
  <c r="K38" i="1"/>
  <c r="J39" i="1"/>
  <c r="J40" i="1"/>
  <c r="J41" i="1"/>
  <c r="J42" i="1"/>
  <c r="J43" i="1"/>
  <c r="J44" i="1"/>
  <c r="J45" i="1"/>
  <c r="J46" i="1"/>
  <c r="J47" i="1"/>
  <c r="J38" i="1"/>
  <c r="K27" i="1"/>
  <c r="K28" i="1"/>
  <c r="K29" i="1"/>
  <c r="K30" i="1"/>
  <c r="K31" i="1"/>
  <c r="K32" i="1"/>
  <c r="K33" i="1"/>
  <c r="K34" i="1"/>
  <c r="K35" i="1"/>
  <c r="K26" i="1"/>
  <c r="J27" i="1"/>
  <c r="J28" i="1"/>
  <c r="J29" i="1"/>
  <c r="J30" i="1"/>
  <c r="J31" i="1"/>
  <c r="J32" i="1"/>
  <c r="J33" i="1"/>
  <c r="J34" i="1"/>
  <c r="J35" i="1"/>
  <c r="J26" i="1"/>
  <c r="H38" i="1"/>
  <c r="G39" i="1"/>
  <c r="G40" i="1"/>
  <c r="G41" i="1"/>
  <c r="G42" i="1"/>
  <c r="G43" i="1"/>
  <c r="G44" i="1"/>
  <c r="G45" i="1"/>
  <c r="G46" i="1"/>
  <c r="G47" i="1"/>
  <c r="G38" i="1"/>
  <c r="H27" i="1"/>
  <c r="H28" i="1"/>
  <c r="H29" i="1"/>
  <c r="H30" i="1"/>
  <c r="H31" i="1"/>
  <c r="H32" i="1"/>
  <c r="H33" i="1"/>
  <c r="H34" i="1"/>
  <c r="H35" i="1"/>
  <c r="H26" i="1"/>
  <c r="G27" i="1"/>
  <c r="G28" i="1"/>
  <c r="G29" i="1"/>
  <c r="G30" i="1"/>
  <c r="G31" i="1"/>
  <c r="G32" i="1"/>
  <c r="G33" i="1"/>
  <c r="G34" i="1"/>
  <c r="G35" i="1"/>
  <c r="G26" i="1"/>
  <c r="E38" i="1"/>
  <c r="D39" i="1"/>
  <c r="D40" i="1"/>
  <c r="D41" i="1"/>
  <c r="D42" i="1"/>
  <c r="D43" i="1"/>
  <c r="D44" i="1"/>
  <c r="D45" i="1"/>
  <c r="D46" i="1"/>
  <c r="D47" i="1"/>
  <c r="D38" i="1"/>
  <c r="E27" i="1"/>
  <c r="E28" i="1"/>
  <c r="E29" i="1"/>
  <c r="E30" i="1"/>
  <c r="E31" i="1"/>
  <c r="E32" i="1"/>
  <c r="E33" i="1"/>
  <c r="E34" i="1"/>
  <c r="E35" i="1"/>
  <c r="E26" i="1"/>
  <c r="D26" i="1"/>
  <c r="D27" i="1"/>
  <c r="D28" i="1"/>
  <c r="D29" i="1"/>
  <c r="D30" i="1"/>
  <c r="D31" i="1"/>
  <c r="D32" i="1"/>
  <c r="D33" i="1"/>
  <c r="D34" i="1"/>
  <c r="D35" i="1"/>
  <c r="A26" i="1"/>
  <c r="B38" i="1"/>
  <c r="A39" i="1"/>
  <c r="A40" i="1"/>
  <c r="A41" i="1"/>
  <c r="A42" i="1"/>
  <c r="A43" i="1"/>
  <c r="A44" i="1"/>
  <c r="A45" i="1"/>
  <c r="A46" i="1"/>
  <c r="A47" i="1"/>
  <c r="A38" i="1"/>
  <c r="B26" i="1"/>
  <c r="B27" i="1"/>
  <c r="B28" i="1"/>
  <c r="B29" i="1"/>
  <c r="B30" i="1"/>
  <c r="B31" i="1"/>
  <c r="B32" i="1"/>
  <c r="B33" i="1"/>
  <c r="B34" i="1"/>
  <c r="B35" i="1"/>
  <c r="A27" i="1"/>
  <c r="A28" i="1"/>
  <c r="A29" i="1"/>
  <c r="A30" i="1"/>
  <c r="A31" i="1"/>
  <c r="A32" i="1"/>
  <c r="A33" i="1"/>
  <c r="A34" i="1"/>
  <c r="A35" i="1"/>
  <c r="A14" i="1"/>
  <c r="B14" i="1" s="1"/>
  <c r="H14" i="1"/>
  <c r="E14" i="1"/>
  <c r="N14" i="1"/>
  <c r="K14" i="1"/>
  <c r="M15" i="1" l="1"/>
  <c r="M16" i="1"/>
  <c r="M17" i="1"/>
  <c r="M18" i="1"/>
  <c r="M19" i="1"/>
  <c r="M20" i="1"/>
  <c r="M21" i="1"/>
  <c r="M22" i="1"/>
  <c r="M23" i="1"/>
  <c r="M14" i="1"/>
  <c r="J15" i="1"/>
  <c r="J16" i="1"/>
  <c r="J17" i="1"/>
  <c r="J18" i="1"/>
  <c r="J19" i="1"/>
  <c r="J20" i="1"/>
  <c r="J21" i="1"/>
  <c r="J22" i="1"/>
  <c r="J23" i="1"/>
  <c r="J14" i="1"/>
  <c r="G15" i="1"/>
  <c r="G16" i="1"/>
  <c r="G17" i="1"/>
  <c r="G18" i="1"/>
  <c r="G19" i="1"/>
  <c r="G20" i="1"/>
  <c r="G21" i="1"/>
  <c r="G22" i="1"/>
  <c r="G23" i="1"/>
  <c r="G14" i="1"/>
  <c r="D15" i="1"/>
  <c r="D16" i="1"/>
  <c r="D17" i="1"/>
  <c r="D18" i="1"/>
  <c r="D19" i="1"/>
  <c r="D20" i="1"/>
  <c r="D21" i="1"/>
  <c r="D22" i="1"/>
  <c r="D23" i="1"/>
  <c r="D14" i="1"/>
  <c r="A22" i="1"/>
  <c r="A23" i="1"/>
  <c r="A15" i="1"/>
  <c r="A16" i="1"/>
  <c r="A17" i="1"/>
  <c r="A18" i="1"/>
  <c r="A19" i="1"/>
  <c r="A20" i="1"/>
  <c r="A21" i="1"/>
  <c r="B34" i="14" l="1"/>
  <c r="B18" i="14"/>
  <c r="B5" i="14"/>
  <c r="B17" i="14"/>
  <c r="B21" i="14"/>
  <c r="B33" i="14"/>
  <c r="B37" i="14"/>
  <c r="B28" i="14"/>
  <c r="B24" i="14"/>
  <c r="B12" i="14"/>
  <c r="B8" i="14"/>
  <c r="B11" i="14"/>
  <c r="B15" i="14"/>
  <c r="B27" i="14"/>
  <c r="B31" i="14"/>
  <c r="B13" i="14"/>
  <c r="B29" i="14"/>
  <c r="B4" i="14"/>
  <c r="B10" i="14"/>
  <c r="B26" i="14"/>
  <c r="B32" i="14"/>
  <c r="B16" i="14"/>
  <c r="B3" i="14"/>
  <c r="B7" i="14"/>
  <c r="B23" i="14"/>
  <c r="B38" i="14"/>
  <c r="B30" i="14"/>
  <c r="B22" i="14"/>
  <c r="B14" i="14"/>
  <c r="B6" i="14"/>
  <c r="B9" i="14"/>
  <c r="B25" i="14"/>
  <c r="B36" i="14"/>
  <c r="B20" i="14"/>
  <c r="B19" i="14"/>
  <c r="B35" i="14"/>
</calcChain>
</file>

<file path=xl/sharedStrings.xml><?xml version="1.0" encoding="utf-8"?>
<sst xmlns="http://schemas.openxmlformats.org/spreadsheetml/2006/main" count="268" uniqueCount="41">
  <si>
    <t>d = 8.5 cm</t>
  </si>
  <si>
    <t>D = 563 mm</t>
  </si>
  <si>
    <t>D = 448 mm</t>
  </si>
  <si>
    <t>D = 243 mm</t>
  </si>
  <si>
    <t>D = 653 mm</t>
  </si>
  <si>
    <t>Monitor Run</t>
  </si>
  <si>
    <t>Block Event Times (s)</t>
  </si>
  <si>
    <t>Run #1</t>
  </si>
  <si>
    <t>D = 381 mm</t>
  </si>
  <si>
    <t>gmax</t>
  </si>
  <si>
    <t>gmin</t>
  </si>
  <si>
    <t>deltag</t>
  </si>
  <si>
    <t>avg deltag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</si>
  <si>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</si>
  <si>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</si>
  <si>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</si>
  <si>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</si>
  <si>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</si>
  <si>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</si>
  <si>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</si>
  <si>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</si>
  <si>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</si>
  <si>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</si>
  <si>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</si>
  <si>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</si>
  <si>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</si>
  <si>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</si>
  <si>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</si>
  <si>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</si>
  <si>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</si>
  <si>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</si>
  <si>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</si>
  <si>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</si>
  <si>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</si>
  <si>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</si>
  <si>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</si>
  <si>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</si>
  <si>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</si>
  <si>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s^2</t>
  </si>
  <si>
    <t>X Variable 2</t>
  </si>
  <si>
    <r>
      <t>y = 4.8453x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+ 0.2988x - 0.0018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</si>
</sst>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Cambria Math" panose="02040503050406030204" pitchFamily="18" charset="0"/>
                <a:ea typeface="Cambria Math" panose="02040503050406030204" pitchFamily="18" charset="0"/>
              </a:rPr>
              <a:t>Displacement of Comb vs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Trial 1</c:v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5828566121995135E-2"/>
                  <c:y val="-1.10330125616763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4.7741x</a:t>
                    </a:r>
                    <a:r>
                      <a:rPr lang="en-US" baseline="30000">
                        <a:solidFill>
                          <a:schemeClr val="accent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 - 3.2941x + 0.5596</a:t>
                    </a:r>
                    <a:endParaRPr lang="en-US">
                      <a:solidFill>
                        <a:schemeClr val="accent2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Sheet2!$F$3:$F$38</c:f>
              <c:numCache>
                <c:formatCode>General</c:formatCode>
                <c:ptCount val="36"/>
                <c:pt idx="0">
                  <c:v>0.4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0.49</c:v>
                </c:pt>
                <c:pt idx="11">
                  <c:v>0.5</c:v>
                </c:pt>
                <c:pt idx="12">
                  <c:v>0.5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0.52</c:v>
                </c:pt>
                <c:pt idx="17">
                  <c:v>0.53</c:v>
                </c:pt>
                <c:pt idx="18">
                  <c:v>0.53</c:v>
                </c:pt>
                <c:pt idx="19">
                  <c:v>0.54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0.6</c:v>
                </c:pt>
                <c:pt idx="35">
                  <c:v>0.6</c:v>
                </c:pt>
              </c:numCache>
            </c:numRef>
          </c:xVal>
          <c:yVal>
            <c:numRef>
              <c:f>Sheet2!$H$3:$H$38</c:f>
              <c:numCache>
                <c:formatCode>General</c:formatCode>
                <c:ptCount val="36"/>
                <c:pt idx="0">
                  <c:v>8.4700000000000001E-3</c:v>
                </c:pt>
                <c:pt idx="1">
                  <c:v>1.694E-2</c:v>
                </c:pt>
                <c:pt idx="2">
                  <c:v>2.5410000000000002E-2</c:v>
                </c:pt>
                <c:pt idx="3">
                  <c:v>3.388E-2</c:v>
                </c:pt>
                <c:pt idx="4">
                  <c:v>4.2349999999999999E-2</c:v>
                </c:pt>
                <c:pt idx="5">
                  <c:v>5.0819999999999997E-2</c:v>
                </c:pt>
                <c:pt idx="6">
                  <c:v>5.9289999999999995E-2</c:v>
                </c:pt>
                <c:pt idx="7">
                  <c:v>6.7760000000000001E-2</c:v>
                </c:pt>
                <c:pt idx="8">
                  <c:v>7.6230000000000006E-2</c:v>
                </c:pt>
                <c:pt idx="9">
                  <c:v>8.4700000000000011E-2</c:v>
                </c:pt>
                <c:pt idx="10">
                  <c:v>9.3170000000000017E-2</c:v>
                </c:pt>
                <c:pt idx="11">
                  <c:v>0.10164000000000002</c:v>
                </c:pt>
                <c:pt idx="12">
                  <c:v>0.11011000000000003</c:v>
                </c:pt>
                <c:pt idx="13">
                  <c:v>0.11858000000000003</c:v>
                </c:pt>
                <c:pt idx="14">
                  <c:v>0.12705000000000002</c:v>
                </c:pt>
                <c:pt idx="15">
                  <c:v>0.13552000000000003</c:v>
                </c:pt>
                <c:pt idx="16">
                  <c:v>0.14399000000000003</c:v>
                </c:pt>
                <c:pt idx="17">
                  <c:v>0.15246000000000004</c:v>
                </c:pt>
                <c:pt idx="18">
                  <c:v>0.16093000000000005</c:v>
                </c:pt>
                <c:pt idx="19">
                  <c:v>0.16940000000000005</c:v>
                </c:pt>
                <c:pt idx="20">
                  <c:v>0.17787000000000006</c:v>
                </c:pt>
                <c:pt idx="21">
                  <c:v>0.18634000000000006</c:v>
                </c:pt>
                <c:pt idx="22">
                  <c:v>0.19481000000000007</c:v>
                </c:pt>
                <c:pt idx="23">
                  <c:v>0.20328000000000007</c:v>
                </c:pt>
                <c:pt idx="24">
                  <c:v>0.21175000000000008</c:v>
                </c:pt>
                <c:pt idx="25">
                  <c:v>0.22022000000000008</c:v>
                </c:pt>
                <c:pt idx="26">
                  <c:v>0.22869000000000009</c:v>
                </c:pt>
                <c:pt idx="27">
                  <c:v>0.23716000000000009</c:v>
                </c:pt>
                <c:pt idx="28">
                  <c:v>0.2456300000000001</c:v>
                </c:pt>
                <c:pt idx="29">
                  <c:v>0.2541000000000001</c:v>
                </c:pt>
                <c:pt idx="30">
                  <c:v>0.26257000000000008</c:v>
                </c:pt>
                <c:pt idx="31">
                  <c:v>0.27104000000000006</c:v>
                </c:pt>
                <c:pt idx="32">
                  <c:v>0.27951000000000004</c:v>
                </c:pt>
                <c:pt idx="33">
                  <c:v>0.28798000000000001</c:v>
                </c:pt>
                <c:pt idx="34">
                  <c:v>0.29644999999999999</c:v>
                </c:pt>
                <c:pt idx="35">
                  <c:v>0.30491999999999997</c:v>
                </c:pt>
              </c:numCache>
            </c:numRef>
          </c:yVal>
          <c:smooth val="0"/>
        </c:ser>
        <c:ser>
          <c:idx val="4"/>
          <c:order val="1"/>
          <c:tx>
            <c:v>Trial 2</c:v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chemeClr val="accent5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9630384634033493E-2"/>
                  <c:y val="0.606599086448656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5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5.088x</a:t>
                    </a:r>
                    <a:r>
                      <a:rPr lang="en-US" baseline="30000">
                        <a:solidFill>
                          <a:schemeClr val="accent5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2</a:t>
                    </a:r>
                    <a:r>
                      <a:rPr lang="en-US" baseline="0">
                        <a:solidFill>
                          <a:schemeClr val="accent5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 - 1.6331x + 0.1249</a:t>
                    </a:r>
                    <a:endParaRPr lang="en-US">
                      <a:solidFill>
                        <a:schemeClr val="accent5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Sheet2!$U$3:$U$38</c:f>
              <c:numCache>
                <c:formatCode>General</c:formatCode>
                <c:ptCount val="36"/>
                <c:pt idx="0">
                  <c:v>0.21</c:v>
                </c:pt>
                <c:pt idx="1">
                  <c:v>0.23</c:v>
                </c:pt>
                <c:pt idx="2">
                  <c:v>0.24</c:v>
                </c:pt>
                <c:pt idx="3">
                  <c:v>0.25</c:v>
                </c:pt>
                <c:pt idx="4">
                  <c:v>0.26</c:v>
                </c:pt>
                <c:pt idx="5">
                  <c:v>0.27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0.31</c:v>
                </c:pt>
                <c:pt idx="13">
                  <c:v>0.32</c:v>
                </c:pt>
                <c:pt idx="14">
                  <c:v>0.32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0.34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0.36</c:v>
                </c:pt>
                <c:pt idx="23">
                  <c:v>0.36</c:v>
                </c:pt>
                <c:pt idx="24">
                  <c:v>0.37</c:v>
                </c:pt>
                <c:pt idx="25">
                  <c:v>0.37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0.41</c:v>
                </c:pt>
              </c:numCache>
            </c:numRef>
          </c:xVal>
          <c:yVal>
            <c:numRef>
              <c:f>Sheet2!$W$3:$W$38</c:f>
              <c:numCache>
                <c:formatCode>General</c:formatCode>
                <c:ptCount val="36"/>
                <c:pt idx="0">
                  <c:v>8.4700000000000001E-3</c:v>
                </c:pt>
                <c:pt idx="1">
                  <c:v>1.694E-2</c:v>
                </c:pt>
                <c:pt idx="2">
                  <c:v>2.5410000000000002E-2</c:v>
                </c:pt>
                <c:pt idx="3">
                  <c:v>3.388E-2</c:v>
                </c:pt>
                <c:pt idx="4">
                  <c:v>4.2349999999999999E-2</c:v>
                </c:pt>
                <c:pt idx="5">
                  <c:v>5.0819999999999997E-2</c:v>
                </c:pt>
                <c:pt idx="6">
                  <c:v>5.9289999999999995E-2</c:v>
                </c:pt>
                <c:pt idx="7">
                  <c:v>6.7760000000000001E-2</c:v>
                </c:pt>
                <c:pt idx="8">
                  <c:v>7.6230000000000006E-2</c:v>
                </c:pt>
                <c:pt idx="9">
                  <c:v>8.4700000000000011E-2</c:v>
                </c:pt>
                <c:pt idx="10">
                  <c:v>9.3170000000000017E-2</c:v>
                </c:pt>
                <c:pt idx="11">
                  <c:v>0.10164000000000002</c:v>
                </c:pt>
                <c:pt idx="12">
                  <c:v>0.11011000000000003</c:v>
                </c:pt>
                <c:pt idx="13">
                  <c:v>0.11858000000000003</c:v>
                </c:pt>
                <c:pt idx="14">
                  <c:v>0.12705000000000002</c:v>
                </c:pt>
                <c:pt idx="15">
                  <c:v>0.13552000000000003</c:v>
                </c:pt>
                <c:pt idx="16">
                  <c:v>0.14399000000000003</c:v>
                </c:pt>
                <c:pt idx="17">
                  <c:v>0.15246000000000004</c:v>
                </c:pt>
                <c:pt idx="18">
                  <c:v>0.16093000000000005</c:v>
                </c:pt>
                <c:pt idx="19">
                  <c:v>0.16940000000000005</c:v>
                </c:pt>
                <c:pt idx="20">
                  <c:v>0.17787000000000006</c:v>
                </c:pt>
                <c:pt idx="21">
                  <c:v>0.18634000000000006</c:v>
                </c:pt>
                <c:pt idx="22">
                  <c:v>0.19481000000000007</c:v>
                </c:pt>
                <c:pt idx="23">
                  <c:v>0.20328000000000007</c:v>
                </c:pt>
                <c:pt idx="24">
                  <c:v>0.21175000000000008</c:v>
                </c:pt>
                <c:pt idx="25">
                  <c:v>0.22022000000000008</c:v>
                </c:pt>
                <c:pt idx="26">
                  <c:v>0.22869000000000009</c:v>
                </c:pt>
                <c:pt idx="27">
                  <c:v>0.23716000000000009</c:v>
                </c:pt>
                <c:pt idx="28">
                  <c:v>0.2456300000000001</c:v>
                </c:pt>
                <c:pt idx="29">
                  <c:v>0.2541000000000001</c:v>
                </c:pt>
                <c:pt idx="30">
                  <c:v>0.26257000000000008</c:v>
                </c:pt>
                <c:pt idx="31">
                  <c:v>0.27104000000000006</c:v>
                </c:pt>
                <c:pt idx="32">
                  <c:v>0.27951000000000004</c:v>
                </c:pt>
                <c:pt idx="33">
                  <c:v>0.28798000000000001</c:v>
                </c:pt>
                <c:pt idx="34">
                  <c:v>0.29644999999999999</c:v>
                </c:pt>
                <c:pt idx="35">
                  <c:v>0.30491999999999997</c:v>
                </c:pt>
              </c:numCache>
            </c:numRef>
          </c:yVal>
          <c:smooth val="0"/>
        </c:ser>
        <c:ser>
          <c:idx val="2"/>
          <c:order val="2"/>
          <c:tx>
            <c:v>Trial 3</c:v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0519707532509"/>
                  <c:y val="-7.299127697436745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5.1571x</a:t>
                    </a:r>
                    <a:r>
                      <a:rPr lang="en-US" baseline="30000">
                        <a:solidFill>
                          <a:schemeClr val="accent3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2</a:t>
                    </a:r>
                    <a:r>
                      <a:rPr lang="en-US" baseline="0">
                        <a:solidFill>
                          <a:schemeClr val="accent3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 - 1.5653x + 0.1212</a:t>
                    </a:r>
                    <a:endParaRPr lang="en-US">
                      <a:solidFill>
                        <a:schemeClr val="accent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Sheet2!$K$3:$K$38</c:f>
              <c:numCache>
                <c:formatCode>General</c:formatCode>
                <c:ptCount val="36"/>
                <c:pt idx="0">
                  <c:v>0.18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</c:v>
                </c:pt>
                <c:pt idx="14">
                  <c:v>0.31</c:v>
                </c:pt>
                <c:pt idx="15">
                  <c:v>0.31</c:v>
                </c:pt>
                <c:pt idx="16">
                  <c:v>0.32</c:v>
                </c:pt>
                <c:pt idx="17">
                  <c:v>0.32</c:v>
                </c:pt>
                <c:pt idx="18">
                  <c:v>0.33</c:v>
                </c:pt>
                <c:pt idx="19">
                  <c:v>0.33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0.35</c:v>
                </c:pt>
                <c:pt idx="24">
                  <c:v>0.35</c:v>
                </c:pt>
                <c:pt idx="25">
                  <c:v>0.36</c:v>
                </c:pt>
                <c:pt idx="26">
                  <c:v>0.36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</c:numCache>
            </c:numRef>
          </c:xVal>
          <c:yVal>
            <c:numRef>
              <c:f>Sheet2!$M$3:$M$38</c:f>
              <c:numCache>
                <c:formatCode>General</c:formatCode>
                <c:ptCount val="36"/>
                <c:pt idx="0">
                  <c:v>8.4700000000000001E-3</c:v>
                </c:pt>
                <c:pt idx="1">
                  <c:v>1.694E-2</c:v>
                </c:pt>
                <c:pt idx="2">
                  <c:v>2.5410000000000002E-2</c:v>
                </c:pt>
                <c:pt idx="3">
                  <c:v>3.388E-2</c:v>
                </c:pt>
                <c:pt idx="4">
                  <c:v>4.2349999999999999E-2</c:v>
                </c:pt>
                <c:pt idx="5">
                  <c:v>5.0819999999999997E-2</c:v>
                </c:pt>
                <c:pt idx="6">
                  <c:v>5.9289999999999995E-2</c:v>
                </c:pt>
                <c:pt idx="7">
                  <c:v>6.7760000000000001E-2</c:v>
                </c:pt>
                <c:pt idx="8">
                  <c:v>7.6230000000000006E-2</c:v>
                </c:pt>
                <c:pt idx="9">
                  <c:v>8.4700000000000011E-2</c:v>
                </c:pt>
                <c:pt idx="10">
                  <c:v>9.3170000000000017E-2</c:v>
                </c:pt>
                <c:pt idx="11">
                  <c:v>0.10164000000000002</c:v>
                </c:pt>
                <c:pt idx="12">
                  <c:v>0.11011000000000003</c:v>
                </c:pt>
                <c:pt idx="13">
                  <c:v>0.11858000000000003</c:v>
                </c:pt>
                <c:pt idx="14">
                  <c:v>0.12705000000000002</c:v>
                </c:pt>
                <c:pt idx="15">
                  <c:v>0.13552000000000003</c:v>
                </c:pt>
                <c:pt idx="16">
                  <c:v>0.14399000000000003</c:v>
                </c:pt>
                <c:pt idx="17">
                  <c:v>0.15246000000000004</c:v>
                </c:pt>
                <c:pt idx="18">
                  <c:v>0.16093000000000005</c:v>
                </c:pt>
                <c:pt idx="19">
                  <c:v>0.16940000000000005</c:v>
                </c:pt>
                <c:pt idx="20">
                  <c:v>0.17787000000000006</c:v>
                </c:pt>
                <c:pt idx="21">
                  <c:v>0.18634000000000006</c:v>
                </c:pt>
                <c:pt idx="22">
                  <c:v>0.19481000000000007</c:v>
                </c:pt>
                <c:pt idx="23">
                  <c:v>0.20328000000000007</c:v>
                </c:pt>
                <c:pt idx="24">
                  <c:v>0.21175000000000008</c:v>
                </c:pt>
                <c:pt idx="25">
                  <c:v>0.22022000000000008</c:v>
                </c:pt>
                <c:pt idx="26">
                  <c:v>0.22869000000000009</c:v>
                </c:pt>
                <c:pt idx="27">
                  <c:v>0.23716000000000009</c:v>
                </c:pt>
                <c:pt idx="28">
                  <c:v>0.2456300000000001</c:v>
                </c:pt>
                <c:pt idx="29">
                  <c:v>0.2541000000000001</c:v>
                </c:pt>
                <c:pt idx="30">
                  <c:v>0.26257000000000008</c:v>
                </c:pt>
                <c:pt idx="31">
                  <c:v>0.27104000000000006</c:v>
                </c:pt>
                <c:pt idx="32">
                  <c:v>0.27951000000000004</c:v>
                </c:pt>
                <c:pt idx="33">
                  <c:v>0.28798000000000001</c:v>
                </c:pt>
                <c:pt idx="34">
                  <c:v>0.29644999999999999</c:v>
                </c:pt>
                <c:pt idx="35">
                  <c:v>0.30491999999999997</c:v>
                </c:pt>
              </c:numCache>
            </c:numRef>
          </c:yVal>
          <c:smooth val="0"/>
        </c:ser>
        <c:ser>
          <c:idx val="3"/>
          <c:order val="3"/>
          <c:tx>
            <c:v>Trial 4</c:v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chemeClr val="accent4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4961806151942073E-2"/>
                  <c:y val="-1.814103656830043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4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4.7588x</a:t>
                    </a:r>
                    <a:r>
                      <a:rPr lang="en-US" baseline="30000">
                        <a:solidFill>
                          <a:schemeClr val="accent4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2</a:t>
                    </a:r>
                    <a:r>
                      <a:rPr lang="en-US" baseline="0">
                        <a:solidFill>
                          <a:schemeClr val="accent4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 - 0.6883x + 0.0209</a:t>
                    </a:r>
                    <a:endParaRPr lang="en-US">
                      <a:solidFill>
                        <a:schemeClr val="accent4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Sheet2!$P$3:$P$38</c:f>
              <c:numCache>
                <c:formatCode>General</c:formatCode>
                <c:ptCount val="36"/>
                <c:pt idx="0">
                  <c:v>0.12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0.22</c:v>
                </c:pt>
                <c:pt idx="12">
                  <c:v>0.23</c:v>
                </c:pt>
                <c:pt idx="13">
                  <c:v>0.23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0.26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0.31</c:v>
                </c:pt>
                <c:pt idx="31">
                  <c:v>0.31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0.33</c:v>
                </c:pt>
              </c:numCache>
            </c:numRef>
          </c:xVal>
          <c:yVal>
            <c:numRef>
              <c:f>Sheet2!$R$3:$R$38</c:f>
              <c:numCache>
                <c:formatCode>General</c:formatCode>
                <c:ptCount val="36"/>
                <c:pt idx="0">
                  <c:v>8.4700000000000001E-3</c:v>
                </c:pt>
                <c:pt idx="1">
                  <c:v>1.694E-2</c:v>
                </c:pt>
                <c:pt idx="2">
                  <c:v>2.5410000000000002E-2</c:v>
                </c:pt>
                <c:pt idx="3">
                  <c:v>3.388E-2</c:v>
                </c:pt>
                <c:pt idx="4">
                  <c:v>4.2349999999999999E-2</c:v>
                </c:pt>
                <c:pt idx="5">
                  <c:v>5.0819999999999997E-2</c:v>
                </c:pt>
                <c:pt idx="6">
                  <c:v>5.9289999999999995E-2</c:v>
                </c:pt>
                <c:pt idx="7">
                  <c:v>6.7760000000000001E-2</c:v>
                </c:pt>
                <c:pt idx="8">
                  <c:v>7.6230000000000006E-2</c:v>
                </c:pt>
                <c:pt idx="9">
                  <c:v>8.4700000000000011E-2</c:v>
                </c:pt>
                <c:pt idx="10">
                  <c:v>9.3170000000000017E-2</c:v>
                </c:pt>
                <c:pt idx="11">
                  <c:v>0.10164000000000002</c:v>
                </c:pt>
                <c:pt idx="12">
                  <c:v>0.11011000000000003</c:v>
                </c:pt>
                <c:pt idx="13">
                  <c:v>0.11858000000000003</c:v>
                </c:pt>
                <c:pt idx="14">
                  <c:v>0.12705000000000002</c:v>
                </c:pt>
                <c:pt idx="15">
                  <c:v>0.13552000000000003</c:v>
                </c:pt>
                <c:pt idx="16">
                  <c:v>0.14399000000000003</c:v>
                </c:pt>
                <c:pt idx="17">
                  <c:v>0.15246000000000004</c:v>
                </c:pt>
                <c:pt idx="18">
                  <c:v>0.16093000000000005</c:v>
                </c:pt>
                <c:pt idx="19">
                  <c:v>0.16940000000000005</c:v>
                </c:pt>
                <c:pt idx="20">
                  <c:v>0.17787000000000006</c:v>
                </c:pt>
                <c:pt idx="21">
                  <c:v>0.18634000000000006</c:v>
                </c:pt>
                <c:pt idx="22">
                  <c:v>0.19481000000000007</c:v>
                </c:pt>
                <c:pt idx="23">
                  <c:v>0.20328000000000007</c:v>
                </c:pt>
                <c:pt idx="24">
                  <c:v>0.21175000000000008</c:v>
                </c:pt>
                <c:pt idx="25">
                  <c:v>0.22022000000000008</c:v>
                </c:pt>
                <c:pt idx="26">
                  <c:v>0.22869000000000009</c:v>
                </c:pt>
                <c:pt idx="27">
                  <c:v>0.23716000000000009</c:v>
                </c:pt>
                <c:pt idx="28">
                  <c:v>0.2456300000000001</c:v>
                </c:pt>
                <c:pt idx="29">
                  <c:v>0.2541000000000001</c:v>
                </c:pt>
                <c:pt idx="30">
                  <c:v>0.26257000000000008</c:v>
                </c:pt>
                <c:pt idx="31">
                  <c:v>0.27104000000000006</c:v>
                </c:pt>
                <c:pt idx="32">
                  <c:v>0.27951000000000004</c:v>
                </c:pt>
                <c:pt idx="33">
                  <c:v>0.28798000000000001</c:v>
                </c:pt>
                <c:pt idx="34">
                  <c:v>0.29644999999999999</c:v>
                </c:pt>
                <c:pt idx="35">
                  <c:v>0.30491999999999997</c:v>
                </c:pt>
              </c:numCache>
            </c:numRef>
          </c:yVal>
          <c:smooth val="0"/>
        </c:ser>
        <c:ser>
          <c:idx val="0"/>
          <c:order val="4"/>
          <c:tx>
            <c:v>Trial 5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438925592056008E-2"/>
                  <c:y val="-4.565878003625361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4.8453x</a:t>
                    </a:r>
                    <a:r>
                      <a:rPr lang="en-US" baseline="30000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 - 4.5465x + 1.0601</a:t>
                    </a:r>
                    <a:endParaRPr lang="en-US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Sheet2!$A$3:$A$38</c:f>
              <c:numCache>
                <c:formatCode>General</c:formatCode>
                <c:ptCount val="36"/>
                <c:pt idx="0">
                  <c:v>0.52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0.61</c:v>
                </c:pt>
                <c:pt idx="11">
                  <c:v>0.62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0.64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0.68</c:v>
                </c:pt>
                <c:pt idx="24">
                  <c:v>0.68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0.71</c:v>
                </c:pt>
                <c:pt idx="32">
                  <c:v>0.71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</c:numCache>
            </c:numRef>
          </c:xVal>
          <c:yVal>
            <c:numRef>
              <c:f>Sheet2!$C$3:$C$38</c:f>
              <c:numCache>
                <c:formatCode>General</c:formatCode>
                <c:ptCount val="36"/>
                <c:pt idx="0">
                  <c:v>8.4700000000000001E-3</c:v>
                </c:pt>
                <c:pt idx="1">
                  <c:v>1.694E-2</c:v>
                </c:pt>
                <c:pt idx="2">
                  <c:v>2.5410000000000002E-2</c:v>
                </c:pt>
                <c:pt idx="3">
                  <c:v>3.388E-2</c:v>
                </c:pt>
                <c:pt idx="4">
                  <c:v>4.2349999999999999E-2</c:v>
                </c:pt>
                <c:pt idx="5">
                  <c:v>5.0819999999999997E-2</c:v>
                </c:pt>
                <c:pt idx="6">
                  <c:v>5.9289999999999995E-2</c:v>
                </c:pt>
                <c:pt idx="7">
                  <c:v>6.7760000000000001E-2</c:v>
                </c:pt>
                <c:pt idx="8">
                  <c:v>7.6230000000000006E-2</c:v>
                </c:pt>
                <c:pt idx="9">
                  <c:v>8.4700000000000011E-2</c:v>
                </c:pt>
                <c:pt idx="10">
                  <c:v>9.3170000000000017E-2</c:v>
                </c:pt>
                <c:pt idx="11">
                  <c:v>0.10164000000000002</c:v>
                </c:pt>
                <c:pt idx="12">
                  <c:v>0.11011000000000003</c:v>
                </c:pt>
                <c:pt idx="13">
                  <c:v>0.11858000000000003</c:v>
                </c:pt>
                <c:pt idx="14">
                  <c:v>0.12705000000000002</c:v>
                </c:pt>
                <c:pt idx="15">
                  <c:v>0.13552000000000003</c:v>
                </c:pt>
                <c:pt idx="16">
                  <c:v>0.14399000000000003</c:v>
                </c:pt>
                <c:pt idx="17">
                  <c:v>0.15246000000000004</c:v>
                </c:pt>
                <c:pt idx="18">
                  <c:v>0.16093000000000005</c:v>
                </c:pt>
                <c:pt idx="19">
                  <c:v>0.16940000000000005</c:v>
                </c:pt>
                <c:pt idx="20">
                  <c:v>0.17787000000000006</c:v>
                </c:pt>
                <c:pt idx="21">
                  <c:v>0.18634000000000006</c:v>
                </c:pt>
                <c:pt idx="22">
                  <c:v>0.19481000000000007</c:v>
                </c:pt>
                <c:pt idx="23">
                  <c:v>0.20328000000000007</c:v>
                </c:pt>
                <c:pt idx="24">
                  <c:v>0.21175000000000008</c:v>
                </c:pt>
                <c:pt idx="25">
                  <c:v>0.22022000000000008</c:v>
                </c:pt>
                <c:pt idx="26">
                  <c:v>0.22869000000000009</c:v>
                </c:pt>
                <c:pt idx="27">
                  <c:v>0.23716000000000009</c:v>
                </c:pt>
                <c:pt idx="28">
                  <c:v>0.2456300000000001</c:v>
                </c:pt>
                <c:pt idx="29">
                  <c:v>0.2541000000000001</c:v>
                </c:pt>
                <c:pt idx="30">
                  <c:v>0.26257000000000008</c:v>
                </c:pt>
                <c:pt idx="31">
                  <c:v>0.27104000000000006</c:v>
                </c:pt>
                <c:pt idx="32">
                  <c:v>0.27951000000000004</c:v>
                </c:pt>
                <c:pt idx="33">
                  <c:v>0.28798000000000001</c:v>
                </c:pt>
                <c:pt idx="34">
                  <c:v>0.29644999999999999</c:v>
                </c:pt>
                <c:pt idx="35">
                  <c:v>0.30491999999999997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04576"/>
        <c:axId val="220123136"/>
      </c:scatterChart>
      <c:valAx>
        <c:axId val="220104576"/>
        <c:scaling>
          <c:orientation val="minMax"/>
          <c:max val="0.7500000000000001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ambria Math" panose="02040503050406030204" pitchFamily="18" charset="0"/>
                    <a:ea typeface="Cambria Math" panose="02040503050406030204" pitchFamily="18" charset="0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123136"/>
        <c:crosses val="autoZero"/>
        <c:crossBetween val="midCat"/>
      </c:valAx>
      <c:valAx>
        <c:axId val="22012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104576"/>
        <c:crosses val="autoZero"/>
        <c:crossBetween val="midCat"/>
      </c:valAx>
    </c:plotArea>
    <c:legend>
      <c:legendPos val="l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91976497737132634"/>
          <c:y val="0.67319445415265811"/>
          <c:w val="5.4865801733865099E-2"/>
          <c:h val="0.15862200341980842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4.5074584426946632E-2"/>
                  <c:y val="-3.2785797608632254E-2"/>
                </c:manualLayout>
              </c:layout>
              <c:numFmt formatCode="General" sourceLinked="0"/>
            </c:trendlineLbl>
          </c:trendline>
          <c:xVal>
            <c:numRef>
              <c:f>Sheet3!$A$3:$A$38</c:f>
              <c:numCache>
                <c:formatCode>General</c:formatCode>
                <c:ptCount val="36"/>
                <c:pt idx="0">
                  <c:v>0.08</c:v>
                </c:pt>
                <c:pt idx="1">
                  <c:v>0.1</c:v>
                </c:pt>
                <c:pt idx="2">
                  <c:v>0.11000000000000032</c:v>
                </c:pt>
                <c:pt idx="3">
                  <c:v>0.12999999999999989</c:v>
                </c:pt>
                <c:pt idx="4">
                  <c:v>0.12999999999999989</c:v>
                </c:pt>
                <c:pt idx="5">
                  <c:v>0.13999999999999968</c:v>
                </c:pt>
                <c:pt idx="6">
                  <c:v>0.15000000000000036</c:v>
                </c:pt>
                <c:pt idx="7">
                  <c:v>0.16000000000000014</c:v>
                </c:pt>
                <c:pt idx="8">
                  <c:v>0.16999999999999993</c:v>
                </c:pt>
                <c:pt idx="9">
                  <c:v>0.16999999999999993</c:v>
                </c:pt>
                <c:pt idx="10">
                  <c:v>0.17999999999999972</c:v>
                </c:pt>
                <c:pt idx="11">
                  <c:v>0.19000000000000039</c:v>
                </c:pt>
                <c:pt idx="12">
                  <c:v>0.19000000000000039</c:v>
                </c:pt>
                <c:pt idx="13">
                  <c:v>0.20000000000000018</c:v>
                </c:pt>
                <c:pt idx="14">
                  <c:v>0.20000000000000018</c:v>
                </c:pt>
                <c:pt idx="15">
                  <c:v>0.20999999999999996</c:v>
                </c:pt>
                <c:pt idx="16">
                  <c:v>0.20999999999999996</c:v>
                </c:pt>
                <c:pt idx="17">
                  <c:v>0.21999999999999975</c:v>
                </c:pt>
                <c:pt idx="18">
                  <c:v>0.21999999999999975</c:v>
                </c:pt>
                <c:pt idx="19">
                  <c:v>0.23000000000000043</c:v>
                </c:pt>
                <c:pt idx="20">
                  <c:v>0.23000000000000043</c:v>
                </c:pt>
                <c:pt idx="21">
                  <c:v>0.24000000000000021</c:v>
                </c:pt>
                <c:pt idx="22">
                  <c:v>0.24000000000000021</c:v>
                </c:pt>
                <c:pt idx="23">
                  <c:v>0.24000000000000021</c:v>
                </c:pt>
                <c:pt idx="24">
                  <c:v>0.25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0.25999999999999979</c:v>
                </c:pt>
                <c:pt idx="28">
                  <c:v>0.25999999999999979</c:v>
                </c:pt>
                <c:pt idx="29">
                  <c:v>0.26999999999999957</c:v>
                </c:pt>
                <c:pt idx="30">
                  <c:v>0.26999999999999957</c:v>
                </c:pt>
                <c:pt idx="31">
                  <c:v>0.28000000000000025</c:v>
                </c:pt>
                <c:pt idx="32">
                  <c:v>0.28000000000000025</c:v>
                </c:pt>
                <c:pt idx="33">
                  <c:v>0.28000000000000025</c:v>
                </c:pt>
                <c:pt idx="34">
                  <c:v>0.29000000000000004</c:v>
                </c:pt>
                <c:pt idx="35">
                  <c:v>0.29000000000000004</c:v>
                </c:pt>
              </c:numCache>
            </c:numRef>
          </c:xVal>
          <c:yVal>
            <c:numRef>
              <c:f>Sheet3!$C$3:$C$38</c:f>
              <c:numCache>
                <c:formatCode>General</c:formatCode>
                <c:ptCount val="36"/>
                <c:pt idx="0">
                  <c:v>8.4700000000000001E-3</c:v>
                </c:pt>
                <c:pt idx="1">
                  <c:v>1.694E-2</c:v>
                </c:pt>
                <c:pt idx="2">
                  <c:v>2.5410000000000002E-2</c:v>
                </c:pt>
                <c:pt idx="3">
                  <c:v>3.388E-2</c:v>
                </c:pt>
                <c:pt idx="4">
                  <c:v>4.2349999999999999E-2</c:v>
                </c:pt>
                <c:pt idx="5">
                  <c:v>5.0819999999999997E-2</c:v>
                </c:pt>
                <c:pt idx="6">
                  <c:v>5.9289999999999995E-2</c:v>
                </c:pt>
                <c:pt idx="7">
                  <c:v>6.7760000000000001E-2</c:v>
                </c:pt>
                <c:pt idx="8">
                  <c:v>7.6230000000000006E-2</c:v>
                </c:pt>
                <c:pt idx="9">
                  <c:v>8.4700000000000011E-2</c:v>
                </c:pt>
                <c:pt idx="10">
                  <c:v>9.3170000000000017E-2</c:v>
                </c:pt>
                <c:pt idx="11">
                  <c:v>0.10164000000000002</c:v>
                </c:pt>
                <c:pt idx="12">
                  <c:v>0.11011000000000003</c:v>
                </c:pt>
                <c:pt idx="13">
                  <c:v>0.11858000000000003</c:v>
                </c:pt>
                <c:pt idx="14">
                  <c:v>0.12705000000000002</c:v>
                </c:pt>
                <c:pt idx="15">
                  <c:v>0.13552000000000003</c:v>
                </c:pt>
                <c:pt idx="16">
                  <c:v>0.14399000000000003</c:v>
                </c:pt>
                <c:pt idx="17">
                  <c:v>0.15246000000000004</c:v>
                </c:pt>
                <c:pt idx="18">
                  <c:v>0.16093000000000005</c:v>
                </c:pt>
                <c:pt idx="19">
                  <c:v>0.16940000000000005</c:v>
                </c:pt>
                <c:pt idx="20">
                  <c:v>0.17787000000000006</c:v>
                </c:pt>
                <c:pt idx="21">
                  <c:v>0.18634000000000006</c:v>
                </c:pt>
                <c:pt idx="22">
                  <c:v>0.19481000000000007</c:v>
                </c:pt>
                <c:pt idx="23">
                  <c:v>0.20328000000000007</c:v>
                </c:pt>
                <c:pt idx="24">
                  <c:v>0.21175000000000008</c:v>
                </c:pt>
                <c:pt idx="25">
                  <c:v>0.22022000000000008</c:v>
                </c:pt>
                <c:pt idx="26">
                  <c:v>0.22869000000000009</c:v>
                </c:pt>
                <c:pt idx="27">
                  <c:v>0.23716000000000009</c:v>
                </c:pt>
                <c:pt idx="28">
                  <c:v>0.2456300000000001</c:v>
                </c:pt>
                <c:pt idx="29">
                  <c:v>0.2541000000000001</c:v>
                </c:pt>
                <c:pt idx="30">
                  <c:v>0.26257000000000008</c:v>
                </c:pt>
                <c:pt idx="31">
                  <c:v>0.27104000000000006</c:v>
                </c:pt>
                <c:pt idx="32">
                  <c:v>0.27951000000000004</c:v>
                </c:pt>
                <c:pt idx="33">
                  <c:v>0.28798000000000001</c:v>
                </c:pt>
                <c:pt idx="34">
                  <c:v>0.29644999999999999</c:v>
                </c:pt>
                <c:pt idx="35">
                  <c:v>0.30491999999999997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3888"/>
        <c:axId val="220411008"/>
      </c:scatterChart>
      <c:valAx>
        <c:axId val="2194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411008"/>
        <c:crosses val="autoZero"/>
        <c:crossBetween val="midCat"/>
      </c:valAx>
      <c:valAx>
        <c:axId val="2204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13888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g </a:t>
            </a:r>
            <a:r>
              <a:rPr lang="en-US" i="0"/>
              <a:t>vs against </a:t>
            </a:r>
            <a:r>
              <a:rPr lang="en-US" i="1"/>
              <a:t>D</a:t>
            </a:r>
          </a:p>
        </c:rich>
      </c:tx>
      <c:layout>
        <c:manualLayout>
          <c:xMode val="edge"/>
          <c:yMode val="edge"/>
          <c:x val="0.33079155730533683"/>
          <c:y val="4.629629629629629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7.6014654418197727E-2"/>
                  <c:y val="-0.13666666666666666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0.37</c:v>
                </c:pt>
                <c:pt idx="1">
                  <c:v>0.22</c:v>
                </c:pt>
                <c:pt idx="2">
                  <c:v>0.18</c:v>
                </c:pt>
                <c:pt idx="3">
                  <c:v>0.2</c:v>
                </c:pt>
                <c:pt idx="4">
                  <c:v>0.16</c:v>
                </c:pt>
              </c:numLit>
            </c:plus>
            <c:minus>
              <c:numLit>
                <c:formatCode>General</c:formatCode>
                <c:ptCount val="5"/>
                <c:pt idx="0">
                  <c:v>0.37</c:v>
                </c:pt>
                <c:pt idx="1">
                  <c:v>0.22</c:v>
                </c:pt>
                <c:pt idx="2">
                  <c:v>0.18</c:v>
                </c:pt>
                <c:pt idx="3">
                  <c:v>0.2</c:v>
                </c:pt>
                <c:pt idx="4">
                  <c:v>0.16</c:v>
                </c:pt>
              </c:numLit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Sheet4!$A$1:$A$5</c:f>
              <c:numCache>
                <c:formatCode>General</c:formatCode>
                <c:ptCount val="5"/>
                <c:pt idx="0">
                  <c:v>243</c:v>
                </c:pt>
                <c:pt idx="1">
                  <c:v>381</c:v>
                </c:pt>
                <c:pt idx="2">
                  <c:v>448</c:v>
                </c:pt>
                <c:pt idx="3">
                  <c:v>563</c:v>
                </c:pt>
                <c:pt idx="4">
                  <c:v>653</c:v>
                </c:pt>
              </c:numCache>
            </c:numRef>
          </c:xVal>
          <c:yVal>
            <c:numRef>
              <c:f>Sheet4!$B$1:$B$5</c:f>
              <c:numCache>
                <c:formatCode>General</c:formatCode>
                <c:ptCount val="5"/>
                <c:pt idx="0">
                  <c:v>10.119999999999999</c:v>
                </c:pt>
                <c:pt idx="1">
                  <c:v>10.38</c:v>
                </c:pt>
                <c:pt idx="2">
                  <c:v>9.73</c:v>
                </c:pt>
                <c:pt idx="3">
                  <c:v>9.48</c:v>
                </c:pt>
                <c:pt idx="4">
                  <c:v>9.85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44000"/>
        <c:axId val="220562560"/>
      </c:scatterChart>
      <c:valAx>
        <c:axId val="220544000"/>
        <c:scaling>
          <c:orientation val="minMax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562560"/>
        <c:crosses val="autoZero"/>
        <c:crossBetween val="midCat"/>
      </c:valAx>
      <c:valAx>
        <c:axId val="220562560"/>
        <c:scaling>
          <c:orientation val="minMax"/>
          <c:max val="11"/>
          <c:min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544000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2.2592965645701405E-2"/>
                  <c:y val="-4.329016015855161E-2"/>
                </c:manualLayout>
              </c:layout>
              <c:numFmt formatCode="General" sourceLinked="0"/>
            </c:trendlineLbl>
          </c:trendline>
          <c:xVal>
            <c:numRef>
              <c:f>Sheet6!$A$3:$A$38</c:f>
              <c:numCache>
                <c:formatCode>General</c:formatCode>
                <c:ptCount val="36"/>
                <c:pt idx="0">
                  <c:v>0.4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0.49</c:v>
                </c:pt>
                <c:pt idx="11">
                  <c:v>0.5</c:v>
                </c:pt>
                <c:pt idx="12">
                  <c:v>0.5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0.52</c:v>
                </c:pt>
                <c:pt idx="17">
                  <c:v>0.53</c:v>
                </c:pt>
                <c:pt idx="18">
                  <c:v>0.53</c:v>
                </c:pt>
                <c:pt idx="19">
                  <c:v>0.54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0.6</c:v>
                </c:pt>
                <c:pt idx="35">
                  <c:v>0.6</c:v>
                </c:pt>
              </c:numCache>
            </c:numRef>
          </c:xVal>
          <c:yVal>
            <c:numRef>
              <c:f>Sheet6!$B$3:$B$38</c:f>
              <c:numCache>
                <c:formatCode>General</c:formatCode>
                <c:ptCount val="36"/>
                <c:pt idx="0">
                  <c:v>8.4749999999999999E-3</c:v>
                </c:pt>
                <c:pt idx="1">
                  <c:v>1.695E-2</c:v>
                </c:pt>
                <c:pt idx="2">
                  <c:v>2.5425E-2</c:v>
                </c:pt>
                <c:pt idx="3">
                  <c:v>3.39E-2</c:v>
                </c:pt>
                <c:pt idx="4">
                  <c:v>4.2374999999999996E-2</c:v>
                </c:pt>
                <c:pt idx="5">
                  <c:v>5.0849999999999992E-2</c:v>
                </c:pt>
                <c:pt idx="6">
                  <c:v>5.9324999999999989E-2</c:v>
                </c:pt>
                <c:pt idx="7">
                  <c:v>6.7799999999999985E-2</c:v>
                </c:pt>
                <c:pt idx="8">
                  <c:v>7.6274999999999982E-2</c:v>
                </c:pt>
                <c:pt idx="9">
                  <c:v>8.4749999999999978E-2</c:v>
                </c:pt>
                <c:pt idx="10">
                  <c:v>9.3224999999999975E-2</c:v>
                </c:pt>
                <c:pt idx="11">
                  <c:v>0.10169999999999997</c:v>
                </c:pt>
                <c:pt idx="12">
                  <c:v>0.11017499999999997</c:v>
                </c:pt>
                <c:pt idx="13">
                  <c:v>0.11864999999999996</c:v>
                </c:pt>
                <c:pt idx="14">
                  <c:v>0.12712499999999996</c:v>
                </c:pt>
                <c:pt idx="15">
                  <c:v>0.13559999999999997</c:v>
                </c:pt>
                <c:pt idx="16">
                  <c:v>0.14407499999999998</c:v>
                </c:pt>
                <c:pt idx="17">
                  <c:v>0.15254999999999999</c:v>
                </c:pt>
                <c:pt idx="18">
                  <c:v>0.161025</c:v>
                </c:pt>
                <c:pt idx="19">
                  <c:v>0.16950000000000001</c:v>
                </c:pt>
                <c:pt idx="20">
                  <c:v>0.17797500000000002</c:v>
                </c:pt>
                <c:pt idx="21">
                  <c:v>0.18645000000000003</c:v>
                </c:pt>
                <c:pt idx="22">
                  <c:v>0.19492500000000004</c:v>
                </c:pt>
                <c:pt idx="23">
                  <c:v>0.20340000000000005</c:v>
                </c:pt>
                <c:pt idx="24">
                  <c:v>0.21187500000000006</c:v>
                </c:pt>
                <c:pt idx="25">
                  <c:v>0.22035000000000007</c:v>
                </c:pt>
                <c:pt idx="26">
                  <c:v>0.22882500000000008</c:v>
                </c:pt>
                <c:pt idx="27">
                  <c:v>0.23730000000000009</c:v>
                </c:pt>
                <c:pt idx="28">
                  <c:v>0.2457750000000001</c:v>
                </c:pt>
                <c:pt idx="29">
                  <c:v>0.25425000000000009</c:v>
                </c:pt>
                <c:pt idx="30">
                  <c:v>0.2627250000000001</c:v>
                </c:pt>
                <c:pt idx="31">
                  <c:v>0.27120000000000011</c:v>
                </c:pt>
                <c:pt idx="32">
                  <c:v>0.27967500000000012</c:v>
                </c:pt>
                <c:pt idx="33">
                  <c:v>0.28815000000000013</c:v>
                </c:pt>
                <c:pt idx="34">
                  <c:v>0.29662500000000014</c:v>
                </c:pt>
                <c:pt idx="35">
                  <c:v>0.30510000000000015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33024"/>
        <c:axId val="220034560"/>
      </c:scatterChart>
      <c:valAx>
        <c:axId val="2200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034560"/>
        <c:crosses val="autoZero"/>
        <c:crossBetween val="midCat"/>
      </c:valAx>
      <c:valAx>
        <c:axId val="2200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3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Quadratic Regression Curve</c:nam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Sheet13!$A$3:$A$38</c:f>
              <c:numCache>
                <c:formatCode>General</c:formatCode>
                <c:ptCount val="36"/>
                <c:pt idx="0">
                  <c:v>2.0000000000000018E-2</c:v>
                </c:pt>
                <c:pt idx="1">
                  <c:v>4.0000000000000036E-2</c:v>
                </c:pt>
                <c:pt idx="2">
                  <c:v>5.0000000000000044E-2</c:v>
                </c:pt>
                <c:pt idx="3">
                  <c:v>6.0000000000000053E-2</c:v>
                </c:pt>
                <c:pt idx="4">
                  <c:v>6.9999999999999951E-2</c:v>
                </c:pt>
                <c:pt idx="5">
                  <c:v>7.999999999999996E-2</c:v>
                </c:pt>
                <c:pt idx="6">
                  <c:v>8.9999999999999969E-2</c:v>
                </c:pt>
                <c:pt idx="7">
                  <c:v>8.9999999999999969E-2</c:v>
                </c:pt>
                <c:pt idx="8">
                  <c:v>9.9999999999999978E-2</c:v>
                </c:pt>
                <c:pt idx="9">
                  <c:v>0.10999999999999999</c:v>
                </c:pt>
                <c:pt idx="10">
                  <c:v>0.10999999999999999</c:v>
                </c:pt>
                <c:pt idx="11">
                  <c:v>0.12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0.15000000000000002</c:v>
                </c:pt>
                <c:pt idx="17">
                  <c:v>0.15000000000000002</c:v>
                </c:pt>
                <c:pt idx="18">
                  <c:v>0.15000000000000002</c:v>
                </c:pt>
                <c:pt idx="19">
                  <c:v>0.16000000000000003</c:v>
                </c:pt>
                <c:pt idx="20">
                  <c:v>0.16000000000000003</c:v>
                </c:pt>
                <c:pt idx="21">
                  <c:v>0.17000000000000004</c:v>
                </c:pt>
                <c:pt idx="22">
                  <c:v>0.17000000000000004</c:v>
                </c:pt>
                <c:pt idx="23">
                  <c:v>0.18000000000000005</c:v>
                </c:pt>
                <c:pt idx="24">
                  <c:v>0.18000000000000005</c:v>
                </c:pt>
                <c:pt idx="25">
                  <c:v>0.18999999999999995</c:v>
                </c:pt>
                <c:pt idx="26">
                  <c:v>0.18999999999999995</c:v>
                </c:pt>
                <c:pt idx="27">
                  <c:v>0.18999999999999995</c:v>
                </c:pt>
                <c:pt idx="28">
                  <c:v>0.19999999999999996</c:v>
                </c:pt>
                <c:pt idx="29">
                  <c:v>0.19999999999999996</c:v>
                </c:pt>
                <c:pt idx="30">
                  <c:v>0.19999999999999996</c:v>
                </c:pt>
                <c:pt idx="31">
                  <c:v>0.20999999999999996</c:v>
                </c:pt>
                <c:pt idx="32">
                  <c:v>0.20999999999999996</c:v>
                </c:pt>
                <c:pt idx="33">
                  <c:v>0.21999999999999997</c:v>
                </c:pt>
                <c:pt idx="34">
                  <c:v>0.21999999999999997</c:v>
                </c:pt>
                <c:pt idx="35">
                  <c:v>0.21999999999999997</c:v>
                </c:pt>
              </c:numCache>
            </c:numRef>
          </c:xVal>
          <c:yVal>
            <c:numRef>
              <c:f>Sheet13!$C$3:$C$38</c:f>
              <c:numCache>
                <c:formatCode>General</c:formatCode>
                <c:ptCount val="36"/>
                <c:pt idx="0">
                  <c:v>8.4700000000000001E-3</c:v>
                </c:pt>
                <c:pt idx="1">
                  <c:v>1.694E-2</c:v>
                </c:pt>
                <c:pt idx="2">
                  <c:v>2.5410000000000002E-2</c:v>
                </c:pt>
                <c:pt idx="3">
                  <c:v>3.388E-2</c:v>
                </c:pt>
                <c:pt idx="4">
                  <c:v>4.2349999999999999E-2</c:v>
                </c:pt>
                <c:pt idx="5">
                  <c:v>5.0819999999999997E-2</c:v>
                </c:pt>
                <c:pt idx="6">
                  <c:v>5.9289999999999995E-2</c:v>
                </c:pt>
                <c:pt idx="7">
                  <c:v>6.7760000000000001E-2</c:v>
                </c:pt>
                <c:pt idx="8">
                  <c:v>7.6230000000000006E-2</c:v>
                </c:pt>
                <c:pt idx="9">
                  <c:v>8.4700000000000011E-2</c:v>
                </c:pt>
                <c:pt idx="10">
                  <c:v>9.3170000000000017E-2</c:v>
                </c:pt>
                <c:pt idx="11">
                  <c:v>0.10164000000000002</c:v>
                </c:pt>
                <c:pt idx="12">
                  <c:v>0.11011000000000003</c:v>
                </c:pt>
                <c:pt idx="13">
                  <c:v>0.11858000000000003</c:v>
                </c:pt>
                <c:pt idx="14">
                  <c:v>0.12705000000000002</c:v>
                </c:pt>
                <c:pt idx="15">
                  <c:v>0.13552000000000003</c:v>
                </c:pt>
                <c:pt idx="16">
                  <c:v>0.14399000000000003</c:v>
                </c:pt>
                <c:pt idx="17">
                  <c:v>0.15246000000000004</c:v>
                </c:pt>
                <c:pt idx="18">
                  <c:v>0.16093000000000005</c:v>
                </c:pt>
                <c:pt idx="19">
                  <c:v>0.16940000000000005</c:v>
                </c:pt>
                <c:pt idx="20">
                  <c:v>0.17787000000000006</c:v>
                </c:pt>
                <c:pt idx="21">
                  <c:v>0.18634000000000006</c:v>
                </c:pt>
                <c:pt idx="22">
                  <c:v>0.19481000000000007</c:v>
                </c:pt>
                <c:pt idx="23">
                  <c:v>0.20328000000000007</c:v>
                </c:pt>
                <c:pt idx="24">
                  <c:v>0.21175000000000008</c:v>
                </c:pt>
                <c:pt idx="25">
                  <c:v>0.22022000000000008</c:v>
                </c:pt>
                <c:pt idx="26">
                  <c:v>0.22869000000000009</c:v>
                </c:pt>
                <c:pt idx="27">
                  <c:v>0.23716000000000009</c:v>
                </c:pt>
                <c:pt idx="28">
                  <c:v>0.2456300000000001</c:v>
                </c:pt>
                <c:pt idx="29">
                  <c:v>0.2541000000000001</c:v>
                </c:pt>
                <c:pt idx="30">
                  <c:v>0.26257000000000008</c:v>
                </c:pt>
                <c:pt idx="31">
                  <c:v>0.27104000000000006</c:v>
                </c:pt>
                <c:pt idx="32">
                  <c:v>0.27951000000000004</c:v>
                </c:pt>
                <c:pt idx="33">
                  <c:v>0.28798000000000001</c:v>
                </c:pt>
                <c:pt idx="34">
                  <c:v>0.29644999999999999</c:v>
                </c:pt>
                <c:pt idx="35">
                  <c:v>0.30491999999999997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87904"/>
        <c:axId val="220618752"/>
      </c:scatterChart>
      <c:valAx>
        <c:axId val="220587904"/>
        <c:scaling>
          <c:orientation val="minMax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Elapsed </a:t>
                </a:r>
                <a:r>
                  <a:rPr lang="en-US" sz="2000" b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Time, </a:t>
                </a:r>
                <a:r>
                  <a:rPr lang="en-US" sz="2000" b="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</a:t>
                </a:r>
                <a:r>
                  <a:rPr lang="en-US" sz="2000" b="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(seconds)</a:t>
                </a:r>
                <a:endParaRPr lang="en-US" sz="2000" b="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220618752"/>
        <c:crosses val="autoZero"/>
        <c:crossBetween val="midCat"/>
      </c:valAx>
      <c:valAx>
        <c:axId val="22061875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Displacement of Photocomb, </a:t>
                </a:r>
                <a:r>
                  <a:rPr lang="en-US" sz="20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x</a:t>
                </a:r>
                <a:r>
                  <a:rPr lang="en-US" sz="20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20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(meters)</a:t>
                </a:r>
                <a:endParaRPr lang="en-US" sz="20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9.8912507149557655E-3"/>
              <c:y val="8.6030855899110178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220587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609598</xdr:colOff>
      <xdr:row>4</xdr:row>
      <xdr:rowOff>123823</xdr:rowOff>
    </xdr:from>
    <xdr:to>
      <xdr:col>41</xdr:col>
      <xdr:colOff>590550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10</xdr:row>
      <xdr:rowOff>19050</xdr:rowOff>
    </xdr:from>
    <xdr:to>
      <xdr:col>14</xdr:col>
      <xdr:colOff>561975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13</xdr:row>
      <xdr:rowOff>85725</xdr:rowOff>
    </xdr:from>
    <xdr:to>
      <xdr:col>10</xdr:col>
      <xdr:colOff>100012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123825</xdr:rowOff>
    </xdr:from>
    <xdr:to>
      <xdr:col>21</xdr:col>
      <xdr:colOff>485775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4</xdr:row>
      <xdr:rowOff>123825</xdr:rowOff>
    </xdr:from>
    <xdr:to>
      <xdr:col>23</xdr:col>
      <xdr:colOff>438151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D1" workbookViewId="0">
      <selection activeCell="L34" sqref="L34"/>
    </sheetView>
  </sheetViews>
  <sheetFormatPr defaultRowHeight="15" x14ac:dyDescent="0.25"/>
  <cols>
    <col min="1" max="1" width="9.28515625" customWidth="1"/>
    <col min="2" max="2" width="12.85546875" customWidth="1"/>
    <col min="5" max="5" width="12" customWidth="1"/>
    <col min="11" max="11" width="11" customWidth="1"/>
    <col min="14" max="14" width="10.7109375" customWidth="1"/>
  </cols>
  <sheetData>
    <row r="1" spans="1:14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4</v>
      </c>
      <c r="J1" t="s">
        <v>0</v>
      </c>
      <c r="K1" t="s">
        <v>3</v>
      </c>
      <c r="M1" t="s">
        <v>0</v>
      </c>
      <c r="N1" t="s">
        <v>8</v>
      </c>
    </row>
    <row r="2" spans="1:14" x14ac:dyDescent="0.25">
      <c r="A2">
        <v>0.08</v>
      </c>
      <c r="B2">
        <v>0.22</v>
      </c>
      <c r="D2">
        <v>0.08</v>
      </c>
      <c r="E2">
        <v>0.19</v>
      </c>
      <c r="G2">
        <v>0.08</v>
      </c>
      <c r="H2">
        <v>0.24</v>
      </c>
      <c r="J2">
        <v>0.08</v>
      </c>
      <c r="K2">
        <v>0.12</v>
      </c>
      <c r="M2">
        <v>0.08</v>
      </c>
      <c r="N2">
        <v>0.17</v>
      </c>
    </row>
    <row r="3" spans="1:14" x14ac:dyDescent="0.25">
      <c r="A3">
        <v>0.08</v>
      </c>
      <c r="B3">
        <v>0.22</v>
      </c>
      <c r="D3">
        <v>0.08</v>
      </c>
      <c r="E3">
        <v>0.19</v>
      </c>
      <c r="G3">
        <v>0.08</v>
      </c>
      <c r="H3">
        <v>0.24</v>
      </c>
      <c r="J3">
        <v>0.08</v>
      </c>
      <c r="K3">
        <v>0.12</v>
      </c>
      <c r="M3">
        <v>0.08</v>
      </c>
      <c r="N3">
        <v>0.16</v>
      </c>
    </row>
    <row r="4" spans="1:14" x14ac:dyDescent="0.25">
      <c r="A4">
        <v>0.08</v>
      </c>
      <c r="B4">
        <v>0.22</v>
      </c>
      <c r="D4">
        <v>0.08</v>
      </c>
      <c r="E4">
        <v>0.19</v>
      </c>
      <c r="G4">
        <v>7.0000000000000007E-2</v>
      </c>
      <c r="H4">
        <v>0.25</v>
      </c>
      <c r="J4">
        <v>7.0000000000000007E-2</v>
      </c>
      <c r="K4">
        <v>0.11</v>
      </c>
      <c r="M4">
        <v>7.0000000000000007E-2</v>
      </c>
      <c r="N4">
        <v>0.16</v>
      </c>
    </row>
    <row r="5" spans="1:14" x14ac:dyDescent="0.25">
      <c r="A5">
        <v>0.08</v>
      </c>
      <c r="B5">
        <v>0.22</v>
      </c>
      <c r="D5">
        <v>0.08</v>
      </c>
      <c r="E5">
        <v>0.19</v>
      </c>
      <c r="G5">
        <v>0.08</v>
      </c>
      <c r="H5">
        <v>0.24</v>
      </c>
      <c r="J5">
        <v>7.0000000000000007E-2</v>
      </c>
      <c r="K5">
        <v>0.11</v>
      </c>
      <c r="M5">
        <v>7.0000000000000007E-2</v>
      </c>
      <c r="N5">
        <v>0.16</v>
      </c>
    </row>
    <row r="6" spans="1:14" x14ac:dyDescent="0.25">
      <c r="A6">
        <v>0.06</v>
      </c>
      <c r="B6">
        <v>0.21</v>
      </c>
      <c r="D6">
        <v>7.0000000000000007E-2</v>
      </c>
      <c r="E6">
        <v>0.18</v>
      </c>
      <c r="G6">
        <v>0.08</v>
      </c>
      <c r="H6">
        <v>0.24</v>
      </c>
      <c r="J6">
        <v>0.06</v>
      </c>
      <c r="K6">
        <v>0.1</v>
      </c>
      <c r="M6">
        <v>0.08</v>
      </c>
      <c r="N6">
        <v>0.16</v>
      </c>
    </row>
    <row r="7" spans="1:14" x14ac:dyDescent="0.25">
      <c r="A7">
        <v>0.08</v>
      </c>
      <c r="B7">
        <v>0.22</v>
      </c>
      <c r="D7">
        <v>7.0000000000000007E-2</v>
      </c>
      <c r="E7">
        <v>0.18</v>
      </c>
      <c r="G7">
        <v>7.0000000000000007E-2</v>
      </c>
      <c r="H7">
        <v>0.24</v>
      </c>
      <c r="J7">
        <v>0.06</v>
      </c>
      <c r="K7">
        <v>0.11</v>
      </c>
      <c r="M7">
        <v>0.08</v>
      </c>
      <c r="N7">
        <v>0.16</v>
      </c>
    </row>
    <row r="8" spans="1:14" x14ac:dyDescent="0.25">
      <c r="A8">
        <v>0.08</v>
      </c>
      <c r="B8">
        <v>0.22</v>
      </c>
      <c r="D8">
        <v>0.09</v>
      </c>
      <c r="E8">
        <v>0.19</v>
      </c>
      <c r="G8">
        <v>7.0000000000000007E-2</v>
      </c>
      <c r="H8">
        <v>0.24</v>
      </c>
      <c r="J8">
        <v>0.06</v>
      </c>
      <c r="K8">
        <v>0.11</v>
      </c>
      <c r="M8">
        <v>7.0000000000000007E-2</v>
      </c>
      <c r="N8">
        <v>0.16</v>
      </c>
    </row>
    <row r="9" spans="1:14" x14ac:dyDescent="0.25">
      <c r="A9">
        <v>7.0000000000000007E-2</v>
      </c>
      <c r="B9">
        <v>0.22</v>
      </c>
      <c r="D9">
        <v>0.08</v>
      </c>
      <c r="E9">
        <v>0.19</v>
      </c>
      <c r="G9">
        <v>7.0000000000000007E-2</v>
      </c>
      <c r="H9">
        <v>0.24</v>
      </c>
      <c r="J9">
        <v>0.06</v>
      </c>
      <c r="K9">
        <v>0.11</v>
      </c>
      <c r="M9">
        <v>7.0000000000000007E-2</v>
      </c>
      <c r="N9">
        <v>0.16</v>
      </c>
    </row>
    <row r="10" spans="1:14" x14ac:dyDescent="0.25">
      <c r="A10">
        <v>0.06</v>
      </c>
      <c r="B10">
        <v>0.22</v>
      </c>
      <c r="D10">
        <v>7.0000000000000007E-2</v>
      </c>
      <c r="E10">
        <v>0.19</v>
      </c>
      <c r="G10">
        <v>7.0000000000000007E-2</v>
      </c>
      <c r="H10">
        <v>0.24</v>
      </c>
      <c r="J10">
        <v>0.08</v>
      </c>
      <c r="K10">
        <v>0.12</v>
      </c>
      <c r="M10">
        <v>7.0000000000000007E-2</v>
      </c>
      <c r="N10">
        <v>0.16</v>
      </c>
    </row>
    <row r="11" spans="1:14" x14ac:dyDescent="0.25">
      <c r="A11">
        <v>0.06</v>
      </c>
      <c r="B11">
        <v>0.22</v>
      </c>
      <c r="D11">
        <v>0.09</v>
      </c>
      <c r="E11">
        <v>0.19</v>
      </c>
      <c r="G11">
        <v>0.08</v>
      </c>
      <c r="H11">
        <v>0.25</v>
      </c>
      <c r="J11">
        <v>0.08</v>
      </c>
      <c r="K11">
        <v>0.12</v>
      </c>
      <c r="M11">
        <v>0.06</v>
      </c>
      <c r="N11">
        <v>0.15</v>
      </c>
    </row>
    <row r="14" spans="1:14" x14ac:dyDescent="0.25">
      <c r="A14">
        <f>(2/(A2+B2))*((0.563/B2)-(0.085/A2))</f>
        <v>9.9772727272727249</v>
      </c>
      <c r="B14">
        <f>AVERAGE(A14:A23)</f>
        <v>9.4823580633925442</v>
      </c>
      <c r="D14">
        <f>(2/(D2+E2))*((0.448/E2)-(0.085/D2))</f>
        <v>9.5955165692007807</v>
      </c>
      <c r="E14">
        <f>AVERAGE(D14:D23)</f>
        <v>9.736037315511</v>
      </c>
      <c r="G14">
        <f>(2/(G2+H2))*((0.653/H2)-(0.085/G2))</f>
        <v>10.364583333333336</v>
      </c>
      <c r="H14">
        <f>AVERAGE(G14:G23)</f>
        <v>9.8463604943443688</v>
      </c>
      <c r="J14">
        <f>(2/(J2+K2))*((0.243/K2)-(0.085/J2))</f>
        <v>9.625</v>
      </c>
      <c r="K14">
        <f>AVERAGE(J14:J23)</f>
        <v>10.124136321195143</v>
      </c>
      <c r="M14">
        <f>(2/(M2+N2))*((0.381/N2)-(0.085/M2))</f>
        <v>9.4294117647058826</v>
      </c>
      <c r="N14">
        <f>AVERAGE(M14:M23)</f>
        <v>10.383415210287014</v>
      </c>
    </row>
    <row r="15" spans="1:14" x14ac:dyDescent="0.25">
      <c r="A15">
        <f t="shared" ref="A15:A23" si="0">(2/(A3+B3))*((0.563/B3)-(0.085/A3))</f>
        <v>9.9772727272727249</v>
      </c>
      <c r="D15">
        <f t="shared" ref="D15:D23" si="1">(2/(D3+E3))*((0.448/E3)-(0.085/D3))</f>
        <v>9.5955165692007807</v>
      </c>
      <c r="G15">
        <f t="shared" ref="G15:G23" si="2">(2/(G3+H3))*((0.653/H3)-(0.085/G3))</f>
        <v>10.364583333333336</v>
      </c>
      <c r="J15">
        <f t="shared" ref="J15:J23" si="3">(2/(J3+K3))*((0.243/K3)-(0.085/J3))</f>
        <v>9.625</v>
      </c>
      <c r="M15">
        <f t="shared" ref="M15:M23" si="4">(2/(M3+N3))*((0.381/N3)-(0.085/M3))</f>
        <v>10.989583333333336</v>
      </c>
    </row>
    <row r="16" spans="1:14" x14ac:dyDescent="0.25">
      <c r="A16">
        <f t="shared" si="0"/>
        <v>9.9772727272727249</v>
      </c>
      <c r="B16">
        <f>_xlfn.STDEV.S(A14:A23)</f>
        <v>0.74706392152937406</v>
      </c>
      <c r="D16">
        <f t="shared" si="1"/>
        <v>9.5955165692007807</v>
      </c>
      <c r="E16">
        <f>_xlfn.STDEV.S(D14:D23)</f>
        <v>0.43004380219644334</v>
      </c>
      <c r="G16">
        <f t="shared" si="2"/>
        <v>8.7357142857142875</v>
      </c>
      <c r="H16">
        <f>_xlfn.STDEV.S(G14:G23)</f>
        <v>0.53535041481115908</v>
      </c>
      <c r="J16">
        <f t="shared" si="3"/>
        <v>11.053391053391053</v>
      </c>
      <c r="K16">
        <f>_xlfn.STDEV.S(J14:J23)</f>
        <v>1.1113173121482247</v>
      </c>
      <c r="M16">
        <f t="shared" si="4"/>
        <v>10.147515527950311</v>
      </c>
      <c r="N16">
        <f>_xlfn.STDEV.S(M14:M23)</f>
        <v>0.51531098189253621</v>
      </c>
    </row>
    <row r="17" spans="1:14" x14ac:dyDescent="0.25">
      <c r="A17">
        <f t="shared" si="0"/>
        <v>9.9772727272727249</v>
      </c>
      <c r="D17">
        <f t="shared" si="1"/>
        <v>9.5955165692007807</v>
      </c>
      <c r="G17">
        <f t="shared" si="2"/>
        <v>10.364583333333336</v>
      </c>
      <c r="J17">
        <f t="shared" si="3"/>
        <v>11.053391053391053</v>
      </c>
      <c r="M17">
        <f t="shared" si="4"/>
        <v>10.147515527950311</v>
      </c>
    </row>
    <row r="18" spans="1:14" x14ac:dyDescent="0.25">
      <c r="A18">
        <f t="shared" si="0"/>
        <v>9.365079365079362</v>
      </c>
      <c r="D18">
        <f t="shared" si="1"/>
        <v>10.196825396825398</v>
      </c>
      <c r="G18">
        <f t="shared" si="2"/>
        <v>10.364583333333336</v>
      </c>
      <c r="J18">
        <f t="shared" si="3"/>
        <v>12.666666666666663</v>
      </c>
      <c r="M18">
        <f t="shared" si="4"/>
        <v>10.989583333333336</v>
      </c>
    </row>
    <row r="19" spans="1:14" x14ac:dyDescent="0.25">
      <c r="A19">
        <f t="shared" si="0"/>
        <v>9.9772727272727249</v>
      </c>
      <c r="D19">
        <f t="shared" si="1"/>
        <v>10.196825396825398</v>
      </c>
      <c r="G19">
        <f t="shared" si="2"/>
        <v>9.719662058371739</v>
      </c>
      <c r="J19">
        <f t="shared" si="3"/>
        <v>9.3226381461675558</v>
      </c>
      <c r="M19">
        <f t="shared" si="4"/>
        <v>10.989583333333336</v>
      </c>
    </row>
    <row r="20" spans="1:14" x14ac:dyDescent="0.25">
      <c r="A20">
        <f t="shared" si="0"/>
        <v>9.9772727272727249</v>
      </c>
      <c r="D20">
        <f t="shared" si="1"/>
        <v>10.096073517126149</v>
      </c>
      <c r="G20">
        <f t="shared" si="2"/>
        <v>9.719662058371739</v>
      </c>
      <c r="J20">
        <f t="shared" si="3"/>
        <v>9.3226381461675558</v>
      </c>
      <c r="M20">
        <f t="shared" si="4"/>
        <v>10.147515527950311</v>
      </c>
    </row>
    <row r="21" spans="1:14" x14ac:dyDescent="0.25">
      <c r="A21">
        <f t="shared" si="0"/>
        <v>9.2745185848634097</v>
      </c>
      <c r="D21">
        <f t="shared" si="1"/>
        <v>9.5955165692007807</v>
      </c>
      <c r="G21">
        <f t="shared" si="2"/>
        <v>9.719662058371739</v>
      </c>
      <c r="J21">
        <f t="shared" si="3"/>
        <v>9.3226381461675558</v>
      </c>
      <c r="M21">
        <f t="shared" si="4"/>
        <v>10.147515527950311</v>
      </c>
    </row>
    <row r="22" spans="1:14" x14ac:dyDescent="0.25">
      <c r="A22">
        <f>(2/(A10+B10))*((0.563/B10)-(0.085/A10))</f>
        <v>8.1601731601731551</v>
      </c>
      <c r="D22">
        <f t="shared" si="1"/>
        <v>8.7969924812030094</v>
      </c>
      <c r="G22">
        <f t="shared" si="2"/>
        <v>9.719662058371739</v>
      </c>
      <c r="J22">
        <f t="shared" si="3"/>
        <v>9.625</v>
      </c>
      <c r="M22">
        <f t="shared" si="4"/>
        <v>10.147515527950311</v>
      </c>
    </row>
    <row r="23" spans="1:14" x14ac:dyDescent="0.25">
      <c r="A23">
        <f t="shared" si="0"/>
        <v>8.1601731601731551</v>
      </c>
      <c r="D23">
        <f t="shared" si="1"/>
        <v>10.096073517126149</v>
      </c>
      <c r="G23">
        <f t="shared" si="2"/>
        <v>9.3909090909090907</v>
      </c>
      <c r="J23">
        <f t="shared" si="3"/>
        <v>9.625</v>
      </c>
      <c r="M23">
        <f t="shared" si="4"/>
        <v>10.698412698412698</v>
      </c>
    </row>
    <row r="25" spans="1:14" x14ac:dyDescent="0.25">
      <c r="A25" t="s">
        <v>10</v>
      </c>
      <c r="B25" t="s">
        <v>9</v>
      </c>
      <c r="D25" t="s">
        <v>10</v>
      </c>
      <c r="E25" t="s">
        <v>9</v>
      </c>
      <c r="G25" t="s">
        <v>10</v>
      </c>
      <c r="H25" t="s">
        <v>9</v>
      </c>
      <c r="J25" t="s">
        <v>10</v>
      </c>
      <c r="K25" t="s">
        <v>9</v>
      </c>
      <c r="M25" t="s">
        <v>10</v>
      </c>
      <c r="N25" t="s">
        <v>9</v>
      </c>
    </row>
    <row r="26" spans="1:14" x14ac:dyDescent="0.25">
      <c r="A26">
        <f>(2/(A2+B2))*((0.562/B2)-(0.086/A2))</f>
        <v>9.8636363636363651</v>
      </c>
      <c r="B26">
        <f>(2/(A2+B2))*((0.564/B2)-(0.084/A2))</f>
        <v>10.09090909090909</v>
      </c>
      <c r="D26">
        <f>(2/(D2+E2))*((0.447/E2)-(0.086/D2))</f>
        <v>9.4639376218323576</v>
      </c>
      <c r="E26">
        <f>(2/(D2+E2))*((0.449/E2)-(0.084/D2))</f>
        <v>9.7270955165692001</v>
      </c>
      <c r="G26">
        <f>(2/(G2+H2))*((0.652/H2)-(0.086/G2))</f>
        <v>10.260416666666668</v>
      </c>
      <c r="H26">
        <f>(2/(G2+H2))*((0.654/H2)-(0.084/G2))</f>
        <v>10.46875</v>
      </c>
      <c r="J26">
        <f>(2/(J2+K2))*((0.242/K2)-(0.086/J2))</f>
        <v>9.4166666666666661</v>
      </c>
      <c r="K26">
        <f>(2/(J2+K2))*((0.244/K2)-(0.084/J2))</f>
        <v>9.8333333333333321</v>
      </c>
      <c r="M26">
        <f>(2/(M2+N2))*((0.38/N2)-(0.086/M2))</f>
        <v>9.2823529411764714</v>
      </c>
      <c r="N26">
        <f>(2/(M2+N2))*((0.382/N2)-(0.084/M2))</f>
        <v>9.5764705882352938</v>
      </c>
    </row>
    <row r="27" spans="1:14" x14ac:dyDescent="0.25">
      <c r="A27">
        <f t="shared" ref="A27:A35" si="5">(2/(A3+B3))*((0.562/B3)-(0.086/A3))</f>
        <v>9.8636363636363651</v>
      </c>
      <c r="B27">
        <f t="shared" ref="B27:B35" si="6">(2/(A3+B3))*((0.564/B3)-(0.084/A3))</f>
        <v>10.09090909090909</v>
      </c>
      <c r="D27">
        <f t="shared" ref="D27:D35" si="7">(2/(D3+E3))*((0.447/E3)-(0.086/D3))</f>
        <v>9.4639376218323576</v>
      </c>
      <c r="E27">
        <f t="shared" ref="E27:E35" si="8">(2/(D3+E3))*((0.449/E3)-(0.084/D3))</f>
        <v>9.7270955165692001</v>
      </c>
      <c r="G27">
        <f t="shared" ref="G27:G35" si="9">(2/(G3+H3))*((0.652/H3)-(0.086/G3))</f>
        <v>10.260416666666668</v>
      </c>
      <c r="H27">
        <f t="shared" ref="H27:H35" si="10">(2/(G3+H3))*((0.654/H3)-(0.084/G3))</f>
        <v>10.46875</v>
      </c>
      <c r="J27">
        <f t="shared" ref="J27:J35" si="11">(2/(J3+K3))*((0.242/K3)-(0.086/J3))</f>
        <v>9.4166666666666661</v>
      </c>
      <c r="K27">
        <f t="shared" ref="K27:K35" si="12">(2/(J3+K3))*((0.244/K3)-(0.084/J3))</f>
        <v>9.8333333333333321</v>
      </c>
      <c r="M27">
        <f t="shared" ref="M27:M35" si="13">(2/(M3+N3))*((0.38/N3)-(0.086/M3))</f>
        <v>10.833333333333334</v>
      </c>
      <c r="N27">
        <f t="shared" ref="N27:N35" si="14">(2/(M3+N3))*((0.382/N3)-(0.084/M3))</f>
        <v>11.145833333333336</v>
      </c>
    </row>
    <row r="28" spans="1:14" x14ac:dyDescent="0.25">
      <c r="A28">
        <f t="shared" si="5"/>
        <v>9.8636363636363651</v>
      </c>
      <c r="B28">
        <f t="shared" si="6"/>
        <v>10.09090909090909</v>
      </c>
      <c r="D28">
        <f t="shared" si="7"/>
        <v>9.4639376218323576</v>
      </c>
      <c r="E28">
        <f t="shared" si="8"/>
        <v>9.7270955165692001</v>
      </c>
      <c r="G28">
        <f t="shared" si="9"/>
        <v>8.6214285714285737</v>
      </c>
      <c r="H28">
        <f t="shared" si="10"/>
        <v>8.8500000000000014</v>
      </c>
      <c r="J28">
        <f t="shared" si="11"/>
        <v>10.793650793650793</v>
      </c>
      <c r="K28">
        <f t="shared" si="12"/>
        <v>11.313131313131313</v>
      </c>
      <c r="M28">
        <f t="shared" si="13"/>
        <v>9.9689440993788825</v>
      </c>
      <c r="N28">
        <f t="shared" si="14"/>
        <v>10.32608695652174</v>
      </c>
    </row>
    <row r="29" spans="1:14" x14ac:dyDescent="0.25">
      <c r="A29">
        <f t="shared" si="5"/>
        <v>9.8636363636363651</v>
      </c>
      <c r="B29">
        <f t="shared" si="6"/>
        <v>10.09090909090909</v>
      </c>
      <c r="D29">
        <f t="shared" si="7"/>
        <v>9.4639376218323576</v>
      </c>
      <c r="E29">
        <f t="shared" si="8"/>
        <v>9.7270955165692001</v>
      </c>
      <c r="G29">
        <f t="shared" si="9"/>
        <v>10.260416666666668</v>
      </c>
      <c r="H29">
        <f t="shared" si="10"/>
        <v>10.46875</v>
      </c>
      <c r="J29">
        <f t="shared" si="11"/>
        <v>10.793650793650793</v>
      </c>
      <c r="K29">
        <f t="shared" si="12"/>
        <v>11.313131313131313</v>
      </c>
      <c r="M29">
        <f t="shared" si="13"/>
        <v>9.9689440993788825</v>
      </c>
      <c r="N29">
        <f t="shared" si="14"/>
        <v>10.32608695652174</v>
      </c>
    </row>
    <row r="30" spans="1:14" x14ac:dyDescent="0.25">
      <c r="A30">
        <f t="shared" si="5"/>
        <v>9.2063492063492074</v>
      </c>
      <c r="B30">
        <f t="shared" si="6"/>
        <v>9.5238095238095202</v>
      </c>
      <c r="D30">
        <f t="shared" si="7"/>
        <v>10.03809523809524</v>
      </c>
      <c r="E30">
        <f t="shared" si="8"/>
        <v>10.355555555555556</v>
      </c>
      <c r="G30">
        <f t="shared" si="9"/>
        <v>10.260416666666668</v>
      </c>
      <c r="H30">
        <f t="shared" si="10"/>
        <v>10.46875</v>
      </c>
      <c r="J30">
        <f t="shared" si="11"/>
        <v>12.333333333333332</v>
      </c>
      <c r="K30">
        <f t="shared" si="12"/>
        <v>12.999999999999998</v>
      </c>
      <c r="M30">
        <f t="shared" si="13"/>
        <v>10.833333333333334</v>
      </c>
      <c r="N30">
        <f t="shared" si="14"/>
        <v>11.145833333333336</v>
      </c>
    </row>
    <row r="31" spans="1:14" x14ac:dyDescent="0.25">
      <c r="A31">
        <f t="shared" si="5"/>
        <v>9.8636363636363651</v>
      </c>
      <c r="B31">
        <f t="shared" si="6"/>
        <v>10.09090909090909</v>
      </c>
      <c r="D31">
        <f t="shared" si="7"/>
        <v>10.03809523809524</v>
      </c>
      <c r="E31">
        <f t="shared" si="8"/>
        <v>10.355555555555556</v>
      </c>
      <c r="G31">
        <f t="shared" si="9"/>
        <v>9.6006144393241186</v>
      </c>
      <c r="H31">
        <f t="shared" si="10"/>
        <v>9.8387096774193559</v>
      </c>
      <c r="J31">
        <f t="shared" si="11"/>
        <v>9.0196078431372531</v>
      </c>
      <c r="K31">
        <f t="shared" si="12"/>
        <v>9.6256684491978604</v>
      </c>
      <c r="M31">
        <f t="shared" si="13"/>
        <v>10.833333333333334</v>
      </c>
      <c r="N31">
        <f t="shared" si="14"/>
        <v>11.145833333333336</v>
      </c>
    </row>
    <row r="32" spans="1:14" x14ac:dyDescent="0.25">
      <c r="A32">
        <f t="shared" si="5"/>
        <v>9.8636363636363651</v>
      </c>
      <c r="B32">
        <f t="shared" si="6"/>
        <v>10.09090909090909</v>
      </c>
      <c r="D32">
        <f t="shared" si="7"/>
        <v>9.9791144527986635</v>
      </c>
      <c r="E32">
        <f t="shared" si="8"/>
        <v>10.213032581453632</v>
      </c>
      <c r="G32">
        <f t="shared" si="9"/>
        <v>9.6006144393241186</v>
      </c>
      <c r="H32">
        <f t="shared" si="10"/>
        <v>9.8387096774193559</v>
      </c>
      <c r="J32">
        <f t="shared" si="11"/>
        <v>9.0196078431372531</v>
      </c>
      <c r="K32">
        <f t="shared" si="12"/>
        <v>9.6256684491978604</v>
      </c>
      <c r="M32">
        <f t="shared" si="13"/>
        <v>9.9689440993788825</v>
      </c>
      <c r="N32">
        <f t="shared" si="14"/>
        <v>10.32608695652174</v>
      </c>
    </row>
    <row r="33" spans="1:14" x14ac:dyDescent="0.25">
      <c r="A33">
        <f t="shared" si="5"/>
        <v>9.144648454993284</v>
      </c>
      <c r="B33">
        <f t="shared" si="6"/>
        <v>9.4043887147335408</v>
      </c>
      <c r="D33">
        <f t="shared" si="7"/>
        <v>9.4639376218323576</v>
      </c>
      <c r="E33">
        <f t="shared" si="8"/>
        <v>9.7270955165692001</v>
      </c>
      <c r="G33">
        <f t="shared" si="9"/>
        <v>9.6006144393241186</v>
      </c>
      <c r="H33">
        <f t="shared" si="10"/>
        <v>9.8387096774193559</v>
      </c>
      <c r="J33">
        <f t="shared" si="11"/>
        <v>9.0196078431372531</v>
      </c>
      <c r="K33">
        <f t="shared" si="12"/>
        <v>9.6256684491978604</v>
      </c>
      <c r="M33">
        <f t="shared" si="13"/>
        <v>9.9689440993788825</v>
      </c>
      <c r="N33">
        <f t="shared" si="14"/>
        <v>10.32608695652174</v>
      </c>
    </row>
    <row r="34" spans="1:14" x14ac:dyDescent="0.25">
      <c r="A34">
        <f t="shared" si="5"/>
        <v>8.0086580086580081</v>
      </c>
      <c r="B34">
        <f t="shared" si="6"/>
        <v>8.3116883116883091</v>
      </c>
      <c r="D34">
        <f t="shared" si="7"/>
        <v>8.6466165413533833</v>
      </c>
      <c r="E34">
        <f t="shared" si="8"/>
        <v>8.9473684210526319</v>
      </c>
      <c r="G34">
        <f t="shared" si="9"/>
        <v>9.6006144393241186</v>
      </c>
      <c r="H34">
        <f t="shared" si="10"/>
        <v>9.8387096774193559</v>
      </c>
      <c r="J34">
        <f t="shared" si="11"/>
        <v>9.4166666666666661</v>
      </c>
      <c r="K34">
        <f t="shared" si="12"/>
        <v>9.8333333333333321</v>
      </c>
      <c r="M34">
        <f t="shared" si="13"/>
        <v>9.9689440993788825</v>
      </c>
      <c r="N34">
        <f t="shared" si="14"/>
        <v>10.32608695652174</v>
      </c>
    </row>
    <row r="35" spans="1:14" x14ac:dyDescent="0.25">
      <c r="A35">
        <f t="shared" si="5"/>
        <v>8.0086580086580081</v>
      </c>
      <c r="B35">
        <f t="shared" si="6"/>
        <v>8.3116883116883091</v>
      </c>
      <c r="D35">
        <f t="shared" si="7"/>
        <v>9.9791144527986635</v>
      </c>
      <c r="E35">
        <f t="shared" si="8"/>
        <v>10.213032581453632</v>
      </c>
      <c r="G35">
        <f t="shared" si="9"/>
        <v>9.290909090909091</v>
      </c>
      <c r="H35">
        <f t="shared" si="10"/>
        <v>9.4909090909090903</v>
      </c>
      <c r="J35">
        <f t="shared" si="11"/>
        <v>9.4166666666666661</v>
      </c>
      <c r="K35">
        <f t="shared" si="12"/>
        <v>9.8333333333333321</v>
      </c>
      <c r="M35">
        <f t="shared" si="13"/>
        <v>10.47619047619048</v>
      </c>
      <c r="N35">
        <f t="shared" si="14"/>
        <v>10.920634920634921</v>
      </c>
    </row>
    <row r="37" spans="1:14" x14ac:dyDescent="0.25">
      <c r="A37" t="s">
        <v>11</v>
      </c>
      <c r="B37" t="s">
        <v>12</v>
      </c>
      <c r="D37" t="s">
        <v>11</v>
      </c>
      <c r="E37" t="s">
        <v>12</v>
      </c>
      <c r="G37" t="s">
        <v>11</v>
      </c>
      <c r="H37" t="s">
        <v>12</v>
      </c>
      <c r="J37" t="s">
        <v>11</v>
      </c>
      <c r="K37" t="s">
        <v>12</v>
      </c>
      <c r="M37" t="s">
        <v>11</v>
      </c>
      <c r="N37" t="s">
        <v>12</v>
      </c>
    </row>
    <row r="38" spans="1:14" x14ac:dyDescent="0.25">
      <c r="A38">
        <f>(B26-A26)/2</f>
        <v>0.11363636363636243</v>
      </c>
      <c r="B38">
        <f>AVERAGE(A38:A47)</f>
        <v>0.12734487734487604</v>
      </c>
      <c r="D38">
        <f>(E26-D26)/2</f>
        <v>0.13157894736842124</v>
      </c>
      <c r="E38">
        <f>AVERAGE(D38:D47)</f>
        <v>0.13596491228070154</v>
      </c>
      <c r="G38">
        <f>(H26-G26)/2</f>
        <v>0.10416666666666607</v>
      </c>
      <c r="H38">
        <f>AVERAGE(G38:G47)</f>
        <v>0.11071428571428524</v>
      </c>
      <c r="J38">
        <f>(K26-J26)/2</f>
        <v>0.20833333333333304</v>
      </c>
      <c r="K38">
        <f>AVERAGE(J38:J47)</f>
        <v>0.25952380952380966</v>
      </c>
      <c r="M38">
        <f>(N26-M26)/2</f>
        <v>0.14705882352941124</v>
      </c>
      <c r="N38">
        <f>AVERAGE(M38:M47)</f>
        <v>0.17308881886087785</v>
      </c>
    </row>
    <row r="39" spans="1:14" x14ac:dyDescent="0.25">
      <c r="A39">
        <f t="shared" ref="A39:A47" si="15">(B27-A27)/2</f>
        <v>0.11363636363636243</v>
      </c>
      <c r="D39">
        <f t="shared" ref="D39:D47" si="16">(E27-D27)/2</f>
        <v>0.13157894736842124</v>
      </c>
      <c r="G39">
        <f t="shared" ref="G39:G47" si="17">(H27-G27)/2</f>
        <v>0.10416666666666607</v>
      </c>
      <c r="J39">
        <f t="shared" ref="J39:J47" si="18">(K27-J27)/2</f>
        <v>0.20833333333333304</v>
      </c>
      <c r="M39">
        <f t="shared" ref="M39:M47" si="19">(N27-M27)/2</f>
        <v>0.15625000000000089</v>
      </c>
    </row>
    <row r="40" spans="1:14" x14ac:dyDescent="0.25">
      <c r="A40">
        <f t="shared" si="15"/>
        <v>0.11363636363636243</v>
      </c>
      <c r="D40">
        <f t="shared" si="16"/>
        <v>0.13157894736842124</v>
      </c>
      <c r="G40">
        <f t="shared" si="17"/>
        <v>0.11428571428571388</v>
      </c>
      <c r="J40">
        <f t="shared" si="18"/>
        <v>0.25974025974026027</v>
      </c>
      <c r="M40">
        <f t="shared" si="19"/>
        <v>0.17857142857142883</v>
      </c>
    </row>
    <row r="41" spans="1:14" x14ac:dyDescent="0.25">
      <c r="A41">
        <f t="shared" si="15"/>
        <v>0.11363636363636243</v>
      </c>
      <c r="D41">
        <f t="shared" si="16"/>
        <v>0.13157894736842124</v>
      </c>
      <c r="G41">
        <f t="shared" si="17"/>
        <v>0.10416666666666607</v>
      </c>
      <c r="J41">
        <f t="shared" si="18"/>
        <v>0.25974025974026027</v>
      </c>
      <c r="M41">
        <f t="shared" si="19"/>
        <v>0.17857142857142883</v>
      </c>
    </row>
    <row r="42" spans="1:14" x14ac:dyDescent="0.25">
      <c r="A42">
        <f t="shared" si="15"/>
        <v>0.15873015873015639</v>
      </c>
      <c r="D42">
        <f t="shared" si="16"/>
        <v>0.15873015873015817</v>
      </c>
      <c r="G42">
        <f t="shared" si="17"/>
        <v>0.10416666666666607</v>
      </c>
      <c r="J42">
        <f t="shared" si="18"/>
        <v>0.33333333333333304</v>
      </c>
      <c r="M42">
        <f t="shared" si="19"/>
        <v>0.15625000000000089</v>
      </c>
    </row>
    <row r="43" spans="1:14" x14ac:dyDescent="0.25">
      <c r="A43">
        <f t="shared" si="15"/>
        <v>0.11363636363636243</v>
      </c>
      <c r="D43">
        <f t="shared" si="16"/>
        <v>0.15873015873015817</v>
      </c>
      <c r="G43">
        <f t="shared" si="17"/>
        <v>0.11904761904761862</v>
      </c>
      <c r="J43">
        <f t="shared" si="18"/>
        <v>0.30303030303030365</v>
      </c>
      <c r="M43">
        <f t="shared" si="19"/>
        <v>0.15625000000000089</v>
      </c>
    </row>
    <row r="44" spans="1:14" x14ac:dyDescent="0.25">
      <c r="A44">
        <f t="shared" si="15"/>
        <v>0.11363636363636243</v>
      </c>
      <c r="D44">
        <f t="shared" si="16"/>
        <v>0.11695906432748426</v>
      </c>
      <c r="G44">
        <f t="shared" si="17"/>
        <v>0.11904761904761862</v>
      </c>
      <c r="J44">
        <f t="shared" si="18"/>
        <v>0.30303030303030365</v>
      </c>
      <c r="M44">
        <f t="shared" si="19"/>
        <v>0.17857142857142883</v>
      </c>
    </row>
    <row r="45" spans="1:14" x14ac:dyDescent="0.25">
      <c r="A45">
        <f t="shared" si="15"/>
        <v>0.12987012987012836</v>
      </c>
      <c r="D45">
        <f t="shared" si="16"/>
        <v>0.13157894736842124</v>
      </c>
      <c r="G45">
        <f t="shared" si="17"/>
        <v>0.11904761904761862</v>
      </c>
      <c r="J45">
        <f t="shared" si="18"/>
        <v>0.30303030303030365</v>
      </c>
      <c r="M45">
        <f t="shared" si="19"/>
        <v>0.17857142857142883</v>
      </c>
    </row>
    <row r="46" spans="1:14" x14ac:dyDescent="0.25">
      <c r="A46">
        <f t="shared" si="15"/>
        <v>0.15151515151515049</v>
      </c>
      <c r="D46">
        <f t="shared" si="16"/>
        <v>0.15037593984962427</v>
      </c>
      <c r="G46">
        <f t="shared" si="17"/>
        <v>0.11904761904761862</v>
      </c>
      <c r="J46">
        <f t="shared" si="18"/>
        <v>0.20833333333333304</v>
      </c>
      <c r="M46">
        <f t="shared" si="19"/>
        <v>0.17857142857142883</v>
      </c>
    </row>
    <row r="47" spans="1:14" x14ac:dyDescent="0.25">
      <c r="A47">
        <f t="shared" si="15"/>
        <v>0.15151515151515049</v>
      </c>
      <c r="D47">
        <f t="shared" si="16"/>
        <v>0.11695906432748426</v>
      </c>
      <c r="G47">
        <f t="shared" si="17"/>
        <v>9.9999999999999645E-2</v>
      </c>
      <c r="J47">
        <f t="shared" si="18"/>
        <v>0.20833333333333304</v>
      </c>
      <c r="M47">
        <f t="shared" si="19"/>
        <v>0.22222222222222054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W10" sqref="W10"/>
    </sheetView>
  </sheetViews>
  <sheetFormatPr defaultRowHeight="15" x14ac:dyDescent="0.25"/>
  <cols>
    <col min="3" max="3" width="17.2851562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4" t="s">
        <v>14</v>
      </c>
      <c r="B3" s="4"/>
    </row>
    <row r="4" spans="1:9" x14ac:dyDescent="0.25">
      <c r="A4" s="1" t="s">
        <v>15</v>
      </c>
      <c r="B4" s="1">
        <v>0.61474315096581167</v>
      </c>
    </row>
    <row r="5" spans="1:9" x14ac:dyDescent="0.25">
      <c r="A5" s="1" t="s">
        <v>16</v>
      </c>
      <c r="B5" s="1">
        <v>0.37790914165937467</v>
      </c>
    </row>
    <row r="6" spans="1:9" x14ac:dyDescent="0.25">
      <c r="A6" s="1" t="s">
        <v>17</v>
      </c>
      <c r="B6" s="1">
        <v>0.17054552221249955</v>
      </c>
    </row>
    <row r="7" spans="1:9" x14ac:dyDescent="0.25">
      <c r="A7" s="1" t="s">
        <v>18</v>
      </c>
      <c r="B7" s="1">
        <v>0.31741744661698679</v>
      </c>
    </row>
    <row r="8" spans="1:9" ht="15.75" thickBot="1" x14ac:dyDescent="0.3">
      <c r="A8" s="2" t="s">
        <v>19</v>
      </c>
      <c r="B8" s="2">
        <v>5</v>
      </c>
    </row>
    <row r="10" spans="1:9" ht="15.75" thickBot="1" x14ac:dyDescent="0.3">
      <c r="A10" t="s">
        <v>20</v>
      </c>
    </row>
    <row r="11" spans="1:9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5">
      <c r="A12" s="1" t="s">
        <v>21</v>
      </c>
      <c r="B12" s="1">
        <v>1</v>
      </c>
      <c r="C12" s="1">
        <v>0.18361849374945693</v>
      </c>
      <c r="D12" s="1">
        <v>0.18361849374945693</v>
      </c>
      <c r="E12" s="1">
        <v>1.82244668890047</v>
      </c>
      <c r="F12" s="1">
        <v>0.26984485382134599</v>
      </c>
    </row>
    <row r="13" spans="1:9" x14ac:dyDescent="0.25">
      <c r="A13" s="1" t="s">
        <v>22</v>
      </c>
      <c r="B13" s="1">
        <v>3</v>
      </c>
      <c r="C13" s="1">
        <v>0.30226150625054299</v>
      </c>
      <c r="D13" s="1">
        <v>0.10075383541684767</v>
      </c>
      <c r="E13" s="1"/>
      <c r="F13" s="1"/>
    </row>
    <row r="14" spans="1:9" ht="15.75" thickBot="1" x14ac:dyDescent="0.3">
      <c r="A14" s="2" t="s">
        <v>23</v>
      </c>
      <c r="B14" s="2">
        <v>4</v>
      </c>
      <c r="C14" s="2">
        <v>0.48587999999999992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s="1" t="s">
        <v>24</v>
      </c>
      <c r="B17" s="1">
        <v>10.528073664010615</v>
      </c>
      <c r="C17" s="1">
        <v>0.47792569354535802</v>
      </c>
      <c r="D17" s="1">
        <v>22.028683132541058</v>
      </c>
      <c r="E17" s="1">
        <v>2.0478239032564993E-4</v>
      </c>
      <c r="F17" s="1">
        <v>9.0071008063870366</v>
      </c>
      <c r="G17" s="1">
        <v>12.049046521634192</v>
      </c>
      <c r="H17" s="1">
        <v>9.0071008063870366</v>
      </c>
      <c r="I17" s="1">
        <v>12.049046521634192</v>
      </c>
    </row>
    <row r="18" spans="1:9" ht="15.75" thickBot="1" x14ac:dyDescent="0.3">
      <c r="A18" s="2" t="s">
        <v>37</v>
      </c>
      <c r="B18" s="2">
        <v>-1.3463148251980184E-3</v>
      </c>
      <c r="C18" s="2">
        <v>9.972848270985281E-4</v>
      </c>
      <c r="D18" s="2">
        <v>-1.349980255003927</v>
      </c>
      <c r="E18" s="2">
        <v>0.26984485382134626</v>
      </c>
      <c r="F18" s="2">
        <v>-4.5201202385132316E-3</v>
      </c>
      <c r="G18" s="2">
        <v>1.8274905881171949E-3</v>
      </c>
      <c r="H18" s="2">
        <v>-4.5201202385132316E-3</v>
      </c>
      <c r="I18" s="2">
        <v>1.8274905881171949E-3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B5"/>
    </sheetView>
  </sheetViews>
  <sheetFormatPr defaultRowHeight="15" x14ac:dyDescent="0.25"/>
  <sheetData>
    <row r="1" spans="1:3" x14ac:dyDescent="0.25">
      <c r="A1">
        <v>243</v>
      </c>
      <c r="B1">
        <v>10.119999999999999</v>
      </c>
      <c r="C1">
        <v>0.37</v>
      </c>
    </row>
    <row r="2" spans="1:3" x14ac:dyDescent="0.25">
      <c r="A2">
        <v>381</v>
      </c>
      <c r="B2">
        <v>10.38</v>
      </c>
      <c r="C2">
        <v>0.22</v>
      </c>
    </row>
    <row r="3" spans="1:3" x14ac:dyDescent="0.25">
      <c r="A3">
        <v>448</v>
      </c>
      <c r="B3">
        <v>9.73</v>
      </c>
      <c r="C3">
        <v>0.18</v>
      </c>
    </row>
    <row r="4" spans="1:3" x14ac:dyDescent="0.25">
      <c r="A4">
        <v>563</v>
      </c>
      <c r="B4">
        <v>9.48</v>
      </c>
      <c r="C4">
        <v>0.2</v>
      </c>
    </row>
    <row r="5" spans="1:3" x14ac:dyDescent="0.25">
      <c r="A5">
        <v>653</v>
      </c>
      <c r="B5">
        <v>9.85</v>
      </c>
      <c r="C5">
        <v>0.16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37" sqref="F37"/>
    </sheetView>
  </sheetViews>
  <sheetFormatPr defaultRowHeight="15" x14ac:dyDescent="0.25"/>
  <cols>
    <col min="1" max="1" width="25.5703125" customWidth="1"/>
  </cols>
  <sheetData>
    <row r="1" spans="1:5" x14ac:dyDescent="0.25">
      <c r="A1" t="s">
        <v>5</v>
      </c>
    </row>
    <row r="2" spans="1:5" x14ac:dyDescent="0.25">
      <c r="A2" t="s">
        <v>6</v>
      </c>
    </row>
    <row r="3" spans="1:5" x14ac:dyDescent="0.25">
      <c r="A3">
        <v>0.4</v>
      </c>
      <c r="B3">
        <v>8.4749999999999999E-3</v>
      </c>
      <c r="C3">
        <v>8.4650000000000003E-3</v>
      </c>
      <c r="E3">
        <v>4.7713000000000001</v>
      </c>
    </row>
    <row r="4" spans="1:5" x14ac:dyDescent="0.25">
      <c r="A4">
        <v>0.42</v>
      </c>
      <c r="B4">
        <f>B3+0.008475</f>
        <v>1.695E-2</v>
      </c>
      <c r="C4">
        <f>0.008465+C3</f>
        <v>1.6930000000000001E-2</v>
      </c>
      <c r="E4">
        <v>4.7769000000000004</v>
      </c>
    </row>
    <row r="5" spans="1:5" x14ac:dyDescent="0.25">
      <c r="A5">
        <v>0.43</v>
      </c>
      <c r="B5">
        <f t="shared" ref="B5:B38" si="0">B4+0.008475</f>
        <v>2.5425E-2</v>
      </c>
      <c r="C5">
        <f t="shared" ref="C5:C38" si="1">0.008465+C4</f>
        <v>2.5395000000000001E-2</v>
      </c>
    </row>
    <row r="6" spans="1:5" x14ac:dyDescent="0.25">
      <c r="A6">
        <v>0.44</v>
      </c>
      <c r="B6">
        <f t="shared" si="0"/>
        <v>3.39E-2</v>
      </c>
      <c r="C6">
        <f t="shared" si="1"/>
        <v>3.3860000000000001E-2</v>
      </c>
    </row>
    <row r="7" spans="1:5" x14ac:dyDescent="0.25">
      <c r="A7">
        <v>0.45</v>
      </c>
      <c r="B7">
        <f t="shared" si="0"/>
        <v>4.2374999999999996E-2</v>
      </c>
      <c r="C7">
        <f t="shared" si="1"/>
        <v>4.2325000000000002E-2</v>
      </c>
    </row>
    <row r="8" spans="1:5" x14ac:dyDescent="0.25">
      <c r="A8">
        <v>0.46</v>
      </c>
      <c r="B8">
        <f t="shared" si="0"/>
        <v>5.0849999999999992E-2</v>
      </c>
      <c r="C8">
        <f t="shared" si="1"/>
        <v>5.0790000000000002E-2</v>
      </c>
    </row>
    <row r="9" spans="1:5" x14ac:dyDescent="0.25">
      <c r="A9">
        <v>0.46</v>
      </c>
      <c r="B9">
        <f t="shared" si="0"/>
        <v>5.9324999999999989E-2</v>
      </c>
      <c r="C9">
        <f t="shared" si="1"/>
        <v>5.9255000000000002E-2</v>
      </c>
    </row>
    <row r="10" spans="1:5" x14ac:dyDescent="0.25">
      <c r="A10">
        <v>0.47</v>
      </c>
      <c r="B10">
        <f t="shared" si="0"/>
        <v>6.7799999999999985E-2</v>
      </c>
      <c r="C10">
        <f t="shared" si="1"/>
        <v>6.7720000000000002E-2</v>
      </c>
    </row>
    <row r="11" spans="1:5" x14ac:dyDescent="0.25">
      <c r="A11">
        <v>0.48</v>
      </c>
      <c r="B11">
        <f t="shared" si="0"/>
        <v>7.6274999999999982E-2</v>
      </c>
      <c r="C11">
        <f t="shared" si="1"/>
        <v>7.6185000000000003E-2</v>
      </c>
    </row>
    <row r="12" spans="1:5" x14ac:dyDescent="0.25">
      <c r="A12">
        <v>0.49</v>
      </c>
      <c r="B12">
        <f t="shared" si="0"/>
        <v>8.4749999999999978E-2</v>
      </c>
      <c r="C12">
        <f t="shared" si="1"/>
        <v>8.4650000000000003E-2</v>
      </c>
    </row>
    <row r="13" spans="1:5" x14ac:dyDescent="0.25">
      <c r="A13">
        <v>0.49</v>
      </c>
      <c r="B13">
        <f t="shared" si="0"/>
        <v>9.3224999999999975E-2</v>
      </c>
      <c r="C13">
        <f t="shared" si="1"/>
        <v>9.3115000000000003E-2</v>
      </c>
    </row>
    <row r="14" spans="1:5" x14ac:dyDescent="0.25">
      <c r="A14">
        <v>0.5</v>
      </c>
      <c r="B14">
        <f t="shared" si="0"/>
        <v>0.10169999999999997</v>
      </c>
      <c r="C14">
        <f t="shared" si="1"/>
        <v>0.10158</v>
      </c>
    </row>
    <row r="15" spans="1:5" x14ac:dyDescent="0.25">
      <c r="A15">
        <v>0.5</v>
      </c>
      <c r="B15">
        <f t="shared" si="0"/>
        <v>0.11017499999999997</v>
      </c>
      <c r="C15">
        <f t="shared" si="1"/>
        <v>0.110045</v>
      </c>
    </row>
    <row r="16" spans="1:5" x14ac:dyDescent="0.25">
      <c r="A16">
        <v>0.51</v>
      </c>
      <c r="B16">
        <f t="shared" si="0"/>
        <v>0.11864999999999996</v>
      </c>
      <c r="C16">
        <f t="shared" si="1"/>
        <v>0.11851</v>
      </c>
    </row>
    <row r="17" spans="1:3" x14ac:dyDescent="0.25">
      <c r="A17">
        <v>0.51</v>
      </c>
      <c r="B17">
        <f t="shared" si="0"/>
        <v>0.12712499999999996</v>
      </c>
      <c r="C17">
        <f t="shared" si="1"/>
        <v>0.126975</v>
      </c>
    </row>
    <row r="18" spans="1:3" x14ac:dyDescent="0.25">
      <c r="A18">
        <v>0.52</v>
      </c>
      <c r="B18">
        <f t="shared" si="0"/>
        <v>0.13559999999999997</v>
      </c>
      <c r="C18">
        <f t="shared" si="1"/>
        <v>0.13544</v>
      </c>
    </row>
    <row r="19" spans="1:3" x14ac:dyDescent="0.25">
      <c r="A19">
        <v>0.52</v>
      </c>
      <c r="B19">
        <f t="shared" si="0"/>
        <v>0.14407499999999998</v>
      </c>
      <c r="C19">
        <f t="shared" si="1"/>
        <v>0.14390500000000001</v>
      </c>
    </row>
    <row r="20" spans="1:3" x14ac:dyDescent="0.25">
      <c r="A20">
        <v>0.53</v>
      </c>
      <c r="B20">
        <f t="shared" si="0"/>
        <v>0.15254999999999999</v>
      </c>
      <c r="C20">
        <f t="shared" si="1"/>
        <v>0.15237000000000001</v>
      </c>
    </row>
    <row r="21" spans="1:3" x14ac:dyDescent="0.25">
      <c r="A21">
        <v>0.53</v>
      </c>
      <c r="B21">
        <f t="shared" si="0"/>
        <v>0.161025</v>
      </c>
      <c r="C21">
        <f t="shared" si="1"/>
        <v>0.16083500000000001</v>
      </c>
    </row>
    <row r="22" spans="1:3" x14ac:dyDescent="0.25">
      <c r="A22">
        <v>0.54</v>
      </c>
      <c r="B22">
        <f t="shared" si="0"/>
        <v>0.16950000000000001</v>
      </c>
      <c r="C22">
        <f t="shared" si="1"/>
        <v>0.16930000000000001</v>
      </c>
    </row>
    <row r="23" spans="1:3" x14ac:dyDescent="0.25">
      <c r="A23">
        <v>0.54</v>
      </c>
      <c r="B23">
        <f t="shared" si="0"/>
        <v>0.17797500000000002</v>
      </c>
      <c r="C23">
        <f t="shared" si="1"/>
        <v>0.17776500000000001</v>
      </c>
    </row>
    <row r="24" spans="1:3" x14ac:dyDescent="0.25">
      <c r="A24">
        <v>0.55000000000000004</v>
      </c>
      <c r="B24">
        <f t="shared" si="0"/>
        <v>0.18645000000000003</v>
      </c>
      <c r="C24">
        <f t="shared" si="1"/>
        <v>0.18623000000000001</v>
      </c>
    </row>
    <row r="25" spans="1:3" x14ac:dyDescent="0.25">
      <c r="A25">
        <v>0.55000000000000004</v>
      </c>
      <c r="B25">
        <f t="shared" si="0"/>
        <v>0.19492500000000004</v>
      </c>
      <c r="C25">
        <f t="shared" si="1"/>
        <v>0.19469500000000001</v>
      </c>
    </row>
    <row r="26" spans="1:3" x14ac:dyDescent="0.25">
      <c r="A26">
        <v>0.56000000000000005</v>
      </c>
      <c r="B26">
        <f t="shared" si="0"/>
        <v>0.20340000000000005</v>
      </c>
      <c r="C26">
        <f t="shared" si="1"/>
        <v>0.20316000000000001</v>
      </c>
    </row>
    <row r="27" spans="1:3" x14ac:dyDescent="0.25">
      <c r="A27">
        <v>0.56000000000000005</v>
      </c>
      <c r="B27">
        <f t="shared" si="0"/>
        <v>0.21187500000000006</v>
      </c>
      <c r="C27">
        <f t="shared" si="1"/>
        <v>0.21162500000000001</v>
      </c>
    </row>
    <row r="28" spans="1:3" x14ac:dyDescent="0.25">
      <c r="A28">
        <v>0.56000000000000005</v>
      </c>
      <c r="B28">
        <f t="shared" si="0"/>
        <v>0.22035000000000007</v>
      </c>
      <c r="C28">
        <f t="shared" si="1"/>
        <v>0.22009000000000001</v>
      </c>
    </row>
    <row r="29" spans="1:3" x14ac:dyDescent="0.25">
      <c r="A29">
        <v>0.56999999999999995</v>
      </c>
      <c r="B29">
        <f t="shared" si="0"/>
        <v>0.22882500000000008</v>
      </c>
      <c r="C29">
        <f t="shared" si="1"/>
        <v>0.22855500000000001</v>
      </c>
    </row>
    <row r="30" spans="1:3" x14ac:dyDescent="0.25">
      <c r="A30">
        <v>0.56999999999999995</v>
      </c>
      <c r="B30">
        <f t="shared" si="0"/>
        <v>0.23730000000000009</v>
      </c>
      <c r="C30">
        <f t="shared" si="1"/>
        <v>0.23702000000000001</v>
      </c>
    </row>
    <row r="31" spans="1:3" x14ac:dyDescent="0.25">
      <c r="A31">
        <v>0.57999999999999996</v>
      </c>
      <c r="B31">
        <f t="shared" si="0"/>
        <v>0.2457750000000001</v>
      </c>
      <c r="C31">
        <f t="shared" si="1"/>
        <v>0.24548500000000001</v>
      </c>
    </row>
    <row r="32" spans="1:3" x14ac:dyDescent="0.25">
      <c r="A32">
        <v>0.57999999999999996</v>
      </c>
      <c r="B32">
        <f t="shared" si="0"/>
        <v>0.25425000000000009</v>
      </c>
      <c r="C32">
        <f t="shared" si="1"/>
        <v>0.25395000000000001</v>
      </c>
    </row>
    <row r="33" spans="1:3" x14ac:dyDescent="0.25">
      <c r="A33">
        <v>0.57999999999999996</v>
      </c>
      <c r="B33">
        <f t="shared" si="0"/>
        <v>0.2627250000000001</v>
      </c>
      <c r="C33">
        <f t="shared" si="1"/>
        <v>0.26241500000000001</v>
      </c>
    </row>
    <row r="34" spans="1:3" x14ac:dyDescent="0.25">
      <c r="A34">
        <v>0.59</v>
      </c>
      <c r="B34">
        <f t="shared" si="0"/>
        <v>0.27120000000000011</v>
      </c>
      <c r="C34">
        <f t="shared" si="1"/>
        <v>0.27088000000000001</v>
      </c>
    </row>
    <row r="35" spans="1:3" x14ac:dyDescent="0.25">
      <c r="A35">
        <v>0.59</v>
      </c>
      <c r="B35">
        <f t="shared" si="0"/>
        <v>0.27967500000000012</v>
      </c>
      <c r="C35">
        <f t="shared" si="1"/>
        <v>0.27934500000000001</v>
      </c>
    </row>
    <row r="36" spans="1:3" x14ac:dyDescent="0.25">
      <c r="A36">
        <v>0.59</v>
      </c>
      <c r="B36">
        <f t="shared" si="0"/>
        <v>0.28815000000000013</v>
      </c>
      <c r="C36">
        <f t="shared" si="1"/>
        <v>0.28781000000000001</v>
      </c>
    </row>
    <row r="37" spans="1:3" x14ac:dyDescent="0.25">
      <c r="A37">
        <v>0.6</v>
      </c>
      <c r="B37">
        <f t="shared" si="0"/>
        <v>0.29662500000000014</v>
      </c>
      <c r="C37">
        <f t="shared" si="1"/>
        <v>0.29627500000000001</v>
      </c>
    </row>
    <row r="38" spans="1:3" x14ac:dyDescent="0.25">
      <c r="A38">
        <v>0.6</v>
      </c>
      <c r="B38">
        <f t="shared" si="0"/>
        <v>0.30510000000000015</v>
      </c>
      <c r="C38">
        <f t="shared" si="1"/>
        <v>0.30474000000000001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AC13" sqref="AC13"/>
    </sheetView>
  </sheetViews>
  <sheetFormatPr defaultRowHeight="15" x14ac:dyDescent="0.25"/>
  <cols>
    <col min="1" max="1" width="17.140625" customWidth="1"/>
    <col min="2" max="2" width="16.5703125" customWidth="1"/>
    <col min="3" max="3" width="18.28515625" customWidth="1"/>
    <col min="8" max="8" width="27.28515625" customWidth="1"/>
  </cols>
  <sheetData>
    <row r="1" spans="1:8" x14ac:dyDescent="0.25">
      <c r="A1" t="s">
        <v>5</v>
      </c>
      <c r="H1" s="5" t="s">
        <v>40</v>
      </c>
    </row>
    <row r="2" spans="1:8" x14ac:dyDescent="0.25">
      <c r="A2" t="s">
        <v>6</v>
      </c>
      <c r="B2" t="s">
        <v>38</v>
      </c>
    </row>
    <row r="3" spans="1:8" x14ac:dyDescent="0.25">
      <c r="A3">
        <v>2.0000000000000018E-2</v>
      </c>
      <c r="B3">
        <f>A3^2</f>
        <v>4.0000000000000072E-4</v>
      </c>
      <c r="C3">
        <v>8.4700000000000001E-3</v>
      </c>
      <c r="D3">
        <v>8.4749999999999999E-3</v>
      </c>
      <c r="E3">
        <v>8.4650000000000003E-3</v>
      </c>
    </row>
    <row r="4" spans="1:8" x14ac:dyDescent="0.25">
      <c r="A4">
        <v>4.0000000000000036E-2</v>
      </c>
      <c r="B4">
        <f t="shared" ref="B4:B38" si="0">A4^2</f>
        <v>1.6000000000000029E-3</v>
      </c>
      <c r="C4">
        <f>C3+0.00847</f>
        <v>1.694E-2</v>
      </c>
      <c r="D4">
        <f>D3+0.008475</f>
        <v>1.695E-2</v>
      </c>
      <c r="E4">
        <f>0.008465+E3</f>
        <v>1.6930000000000001E-2</v>
      </c>
    </row>
    <row r="5" spans="1:8" x14ac:dyDescent="0.25">
      <c r="A5">
        <v>5.0000000000000044E-2</v>
      </c>
      <c r="B5">
        <f t="shared" si="0"/>
        <v>2.5000000000000044E-3</v>
      </c>
      <c r="C5">
        <f t="shared" ref="C5:C20" si="1">C4+0.00847</f>
        <v>2.5410000000000002E-2</v>
      </c>
      <c r="D5">
        <f t="shared" ref="D5:D38" si="2">D4+0.008475</f>
        <v>2.5425E-2</v>
      </c>
      <c r="E5">
        <f t="shared" ref="E5:E38" si="3">0.008465+E4</f>
        <v>2.5395000000000001E-2</v>
      </c>
    </row>
    <row r="6" spans="1:8" x14ac:dyDescent="0.25">
      <c r="A6">
        <v>6.0000000000000053E-2</v>
      </c>
      <c r="B6">
        <f t="shared" si="0"/>
        <v>3.6000000000000064E-3</v>
      </c>
      <c r="C6">
        <f t="shared" si="1"/>
        <v>3.388E-2</v>
      </c>
      <c r="D6">
        <f t="shared" si="2"/>
        <v>3.39E-2</v>
      </c>
      <c r="E6">
        <f t="shared" si="3"/>
        <v>3.3860000000000001E-2</v>
      </c>
    </row>
    <row r="7" spans="1:8" x14ac:dyDescent="0.25">
      <c r="A7">
        <v>6.9999999999999951E-2</v>
      </c>
      <c r="B7">
        <f t="shared" si="0"/>
        <v>4.8999999999999929E-3</v>
      </c>
      <c r="C7">
        <f t="shared" si="1"/>
        <v>4.2349999999999999E-2</v>
      </c>
      <c r="D7">
        <f t="shared" si="2"/>
        <v>4.2374999999999996E-2</v>
      </c>
      <c r="E7">
        <f t="shared" si="3"/>
        <v>4.2325000000000002E-2</v>
      </c>
    </row>
    <row r="8" spans="1:8" x14ac:dyDescent="0.25">
      <c r="A8">
        <v>7.999999999999996E-2</v>
      </c>
      <c r="B8">
        <f t="shared" si="0"/>
        <v>6.3999999999999934E-3</v>
      </c>
      <c r="C8">
        <f t="shared" si="1"/>
        <v>5.0819999999999997E-2</v>
      </c>
      <c r="D8">
        <f t="shared" si="2"/>
        <v>5.0849999999999992E-2</v>
      </c>
      <c r="E8">
        <f t="shared" si="3"/>
        <v>5.0790000000000002E-2</v>
      </c>
    </row>
    <row r="9" spans="1:8" x14ac:dyDescent="0.25">
      <c r="A9">
        <v>8.9999999999999969E-2</v>
      </c>
      <c r="B9">
        <f t="shared" si="0"/>
        <v>8.0999999999999944E-3</v>
      </c>
      <c r="C9">
        <f t="shared" si="1"/>
        <v>5.9289999999999995E-2</v>
      </c>
      <c r="D9">
        <f t="shared" si="2"/>
        <v>5.9324999999999989E-2</v>
      </c>
      <c r="E9">
        <f t="shared" si="3"/>
        <v>5.9255000000000002E-2</v>
      </c>
    </row>
    <row r="10" spans="1:8" x14ac:dyDescent="0.25">
      <c r="A10">
        <v>8.9999999999999969E-2</v>
      </c>
      <c r="B10">
        <f t="shared" si="0"/>
        <v>8.0999999999999944E-3</v>
      </c>
      <c r="C10">
        <f t="shared" si="1"/>
        <v>6.7760000000000001E-2</v>
      </c>
      <c r="D10">
        <f t="shared" si="2"/>
        <v>6.7799999999999985E-2</v>
      </c>
      <c r="E10">
        <f t="shared" si="3"/>
        <v>6.7720000000000002E-2</v>
      </c>
    </row>
    <row r="11" spans="1:8" x14ac:dyDescent="0.25">
      <c r="A11">
        <v>9.9999999999999978E-2</v>
      </c>
      <c r="B11">
        <f t="shared" si="0"/>
        <v>9.999999999999995E-3</v>
      </c>
      <c r="C11">
        <f t="shared" si="1"/>
        <v>7.6230000000000006E-2</v>
      </c>
      <c r="D11">
        <f t="shared" si="2"/>
        <v>7.6274999999999982E-2</v>
      </c>
      <c r="E11">
        <f t="shared" si="3"/>
        <v>7.6185000000000003E-2</v>
      </c>
    </row>
    <row r="12" spans="1:8" x14ac:dyDescent="0.25">
      <c r="A12">
        <v>0.10999999999999999</v>
      </c>
      <c r="B12">
        <f t="shared" si="0"/>
        <v>1.2099999999999998E-2</v>
      </c>
      <c r="C12">
        <f t="shared" si="1"/>
        <v>8.4700000000000011E-2</v>
      </c>
      <c r="D12">
        <f t="shared" si="2"/>
        <v>8.4749999999999978E-2</v>
      </c>
      <c r="E12">
        <f t="shared" si="3"/>
        <v>8.4650000000000003E-2</v>
      </c>
    </row>
    <row r="13" spans="1:8" x14ac:dyDescent="0.25">
      <c r="A13">
        <v>0.10999999999999999</v>
      </c>
      <c r="B13">
        <f t="shared" si="0"/>
        <v>1.2099999999999998E-2</v>
      </c>
      <c r="C13">
        <f t="shared" si="1"/>
        <v>9.3170000000000017E-2</v>
      </c>
      <c r="D13">
        <f t="shared" si="2"/>
        <v>9.3224999999999975E-2</v>
      </c>
      <c r="E13">
        <f t="shared" si="3"/>
        <v>9.3115000000000003E-2</v>
      </c>
    </row>
    <row r="14" spans="1:8" x14ac:dyDescent="0.25">
      <c r="A14">
        <v>0.12</v>
      </c>
      <c r="B14">
        <f t="shared" si="0"/>
        <v>1.44E-2</v>
      </c>
      <c r="C14">
        <f t="shared" si="1"/>
        <v>0.10164000000000002</v>
      </c>
      <c r="D14">
        <f t="shared" si="2"/>
        <v>0.10169999999999997</v>
      </c>
      <c r="E14">
        <f t="shared" si="3"/>
        <v>0.10158</v>
      </c>
    </row>
    <row r="15" spans="1:8" x14ac:dyDescent="0.25">
      <c r="A15">
        <v>0.12</v>
      </c>
      <c r="B15">
        <f t="shared" si="0"/>
        <v>1.44E-2</v>
      </c>
      <c r="C15">
        <f t="shared" si="1"/>
        <v>0.11011000000000003</v>
      </c>
      <c r="D15">
        <f t="shared" si="2"/>
        <v>0.11017499999999997</v>
      </c>
      <c r="E15">
        <f t="shared" si="3"/>
        <v>0.110045</v>
      </c>
    </row>
    <row r="16" spans="1:8" x14ac:dyDescent="0.25">
      <c r="A16">
        <v>0.13</v>
      </c>
      <c r="B16">
        <f t="shared" si="0"/>
        <v>1.6900000000000002E-2</v>
      </c>
      <c r="C16">
        <f t="shared" si="1"/>
        <v>0.11858000000000003</v>
      </c>
      <c r="D16">
        <f t="shared" si="2"/>
        <v>0.11864999999999996</v>
      </c>
      <c r="E16">
        <f t="shared" si="3"/>
        <v>0.11851</v>
      </c>
    </row>
    <row r="17" spans="1:5" x14ac:dyDescent="0.25">
      <c r="A17">
        <v>0.14000000000000001</v>
      </c>
      <c r="B17">
        <f t="shared" si="0"/>
        <v>1.9600000000000003E-2</v>
      </c>
      <c r="C17">
        <f t="shared" si="1"/>
        <v>0.12705000000000002</v>
      </c>
      <c r="D17">
        <f t="shared" si="2"/>
        <v>0.12712499999999996</v>
      </c>
      <c r="E17">
        <f t="shared" si="3"/>
        <v>0.126975</v>
      </c>
    </row>
    <row r="18" spans="1:5" x14ac:dyDescent="0.25">
      <c r="A18">
        <v>0.14000000000000001</v>
      </c>
      <c r="B18">
        <f t="shared" si="0"/>
        <v>1.9600000000000003E-2</v>
      </c>
      <c r="C18">
        <f t="shared" si="1"/>
        <v>0.13552000000000003</v>
      </c>
      <c r="D18">
        <f t="shared" si="2"/>
        <v>0.13559999999999997</v>
      </c>
      <c r="E18">
        <f t="shared" si="3"/>
        <v>0.13544</v>
      </c>
    </row>
    <row r="19" spans="1:5" x14ac:dyDescent="0.25">
      <c r="A19">
        <v>0.15000000000000002</v>
      </c>
      <c r="B19">
        <f t="shared" si="0"/>
        <v>2.2500000000000006E-2</v>
      </c>
      <c r="C19">
        <f t="shared" si="1"/>
        <v>0.14399000000000003</v>
      </c>
      <c r="D19">
        <f t="shared" si="2"/>
        <v>0.14407499999999998</v>
      </c>
      <c r="E19">
        <f t="shared" si="3"/>
        <v>0.14390500000000001</v>
      </c>
    </row>
    <row r="20" spans="1:5" x14ac:dyDescent="0.25">
      <c r="A20">
        <v>0.15000000000000002</v>
      </c>
      <c r="B20">
        <f t="shared" si="0"/>
        <v>2.2500000000000006E-2</v>
      </c>
      <c r="C20">
        <f t="shared" si="1"/>
        <v>0.15246000000000004</v>
      </c>
      <c r="D20">
        <f t="shared" si="2"/>
        <v>0.15254999999999999</v>
      </c>
      <c r="E20">
        <f t="shared" si="3"/>
        <v>0.15237000000000001</v>
      </c>
    </row>
    <row r="21" spans="1:5" x14ac:dyDescent="0.25">
      <c r="A21">
        <v>0.15000000000000002</v>
      </c>
      <c r="B21">
        <f t="shared" si="0"/>
        <v>2.2500000000000006E-2</v>
      </c>
      <c r="C21">
        <f t="shared" ref="C21:C36" si="4">C20+0.00847</f>
        <v>0.16093000000000005</v>
      </c>
      <c r="D21">
        <f t="shared" si="2"/>
        <v>0.161025</v>
      </c>
      <c r="E21">
        <f t="shared" si="3"/>
        <v>0.16083500000000001</v>
      </c>
    </row>
    <row r="22" spans="1:5" x14ac:dyDescent="0.25">
      <c r="A22">
        <v>0.16000000000000003</v>
      </c>
      <c r="B22">
        <f t="shared" si="0"/>
        <v>2.5600000000000012E-2</v>
      </c>
      <c r="C22">
        <f t="shared" si="4"/>
        <v>0.16940000000000005</v>
      </c>
      <c r="D22">
        <f t="shared" si="2"/>
        <v>0.16950000000000001</v>
      </c>
      <c r="E22">
        <f t="shared" si="3"/>
        <v>0.16930000000000001</v>
      </c>
    </row>
    <row r="23" spans="1:5" x14ac:dyDescent="0.25">
      <c r="A23">
        <v>0.16000000000000003</v>
      </c>
      <c r="B23">
        <f t="shared" si="0"/>
        <v>2.5600000000000012E-2</v>
      </c>
      <c r="C23">
        <f t="shared" si="4"/>
        <v>0.17787000000000006</v>
      </c>
      <c r="D23">
        <f t="shared" si="2"/>
        <v>0.17797500000000002</v>
      </c>
      <c r="E23">
        <f t="shared" si="3"/>
        <v>0.17776500000000001</v>
      </c>
    </row>
    <row r="24" spans="1:5" x14ac:dyDescent="0.25">
      <c r="A24">
        <v>0.17000000000000004</v>
      </c>
      <c r="B24">
        <f t="shared" si="0"/>
        <v>2.8900000000000012E-2</v>
      </c>
      <c r="C24">
        <f t="shared" si="4"/>
        <v>0.18634000000000006</v>
      </c>
      <c r="D24">
        <f t="shared" si="2"/>
        <v>0.18645000000000003</v>
      </c>
      <c r="E24">
        <f t="shared" si="3"/>
        <v>0.18623000000000001</v>
      </c>
    </row>
    <row r="25" spans="1:5" x14ac:dyDescent="0.25">
      <c r="A25">
        <v>0.17000000000000004</v>
      </c>
      <c r="B25">
        <f t="shared" si="0"/>
        <v>2.8900000000000012E-2</v>
      </c>
      <c r="C25">
        <f t="shared" si="4"/>
        <v>0.19481000000000007</v>
      </c>
      <c r="D25">
        <f t="shared" si="2"/>
        <v>0.19492500000000004</v>
      </c>
      <c r="E25">
        <f t="shared" si="3"/>
        <v>0.19469500000000001</v>
      </c>
    </row>
    <row r="26" spans="1:5" x14ac:dyDescent="0.25">
      <c r="A26">
        <v>0.18000000000000005</v>
      </c>
      <c r="B26">
        <f t="shared" si="0"/>
        <v>3.2400000000000019E-2</v>
      </c>
      <c r="C26">
        <f t="shared" si="4"/>
        <v>0.20328000000000007</v>
      </c>
      <c r="D26">
        <f t="shared" si="2"/>
        <v>0.20340000000000005</v>
      </c>
      <c r="E26">
        <f t="shared" si="3"/>
        <v>0.20316000000000001</v>
      </c>
    </row>
    <row r="27" spans="1:5" x14ac:dyDescent="0.25">
      <c r="A27">
        <v>0.18000000000000005</v>
      </c>
      <c r="B27">
        <f t="shared" si="0"/>
        <v>3.2400000000000019E-2</v>
      </c>
      <c r="C27">
        <f t="shared" si="4"/>
        <v>0.21175000000000008</v>
      </c>
      <c r="D27">
        <f t="shared" si="2"/>
        <v>0.21187500000000006</v>
      </c>
      <c r="E27">
        <f t="shared" si="3"/>
        <v>0.21162500000000001</v>
      </c>
    </row>
    <row r="28" spans="1:5" x14ac:dyDescent="0.25">
      <c r="A28">
        <v>0.18999999999999995</v>
      </c>
      <c r="B28">
        <f t="shared" si="0"/>
        <v>3.6099999999999979E-2</v>
      </c>
      <c r="C28">
        <f t="shared" si="4"/>
        <v>0.22022000000000008</v>
      </c>
      <c r="D28">
        <f t="shared" si="2"/>
        <v>0.22035000000000007</v>
      </c>
      <c r="E28">
        <f t="shared" si="3"/>
        <v>0.22009000000000001</v>
      </c>
    </row>
    <row r="29" spans="1:5" x14ac:dyDescent="0.25">
      <c r="A29">
        <v>0.18999999999999995</v>
      </c>
      <c r="B29">
        <f t="shared" si="0"/>
        <v>3.6099999999999979E-2</v>
      </c>
      <c r="C29">
        <f t="shared" si="4"/>
        <v>0.22869000000000009</v>
      </c>
      <c r="D29">
        <f t="shared" si="2"/>
        <v>0.22882500000000008</v>
      </c>
      <c r="E29">
        <f t="shared" si="3"/>
        <v>0.22855500000000001</v>
      </c>
    </row>
    <row r="30" spans="1:5" x14ac:dyDescent="0.25">
      <c r="A30">
        <v>0.18999999999999995</v>
      </c>
      <c r="B30">
        <f t="shared" si="0"/>
        <v>3.6099999999999979E-2</v>
      </c>
      <c r="C30">
        <f t="shared" si="4"/>
        <v>0.23716000000000009</v>
      </c>
      <c r="D30">
        <f t="shared" si="2"/>
        <v>0.23730000000000009</v>
      </c>
      <c r="E30">
        <f t="shared" si="3"/>
        <v>0.23702000000000001</v>
      </c>
    </row>
    <row r="31" spans="1:5" x14ac:dyDescent="0.25">
      <c r="A31">
        <v>0.19999999999999996</v>
      </c>
      <c r="B31">
        <f t="shared" si="0"/>
        <v>3.999999999999998E-2</v>
      </c>
      <c r="C31">
        <f t="shared" si="4"/>
        <v>0.2456300000000001</v>
      </c>
      <c r="D31">
        <f t="shared" si="2"/>
        <v>0.2457750000000001</v>
      </c>
      <c r="E31">
        <f t="shared" si="3"/>
        <v>0.24548500000000001</v>
      </c>
    </row>
    <row r="32" spans="1:5" x14ac:dyDescent="0.25">
      <c r="A32">
        <v>0.19999999999999996</v>
      </c>
      <c r="B32">
        <f t="shared" si="0"/>
        <v>3.999999999999998E-2</v>
      </c>
      <c r="C32">
        <f t="shared" si="4"/>
        <v>0.2541000000000001</v>
      </c>
      <c r="D32">
        <f t="shared" si="2"/>
        <v>0.25425000000000009</v>
      </c>
      <c r="E32">
        <f t="shared" si="3"/>
        <v>0.25395000000000001</v>
      </c>
    </row>
    <row r="33" spans="1:5" x14ac:dyDescent="0.25">
      <c r="A33">
        <v>0.19999999999999996</v>
      </c>
      <c r="B33">
        <f t="shared" si="0"/>
        <v>3.999999999999998E-2</v>
      </c>
      <c r="C33">
        <f t="shared" si="4"/>
        <v>0.26257000000000008</v>
      </c>
      <c r="D33">
        <f t="shared" si="2"/>
        <v>0.2627250000000001</v>
      </c>
      <c r="E33">
        <f t="shared" si="3"/>
        <v>0.26241500000000001</v>
      </c>
    </row>
    <row r="34" spans="1:5" x14ac:dyDescent="0.25">
      <c r="A34">
        <v>0.20999999999999996</v>
      </c>
      <c r="B34">
        <f t="shared" si="0"/>
        <v>4.4099999999999986E-2</v>
      </c>
      <c r="C34">
        <f t="shared" si="4"/>
        <v>0.27104000000000006</v>
      </c>
      <c r="D34">
        <f t="shared" si="2"/>
        <v>0.27120000000000011</v>
      </c>
      <c r="E34">
        <f t="shared" si="3"/>
        <v>0.27088000000000001</v>
      </c>
    </row>
    <row r="35" spans="1:5" x14ac:dyDescent="0.25">
      <c r="A35">
        <v>0.20999999999999996</v>
      </c>
      <c r="B35">
        <f t="shared" si="0"/>
        <v>4.4099999999999986E-2</v>
      </c>
      <c r="C35">
        <f t="shared" si="4"/>
        <v>0.27951000000000004</v>
      </c>
      <c r="D35">
        <f t="shared" si="2"/>
        <v>0.27967500000000012</v>
      </c>
      <c r="E35">
        <f t="shared" si="3"/>
        <v>0.27934500000000001</v>
      </c>
    </row>
    <row r="36" spans="1:5" x14ac:dyDescent="0.25">
      <c r="A36">
        <v>0.21999999999999997</v>
      </c>
      <c r="B36">
        <f t="shared" si="0"/>
        <v>4.8399999999999992E-2</v>
      </c>
      <c r="C36">
        <f t="shared" si="4"/>
        <v>0.28798000000000001</v>
      </c>
      <c r="D36">
        <f t="shared" si="2"/>
        <v>0.28815000000000013</v>
      </c>
      <c r="E36">
        <f t="shared" si="3"/>
        <v>0.28781000000000001</v>
      </c>
    </row>
    <row r="37" spans="1:5" x14ac:dyDescent="0.25">
      <c r="A37">
        <v>0.21999999999999997</v>
      </c>
      <c r="B37">
        <f t="shared" si="0"/>
        <v>4.8399999999999992E-2</v>
      </c>
      <c r="C37">
        <f t="shared" ref="C37:C38" si="5">C36+0.00847</f>
        <v>0.29644999999999999</v>
      </c>
      <c r="D37">
        <f t="shared" si="2"/>
        <v>0.29662500000000014</v>
      </c>
      <c r="E37">
        <f t="shared" si="3"/>
        <v>0.29627500000000001</v>
      </c>
    </row>
    <row r="38" spans="1:5" x14ac:dyDescent="0.25">
      <c r="A38">
        <v>0.21999999999999997</v>
      </c>
      <c r="B38">
        <f t="shared" si="0"/>
        <v>4.8399999999999992E-2</v>
      </c>
      <c r="C38">
        <f t="shared" si="5"/>
        <v>0.30491999999999997</v>
      </c>
      <c r="D38">
        <f t="shared" si="2"/>
        <v>0.30510000000000015</v>
      </c>
      <c r="E38">
        <f t="shared" si="3"/>
        <v>0.30474000000000001</v>
      </c>
    </row>
    <row r="40" spans="1:5" x14ac:dyDescent="0.25">
      <c r="A40" t="s">
        <v>13</v>
      </c>
    </row>
    <row r="41" spans="1:5" ht="15.75" thickBot="1" x14ac:dyDescent="0.3"/>
    <row r="42" spans="1:5" x14ac:dyDescent="0.25">
      <c r="A42" s="4" t="s">
        <v>14</v>
      </c>
      <c r="B42" s="4"/>
    </row>
    <row r="43" spans="1:5" x14ac:dyDescent="0.25">
      <c r="A43" s="1" t="s">
        <v>15</v>
      </c>
      <c r="B43" s="1">
        <v>0.99823970382503591</v>
      </c>
    </row>
    <row r="44" spans="1:5" x14ac:dyDescent="0.25">
      <c r="A44" s="1" t="s">
        <v>16</v>
      </c>
      <c r="B44" s="1">
        <v>0.9964825062926953</v>
      </c>
    </row>
    <row r="45" spans="1:5" x14ac:dyDescent="0.25">
      <c r="A45" s="1" t="s">
        <v>17</v>
      </c>
      <c r="B45" s="1">
        <v>0.99626932485588893</v>
      </c>
    </row>
    <row r="46" spans="1:5" x14ac:dyDescent="0.25">
      <c r="A46" s="1" t="s">
        <v>18</v>
      </c>
      <c r="B46" s="1">
        <v>5.4505285213016759E-3</v>
      </c>
    </row>
    <row r="47" spans="1:5" ht="15.75" thickBot="1" x14ac:dyDescent="0.3">
      <c r="A47" s="2" t="s">
        <v>19</v>
      </c>
      <c r="B47" s="2">
        <v>36</v>
      </c>
    </row>
    <row r="49" spans="1:9" ht="15.75" thickBot="1" x14ac:dyDescent="0.3">
      <c r="A49" t="s">
        <v>20</v>
      </c>
    </row>
    <row r="50" spans="1:9" x14ac:dyDescent="0.25">
      <c r="A50" s="3"/>
      <c r="B50" s="3" t="s">
        <v>25</v>
      </c>
      <c r="C50" s="3" t="s">
        <v>26</v>
      </c>
      <c r="D50" s="3" t="s">
        <v>27</v>
      </c>
      <c r="E50" s="3" t="s">
        <v>28</v>
      </c>
      <c r="F50" s="3" t="s">
        <v>29</v>
      </c>
    </row>
    <row r="51" spans="1:9" x14ac:dyDescent="0.25">
      <c r="A51" s="1" t="s">
        <v>21</v>
      </c>
      <c r="B51" s="1">
        <v>2</v>
      </c>
      <c r="C51" s="1">
        <v>0.27773302388166982</v>
      </c>
      <c r="D51" s="1">
        <v>0.13886651194083491</v>
      </c>
      <c r="E51" s="1">
        <v>4674.3399482662862</v>
      </c>
      <c r="F51" s="1">
        <v>3.2572412886762558E-41</v>
      </c>
    </row>
    <row r="52" spans="1:9" x14ac:dyDescent="0.25">
      <c r="A52" s="1" t="s">
        <v>22</v>
      </c>
      <c r="B52" s="1">
        <v>33</v>
      </c>
      <c r="C52" s="1">
        <v>9.8037261833026023E-4</v>
      </c>
      <c r="D52" s="1">
        <v>2.9708261161523038E-5</v>
      </c>
      <c r="E52" s="1"/>
      <c r="F52" s="1"/>
    </row>
    <row r="53" spans="1:9" ht="15.75" thickBot="1" x14ac:dyDescent="0.3">
      <c r="A53" s="2" t="s">
        <v>23</v>
      </c>
      <c r="B53" s="2">
        <v>35</v>
      </c>
      <c r="C53" s="2">
        <v>0.2787133965000001</v>
      </c>
      <c r="D53" s="2"/>
      <c r="E53" s="2"/>
      <c r="F53" s="2"/>
    </row>
    <row r="54" spans="1:9" ht="15.75" thickBot="1" x14ac:dyDescent="0.3"/>
    <row r="55" spans="1:9" x14ac:dyDescent="0.25">
      <c r="A55" s="3"/>
      <c r="B55" s="3" t="s">
        <v>30</v>
      </c>
      <c r="C55" s="3" t="s">
        <v>18</v>
      </c>
      <c r="D55" s="3" t="s">
        <v>31</v>
      </c>
      <c r="E55" s="3" t="s">
        <v>32</v>
      </c>
      <c r="F55" s="3" t="s">
        <v>33</v>
      </c>
      <c r="G55" s="3" t="s">
        <v>34</v>
      </c>
      <c r="H55" s="3" t="s">
        <v>35</v>
      </c>
      <c r="I55" s="3" t="s">
        <v>36</v>
      </c>
    </row>
    <row r="56" spans="1:9" x14ac:dyDescent="0.25">
      <c r="A56" s="1" t="s">
        <v>24</v>
      </c>
      <c r="B56" s="1">
        <v>-1.8153472865723719E-3</v>
      </c>
      <c r="C56" s="1">
        <v>4.8958207855640604E-3</v>
      </c>
      <c r="D56" s="1">
        <v>-0.37079528971427023</v>
      </c>
      <c r="E56" s="1">
        <v>0.71315972010437922</v>
      </c>
      <c r="F56" s="1">
        <v>-1.1775969568372896E-2</v>
      </c>
      <c r="G56" s="1">
        <v>8.1452749952281526E-3</v>
      </c>
      <c r="H56" s="1">
        <v>-1.1775969568372896E-2</v>
      </c>
      <c r="I56" s="1">
        <v>8.1452749952281526E-3</v>
      </c>
    </row>
    <row r="57" spans="1:9" x14ac:dyDescent="0.25">
      <c r="A57" s="1" t="s">
        <v>37</v>
      </c>
      <c r="B57" s="1">
        <v>0.29876084305972517</v>
      </c>
      <c r="C57" s="1">
        <v>8.0098532379116613E-2</v>
      </c>
      <c r="D57" s="1">
        <v>3.7299165688286502</v>
      </c>
      <c r="E57" s="1">
        <v>7.1915269605930387E-4</v>
      </c>
      <c r="F57" s="1">
        <v>0.13579915363117118</v>
      </c>
      <c r="G57" s="1">
        <v>0.46172253248827916</v>
      </c>
      <c r="H57" s="1">
        <v>0.13579915363117118</v>
      </c>
      <c r="I57" s="1">
        <v>0.46172253248827916</v>
      </c>
    </row>
    <row r="58" spans="1:9" ht="15.75" thickBot="1" x14ac:dyDescent="0.3">
      <c r="A58" s="2" t="s">
        <v>39</v>
      </c>
      <c r="B58" s="2">
        <v>4.8452882439508373</v>
      </c>
      <c r="C58" s="2">
        <v>0.29871759440030232</v>
      </c>
      <c r="D58" s="2">
        <v>16.220297480897006</v>
      </c>
      <c r="E58" s="2">
        <v>2.7561470364552991E-17</v>
      </c>
      <c r="F58" s="2">
        <v>4.2375427285261553</v>
      </c>
      <c r="G58" s="2">
        <v>5.4530337593755194</v>
      </c>
      <c r="H58" s="2">
        <v>4.2375427285261553</v>
      </c>
      <c r="I58" s="2">
        <v>5.4530337593755194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9" sqref="C19"/>
    </sheetView>
  </sheetViews>
  <sheetFormatPr defaultRowHeight="15" x14ac:dyDescent="0.25"/>
  <cols>
    <col min="1" max="1" width="17.14062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4" t="s">
        <v>14</v>
      </c>
      <c r="B3" s="4"/>
    </row>
    <row r="4" spans="1:9" x14ac:dyDescent="0.25">
      <c r="A4" s="1" t="s">
        <v>15</v>
      </c>
      <c r="B4" s="1">
        <v>0.99823970382503591</v>
      </c>
    </row>
    <row r="5" spans="1:9" x14ac:dyDescent="0.25">
      <c r="A5" s="1" t="s">
        <v>16</v>
      </c>
      <c r="B5" s="1">
        <v>0.9964825062926953</v>
      </c>
    </row>
    <row r="6" spans="1:9" x14ac:dyDescent="0.25">
      <c r="A6" s="1" t="s">
        <v>17</v>
      </c>
      <c r="B6" s="1">
        <v>0.99626932485588893</v>
      </c>
    </row>
    <row r="7" spans="1:9" x14ac:dyDescent="0.25">
      <c r="A7" s="1" t="s">
        <v>18</v>
      </c>
      <c r="B7" s="1">
        <v>5.4505285213016742E-3</v>
      </c>
    </row>
    <row r="8" spans="1:9" ht="15.75" thickBot="1" x14ac:dyDescent="0.3">
      <c r="A8" s="2" t="s">
        <v>19</v>
      </c>
      <c r="B8" s="2">
        <v>36</v>
      </c>
    </row>
    <row r="10" spans="1:9" ht="15.75" thickBot="1" x14ac:dyDescent="0.3">
      <c r="A10" t="s">
        <v>20</v>
      </c>
    </row>
    <row r="11" spans="1:9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5">
      <c r="A12" s="1" t="s">
        <v>21</v>
      </c>
      <c r="B12" s="1">
        <v>2</v>
      </c>
      <c r="C12" s="1">
        <v>0.27773302388166982</v>
      </c>
      <c r="D12" s="1">
        <v>0.13886651194083491</v>
      </c>
      <c r="E12" s="1">
        <v>4674.3399482662899</v>
      </c>
      <c r="F12" s="1">
        <v>3.2572412886762094E-41</v>
      </c>
    </row>
    <row r="13" spans="1:9" x14ac:dyDescent="0.25">
      <c r="A13" s="1" t="s">
        <v>22</v>
      </c>
      <c r="B13" s="1">
        <v>33</v>
      </c>
      <c r="C13" s="1">
        <v>9.8037261833025936E-4</v>
      </c>
      <c r="D13" s="1">
        <v>2.9708261161523011E-5</v>
      </c>
      <c r="E13" s="1"/>
      <c r="F13" s="1"/>
    </row>
    <row r="14" spans="1:9" ht="15.75" thickBot="1" x14ac:dyDescent="0.3">
      <c r="A14" s="2" t="s">
        <v>23</v>
      </c>
      <c r="B14" s="2">
        <v>35</v>
      </c>
      <c r="C14" s="2">
        <v>0.2787133965000001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s="1" t="s">
        <v>24</v>
      </c>
      <c r="B17" s="1">
        <v>1.0601262921712675</v>
      </c>
      <c r="C17" s="1">
        <v>0.11853569822608233</v>
      </c>
      <c r="D17" s="1">
        <v>8.9435191932585223</v>
      </c>
      <c r="E17" s="1">
        <v>2.4544428155086446E-10</v>
      </c>
      <c r="F17" s="1">
        <v>0.81896360083646447</v>
      </c>
      <c r="G17" s="1">
        <v>1.3012889835060706</v>
      </c>
      <c r="H17" s="1">
        <v>0.81896360083646447</v>
      </c>
      <c r="I17" s="1">
        <v>1.3012889835060706</v>
      </c>
    </row>
    <row r="18" spans="1:9" x14ac:dyDescent="0.25">
      <c r="A18" s="1" t="s">
        <v>37</v>
      </c>
      <c r="B18" s="1">
        <v>-4.5465274008910939</v>
      </c>
      <c r="C18" s="1">
        <v>0.37746348402399482</v>
      </c>
      <c r="D18" s="1">
        <v>-12.044946314865459</v>
      </c>
      <c r="E18" s="1">
        <v>1.2630397413833604E-13</v>
      </c>
      <c r="F18" s="1">
        <v>-5.3144826333664357</v>
      </c>
      <c r="G18" s="1">
        <v>-3.7785721684157521</v>
      </c>
      <c r="H18" s="1">
        <v>-5.3144826333664357</v>
      </c>
      <c r="I18" s="1">
        <v>-3.7785721684157521</v>
      </c>
    </row>
    <row r="19" spans="1:9" ht="15.75" thickBot="1" x14ac:dyDescent="0.3">
      <c r="A19" s="2" t="s">
        <v>39</v>
      </c>
      <c r="B19" s="2">
        <v>4.8452882439508249</v>
      </c>
      <c r="C19" s="2">
        <v>0.29871759440030143</v>
      </c>
      <c r="D19" s="2">
        <v>16.220297480897013</v>
      </c>
      <c r="E19" s="2">
        <v>2.7561470364552597E-17</v>
      </c>
      <c r="F19" s="2">
        <v>4.2375427285261447</v>
      </c>
      <c r="G19" s="2">
        <v>5.4530337593755052</v>
      </c>
      <c r="H19" s="2">
        <v>4.2375427285261447</v>
      </c>
      <c r="I19" s="2">
        <v>5.4530337593755052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41" sqref="B41"/>
    </sheetView>
  </sheetViews>
  <sheetFormatPr defaultRowHeight="15" x14ac:dyDescent="0.25"/>
  <cols>
    <col min="1" max="1" width="16.7109375" customWidth="1"/>
    <col min="2" max="2" width="18.5703125" customWidth="1"/>
    <col min="3" max="3" width="17.2851562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4" t="s">
        <v>14</v>
      </c>
      <c r="B3" s="4"/>
    </row>
    <row r="4" spans="1:9" x14ac:dyDescent="0.25">
      <c r="A4" s="1" t="s">
        <v>15</v>
      </c>
      <c r="B4" s="1">
        <v>0.99844779432892306</v>
      </c>
    </row>
    <row r="5" spans="1:9" x14ac:dyDescent="0.25">
      <c r="A5" s="1" t="s">
        <v>16</v>
      </c>
      <c r="B5" s="1">
        <v>0.99689799800029144</v>
      </c>
    </row>
    <row r="6" spans="1:9" x14ac:dyDescent="0.25">
      <c r="A6" s="1" t="s">
        <v>17</v>
      </c>
      <c r="B6" s="1">
        <v>0.99670999787909687</v>
      </c>
    </row>
    <row r="7" spans="1:9" x14ac:dyDescent="0.25">
      <c r="A7" s="1" t="s">
        <v>18</v>
      </c>
      <c r="B7" s="1">
        <v>5.1185033125181701E-3</v>
      </c>
    </row>
    <row r="8" spans="1:9" ht="15.75" thickBot="1" x14ac:dyDescent="0.3">
      <c r="A8" s="2" t="s">
        <v>19</v>
      </c>
      <c r="B8" s="2">
        <v>36</v>
      </c>
    </row>
    <row r="10" spans="1:9" ht="15.75" thickBot="1" x14ac:dyDescent="0.3">
      <c r="A10" t="s">
        <v>20</v>
      </c>
    </row>
    <row r="11" spans="1:9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5">
      <c r="A12" s="1" t="s">
        <v>21</v>
      </c>
      <c r="B12" s="1">
        <v>2</v>
      </c>
      <c r="C12" s="1">
        <v>0.27784882698671154</v>
      </c>
      <c r="D12" s="1">
        <v>0.13892441349335577</v>
      </c>
      <c r="E12" s="1">
        <v>5302.64550717577</v>
      </c>
      <c r="F12" s="1">
        <v>4.0934945061222909E-42</v>
      </c>
    </row>
    <row r="13" spans="1:9" x14ac:dyDescent="0.25">
      <c r="A13" s="1" t="s">
        <v>22</v>
      </c>
      <c r="B13" s="1">
        <v>33</v>
      </c>
      <c r="C13" s="1">
        <v>8.6456951328856295E-4</v>
      </c>
      <c r="D13" s="1">
        <v>2.6199076160259483E-5</v>
      </c>
      <c r="E13" s="1"/>
      <c r="F13" s="1"/>
    </row>
    <row r="14" spans="1:9" ht="15.75" thickBot="1" x14ac:dyDescent="0.3">
      <c r="A14" s="2" t="s">
        <v>23</v>
      </c>
      <c r="B14" s="2">
        <v>35</v>
      </c>
      <c r="C14" s="2">
        <v>0.2787133965000001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s="1" t="s">
        <v>24</v>
      </c>
      <c r="B17" s="1">
        <v>0.55963850344271249</v>
      </c>
      <c r="C17" s="1">
        <v>7.402248084567227E-2</v>
      </c>
      <c r="D17" s="1">
        <v>7.5603856699897651</v>
      </c>
      <c r="E17" s="1">
        <v>1.0696586899677506E-8</v>
      </c>
      <c r="F17" s="1">
        <v>0.40903863380704153</v>
      </c>
      <c r="G17" s="1">
        <v>0.71023837307838344</v>
      </c>
      <c r="H17" s="1">
        <v>0.40903863380704153</v>
      </c>
      <c r="I17" s="1">
        <v>0.71023837307838344</v>
      </c>
    </row>
    <row r="18" spans="1:9" x14ac:dyDescent="0.25">
      <c r="A18" s="1" t="s">
        <v>37</v>
      </c>
      <c r="B18" s="1">
        <v>-3.2940909987023712</v>
      </c>
      <c r="C18" s="1">
        <v>0.29227198448661257</v>
      </c>
      <c r="D18" s="1">
        <v>-11.270635481839198</v>
      </c>
      <c r="E18" s="1">
        <v>7.4585394541245456E-13</v>
      </c>
      <c r="F18" s="1">
        <v>-3.8887228221562604</v>
      </c>
      <c r="G18" s="1">
        <v>-2.699459175248482</v>
      </c>
      <c r="H18" s="1">
        <v>-3.8887228221562604</v>
      </c>
      <c r="I18" s="1">
        <v>-2.699459175248482</v>
      </c>
    </row>
    <row r="19" spans="1:9" ht="15.75" thickBot="1" x14ac:dyDescent="0.3">
      <c r="A19" s="2" t="s">
        <v>39</v>
      </c>
      <c r="B19" s="2">
        <v>4.7740898415273634</v>
      </c>
      <c r="C19" s="2">
        <v>0.28593391433185755</v>
      </c>
      <c r="D19" s="2">
        <v>16.696479858581974</v>
      </c>
      <c r="E19" s="2">
        <v>1.1732420451742714E-17</v>
      </c>
      <c r="F19" s="2">
        <v>4.1923529187596298</v>
      </c>
      <c r="G19" s="2">
        <v>5.355826764295097</v>
      </c>
      <c r="H19" s="2">
        <v>4.1923529187596298</v>
      </c>
      <c r="I19" s="2">
        <v>5.355826764295097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35" sqref="F35"/>
    </sheetView>
  </sheetViews>
  <sheetFormatPr defaultRowHeight="15" x14ac:dyDescent="0.25"/>
  <cols>
    <col min="2" max="2" width="15.14062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4" t="s">
        <v>14</v>
      </c>
      <c r="B3" s="4"/>
    </row>
    <row r="4" spans="1:9" x14ac:dyDescent="0.25">
      <c r="A4" s="1" t="s">
        <v>15</v>
      </c>
      <c r="B4" s="1">
        <v>0.9983178035966177</v>
      </c>
    </row>
    <row r="5" spans="1:9" x14ac:dyDescent="0.25">
      <c r="A5" s="1" t="s">
        <v>16</v>
      </c>
      <c r="B5" s="1">
        <v>0.99663843697797494</v>
      </c>
    </row>
    <row r="6" spans="1:9" x14ac:dyDescent="0.25">
      <c r="A6" s="1" t="s">
        <v>17</v>
      </c>
      <c r="B6" s="1">
        <v>0.99643470588573102</v>
      </c>
    </row>
    <row r="7" spans="1:9" x14ac:dyDescent="0.25">
      <c r="A7" s="1" t="s">
        <v>18</v>
      </c>
      <c r="B7" s="1">
        <v>5.3283479940767538E-3</v>
      </c>
    </row>
    <row r="8" spans="1:9" ht="15.75" thickBot="1" x14ac:dyDescent="0.3">
      <c r="A8" s="2" t="s">
        <v>19</v>
      </c>
      <c r="B8" s="2">
        <v>36</v>
      </c>
    </row>
    <row r="10" spans="1:9" ht="15.75" thickBot="1" x14ac:dyDescent="0.3">
      <c r="A10" t="s">
        <v>20</v>
      </c>
    </row>
    <row r="11" spans="1:9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5">
      <c r="A12" s="1" t="s">
        <v>21</v>
      </c>
      <c r="B12" s="1">
        <v>2</v>
      </c>
      <c r="C12" s="1">
        <v>0.27777648385258269</v>
      </c>
      <c r="D12" s="1">
        <v>0.13888824192629134</v>
      </c>
      <c r="E12" s="1">
        <v>4891.9309566388329</v>
      </c>
      <c r="F12" s="1">
        <v>1.5414546522953327E-41</v>
      </c>
    </row>
    <row r="13" spans="1:9" x14ac:dyDescent="0.25">
      <c r="A13" s="1" t="s">
        <v>22</v>
      </c>
      <c r="B13" s="1">
        <v>33</v>
      </c>
      <c r="C13" s="1">
        <v>9.3691264741739815E-4</v>
      </c>
      <c r="D13" s="1">
        <v>2.8391292345981763E-5</v>
      </c>
      <c r="E13" s="1"/>
      <c r="F13" s="1"/>
    </row>
    <row r="14" spans="1:9" ht="15.75" thickBot="1" x14ac:dyDescent="0.3">
      <c r="A14" s="2" t="s">
        <v>23</v>
      </c>
      <c r="B14" s="2">
        <v>35</v>
      </c>
      <c r="C14" s="2">
        <v>0.2787133965000001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s="1" t="s">
        <v>24</v>
      </c>
      <c r="B17" s="1">
        <v>0.12119529651718763</v>
      </c>
      <c r="C17" s="1">
        <v>2.4085176926650971E-2</v>
      </c>
      <c r="D17" s="1">
        <v>5.0319454528516001</v>
      </c>
      <c r="E17" s="1">
        <v>1.6789900093756728E-5</v>
      </c>
      <c r="F17" s="1">
        <v>7.2193635618142363E-2</v>
      </c>
      <c r="G17" s="1">
        <v>0.17019695741623292</v>
      </c>
      <c r="H17" s="1">
        <v>7.2193635618142363E-2</v>
      </c>
      <c r="I17" s="1">
        <v>0.17019695741623292</v>
      </c>
    </row>
    <row r="18" spans="1:9" x14ac:dyDescent="0.25">
      <c r="A18" s="1" t="s">
        <v>37</v>
      </c>
      <c r="B18" s="1">
        <v>-1.5653444170694677</v>
      </c>
      <c r="C18" s="1">
        <v>0.1639694519752824</v>
      </c>
      <c r="D18" s="1">
        <v>-9.5465612540159963</v>
      </c>
      <c r="E18" s="1">
        <v>5.1077196528969442E-11</v>
      </c>
      <c r="F18" s="1">
        <v>-1.8989427754275645</v>
      </c>
      <c r="G18" s="1">
        <v>-1.2317460587113709</v>
      </c>
      <c r="H18" s="1">
        <v>-1.8989427754275645</v>
      </c>
      <c r="I18" s="1">
        <v>-1.2317460587113709</v>
      </c>
    </row>
    <row r="19" spans="1:9" ht="15.75" thickBot="1" x14ac:dyDescent="0.3">
      <c r="A19" s="2" t="s">
        <v>39</v>
      </c>
      <c r="B19" s="2">
        <v>5.1570983398195773</v>
      </c>
      <c r="C19" s="2">
        <v>0.27203765127041024</v>
      </c>
      <c r="D19" s="2">
        <v>18.957296226224695</v>
      </c>
      <c r="E19" s="2">
        <v>2.6101837760623112E-19</v>
      </c>
      <c r="F19" s="2">
        <v>4.6036335768277388</v>
      </c>
      <c r="G19" s="2">
        <v>5.7105631028114159</v>
      </c>
      <c r="H19" s="2">
        <v>4.6036335768277388</v>
      </c>
      <c r="I19" s="2">
        <v>5.7105631028114159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36" sqref="F36"/>
    </sheetView>
  </sheetViews>
  <sheetFormatPr defaultRowHeight="15" x14ac:dyDescent="0.25"/>
  <sheetData>
    <row r="1" spans="1:9" x14ac:dyDescent="0.25">
      <c r="A1" t="s">
        <v>13</v>
      </c>
    </row>
    <row r="2" spans="1:9" ht="15.75" thickBot="1" x14ac:dyDescent="0.3"/>
    <row r="3" spans="1:9" x14ac:dyDescent="0.25">
      <c r="A3" s="4" t="s">
        <v>14</v>
      </c>
      <c r="B3" s="4"/>
    </row>
    <row r="4" spans="1:9" x14ac:dyDescent="0.25">
      <c r="A4" s="1" t="s">
        <v>15</v>
      </c>
      <c r="B4" s="1">
        <v>0.99838290965257281</v>
      </c>
    </row>
    <row r="5" spans="1:9" x14ac:dyDescent="0.25">
      <c r="A5" s="1" t="s">
        <v>16</v>
      </c>
      <c r="B5" s="1">
        <v>0.99676843428633743</v>
      </c>
    </row>
    <row r="6" spans="1:9" x14ac:dyDescent="0.25">
      <c r="A6" s="1" t="s">
        <v>17</v>
      </c>
      <c r="B6" s="1">
        <v>0.99657258181884278</v>
      </c>
    </row>
    <row r="7" spans="1:9" x14ac:dyDescent="0.25">
      <c r="A7" s="1" t="s">
        <v>18</v>
      </c>
      <c r="B7" s="1">
        <v>5.224304088984286E-3</v>
      </c>
    </row>
    <row r="8" spans="1:9" ht="15.75" thickBot="1" x14ac:dyDescent="0.3">
      <c r="A8" s="2" t="s">
        <v>19</v>
      </c>
      <c r="B8" s="2">
        <v>36</v>
      </c>
    </row>
    <row r="10" spans="1:9" ht="15.75" thickBot="1" x14ac:dyDescent="0.3">
      <c r="A10" t="s">
        <v>20</v>
      </c>
    </row>
    <row r="11" spans="1:9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5">
      <c r="A12" s="1" t="s">
        <v>21</v>
      </c>
      <c r="B12" s="1">
        <v>2</v>
      </c>
      <c r="C12" s="1">
        <v>0.27781271584393225</v>
      </c>
      <c r="D12" s="1">
        <v>0.13890635792196612</v>
      </c>
      <c r="E12" s="1">
        <v>5089.3841013939309</v>
      </c>
      <c r="F12" s="1">
        <v>8.0410796314552039E-42</v>
      </c>
    </row>
    <row r="13" spans="1:9" x14ac:dyDescent="0.25">
      <c r="A13" s="1" t="s">
        <v>22</v>
      </c>
      <c r="B13" s="1">
        <v>33</v>
      </c>
      <c r="C13" s="1">
        <v>9.0068065606787174E-4</v>
      </c>
      <c r="D13" s="1">
        <v>2.7293353214177932E-5</v>
      </c>
      <c r="E13" s="1"/>
      <c r="F13" s="1"/>
    </row>
    <row r="14" spans="1:9" ht="15.75" thickBot="1" x14ac:dyDescent="0.3">
      <c r="A14" s="2" t="s">
        <v>23</v>
      </c>
      <c r="B14" s="2">
        <v>35</v>
      </c>
      <c r="C14" s="2">
        <v>0.2787133965000001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s="1" t="s">
        <v>24</v>
      </c>
      <c r="B17" s="1">
        <v>2.0863439150989926E-2</v>
      </c>
      <c r="C17" s="1">
        <v>1.4453096396002322E-2</v>
      </c>
      <c r="D17" s="1">
        <v>1.4435272954216707</v>
      </c>
      <c r="E17" s="1">
        <v>0.15829882947578294</v>
      </c>
      <c r="F17" s="1">
        <v>-8.5416065621867175E-3</v>
      </c>
      <c r="G17" s="1">
        <v>5.0268484864166574E-2</v>
      </c>
      <c r="H17" s="1">
        <v>-8.5416065621867175E-3</v>
      </c>
      <c r="I17" s="1">
        <v>5.0268484864166574E-2</v>
      </c>
    </row>
    <row r="18" spans="1:9" x14ac:dyDescent="0.25">
      <c r="A18" s="1" t="s">
        <v>37</v>
      </c>
      <c r="B18" s="1">
        <v>-0.68829119935884331</v>
      </c>
      <c r="C18" s="1">
        <v>0.12796389272407102</v>
      </c>
      <c r="D18" s="1">
        <v>-5.3787922882512493</v>
      </c>
      <c r="E18" s="1">
        <v>6.0312778526591753E-6</v>
      </c>
      <c r="F18" s="1">
        <v>-0.9486356966271321</v>
      </c>
      <c r="G18" s="1">
        <v>-0.42794670209055458</v>
      </c>
      <c r="H18" s="1">
        <v>-0.9486356966271321</v>
      </c>
      <c r="I18" s="1">
        <v>-0.42794670209055458</v>
      </c>
    </row>
    <row r="19" spans="1:9" ht="15.75" thickBot="1" x14ac:dyDescent="0.3">
      <c r="A19" s="2" t="s">
        <v>39</v>
      </c>
      <c r="B19" s="2">
        <v>4.7588248940980078</v>
      </c>
      <c r="C19" s="2">
        <v>0.27203099834114003</v>
      </c>
      <c r="D19" s="2">
        <v>17.493686098707808</v>
      </c>
      <c r="E19" s="2">
        <v>2.9300360710191689E-18</v>
      </c>
      <c r="F19" s="2">
        <v>4.2053736665925427</v>
      </c>
      <c r="G19" s="2">
        <v>5.3122761216034728</v>
      </c>
      <c r="H19" s="2">
        <v>4.2053736665925427</v>
      </c>
      <c r="I19" s="2">
        <v>5.3122761216034728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8" sqref="D18"/>
    </sheetView>
  </sheetViews>
  <sheetFormatPr defaultRowHeight="15" x14ac:dyDescent="0.25"/>
  <sheetData>
    <row r="1" spans="1:9" x14ac:dyDescent="0.25">
      <c r="A1" t="s">
        <v>13</v>
      </c>
    </row>
    <row r="2" spans="1:9" ht="15.75" thickBot="1" x14ac:dyDescent="0.3"/>
    <row r="3" spans="1:9" x14ac:dyDescent="0.25">
      <c r="A3" s="4" t="s">
        <v>14</v>
      </c>
      <c r="B3" s="4"/>
    </row>
    <row r="4" spans="1:9" x14ac:dyDescent="0.25">
      <c r="A4" s="1" t="s">
        <v>15</v>
      </c>
      <c r="B4" s="1">
        <v>0.99826263777515634</v>
      </c>
    </row>
    <row r="5" spans="1:9" x14ac:dyDescent="0.25">
      <c r="A5" s="1" t="s">
        <v>16</v>
      </c>
      <c r="B5" s="1">
        <v>0.99652829397781295</v>
      </c>
    </row>
    <row r="6" spans="1:9" x14ac:dyDescent="0.25">
      <c r="A6" s="1" t="s">
        <v>17</v>
      </c>
      <c r="B6" s="1">
        <v>0.99631788755222572</v>
      </c>
    </row>
    <row r="7" spans="1:9" x14ac:dyDescent="0.25">
      <c r="A7" s="1" t="s">
        <v>18</v>
      </c>
      <c r="B7" s="1">
        <v>5.4149371889617237E-3</v>
      </c>
    </row>
    <row r="8" spans="1:9" ht="15.75" thickBot="1" x14ac:dyDescent="0.3">
      <c r="A8" s="2" t="s">
        <v>19</v>
      </c>
      <c r="B8" s="2">
        <v>36</v>
      </c>
    </row>
    <row r="10" spans="1:9" ht="15.75" thickBot="1" x14ac:dyDescent="0.3">
      <c r="A10" t="s">
        <v>20</v>
      </c>
    </row>
    <row r="11" spans="1:9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5">
      <c r="A12" s="1" t="s">
        <v>21</v>
      </c>
      <c r="B12" s="1">
        <v>2</v>
      </c>
      <c r="C12" s="1">
        <v>0.27774578552290685</v>
      </c>
      <c r="D12" s="1">
        <v>0.13887289276145343</v>
      </c>
      <c r="E12" s="1">
        <v>4736.2065640212768</v>
      </c>
      <c r="F12" s="1">
        <v>2.623968130422655E-41</v>
      </c>
    </row>
    <row r="13" spans="1:9" x14ac:dyDescent="0.25">
      <c r="A13" s="1" t="s">
        <v>22</v>
      </c>
      <c r="B13" s="1">
        <v>33</v>
      </c>
      <c r="C13" s="1">
        <v>9.6761097709322278E-4</v>
      </c>
      <c r="D13" s="1">
        <v>2.9321544760400692E-5</v>
      </c>
      <c r="E13" s="1"/>
      <c r="F13" s="1"/>
    </row>
    <row r="14" spans="1:9" ht="15.75" thickBot="1" x14ac:dyDescent="0.3">
      <c r="A14" s="2" t="s">
        <v>23</v>
      </c>
      <c r="B14" s="2">
        <v>35</v>
      </c>
      <c r="C14" s="2">
        <v>0.2787133965000001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s="1" t="s">
        <v>24</v>
      </c>
      <c r="B17" s="1">
        <v>0.12485328557690656</v>
      </c>
      <c r="C17" s="1">
        <v>3.1437985652366607E-2</v>
      </c>
      <c r="D17" s="1">
        <v>3.9714149296174064</v>
      </c>
      <c r="E17" s="1">
        <v>3.6486980340960396E-4</v>
      </c>
      <c r="F17" s="1">
        <v>6.0892222846173835E-2</v>
      </c>
      <c r="G17" s="1">
        <v>0.18881434830763927</v>
      </c>
      <c r="H17" s="1">
        <v>6.0892222846173835E-2</v>
      </c>
      <c r="I17" s="1">
        <v>0.18881434830763927</v>
      </c>
    </row>
    <row r="18" spans="1:9" x14ac:dyDescent="0.25">
      <c r="A18" s="1" t="s">
        <v>37</v>
      </c>
      <c r="B18" s="1">
        <v>-1.6330825630294206</v>
      </c>
      <c r="C18" s="1">
        <v>0.20091759002937543</v>
      </c>
      <c r="D18" s="1">
        <v>-8.1281213993789869</v>
      </c>
      <c r="E18" s="1">
        <v>2.2083154110101572E-9</v>
      </c>
      <c r="F18" s="1">
        <v>-2.0418524734708399</v>
      </c>
      <c r="G18" s="1">
        <v>-1.2243126525880013</v>
      </c>
      <c r="H18" s="1">
        <v>-2.0418524734708399</v>
      </c>
      <c r="I18" s="1">
        <v>-1.2243126525880013</v>
      </c>
    </row>
    <row r="19" spans="1:9" ht="15.75" thickBot="1" x14ac:dyDescent="0.3">
      <c r="A19" s="2" t="s">
        <v>39</v>
      </c>
      <c r="B19" s="2">
        <v>5.08803462444265</v>
      </c>
      <c r="C19" s="2">
        <v>0.31424558913320766</v>
      </c>
      <c r="D19" s="2">
        <v>16.191268232203726</v>
      </c>
      <c r="E19" s="2">
        <v>2.905295226489943E-17</v>
      </c>
      <c r="F19" s="2">
        <v>4.4486971661951591</v>
      </c>
      <c r="G19" s="2">
        <v>5.7273720826901409</v>
      </c>
      <c r="H19" s="2">
        <v>4.4486971661951591</v>
      </c>
      <c r="I19" s="2">
        <v>5.7273720826901409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sqref="A1:E38"/>
    </sheetView>
  </sheetViews>
  <sheetFormatPr defaultRowHeight="15" x14ac:dyDescent="0.25"/>
  <cols>
    <col min="1" max="1" width="20.7109375" customWidth="1"/>
    <col min="2" max="2" width="14.85546875" customWidth="1"/>
    <col min="6" max="7" width="21.28515625" customWidth="1"/>
    <col min="9" max="10" width="23" customWidth="1"/>
    <col min="12" max="13" width="22.140625" customWidth="1"/>
    <col min="15" max="16" width="19" customWidth="1"/>
  </cols>
  <sheetData>
    <row r="1" spans="1:25" x14ac:dyDescent="0.25">
      <c r="A1" t="s">
        <v>5</v>
      </c>
      <c r="F1" t="s">
        <v>5</v>
      </c>
      <c r="K1" t="s">
        <v>5</v>
      </c>
      <c r="P1" t="s">
        <v>5</v>
      </c>
      <c r="U1" t="s">
        <v>5</v>
      </c>
    </row>
    <row r="2" spans="1:25" x14ac:dyDescent="0.25">
      <c r="A2" t="s">
        <v>6</v>
      </c>
      <c r="B2" t="s">
        <v>38</v>
      </c>
      <c r="F2" t="s">
        <v>6</v>
      </c>
      <c r="G2" t="s">
        <v>38</v>
      </c>
      <c r="K2" t="s">
        <v>6</v>
      </c>
      <c r="L2" t="s">
        <v>38</v>
      </c>
      <c r="P2" t="s">
        <v>6</v>
      </c>
      <c r="Q2" t="s">
        <v>38</v>
      </c>
      <c r="U2" t="s">
        <v>6</v>
      </c>
      <c r="V2" t="s">
        <v>38</v>
      </c>
    </row>
    <row r="3" spans="1:25" x14ac:dyDescent="0.25">
      <c r="A3">
        <v>0.52</v>
      </c>
      <c r="B3">
        <f>A3^2</f>
        <v>0.27040000000000003</v>
      </c>
      <c r="C3">
        <v>8.4700000000000001E-3</v>
      </c>
      <c r="D3">
        <v>8.4749999999999999E-3</v>
      </c>
      <c r="E3">
        <v>8.4650000000000003E-3</v>
      </c>
      <c r="F3">
        <v>0.4</v>
      </c>
      <c r="G3">
        <f>F3^2</f>
        <v>0.16000000000000003</v>
      </c>
      <c r="H3">
        <v>8.4700000000000001E-3</v>
      </c>
      <c r="I3">
        <v>8.4749999999999999E-3</v>
      </c>
      <c r="J3">
        <v>8.4650000000000003E-3</v>
      </c>
      <c r="K3">
        <v>0.18</v>
      </c>
      <c r="L3">
        <f>K3^2</f>
        <v>3.2399999999999998E-2</v>
      </c>
      <c r="M3">
        <v>8.4700000000000001E-3</v>
      </c>
      <c r="N3">
        <v>8.4749999999999999E-3</v>
      </c>
      <c r="O3">
        <v>8.4650000000000003E-3</v>
      </c>
      <c r="P3">
        <v>0.12</v>
      </c>
      <c r="Q3">
        <f>P3^2</f>
        <v>1.44E-2</v>
      </c>
      <c r="R3">
        <v>8.4700000000000001E-3</v>
      </c>
      <c r="S3">
        <v>8.4749999999999999E-3</v>
      </c>
      <c r="T3">
        <v>8.4650000000000003E-3</v>
      </c>
      <c r="U3">
        <v>0.21</v>
      </c>
      <c r="V3">
        <f>U3^2</f>
        <v>4.4099999999999993E-2</v>
      </c>
      <c r="W3">
        <v>8.4700000000000001E-3</v>
      </c>
      <c r="X3">
        <v>8.4749999999999999E-3</v>
      </c>
      <c r="Y3">
        <v>8.4650000000000003E-3</v>
      </c>
    </row>
    <row r="4" spans="1:25" x14ac:dyDescent="0.25">
      <c r="A4">
        <v>0.54</v>
      </c>
      <c r="B4">
        <f t="shared" ref="B4:B38" si="0">A4^2</f>
        <v>0.29160000000000003</v>
      </c>
      <c r="C4">
        <f>C3+0.00847</f>
        <v>1.694E-2</v>
      </c>
      <c r="D4">
        <f>D3+0.008475</f>
        <v>1.695E-2</v>
      </c>
      <c r="E4">
        <f>0.008465+E3</f>
        <v>1.6930000000000001E-2</v>
      </c>
      <c r="F4">
        <v>0.42</v>
      </c>
      <c r="G4">
        <f t="shared" ref="G4:G38" si="1">F4^2</f>
        <v>0.17639999999999997</v>
      </c>
      <c r="H4">
        <f>H3+0.00847</f>
        <v>1.694E-2</v>
      </c>
      <c r="I4">
        <f>I3+0.008475</f>
        <v>1.695E-2</v>
      </c>
      <c r="J4">
        <f>0.008465+J3</f>
        <v>1.6930000000000001E-2</v>
      </c>
      <c r="K4">
        <v>0.21</v>
      </c>
      <c r="L4">
        <f t="shared" ref="L4:L38" si="2">K4^2</f>
        <v>4.4099999999999993E-2</v>
      </c>
      <c r="M4">
        <f>M3+0.00847</f>
        <v>1.694E-2</v>
      </c>
      <c r="N4">
        <f>N3+0.008475</f>
        <v>1.695E-2</v>
      </c>
      <c r="O4">
        <f>0.008465+O3</f>
        <v>1.6930000000000001E-2</v>
      </c>
      <c r="P4">
        <v>0.14000000000000001</v>
      </c>
      <c r="Q4">
        <f t="shared" ref="Q4:Q38" si="3">P4^2</f>
        <v>1.9600000000000003E-2</v>
      </c>
      <c r="R4">
        <f>R3+0.00847</f>
        <v>1.694E-2</v>
      </c>
      <c r="S4">
        <f>S3+0.008475</f>
        <v>1.695E-2</v>
      </c>
      <c r="T4">
        <f>0.008465+T3</f>
        <v>1.6930000000000001E-2</v>
      </c>
      <c r="U4">
        <v>0.23</v>
      </c>
      <c r="V4">
        <f t="shared" ref="V4:V38" si="4">U4^2</f>
        <v>5.2900000000000003E-2</v>
      </c>
      <c r="W4">
        <f>W3+0.00847</f>
        <v>1.694E-2</v>
      </c>
      <c r="X4">
        <f>X3+0.008475</f>
        <v>1.695E-2</v>
      </c>
      <c r="Y4">
        <f>0.008465+Y3</f>
        <v>1.6930000000000001E-2</v>
      </c>
    </row>
    <row r="5" spans="1:25" x14ac:dyDescent="0.25">
      <c r="A5">
        <v>0.55000000000000004</v>
      </c>
      <c r="B5">
        <f t="shared" si="0"/>
        <v>0.30250000000000005</v>
      </c>
      <c r="C5">
        <f t="shared" ref="C5:W38" si="5">C4+0.00847</f>
        <v>2.5410000000000002E-2</v>
      </c>
      <c r="D5">
        <f t="shared" ref="D5:D38" si="6">D4+0.008475</f>
        <v>2.5425E-2</v>
      </c>
      <c r="E5">
        <f t="shared" ref="E5:E38" si="7">0.008465+E4</f>
        <v>2.5395000000000001E-2</v>
      </c>
      <c r="F5">
        <v>0.43</v>
      </c>
      <c r="G5">
        <f t="shared" si="1"/>
        <v>0.18489999999999998</v>
      </c>
      <c r="H5">
        <f t="shared" si="5"/>
        <v>2.5410000000000002E-2</v>
      </c>
      <c r="I5">
        <f t="shared" ref="I5:I38" si="8">I4+0.008475</f>
        <v>2.5425E-2</v>
      </c>
      <c r="J5">
        <f t="shared" ref="J5:J38" si="9">0.008465+J4</f>
        <v>2.5395000000000001E-2</v>
      </c>
      <c r="K5">
        <v>0.22</v>
      </c>
      <c r="L5">
        <f t="shared" si="2"/>
        <v>4.8399999999999999E-2</v>
      </c>
      <c r="M5">
        <f t="shared" si="5"/>
        <v>2.5410000000000002E-2</v>
      </c>
      <c r="N5">
        <f t="shared" ref="N5:N38" si="10">N4+0.008475</f>
        <v>2.5425E-2</v>
      </c>
      <c r="O5">
        <f t="shared" ref="O5:O38" si="11">0.008465+O4</f>
        <v>2.5395000000000001E-2</v>
      </c>
      <c r="P5">
        <v>0.15</v>
      </c>
      <c r="Q5">
        <f t="shared" si="3"/>
        <v>2.2499999999999999E-2</v>
      </c>
      <c r="R5">
        <f t="shared" si="5"/>
        <v>2.5410000000000002E-2</v>
      </c>
      <c r="S5">
        <f t="shared" ref="S5:S38" si="12">S4+0.008475</f>
        <v>2.5425E-2</v>
      </c>
      <c r="T5">
        <f t="shared" ref="T5:T38" si="13">0.008465+T4</f>
        <v>2.5395000000000001E-2</v>
      </c>
      <c r="U5">
        <v>0.24</v>
      </c>
      <c r="V5">
        <f t="shared" si="4"/>
        <v>5.7599999999999998E-2</v>
      </c>
      <c r="W5">
        <f t="shared" si="5"/>
        <v>2.5410000000000002E-2</v>
      </c>
      <c r="X5">
        <f t="shared" ref="X5:X38" si="14">X4+0.008475</f>
        <v>2.5425E-2</v>
      </c>
      <c r="Y5">
        <f t="shared" ref="Y5:Y38" si="15">0.008465+Y4</f>
        <v>2.5395000000000001E-2</v>
      </c>
    </row>
    <row r="6" spans="1:25" x14ac:dyDescent="0.25">
      <c r="A6">
        <v>0.56000000000000005</v>
      </c>
      <c r="B6">
        <f t="shared" si="0"/>
        <v>0.31360000000000005</v>
      </c>
      <c r="C6">
        <f t="shared" si="5"/>
        <v>3.388E-2</v>
      </c>
      <c r="D6">
        <f t="shared" si="6"/>
        <v>3.39E-2</v>
      </c>
      <c r="E6">
        <f t="shared" si="7"/>
        <v>3.3860000000000001E-2</v>
      </c>
      <c r="F6">
        <v>0.44</v>
      </c>
      <c r="G6">
        <f t="shared" si="1"/>
        <v>0.19359999999999999</v>
      </c>
      <c r="H6">
        <f t="shared" si="5"/>
        <v>3.388E-2</v>
      </c>
      <c r="I6">
        <f t="shared" si="8"/>
        <v>3.39E-2</v>
      </c>
      <c r="J6">
        <f t="shared" si="9"/>
        <v>3.3860000000000001E-2</v>
      </c>
      <c r="K6">
        <v>0.23</v>
      </c>
      <c r="L6">
        <f t="shared" si="2"/>
        <v>5.2900000000000003E-2</v>
      </c>
      <c r="M6">
        <f t="shared" si="5"/>
        <v>3.388E-2</v>
      </c>
      <c r="N6">
        <f t="shared" si="10"/>
        <v>3.39E-2</v>
      </c>
      <c r="O6">
        <f t="shared" si="11"/>
        <v>3.3860000000000001E-2</v>
      </c>
      <c r="P6">
        <v>0.16</v>
      </c>
      <c r="Q6">
        <f t="shared" si="3"/>
        <v>2.5600000000000001E-2</v>
      </c>
      <c r="R6">
        <f t="shared" si="5"/>
        <v>3.388E-2</v>
      </c>
      <c r="S6">
        <f t="shared" si="12"/>
        <v>3.39E-2</v>
      </c>
      <c r="T6">
        <f t="shared" si="13"/>
        <v>3.3860000000000001E-2</v>
      </c>
      <c r="U6">
        <v>0.25</v>
      </c>
      <c r="V6">
        <f t="shared" si="4"/>
        <v>6.25E-2</v>
      </c>
      <c r="W6">
        <f t="shared" si="5"/>
        <v>3.388E-2</v>
      </c>
      <c r="X6">
        <f t="shared" si="14"/>
        <v>3.39E-2</v>
      </c>
      <c r="Y6">
        <f t="shared" si="15"/>
        <v>3.3860000000000001E-2</v>
      </c>
    </row>
    <row r="7" spans="1:25" x14ac:dyDescent="0.25">
      <c r="A7">
        <v>0.56999999999999995</v>
      </c>
      <c r="B7">
        <f t="shared" si="0"/>
        <v>0.32489999999999997</v>
      </c>
      <c r="C7">
        <f t="shared" si="5"/>
        <v>4.2349999999999999E-2</v>
      </c>
      <c r="D7">
        <f t="shared" si="6"/>
        <v>4.2374999999999996E-2</v>
      </c>
      <c r="E7">
        <f t="shared" si="7"/>
        <v>4.2325000000000002E-2</v>
      </c>
      <c r="F7">
        <v>0.45</v>
      </c>
      <c r="G7">
        <f t="shared" si="1"/>
        <v>0.20250000000000001</v>
      </c>
      <c r="H7">
        <f t="shared" si="5"/>
        <v>4.2349999999999999E-2</v>
      </c>
      <c r="I7">
        <f t="shared" si="8"/>
        <v>4.2374999999999996E-2</v>
      </c>
      <c r="J7">
        <f t="shared" si="9"/>
        <v>4.2325000000000002E-2</v>
      </c>
      <c r="K7">
        <v>0.24</v>
      </c>
      <c r="L7">
        <f t="shared" si="2"/>
        <v>5.7599999999999998E-2</v>
      </c>
      <c r="M7">
        <f t="shared" si="5"/>
        <v>4.2349999999999999E-2</v>
      </c>
      <c r="N7">
        <f t="shared" si="10"/>
        <v>4.2374999999999996E-2</v>
      </c>
      <c r="O7">
        <f t="shared" si="11"/>
        <v>4.2325000000000002E-2</v>
      </c>
      <c r="P7">
        <v>0.17</v>
      </c>
      <c r="Q7">
        <f t="shared" si="3"/>
        <v>2.8900000000000006E-2</v>
      </c>
      <c r="R7">
        <f t="shared" si="5"/>
        <v>4.2349999999999999E-2</v>
      </c>
      <c r="S7">
        <f t="shared" si="12"/>
        <v>4.2374999999999996E-2</v>
      </c>
      <c r="T7">
        <f t="shared" si="13"/>
        <v>4.2325000000000002E-2</v>
      </c>
      <c r="U7">
        <v>0.26</v>
      </c>
      <c r="V7">
        <f t="shared" si="4"/>
        <v>6.7600000000000007E-2</v>
      </c>
      <c r="W7">
        <f t="shared" si="5"/>
        <v>4.2349999999999999E-2</v>
      </c>
      <c r="X7">
        <f t="shared" si="14"/>
        <v>4.2374999999999996E-2</v>
      </c>
      <c r="Y7">
        <f t="shared" si="15"/>
        <v>4.2325000000000002E-2</v>
      </c>
    </row>
    <row r="8" spans="1:25" x14ac:dyDescent="0.25">
      <c r="A8">
        <v>0.57999999999999996</v>
      </c>
      <c r="B8">
        <f t="shared" si="0"/>
        <v>0.33639999999999998</v>
      </c>
      <c r="C8">
        <f t="shared" si="5"/>
        <v>5.0819999999999997E-2</v>
      </c>
      <c r="D8">
        <f t="shared" si="6"/>
        <v>5.0849999999999992E-2</v>
      </c>
      <c r="E8">
        <f t="shared" si="7"/>
        <v>5.0790000000000002E-2</v>
      </c>
      <c r="F8">
        <v>0.46</v>
      </c>
      <c r="G8">
        <f t="shared" si="1"/>
        <v>0.21160000000000001</v>
      </c>
      <c r="H8">
        <f t="shared" si="5"/>
        <v>5.0819999999999997E-2</v>
      </c>
      <c r="I8">
        <f t="shared" si="8"/>
        <v>5.0849999999999992E-2</v>
      </c>
      <c r="J8">
        <f t="shared" si="9"/>
        <v>5.0790000000000002E-2</v>
      </c>
      <c r="K8">
        <v>0.25</v>
      </c>
      <c r="L8">
        <f t="shared" si="2"/>
        <v>6.25E-2</v>
      </c>
      <c r="M8">
        <f t="shared" si="5"/>
        <v>5.0819999999999997E-2</v>
      </c>
      <c r="N8">
        <f t="shared" si="10"/>
        <v>5.0849999999999992E-2</v>
      </c>
      <c r="O8">
        <f t="shared" si="11"/>
        <v>5.0790000000000002E-2</v>
      </c>
      <c r="P8">
        <v>0.18</v>
      </c>
      <c r="Q8">
        <f t="shared" si="3"/>
        <v>3.2399999999999998E-2</v>
      </c>
      <c r="R8">
        <f t="shared" si="5"/>
        <v>5.0819999999999997E-2</v>
      </c>
      <c r="S8">
        <f t="shared" si="12"/>
        <v>5.0849999999999992E-2</v>
      </c>
      <c r="T8">
        <f t="shared" si="13"/>
        <v>5.0790000000000002E-2</v>
      </c>
      <c r="U8">
        <v>0.27</v>
      </c>
      <c r="V8">
        <f t="shared" si="4"/>
        <v>7.2900000000000006E-2</v>
      </c>
      <c r="W8">
        <f t="shared" si="5"/>
        <v>5.0819999999999997E-2</v>
      </c>
      <c r="X8">
        <f t="shared" si="14"/>
        <v>5.0849999999999992E-2</v>
      </c>
      <c r="Y8">
        <f t="shared" si="15"/>
        <v>5.0790000000000002E-2</v>
      </c>
    </row>
    <row r="9" spans="1:25" x14ac:dyDescent="0.25">
      <c r="A9">
        <v>0.59</v>
      </c>
      <c r="B9">
        <f t="shared" si="0"/>
        <v>0.34809999999999997</v>
      </c>
      <c r="C9">
        <f t="shared" si="5"/>
        <v>5.9289999999999995E-2</v>
      </c>
      <c r="D9">
        <f t="shared" si="6"/>
        <v>5.9324999999999989E-2</v>
      </c>
      <c r="E9">
        <f t="shared" si="7"/>
        <v>5.9255000000000002E-2</v>
      </c>
      <c r="F9">
        <v>0.46</v>
      </c>
      <c r="G9">
        <f t="shared" si="1"/>
        <v>0.21160000000000001</v>
      </c>
      <c r="H9">
        <f t="shared" si="5"/>
        <v>5.9289999999999995E-2</v>
      </c>
      <c r="I9">
        <f t="shared" si="8"/>
        <v>5.9324999999999989E-2</v>
      </c>
      <c r="J9">
        <f t="shared" si="9"/>
        <v>5.9255000000000002E-2</v>
      </c>
      <c r="K9">
        <v>0.26</v>
      </c>
      <c r="L9">
        <f t="shared" si="2"/>
        <v>6.7600000000000007E-2</v>
      </c>
      <c r="M9">
        <f t="shared" si="5"/>
        <v>5.9289999999999995E-2</v>
      </c>
      <c r="N9">
        <f t="shared" si="10"/>
        <v>5.9324999999999989E-2</v>
      </c>
      <c r="O9">
        <f t="shared" si="11"/>
        <v>5.9255000000000002E-2</v>
      </c>
      <c r="P9">
        <v>0.19</v>
      </c>
      <c r="Q9">
        <f t="shared" si="3"/>
        <v>3.61E-2</v>
      </c>
      <c r="R9">
        <f t="shared" si="5"/>
        <v>5.9289999999999995E-2</v>
      </c>
      <c r="S9">
        <f t="shared" si="12"/>
        <v>5.9324999999999989E-2</v>
      </c>
      <c r="T9">
        <f t="shared" si="13"/>
        <v>5.9255000000000002E-2</v>
      </c>
      <c r="U9">
        <v>0.27</v>
      </c>
      <c r="V9">
        <f t="shared" si="4"/>
        <v>7.2900000000000006E-2</v>
      </c>
      <c r="W9">
        <f t="shared" si="5"/>
        <v>5.9289999999999995E-2</v>
      </c>
      <c r="X9">
        <f t="shared" si="14"/>
        <v>5.9324999999999989E-2</v>
      </c>
      <c r="Y9">
        <f t="shared" si="15"/>
        <v>5.9255000000000002E-2</v>
      </c>
    </row>
    <row r="10" spans="1:25" x14ac:dyDescent="0.25">
      <c r="A10">
        <v>0.59</v>
      </c>
      <c r="B10">
        <f t="shared" si="0"/>
        <v>0.34809999999999997</v>
      </c>
      <c r="C10">
        <f t="shared" si="5"/>
        <v>6.7760000000000001E-2</v>
      </c>
      <c r="D10">
        <f t="shared" si="6"/>
        <v>6.7799999999999985E-2</v>
      </c>
      <c r="E10">
        <f t="shared" si="7"/>
        <v>6.7720000000000002E-2</v>
      </c>
      <c r="F10">
        <v>0.47</v>
      </c>
      <c r="G10">
        <f t="shared" si="1"/>
        <v>0.22089999999999999</v>
      </c>
      <c r="H10">
        <f t="shared" si="5"/>
        <v>6.7760000000000001E-2</v>
      </c>
      <c r="I10">
        <f t="shared" si="8"/>
        <v>6.7799999999999985E-2</v>
      </c>
      <c r="J10">
        <f t="shared" si="9"/>
        <v>6.7720000000000002E-2</v>
      </c>
      <c r="K10">
        <v>0.26</v>
      </c>
      <c r="L10">
        <f t="shared" si="2"/>
        <v>6.7600000000000007E-2</v>
      </c>
      <c r="M10">
        <f t="shared" si="5"/>
        <v>6.7760000000000001E-2</v>
      </c>
      <c r="N10">
        <f t="shared" si="10"/>
        <v>6.7799999999999985E-2</v>
      </c>
      <c r="O10">
        <f t="shared" si="11"/>
        <v>6.7720000000000002E-2</v>
      </c>
      <c r="P10">
        <v>0.2</v>
      </c>
      <c r="Q10">
        <f t="shared" si="3"/>
        <v>4.0000000000000008E-2</v>
      </c>
      <c r="R10">
        <f t="shared" si="5"/>
        <v>6.7760000000000001E-2</v>
      </c>
      <c r="S10">
        <f t="shared" si="12"/>
        <v>6.7799999999999985E-2</v>
      </c>
      <c r="T10">
        <f t="shared" si="13"/>
        <v>6.7720000000000002E-2</v>
      </c>
      <c r="U10">
        <v>0.28000000000000003</v>
      </c>
      <c r="V10">
        <f t="shared" si="4"/>
        <v>7.8400000000000011E-2</v>
      </c>
      <c r="W10">
        <f t="shared" si="5"/>
        <v>6.7760000000000001E-2</v>
      </c>
      <c r="X10">
        <f t="shared" si="14"/>
        <v>6.7799999999999985E-2</v>
      </c>
      <c r="Y10">
        <f t="shared" si="15"/>
        <v>6.7720000000000002E-2</v>
      </c>
    </row>
    <row r="11" spans="1:25" x14ac:dyDescent="0.25">
      <c r="A11">
        <v>0.6</v>
      </c>
      <c r="B11">
        <f t="shared" si="0"/>
        <v>0.36</v>
      </c>
      <c r="C11">
        <f t="shared" si="5"/>
        <v>7.6230000000000006E-2</v>
      </c>
      <c r="D11">
        <f t="shared" si="6"/>
        <v>7.6274999999999982E-2</v>
      </c>
      <c r="E11">
        <f t="shared" si="7"/>
        <v>7.6185000000000003E-2</v>
      </c>
      <c r="F11">
        <v>0.48</v>
      </c>
      <c r="G11">
        <f t="shared" si="1"/>
        <v>0.23039999999999999</v>
      </c>
      <c r="H11">
        <f t="shared" si="5"/>
        <v>7.6230000000000006E-2</v>
      </c>
      <c r="I11">
        <f t="shared" si="8"/>
        <v>7.6274999999999982E-2</v>
      </c>
      <c r="J11">
        <f t="shared" si="9"/>
        <v>7.6185000000000003E-2</v>
      </c>
      <c r="K11">
        <v>0.27</v>
      </c>
      <c r="L11">
        <f t="shared" si="2"/>
        <v>7.2900000000000006E-2</v>
      </c>
      <c r="M11">
        <f t="shared" si="5"/>
        <v>7.6230000000000006E-2</v>
      </c>
      <c r="N11">
        <f t="shared" si="10"/>
        <v>7.6274999999999982E-2</v>
      </c>
      <c r="O11">
        <f t="shared" si="11"/>
        <v>7.6185000000000003E-2</v>
      </c>
      <c r="P11">
        <v>0.2</v>
      </c>
      <c r="Q11">
        <f t="shared" si="3"/>
        <v>4.0000000000000008E-2</v>
      </c>
      <c r="R11">
        <f t="shared" si="5"/>
        <v>7.6230000000000006E-2</v>
      </c>
      <c r="S11">
        <f t="shared" si="12"/>
        <v>7.6274999999999982E-2</v>
      </c>
      <c r="T11">
        <f t="shared" si="13"/>
        <v>7.6185000000000003E-2</v>
      </c>
      <c r="U11">
        <v>0.28999999999999998</v>
      </c>
      <c r="V11">
        <f t="shared" si="4"/>
        <v>8.4099999999999994E-2</v>
      </c>
      <c r="W11">
        <f t="shared" si="5"/>
        <v>7.6230000000000006E-2</v>
      </c>
      <c r="X11">
        <f t="shared" si="14"/>
        <v>7.6274999999999982E-2</v>
      </c>
      <c r="Y11">
        <f t="shared" si="15"/>
        <v>7.6185000000000003E-2</v>
      </c>
    </row>
    <row r="12" spans="1:25" x14ac:dyDescent="0.25">
      <c r="A12">
        <v>0.61</v>
      </c>
      <c r="B12">
        <f t="shared" si="0"/>
        <v>0.37209999999999999</v>
      </c>
      <c r="C12">
        <f t="shared" si="5"/>
        <v>8.4700000000000011E-2</v>
      </c>
      <c r="D12">
        <f t="shared" si="6"/>
        <v>8.4749999999999978E-2</v>
      </c>
      <c r="E12">
        <f t="shared" si="7"/>
        <v>8.4650000000000003E-2</v>
      </c>
      <c r="F12">
        <v>0.49</v>
      </c>
      <c r="G12">
        <f t="shared" si="1"/>
        <v>0.24009999999999998</v>
      </c>
      <c r="H12">
        <f t="shared" si="5"/>
        <v>8.4700000000000011E-2</v>
      </c>
      <c r="I12">
        <f t="shared" si="8"/>
        <v>8.4749999999999978E-2</v>
      </c>
      <c r="J12">
        <f t="shared" si="9"/>
        <v>8.4650000000000003E-2</v>
      </c>
      <c r="K12">
        <v>0.28000000000000003</v>
      </c>
      <c r="L12">
        <f t="shared" si="2"/>
        <v>7.8400000000000011E-2</v>
      </c>
      <c r="M12">
        <f t="shared" si="5"/>
        <v>8.4700000000000011E-2</v>
      </c>
      <c r="N12">
        <f t="shared" si="10"/>
        <v>8.4749999999999978E-2</v>
      </c>
      <c r="O12">
        <f t="shared" si="11"/>
        <v>8.4650000000000003E-2</v>
      </c>
      <c r="P12">
        <v>0.21</v>
      </c>
      <c r="Q12">
        <f t="shared" si="3"/>
        <v>4.4099999999999993E-2</v>
      </c>
      <c r="R12">
        <f t="shared" si="5"/>
        <v>8.4700000000000011E-2</v>
      </c>
      <c r="S12">
        <f t="shared" si="12"/>
        <v>8.4749999999999978E-2</v>
      </c>
      <c r="T12">
        <f t="shared" si="13"/>
        <v>8.4650000000000003E-2</v>
      </c>
      <c r="U12">
        <v>0.28999999999999998</v>
      </c>
      <c r="V12">
        <f t="shared" si="4"/>
        <v>8.4099999999999994E-2</v>
      </c>
      <c r="W12">
        <f t="shared" si="5"/>
        <v>8.4700000000000011E-2</v>
      </c>
      <c r="X12">
        <f t="shared" si="14"/>
        <v>8.4749999999999978E-2</v>
      </c>
      <c r="Y12">
        <f t="shared" si="15"/>
        <v>8.4650000000000003E-2</v>
      </c>
    </row>
    <row r="13" spans="1:25" x14ac:dyDescent="0.25">
      <c r="A13">
        <v>0.61</v>
      </c>
      <c r="B13">
        <f t="shared" si="0"/>
        <v>0.37209999999999999</v>
      </c>
      <c r="C13">
        <f t="shared" si="5"/>
        <v>9.3170000000000017E-2</v>
      </c>
      <c r="D13">
        <f t="shared" si="6"/>
        <v>9.3224999999999975E-2</v>
      </c>
      <c r="E13">
        <f t="shared" si="7"/>
        <v>9.3115000000000003E-2</v>
      </c>
      <c r="F13">
        <v>0.49</v>
      </c>
      <c r="G13">
        <f t="shared" si="1"/>
        <v>0.24009999999999998</v>
      </c>
      <c r="H13">
        <f t="shared" si="5"/>
        <v>9.3170000000000017E-2</v>
      </c>
      <c r="I13">
        <f t="shared" si="8"/>
        <v>9.3224999999999975E-2</v>
      </c>
      <c r="J13">
        <f t="shared" si="9"/>
        <v>9.3115000000000003E-2</v>
      </c>
      <c r="K13">
        <v>0.28000000000000003</v>
      </c>
      <c r="L13">
        <f t="shared" si="2"/>
        <v>7.8400000000000011E-2</v>
      </c>
      <c r="M13">
        <f t="shared" si="5"/>
        <v>9.3170000000000017E-2</v>
      </c>
      <c r="N13">
        <f t="shared" si="10"/>
        <v>9.3224999999999975E-2</v>
      </c>
      <c r="O13">
        <f t="shared" si="11"/>
        <v>9.3115000000000003E-2</v>
      </c>
      <c r="P13">
        <v>0.22</v>
      </c>
      <c r="Q13">
        <f t="shared" si="3"/>
        <v>4.8399999999999999E-2</v>
      </c>
      <c r="R13">
        <f t="shared" si="5"/>
        <v>9.3170000000000017E-2</v>
      </c>
      <c r="S13">
        <f t="shared" si="12"/>
        <v>9.3224999999999975E-2</v>
      </c>
      <c r="T13">
        <f t="shared" si="13"/>
        <v>9.3115000000000003E-2</v>
      </c>
      <c r="U13">
        <v>0.3</v>
      </c>
      <c r="V13">
        <f t="shared" si="4"/>
        <v>0.09</v>
      </c>
      <c r="W13">
        <f t="shared" si="5"/>
        <v>9.3170000000000017E-2</v>
      </c>
      <c r="X13">
        <f t="shared" si="14"/>
        <v>9.3224999999999975E-2</v>
      </c>
      <c r="Y13">
        <f t="shared" si="15"/>
        <v>9.3115000000000003E-2</v>
      </c>
    </row>
    <row r="14" spans="1:25" x14ac:dyDescent="0.25">
      <c r="A14">
        <v>0.62</v>
      </c>
      <c r="B14">
        <f t="shared" si="0"/>
        <v>0.38440000000000002</v>
      </c>
      <c r="C14">
        <f t="shared" si="5"/>
        <v>0.10164000000000002</v>
      </c>
      <c r="D14">
        <f t="shared" si="6"/>
        <v>0.10169999999999997</v>
      </c>
      <c r="E14">
        <f t="shared" si="7"/>
        <v>0.10158</v>
      </c>
      <c r="F14">
        <v>0.5</v>
      </c>
      <c r="G14">
        <f t="shared" si="1"/>
        <v>0.25</v>
      </c>
      <c r="H14">
        <f t="shared" si="5"/>
        <v>0.10164000000000002</v>
      </c>
      <c r="I14">
        <f t="shared" si="8"/>
        <v>0.10169999999999997</v>
      </c>
      <c r="J14">
        <f t="shared" si="9"/>
        <v>0.10158</v>
      </c>
      <c r="K14">
        <v>0.28999999999999998</v>
      </c>
      <c r="L14">
        <f t="shared" si="2"/>
        <v>8.4099999999999994E-2</v>
      </c>
      <c r="M14">
        <f t="shared" si="5"/>
        <v>0.10164000000000002</v>
      </c>
      <c r="N14">
        <f t="shared" si="10"/>
        <v>0.10169999999999997</v>
      </c>
      <c r="O14">
        <f t="shared" si="11"/>
        <v>0.10158</v>
      </c>
      <c r="P14">
        <v>0.22</v>
      </c>
      <c r="Q14">
        <f t="shared" si="3"/>
        <v>4.8399999999999999E-2</v>
      </c>
      <c r="R14">
        <f t="shared" si="5"/>
        <v>0.10164000000000002</v>
      </c>
      <c r="S14">
        <f t="shared" si="12"/>
        <v>0.10169999999999997</v>
      </c>
      <c r="T14">
        <f t="shared" si="13"/>
        <v>0.10158</v>
      </c>
      <c r="U14">
        <v>0.31</v>
      </c>
      <c r="V14">
        <f t="shared" si="4"/>
        <v>9.6100000000000005E-2</v>
      </c>
      <c r="W14">
        <f t="shared" si="5"/>
        <v>0.10164000000000002</v>
      </c>
      <c r="X14">
        <f t="shared" si="14"/>
        <v>0.10169999999999997</v>
      </c>
      <c r="Y14">
        <f t="shared" si="15"/>
        <v>0.10158</v>
      </c>
    </row>
    <row r="15" spans="1:25" x14ac:dyDescent="0.25">
      <c r="A15">
        <v>0.62</v>
      </c>
      <c r="B15">
        <f t="shared" si="0"/>
        <v>0.38440000000000002</v>
      </c>
      <c r="C15">
        <f t="shared" si="5"/>
        <v>0.11011000000000003</v>
      </c>
      <c r="D15">
        <f t="shared" si="6"/>
        <v>0.11017499999999997</v>
      </c>
      <c r="E15">
        <f t="shared" si="7"/>
        <v>0.110045</v>
      </c>
      <c r="F15">
        <v>0.5</v>
      </c>
      <c r="G15">
        <f t="shared" si="1"/>
        <v>0.25</v>
      </c>
      <c r="H15">
        <f t="shared" si="5"/>
        <v>0.11011000000000003</v>
      </c>
      <c r="I15">
        <f t="shared" si="8"/>
        <v>0.11017499999999997</v>
      </c>
      <c r="J15">
        <f t="shared" si="9"/>
        <v>0.110045</v>
      </c>
      <c r="K15">
        <v>0.3</v>
      </c>
      <c r="L15">
        <f t="shared" si="2"/>
        <v>0.09</v>
      </c>
      <c r="M15">
        <f t="shared" si="5"/>
        <v>0.11011000000000003</v>
      </c>
      <c r="N15">
        <f t="shared" si="10"/>
        <v>0.11017499999999997</v>
      </c>
      <c r="O15">
        <f t="shared" si="11"/>
        <v>0.110045</v>
      </c>
      <c r="P15">
        <v>0.23</v>
      </c>
      <c r="Q15">
        <f t="shared" si="3"/>
        <v>5.2900000000000003E-2</v>
      </c>
      <c r="R15">
        <f t="shared" si="5"/>
        <v>0.11011000000000003</v>
      </c>
      <c r="S15">
        <f t="shared" si="12"/>
        <v>0.11017499999999997</v>
      </c>
      <c r="T15">
        <f t="shared" si="13"/>
        <v>0.110045</v>
      </c>
      <c r="U15">
        <v>0.31</v>
      </c>
      <c r="V15">
        <f t="shared" si="4"/>
        <v>9.6100000000000005E-2</v>
      </c>
      <c r="W15">
        <f t="shared" si="5"/>
        <v>0.11011000000000003</v>
      </c>
      <c r="X15">
        <f t="shared" si="14"/>
        <v>0.11017499999999997</v>
      </c>
      <c r="Y15">
        <f t="shared" si="15"/>
        <v>0.110045</v>
      </c>
    </row>
    <row r="16" spans="1:25" x14ac:dyDescent="0.25">
      <c r="A16">
        <v>0.63</v>
      </c>
      <c r="B16">
        <f t="shared" si="0"/>
        <v>0.39690000000000003</v>
      </c>
      <c r="C16">
        <f t="shared" si="5"/>
        <v>0.11858000000000003</v>
      </c>
      <c r="D16">
        <f t="shared" si="6"/>
        <v>0.11864999999999996</v>
      </c>
      <c r="E16">
        <f t="shared" si="7"/>
        <v>0.11851</v>
      </c>
      <c r="F16">
        <v>0.51</v>
      </c>
      <c r="G16">
        <f t="shared" si="1"/>
        <v>0.2601</v>
      </c>
      <c r="H16">
        <f t="shared" si="5"/>
        <v>0.11858000000000003</v>
      </c>
      <c r="I16">
        <f t="shared" si="8"/>
        <v>0.11864999999999996</v>
      </c>
      <c r="J16">
        <f t="shared" si="9"/>
        <v>0.11851</v>
      </c>
      <c r="K16">
        <v>0.3</v>
      </c>
      <c r="L16">
        <f t="shared" si="2"/>
        <v>0.09</v>
      </c>
      <c r="M16">
        <f t="shared" si="5"/>
        <v>0.11858000000000003</v>
      </c>
      <c r="N16">
        <f t="shared" si="10"/>
        <v>0.11864999999999996</v>
      </c>
      <c r="O16">
        <f t="shared" si="11"/>
        <v>0.11851</v>
      </c>
      <c r="P16">
        <v>0.23</v>
      </c>
      <c r="Q16">
        <f t="shared" si="3"/>
        <v>5.2900000000000003E-2</v>
      </c>
      <c r="R16">
        <f t="shared" si="5"/>
        <v>0.11858000000000003</v>
      </c>
      <c r="S16">
        <f t="shared" si="12"/>
        <v>0.11864999999999996</v>
      </c>
      <c r="T16">
        <f t="shared" si="13"/>
        <v>0.11851</v>
      </c>
      <c r="U16">
        <v>0.32</v>
      </c>
      <c r="V16">
        <f t="shared" si="4"/>
        <v>0.1024</v>
      </c>
      <c r="W16">
        <f t="shared" si="5"/>
        <v>0.11858000000000003</v>
      </c>
      <c r="X16">
        <f t="shared" si="14"/>
        <v>0.11864999999999996</v>
      </c>
      <c r="Y16">
        <f t="shared" si="15"/>
        <v>0.11851</v>
      </c>
    </row>
    <row r="17" spans="1:25" x14ac:dyDescent="0.25">
      <c r="A17">
        <v>0.64</v>
      </c>
      <c r="B17">
        <f t="shared" si="0"/>
        <v>0.40960000000000002</v>
      </c>
      <c r="C17">
        <f t="shared" si="5"/>
        <v>0.12705000000000002</v>
      </c>
      <c r="D17">
        <f t="shared" si="6"/>
        <v>0.12712499999999996</v>
      </c>
      <c r="E17">
        <f t="shared" si="7"/>
        <v>0.126975</v>
      </c>
      <c r="F17">
        <v>0.51</v>
      </c>
      <c r="G17">
        <f t="shared" si="1"/>
        <v>0.2601</v>
      </c>
      <c r="H17">
        <f t="shared" si="5"/>
        <v>0.12705000000000002</v>
      </c>
      <c r="I17">
        <f t="shared" si="8"/>
        <v>0.12712499999999996</v>
      </c>
      <c r="J17">
        <f t="shared" si="9"/>
        <v>0.126975</v>
      </c>
      <c r="K17">
        <v>0.31</v>
      </c>
      <c r="L17">
        <f t="shared" si="2"/>
        <v>9.6100000000000005E-2</v>
      </c>
      <c r="M17">
        <f t="shared" si="5"/>
        <v>0.12705000000000002</v>
      </c>
      <c r="N17">
        <f t="shared" si="10"/>
        <v>0.12712499999999996</v>
      </c>
      <c r="O17">
        <f t="shared" si="11"/>
        <v>0.126975</v>
      </c>
      <c r="P17">
        <v>0.24</v>
      </c>
      <c r="Q17">
        <f t="shared" si="3"/>
        <v>5.7599999999999998E-2</v>
      </c>
      <c r="R17">
        <f t="shared" si="5"/>
        <v>0.12705000000000002</v>
      </c>
      <c r="S17">
        <f t="shared" si="12"/>
        <v>0.12712499999999996</v>
      </c>
      <c r="T17">
        <f t="shared" si="13"/>
        <v>0.126975</v>
      </c>
      <c r="U17">
        <v>0.32</v>
      </c>
      <c r="V17">
        <f t="shared" si="4"/>
        <v>0.1024</v>
      </c>
      <c r="W17">
        <f t="shared" si="5"/>
        <v>0.12705000000000002</v>
      </c>
      <c r="X17">
        <f t="shared" si="14"/>
        <v>0.12712499999999996</v>
      </c>
      <c r="Y17">
        <f t="shared" si="15"/>
        <v>0.126975</v>
      </c>
    </row>
    <row r="18" spans="1:25" x14ac:dyDescent="0.25">
      <c r="A18">
        <v>0.64</v>
      </c>
      <c r="B18">
        <f t="shared" si="0"/>
        <v>0.40960000000000002</v>
      </c>
      <c r="C18">
        <f t="shared" si="5"/>
        <v>0.13552000000000003</v>
      </c>
      <c r="D18">
        <f t="shared" si="6"/>
        <v>0.13559999999999997</v>
      </c>
      <c r="E18">
        <f t="shared" si="7"/>
        <v>0.13544</v>
      </c>
      <c r="F18">
        <v>0.52</v>
      </c>
      <c r="G18">
        <f t="shared" si="1"/>
        <v>0.27040000000000003</v>
      </c>
      <c r="H18">
        <f t="shared" si="5"/>
        <v>0.13552000000000003</v>
      </c>
      <c r="I18">
        <f t="shared" si="8"/>
        <v>0.13559999999999997</v>
      </c>
      <c r="J18">
        <f t="shared" si="9"/>
        <v>0.13544</v>
      </c>
      <c r="K18">
        <v>0.31</v>
      </c>
      <c r="L18">
        <f t="shared" si="2"/>
        <v>9.6100000000000005E-2</v>
      </c>
      <c r="M18">
        <f t="shared" si="5"/>
        <v>0.13552000000000003</v>
      </c>
      <c r="N18">
        <f t="shared" si="10"/>
        <v>0.13559999999999997</v>
      </c>
      <c r="O18">
        <f t="shared" si="11"/>
        <v>0.13544</v>
      </c>
      <c r="P18">
        <v>0.24</v>
      </c>
      <c r="Q18">
        <f t="shared" si="3"/>
        <v>5.7599999999999998E-2</v>
      </c>
      <c r="R18">
        <f t="shared" si="5"/>
        <v>0.13552000000000003</v>
      </c>
      <c r="S18">
        <f t="shared" si="12"/>
        <v>0.13559999999999997</v>
      </c>
      <c r="T18">
        <f t="shared" si="13"/>
        <v>0.13544</v>
      </c>
      <c r="U18">
        <v>0.33</v>
      </c>
      <c r="V18">
        <f t="shared" si="4"/>
        <v>0.10890000000000001</v>
      </c>
      <c r="W18">
        <f t="shared" si="5"/>
        <v>0.13552000000000003</v>
      </c>
      <c r="X18">
        <f t="shared" si="14"/>
        <v>0.13559999999999997</v>
      </c>
      <c r="Y18">
        <f t="shared" si="15"/>
        <v>0.13544</v>
      </c>
    </row>
    <row r="19" spans="1:25" x14ac:dyDescent="0.25">
      <c r="A19">
        <v>0.65</v>
      </c>
      <c r="B19">
        <f t="shared" si="0"/>
        <v>0.42250000000000004</v>
      </c>
      <c r="C19">
        <f t="shared" si="5"/>
        <v>0.14399000000000003</v>
      </c>
      <c r="D19">
        <f t="shared" si="6"/>
        <v>0.14407499999999998</v>
      </c>
      <c r="E19">
        <f t="shared" si="7"/>
        <v>0.14390500000000001</v>
      </c>
      <c r="F19">
        <v>0.52</v>
      </c>
      <c r="G19">
        <f t="shared" si="1"/>
        <v>0.27040000000000003</v>
      </c>
      <c r="H19">
        <f t="shared" si="5"/>
        <v>0.14399000000000003</v>
      </c>
      <c r="I19">
        <f t="shared" si="8"/>
        <v>0.14407499999999998</v>
      </c>
      <c r="J19">
        <f t="shared" si="9"/>
        <v>0.14390500000000001</v>
      </c>
      <c r="K19">
        <v>0.32</v>
      </c>
      <c r="L19">
        <f t="shared" si="2"/>
        <v>0.1024</v>
      </c>
      <c r="M19">
        <f t="shared" si="5"/>
        <v>0.14399000000000003</v>
      </c>
      <c r="N19">
        <f t="shared" si="10"/>
        <v>0.14407499999999998</v>
      </c>
      <c r="O19">
        <f t="shared" si="11"/>
        <v>0.14390500000000001</v>
      </c>
      <c r="P19">
        <v>0.25</v>
      </c>
      <c r="Q19">
        <f t="shared" si="3"/>
        <v>6.25E-2</v>
      </c>
      <c r="R19">
        <f t="shared" si="5"/>
        <v>0.14399000000000003</v>
      </c>
      <c r="S19">
        <f t="shared" si="12"/>
        <v>0.14407499999999998</v>
      </c>
      <c r="T19">
        <f t="shared" si="13"/>
        <v>0.14390500000000001</v>
      </c>
      <c r="U19">
        <v>0.33</v>
      </c>
      <c r="V19">
        <f t="shared" si="4"/>
        <v>0.10890000000000001</v>
      </c>
      <c r="W19">
        <f t="shared" si="5"/>
        <v>0.14399000000000003</v>
      </c>
      <c r="X19">
        <f t="shared" si="14"/>
        <v>0.14407499999999998</v>
      </c>
      <c r="Y19">
        <f t="shared" si="15"/>
        <v>0.14390500000000001</v>
      </c>
    </row>
    <row r="20" spans="1:25" x14ac:dyDescent="0.25">
      <c r="A20">
        <v>0.65</v>
      </c>
      <c r="B20">
        <f t="shared" si="0"/>
        <v>0.42250000000000004</v>
      </c>
      <c r="C20">
        <f t="shared" si="5"/>
        <v>0.15246000000000004</v>
      </c>
      <c r="D20">
        <f t="shared" si="6"/>
        <v>0.15254999999999999</v>
      </c>
      <c r="E20">
        <f t="shared" si="7"/>
        <v>0.15237000000000001</v>
      </c>
      <c r="F20">
        <v>0.53</v>
      </c>
      <c r="G20">
        <f t="shared" si="1"/>
        <v>0.28090000000000004</v>
      </c>
      <c r="H20">
        <f t="shared" si="5"/>
        <v>0.15246000000000004</v>
      </c>
      <c r="I20">
        <f t="shared" si="8"/>
        <v>0.15254999999999999</v>
      </c>
      <c r="J20">
        <f t="shared" si="9"/>
        <v>0.15237000000000001</v>
      </c>
      <c r="K20">
        <v>0.32</v>
      </c>
      <c r="L20">
        <f t="shared" si="2"/>
        <v>0.1024</v>
      </c>
      <c r="M20">
        <f t="shared" si="5"/>
        <v>0.15246000000000004</v>
      </c>
      <c r="N20">
        <f t="shared" si="10"/>
        <v>0.15254999999999999</v>
      </c>
      <c r="O20">
        <f t="shared" si="11"/>
        <v>0.15237000000000001</v>
      </c>
      <c r="P20">
        <v>0.25</v>
      </c>
      <c r="Q20">
        <f t="shared" si="3"/>
        <v>6.25E-2</v>
      </c>
      <c r="R20">
        <f t="shared" si="5"/>
        <v>0.15246000000000004</v>
      </c>
      <c r="S20">
        <f t="shared" si="12"/>
        <v>0.15254999999999999</v>
      </c>
      <c r="T20">
        <f t="shared" si="13"/>
        <v>0.15237000000000001</v>
      </c>
      <c r="U20">
        <v>0.34</v>
      </c>
      <c r="V20">
        <f t="shared" si="4"/>
        <v>0.11560000000000002</v>
      </c>
      <c r="W20">
        <f t="shared" si="5"/>
        <v>0.15246000000000004</v>
      </c>
      <c r="X20">
        <f t="shared" si="14"/>
        <v>0.15254999999999999</v>
      </c>
      <c r="Y20">
        <f t="shared" si="15"/>
        <v>0.15237000000000001</v>
      </c>
    </row>
    <row r="21" spans="1:25" x14ac:dyDescent="0.25">
      <c r="A21">
        <v>0.65</v>
      </c>
      <c r="B21">
        <f t="shared" si="0"/>
        <v>0.42250000000000004</v>
      </c>
      <c r="C21">
        <f t="shared" si="5"/>
        <v>0.16093000000000005</v>
      </c>
      <c r="D21">
        <f t="shared" si="6"/>
        <v>0.161025</v>
      </c>
      <c r="E21">
        <f t="shared" si="7"/>
        <v>0.16083500000000001</v>
      </c>
      <c r="F21">
        <v>0.53</v>
      </c>
      <c r="G21">
        <f t="shared" si="1"/>
        <v>0.28090000000000004</v>
      </c>
      <c r="H21">
        <f t="shared" si="5"/>
        <v>0.16093000000000005</v>
      </c>
      <c r="I21">
        <f t="shared" si="8"/>
        <v>0.161025</v>
      </c>
      <c r="J21">
        <f t="shared" si="9"/>
        <v>0.16083500000000001</v>
      </c>
      <c r="K21">
        <v>0.33</v>
      </c>
      <c r="L21">
        <f t="shared" si="2"/>
        <v>0.10890000000000001</v>
      </c>
      <c r="M21">
        <f t="shared" si="5"/>
        <v>0.16093000000000005</v>
      </c>
      <c r="N21">
        <f t="shared" si="10"/>
        <v>0.161025</v>
      </c>
      <c r="O21">
        <f t="shared" si="11"/>
        <v>0.16083500000000001</v>
      </c>
      <c r="P21">
        <v>0.26</v>
      </c>
      <c r="Q21">
        <f t="shared" si="3"/>
        <v>6.7600000000000007E-2</v>
      </c>
      <c r="R21">
        <f t="shared" si="5"/>
        <v>0.16093000000000005</v>
      </c>
      <c r="S21">
        <f t="shared" si="12"/>
        <v>0.161025</v>
      </c>
      <c r="T21">
        <f t="shared" si="13"/>
        <v>0.16083500000000001</v>
      </c>
      <c r="U21">
        <v>0.34</v>
      </c>
      <c r="V21">
        <f t="shared" si="4"/>
        <v>0.11560000000000002</v>
      </c>
      <c r="W21">
        <f t="shared" si="5"/>
        <v>0.16093000000000005</v>
      </c>
      <c r="X21">
        <f t="shared" si="14"/>
        <v>0.161025</v>
      </c>
      <c r="Y21">
        <f t="shared" si="15"/>
        <v>0.16083500000000001</v>
      </c>
    </row>
    <row r="22" spans="1:25" x14ac:dyDescent="0.25">
      <c r="A22">
        <v>0.66</v>
      </c>
      <c r="B22">
        <f t="shared" si="0"/>
        <v>0.43560000000000004</v>
      </c>
      <c r="C22">
        <f t="shared" si="5"/>
        <v>0.16940000000000005</v>
      </c>
      <c r="D22">
        <f t="shared" si="6"/>
        <v>0.16950000000000001</v>
      </c>
      <c r="E22">
        <f t="shared" si="7"/>
        <v>0.16930000000000001</v>
      </c>
      <c r="F22">
        <v>0.54</v>
      </c>
      <c r="G22">
        <f t="shared" si="1"/>
        <v>0.29160000000000003</v>
      </c>
      <c r="H22">
        <f t="shared" si="5"/>
        <v>0.16940000000000005</v>
      </c>
      <c r="I22">
        <f t="shared" si="8"/>
        <v>0.16950000000000001</v>
      </c>
      <c r="J22">
        <f t="shared" si="9"/>
        <v>0.16930000000000001</v>
      </c>
      <c r="K22">
        <v>0.33</v>
      </c>
      <c r="L22">
        <f t="shared" si="2"/>
        <v>0.10890000000000001</v>
      </c>
      <c r="M22">
        <f t="shared" si="5"/>
        <v>0.16940000000000005</v>
      </c>
      <c r="N22">
        <f t="shared" si="10"/>
        <v>0.16950000000000001</v>
      </c>
      <c r="O22">
        <f t="shared" si="11"/>
        <v>0.16930000000000001</v>
      </c>
      <c r="P22">
        <v>0.26</v>
      </c>
      <c r="Q22">
        <f t="shared" si="3"/>
        <v>6.7600000000000007E-2</v>
      </c>
      <c r="R22">
        <f t="shared" si="5"/>
        <v>0.16940000000000005</v>
      </c>
      <c r="S22">
        <f t="shared" si="12"/>
        <v>0.16950000000000001</v>
      </c>
      <c r="T22">
        <f t="shared" si="13"/>
        <v>0.16930000000000001</v>
      </c>
      <c r="U22">
        <v>0.35</v>
      </c>
      <c r="V22">
        <f t="shared" si="4"/>
        <v>0.12249999999999998</v>
      </c>
      <c r="W22">
        <f t="shared" si="5"/>
        <v>0.16940000000000005</v>
      </c>
      <c r="X22">
        <f t="shared" si="14"/>
        <v>0.16950000000000001</v>
      </c>
      <c r="Y22">
        <f t="shared" si="15"/>
        <v>0.16930000000000001</v>
      </c>
    </row>
    <row r="23" spans="1:25" x14ac:dyDescent="0.25">
      <c r="A23">
        <v>0.66</v>
      </c>
      <c r="B23">
        <f t="shared" si="0"/>
        <v>0.43560000000000004</v>
      </c>
      <c r="C23">
        <f t="shared" si="5"/>
        <v>0.17787000000000006</v>
      </c>
      <c r="D23">
        <f t="shared" si="6"/>
        <v>0.17797500000000002</v>
      </c>
      <c r="E23">
        <f t="shared" si="7"/>
        <v>0.17776500000000001</v>
      </c>
      <c r="F23">
        <v>0.54</v>
      </c>
      <c r="G23">
        <f t="shared" si="1"/>
        <v>0.29160000000000003</v>
      </c>
      <c r="H23">
        <f t="shared" si="5"/>
        <v>0.17787000000000006</v>
      </c>
      <c r="I23">
        <f t="shared" si="8"/>
        <v>0.17797500000000002</v>
      </c>
      <c r="J23">
        <f t="shared" si="9"/>
        <v>0.17776500000000001</v>
      </c>
      <c r="K23">
        <v>0.34</v>
      </c>
      <c r="L23">
        <f t="shared" si="2"/>
        <v>0.11560000000000002</v>
      </c>
      <c r="M23">
        <f t="shared" si="5"/>
        <v>0.17787000000000006</v>
      </c>
      <c r="N23">
        <f t="shared" si="10"/>
        <v>0.17797500000000002</v>
      </c>
      <c r="O23">
        <f t="shared" si="11"/>
        <v>0.17776500000000001</v>
      </c>
      <c r="P23">
        <v>0.27</v>
      </c>
      <c r="Q23">
        <f t="shared" si="3"/>
        <v>7.2900000000000006E-2</v>
      </c>
      <c r="R23">
        <f t="shared" si="5"/>
        <v>0.17787000000000006</v>
      </c>
      <c r="S23">
        <f t="shared" si="12"/>
        <v>0.17797500000000002</v>
      </c>
      <c r="T23">
        <f t="shared" si="13"/>
        <v>0.17776500000000001</v>
      </c>
      <c r="U23">
        <v>0.35</v>
      </c>
      <c r="V23">
        <f t="shared" si="4"/>
        <v>0.12249999999999998</v>
      </c>
      <c r="W23">
        <f t="shared" si="5"/>
        <v>0.17787000000000006</v>
      </c>
      <c r="X23">
        <f t="shared" si="14"/>
        <v>0.17797500000000002</v>
      </c>
      <c r="Y23">
        <f t="shared" si="15"/>
        <v>0.17776500000000001</v>
      </c>
    </row>
    <row r="24" spans="1:25" x14ac:dyDescent="0.25">
      <c r="A24">
        <v>0.67</v>
      </c>
      <c r="B24">
        <f t="shared" si="0"/>
        <v>0.44890000000000008</v>
      </c>
      <c r="C24">
        <f t="shared" si="5"/>
        <v>0.18634000000000006</v>
      </c>
      <c r="D24">
        <f t="shared" si="6"/>
        <v>0.18645000000000003</v>
      </c>
      <c r="E24">
        <f t="shared" si="7"/>
        <v>0.18623000000000001</v>
      </c>
      <c r="F24">
        <v>0.55000000000000004</v>
      </c>
      <c r="G24">
        <f t="shared" si="1"/>
        <v>0.30250000000000005</v>
      </c>
      <c r="H24">
        <f t="shared" si="5"/>
        <v>0.18634000000000006</v>
      </c>
      <c r="I24">
        <f t="shared" si="8"/>
        <v>0.18645000000000003</v>
      </c>
      <c r="J24">
        <f t="shared" si="9"/>
        <v>0.18623000000000001</v>
      </c>
      <c r="K24">
        <v>0.34</v>
      </c>
      <c r="L24">
        <f t="shared" si="2"/>
        <v>0.11560000000000002</v>
      </c>
      <c r="M24">
        <f t="shared" si="5"/>
        <v>0.18634000000000006</v>
      </c>
      <c r="N24">
        <f t="shared" si="10"/>
        <v>0.18645000000000003</v>
      </c>
      <c r="O24">
        <f t="shared" si="11"/>
        <v>0.18623000000000001</v>
      </c>
      <c r="P24">
        <v>0.27</v>
      </c>
      <c r="Q24">
        <f t="shared" si="3"/>
        <v>7.2900000000000006E-2</v>
      </c>
      <c r="R24">
        <f t="shared" si="5"/>
        <v>0.18634000000000006</v>
      </c>
      <c r="S24">
        <f t="shared" si="12"/>
        <v>0.18645000000000003</v>
      </c>
      <c r="T24">
        <f t="shared" si="13"/>
        <v>0.18623000000000001</v>
      </c>
      <c r="U24">
        <v>0.35</v>
      </c>
      <c r="V24">
        <f t="shared" si="4"/>
        <v>0.12249999999999998</v>
      </c>
      <c r="W24">
        <f t="shared" si="5"/>
        <v>0.18634000000000006</v>
      </c>
      <c r="X24">
        <f t="shared" si="14"/>
        <v>0.18645000000000003</v>
      </c>
      <c r="Y24">
        <f t="shared" si="15"/>
        <v>0.18623000000000001</v>
      </c>
    </row>
    <row r="25" spans="1:25" x14ac:dyDescent="0.25">
      <c r="A25">
        <v>0.67</v>
      </c>
      <c r="B25">
        <f t="shared" si="0"/>
        <v>0.44890000000000008</v>
      </c>
      <c r="C25">
        <f t="shared" si="5"/>
        <v>0.19481000000000007</v>
      </c>
      <c r="D25">
        <f t="shared" si="6"/>
        <v>0.19492500000000004</v>
      </c>
      <c r="E25">
        <f t="shared" si="7"/>
        <v>0.19469500000000001</v>
      </c>
      <c r="F25">
        <v>0.55000000000000004</v>
      </c>
      <c r="G25">
        <f t="shared" si="1"/>
        <v>0.30250000000000005</v>
      </c>
      <c r="H25">
        <f t="shared" si="5"/>
        <v>0.19481000000000007</v>
      </c>
      <c r="I25">
        <f t="shared" si="8"/>
        <v>0.19492500000000004</v>
      </c>
      <c r="J25">
        <f t="shared" si="9"/>
        <v>0.19469500000000001</v>
      </c>
      <c r="K25">
        <v>0.34</v>
      </c>
      <c r="L25">
        <f t="shared" si="2"/>
        <v>0.11560000000000002</v>
      </c>
      <c r="M25">
        <f t="shared" si="5"/>
        <v>0.19481000000000007</v>
      </c>
      <c r="N25">
        <f t="shared" si="10"/>
        <v>0.19492500000000004</v>
      </c>
      <c r="O25">
        <f t="shared" si="11"/>
        <v>0.19469500000000001</v>
      </c>
      <c r="P25">
        <v>0.28000000000000003</v>
      </c>
      <c r="Q25">
        <f t="shared" si="3"/>
        <v>7.8400000000000011E-2</v>
      </c>
      <c r="R25">
        <f t="shared" si="5"/>
        <v>0.19481000000000007</v>
      </c>
      <c r="S25">
        <f t="shared" si="12"/>
        <v>0.19492500000000004</v>
      </c>
      <c r="T25">
        <f t="shared" si="13"/>
        <v>0.19469500000000001</v>
      </c>
      <c r="U25">
        <v>0.36</v>
      </c>
      <c r="V25">
        <f t="shared" si="4"/>
        <v>0.12959999999999999</v>
      </c>
      <c r="W25">
        <f t="shared" si="5"/>
        <v>0.19481000000000007</v>
      </c>
      <c r="X25">
        <f t="shared" si="14"/>
        <v>0.19492500000000004</v>
      </c>
      <c r="Y25">
        <f t="shared" si="15"/>
        <v>0.19469500000000001</v>
      </c>
    </row>
    <row r="26" spans="1:25" x14ac:dyDescent="0.25">
      <c r="A26">
        <v>0.68</v>
      </c>
      <c r="B26">
        <f t="shared" si="0"/>
        <v>0.46240000000000009</v>
      </c>
      <c r="C26">
        <f t="shared" si="5"/>
        <v>0.20328000000000007</v>
      </c>
      <c r="D26">
        <f t="shared" si="6"/>
        <v>0.20340000000000005</v>
      </c>
      <c r="E26">
        <f t="shared" si="7"/>
        <v>0.20316000000000001</v>
      </c>
      <c r="F26">
        <v>0.56000000000000005</v>
      </c>
      <c r="G26">
        <f t="shared" si="1"/>
        <v>0.31360000000000005</v>
      </c>
      <c r="H26">
        <f t="shared" si="5"/>
        <v>0.20328000000000007</v>
      </c>
      <c r="I26">
        <f t="shared" si="8"/>
        <v>0.20340000000000005</v>
      </c>
      <c r="J26">
        <f t="shared" si="9"/>
        <v>0.20316000000000001</v>
      </c>
      <c r="K26">
        <v>0.35</v>
      </c>
      <c r="L26">
        <f t="shared" si="2"/>
        <v>0.12249999999999998</v>
      </c>
      <c r="M26">
        <f t="shared" si="5"/>
        <v>0.20328000000000007</v>
      </c>
      <c r="N26">
        <f t="shared" si="10"/>
        <v>0.20340000000000005</v>
      </c>
      <c r="O26">
        <f t="shared" si="11"/>
        <v>0.20316000000000001</v>
      </c>
      <c r="P26">
        <v>0.28000000000000003</v>
      </c>
      <c r="Q26">
        <f t="shared" si="3"/>
        <v>7.8400000000000011E-2</v>
      </c>
      <c r="R26">
        <f t="shared" si="5"/>
        <v>0.20328000000000007</v>
      </c>
      <c r="S26">
        <f t="shared" si="12"/>
        <v>0.20340000000000005</v>
      </c>
      <c r="T26">
        <f t="shared" si="13"/>
        <v>0.20316000000000001</v>
      </c>
      <c r="U26">
        <v>0.36</v>
      </c>
      <c r="V26">
        <f t="shared" si="4"/>
        <v>0.12959999999999999</v>
      </c>
      <c r="W26">
        <f t="shared" si="5"/>
        <v>0.20328000000000007</v>
      </c>
      <c r="X26">
        <f t="shared" si="14"/>
        <v>0.20340000000000005</v>
      </c>
      <c r="Y26">
        <f t="shared" si="15"/>
        <v>0.20316000000000001</v>
      </c>
    </row>
    <row r="27" spans="1:25" x14ac:dyDescent="0.25">
      <c r="A27">
        <v>0.68</v>
      </c>
      <c r="B27">
        <f t="shared" si="0"/>
        <v>0.46240000000000009</v>
      </c>
      <c r="C27">
        <f t="shared" si="5"/>
        <v>0.21175000000000008</v>
      </c>
      <c r="D27">
        <f t="shared" si="6"/>
        <v>0.21187500000000006</v>
      </c>
      <c r="E27">
        <f t="shared" si="7"/>
        <v>0.21162500000000001</v>
      </c>
      <c r="F27">
        <v>0.56000000000000005</v>
      </c>
      <c r="G27">
        <f t="shared" si="1"/>
        <v>0.31360000000000005</v>
      </c>
      <c r="H27">
        <f t="shared" si="5"/>
        <v>0.21175000000000008</v>
      </c>
      <c r="I27">
        <f t="shared" si="8"/>
        <v>0.21187500000000006</v>
      </c>
      <c r="J27">
        <f t="shared" si="9"/>
        <v>0.21162500000000001</v>
      </c>
      <c r="K27">
        <v>0.35</v>
      </c>
      <c r="L27">
        <f t="shared" si="2"/>
        <v>0.12249999999999998</v>
      </c>
      <c r="M27">
        <f t="shared" si="5"/>
        <v>0.21175000000000008</v>
      </c>
      <c r="N27">
        <f t="shared" si="10"/>
        <v>0.21187500000000006</v>
      </c>
      <c r="O27">
        <f t="shared" si="11"/>
        <v>0.21162500000000001</v>
      </c>
      <c r="P27">
        <v>0.28999999999999998</v>
      </c>
      <c r="Q27">
        <f t="shared" si="3"/>
        <v>8.4099999999999994E-2</v>
      </c>
      <c r="R27">
        <f t="shared" si="5"/>
        <v>0.21175000000000008</v>
      </c>
      <c r="S27">
        <f t="shared" si="12"/>
        <v>0.21187500000000006</v>
      </c>
      <c r="T27">
        <f t="shared" si="13"/>
        <v>0.21162500000000001</v>
      </c>
      <c r="U27">
        <v>0.37</v>
      </c>
      <c r="V27">
        <f t="shared" si="4"/>
        <v>0.13689999999999999</v>
      </c>
      <c r="W27">
        <f t="shared" si="5"/>
        <v>0.21175000000000008</v>
      </c>
      <c r="X27">
        <f t="shared" si="14"/>
        <v>0.21187500000000006</v>
      </c>
      <c r="Y27">
        <f t="shared" si="15"/>
        <v>0.21162500000000001</v>
      </c>
    </row>
    <row r="28" spans="1:25" x14ac:dyDescent="0.25">
      <c r="A28">
        <v>0.69</v>
      </c>
      <c r="B28">
        <f t="shared" si="0"/>
        <v>0.47609999999999991</v>
      </c>
      <c r="C28">
        <f t="shared" si="5"/>
        <v>0.22022000000000008</v>
      </c>
      <c r="D28">
        <f t="shared" si="6"/>
        <v>0.22035000000000007</v>
      </c>
      <c r="E28">
        <f t="shared" si="7"/>
        <v>0.22009000000000001</v>
      </c>
      <c r="F28">
        <v>0.56000000000000005</v>
      </c>
      <c r="G28">
        <f t="shared" si="1"/>
        <v>0.31360000000000005</v>
      </c>
      <c r="H28">
        <f t="shared" si="5"/>
        <v>0.22022000000000008</v>
      </c>
      <c r="I28">
        <f t="shared" si="8"/>
        <v>0.22035000000000007</v>
      </c>
      <c r="J28">
        <f t="shared" si="9"/>
        <v>0.22009000000000001</v>
      </c>
      <c r="K28">
        <v>0.36</v>
      </c>
      <c r="L28">
        <f t="shared" si="2"/>
        <v>0.12959999999999999</v>
      </c>
      <c r="M28">
        <f t="shared" si="5"/>
        <v>0.22022000000000008</v>
      </c>
      <c r="N28">
        <f t="shared" si="10"/>
        <v>0.22035000000000007</v>
      </c>
      <c r="O28">
        <f t="shared" si="11"/>
        <v>0.22009000000000001</v>
      </c>
      <c r="P28">
        <v>0.28999999999999998</v>
      </c>
      <c r="Q28">
        <f t="shared" si="3"/>
        <v>8.4099999999999994E-2</v>
      </c>
      <c r="R28">
        <f t="shared" si="5"/>
        <v>0.22022000000000008</v>
      </c>
      <c r="S28">
        <f t="shared" si="12"/>
        <v>0.22035000000000007</v>
      </c>
      <c r="T28">
        <f t="shared" si="13"/>
        <v>0.22009000000000001</v>
      </c>
      <c r="U28">
        <v>0.37</v>
      </c>
      <c r="V28">
        <f t="shared" si="4"/>
        <v>0.13689999999999999</v>
      </c>
      <c r="W28">
        <f t="shared" si="5"/>
        <v>0.22022000000000008</v>
      </c>
      <c r="X28">
        <f t="shared" si="14"/>
        <v>0.22035000000000007</v>
      </c>
      <c r="Y28">
        <f t="shared" si="15"/>
        <v>0.22009000000000001</v>
      </c>
    </row>
    <row r="29" spans="1:25" x14ac:dyDescent="0.25">
      <c r="A29">
        <v>0.69</v>
      </c>
      <c r="B29">
        <f t="shared" si="0"/>
        <v>0.47609999999999991</v>
      </c>
      <c r="C29">
        <f t="shared" si="5"/>
        <v>0.22869000000000009</v>
      </c>
      <c r="D29">
        <f t="shared" si="6"/>
        <v>0.22882500000000008</v>
      </c>
      <c r="E29">
        <f t="shared" si="7"/>
        <v>0.22855500000000001</v>
      </c>
      <c r="F29">
        <v>0.56999999999999995</v>
      </c>
      <c r="G29">
        <f t="shared" si="1"/>
        <v>0.32489999999999997</v>
      </c>
      <c r="H29">
        <f t="shared" si="5"/>
        <v>0.22869000000000009</v>
      </c>
      <c r="I29">
        <f t="shared" si="8"/>
        <v>0.22882500000000008</v>
      </c>
      <c r="J29">
        <f t="shared" si="9"/>
        <v>0.22855500000000001</v>
      </c>
      <c r="K29">
        <v>0.36</v>
      </c>
      <c r="L29">
        <f t="shared" si="2"/>
        <v>0.12959999999999999</v>
      </c>
      <c r="M29">
        <f t="shared" si="5"/>
        <v>0.22869000000000009</v>
      </c>
      <c r="N29">
        <f t="shared" si="10"/>
        <v>0.22882500000000008</v>
      </c>
      <c r="O29">
        <f t="shared" si="11"/>
        <v>0.22855500000000001</v>
      </c>
      <c r="P29">
        <v>0.28999999999999998</v>
      </c>
      <c r="Q29">
        <f t="shared" si="3"/>
        <v>8.4099999999999994E-2</v>
      </c>
      <c r="R29">
        <f t="shared" si="5"/>
        <v>0.22869000000000009</v>
      </c>
      <c r="S29">
        <f t="shared" si="12"/>
        <v>0.22882500000000008</v>
      </c>
      <c r="T29">
        <f t="shared" si="13"/>
        <v>0.22855500000000001</v>
      </c>
      <c r="U29">
        <v>0.38</v>
      </c>
      <c r="V29">
        <f t="shared" si="4"/>
        <v>0.1444</v>
      </c>
      <c r="W29">
        <f t="shared" si="5"/>
        <v>0.22869000000000009</v>
      </c>
      <c r="X29">
        <f t="shared" si="14"/>
        <v>0.22882500000000008</v>
      </c>
      <c r="Y29">
        <f t="shared" si="15"/>
        <v>0.22855500000000001</v>
      </c>
    </row>
    <row r="30" spans="1:25" x14ac:dyDescent="0.25">
      <c r="A30">
        <v>0.69</v>
      </c>
      <c r="B30">
        <f t="shared" si="0"/>
        <v>0.47609999999999991</v>
      </c>
      <c r="C30">
        <f t="shared" si="5"/>
        <v>0.23716000000000009</v>
      </c>
      <c r="D30">
        <f t="shared" si="6"/>
        <v>0.23730000000000009</v>
      </c>
      <c r="E30">
        <f t="shared" si="7"/>
        <v>0.23702000000000001</v>
      </c>
      <c r="F30">
        <v>0.56999999999999995</v>
      </c>
      <c r="G30">
        <f t="shared" si="1"/>
        <v>0.32489999999999997</v>
      </c>
      <c r="H30">
        <f t="shared" si="5"/>
        <v>0.23716000000000009</v>
      </c>
      <c r="I30">
        <f t="shared" si="8"/>
        <v>0.23730000000000009</v>
      </c>
      <c r="J30">
        <f t="shared" si="9"/>
        <v>0.23702000000000001</v>
      </c>
      <c r="K30">
        <v>0.37</v>
      </c>
      <c r="L30">
        <f t="shared" si="2"/>
        <v>0.13689999999999999</v>
      </c>
      <c r="M30">
        <f t="shared" si="5"/>
        <v>0.23716000000000009</v>
      </c>
      <c r="N30">
        <f t="shared" si="10"/>
        <v>0.23730000000000009</v>
      </c>
      <c r="O30">
        <f t="shared" si="11"/>
        <v>0.23702000000000001</v>
      </c>
      <c r="P30">
        <v>0.3</v>
      </c>
      <c r="Q30">
        <f t="shared" si="3"/>
        <v>0.09</v>
      </c>
      <c r="R30">
        <f t="shared" si="5"/>
        <v>0.23716000000000009</v>
      </c>
      <c r="S30">
        <f t="shared" si="12"/>
        <v>0.23730000000000009</v>
      </c>
      <c r="T30">
        <f t="shared" si="13"/>
        <v>0.23702000000000001</v>
      </c>
      <c r="U30">
        <v>0.38</v>
      </c>
      <c r="V30">
        <f t="shared" si="4"/>
        <v>0.1444</v>
      </c>
      <c r="W30">
        <f t="shared" si="5"/>
        <v>0.23716000000000009</v>
      </c>
      <c r="X30">
        <f t="shared" si="14"/>
        <v>0.23730000000000009</v>
      </c>
      <c r="Y30">
        <f t="shared" si="15"/>
        <v>0.23702000000000001</v>
      </c>
    </row>
    <row r="31" spans="1:25" x14ac:dyDescent="0.25">
      <c r="A31">
        <v>0.7</v>
      </c>
      <c r="B31">
        <f t="shared" si="0"/>
        <v>0.48999999999999994</v>
      </c>
      <c r="C31">
        <f t="shared" si="5"/>
        <v>0.2456300000000001</v>
      </c>
      <c r="D31">
        <f t="shared" si="6"/>
        <v>0.2457750000000001</v>
      </c>
      <c r="E31">
        <f t="shared" si="7"/>
        <v>0.24548500000000001</v>
      </c>
      <c r="F31">
        <v>0.57999999999999996</v>
      </c>
      <c r="G31">
        <f t="shared" si="1"/>
        <v>0.33639999999999998</v>
      </c>
      <c r="H31">
        <f t="shared" si="5"/>
        <v>0.2456300000000001</v>
      </c>
      <c r="I31">
        <f t="shared" si="8"/>
        <v>0.2457750000000001</v>
      </c>
      <c r="J31">
        <f t="shared" si="9"/>
        <v>0.24548500000000001</v>
      </c>
      <c r="K31">
        <v>0.37</v>
      </c>
      <c r="L31">
        <f t="shared" si="2"/>
        <v>0.13689999999999999</v>
      </c>
      <c r="M31">
        <f t="shared" si="5"/>
        <v>0.2456300000000001</v>
      </c>
      <c r="N31">
        <f t="shared" si="10"/>
        <v>0.2457750000000001</v>
      </c>
      <c r="O31">
        <f t="shared" si="11"/>
        <v>0.24548500000000001</v>
      </c>
      <c r="P31">
        <v>0.3</v>
      </c>
      <c r="Q31">
        <f t="shared" si="3"/>
        <v>0.09</v>
      </c>
      <c r="R31">
        <f t="shared" si="5"/>
        <v>0.2456300000000001</v>
      </c>
      <c r="S31">
        <f t="shared" si="12"/>
        <v>0.2457750000000001</v>
      </c>
      <c r="T31">
        <f t="shared" si="13"/>
        <v>0.24548500000000001</v>
      </c>
      <c r="U31">
        <v>0.38</v>
      </c>
      <c r="V31">
        <f t="shared" si="4"/>
        <v>0.1444</v>
      </c>
      <c r="W31">
        <f t="shared" si="5"/>
        <v>0.2456300000000001</v>
      </c>
      <c r="X31">
        <f t="shared" si="14"/>
        <v>0.2457750000000001</v>
      </c>
      <c r="Y31">
        <f t="shared" si="15"/>
        <v>0.24548500000000001</v>
      </c>
    </row>
    <row r="32" spans="1:25" x14ac:dyDescent="0.25">
      <c r="A32">
        <v>0.7</v>
      </c>
      <c r="B32">
        <f t="shared" si="0"/>
        <v>0.48999999999999994</v>
      </c>
      <c r="C32">
        <f t="shared" si="5"/>
        <v>0.2541000000000001</v>
      </c>
      <c r="D32">
        <f t="shared" si="6"/>
        <v>0.25425000000000009</v>
      </c>
      <c r="E32">
        <f t="shared" si="7"/>
        <v>0.25395000000000001</v>
      </c>
      <c r="F32">
        <v>0.57999999999999996</v>
      </c>
      <c r="G32">
        <f t="shared" si="1"/>
        <v>0.33639999999999998</v>
      </c>
      <c r="H32">
        <f t="shared" si="5"/>
        <v>0.2541000000000001</v>
      </c>
      <c r="I32">
        <f t="shared" si="8"/>
        <v>0.25425000000000009</v>
      </c>
      <c r="J32">
        <f t="shared" si="9"/>
        <v>0.25395000000000001</v>
      </c>
      <c r="K32">
        <v>0.37</v>
      </c>
      <c r="L32">
        <f t="shared" si="2"/>
        <v>0.13689999999999999</v>
      </c>
      <c r="M32">
        <f t="shared" si="5"/>
        <v>0.2541000000000001</v>
      </c>
      <c r="N32">
        <f t="shared" si="10"/>
        <v>0.25425000000000009</v>
      </c>
      <c r="O32">
        <f t="shared" si="11"/>
        <v>0.25395000000000001</v>
      </c>
      <c r="P32">
        <v>0.3</v>
      </c>
      <c r="Q32">
        <f t="shared" si="3"/>
        <v>0.09</v>
      </c>
      <c r="R32">
        <f t="shared" si="5"/>
        <v>0.2541000000000001</v>
      </c>
      <c r="S32">
        <f t="shared" si="12"/>
        <v>0.25425000000000009</v>
      </c>
      <c r="T32">
        <f t="shared" si="13"/>
        <v>0.25395000000000001</v>
      </c>
      <c r="U32">
        <v>0.39</v>
      </c>
      <c r="V32">
        <f t="shared" si="4"/>
        <v>0.15210000000000001</v>
      </c>
      <c r="W32">
        <f t="shared" si="5"/>
        <v>0.2541000000000001</v>
      </c>
      <c r="X32">
        <f t="shared" si="14"/>
        <v>0.25425000000000009</v>
      </c>
      <c r="Y32">
        <f t="shared" si="15"/>
        <v>0.25395000000000001</v>
      </c>
    </row>
    <row r="33" spans="1:25" x14ac:dyDescent="0.25">
      <c r="A33">
        <v>0.7</v>
      </c>
      <c r="B33">
        <f t="shared" si="0"/>
        <v>0.48999999999999994</v>
      </c>
      <c r="C33">
        <f t="shared" si="5"/>
        <v>0.26257000000000008</v>
      </c>
      <c r="D33">
        <f t="shared" si="6"/>
        <v>0.2627250000000001</v>
      </c>
      <c r="E33">
        <f t="shared" si="7"/>
        <v>0.26241500000000001</v>
      </c>
      <c r="F33">
        <v>0.57999999999999996</v>
      </c>
      <c r="G33">
        <f t="shared" si="1"/>
        <v>0.33639999999999998</v>
      </c>
      <c r="H33">
        <f t="shared" si="5"/>
        <v>0.26257000000000008</v>
      </c>
      <c r="I33">
        <f t="shared" si="8"/>
        <v>0.2627250000000001</v>
      </c>
      <c r="J33">
        <f t="shared" si="9"/>
        <v>0.26241500000000001</v>
      </c>
      <c r="K33">
        <v>0.38</v>
      </c>
      <c r="L33">
        <f t="shared" si="2"/>
        <v>0.1444</v>
      </c>
      <c r="M33">
        <f t="shared" si="5"/>
        <v>0.26257000000000008</v>
      </c>
      <c r="N33">
        <f t="shared" si="10"/>
        <v>0.2627250000000001</v>
      </c>
      <c r="O33">
        <f t="shared" si="11"/>
        <v>0.26241500000000001</v>
      </c>
      <c r="P33">
        <v>0.31</v>
      </c>
      <c r="Q33">
        <f t="shared" si="3"/>
        <v>9.6100000000000005E-2</v>
      </c>
      <c r="R33">
        <f t="shared" si="5"/>
        <v>0.26257000000000008</v>
      </c>
      <c r="S33">
        <f t="shared" si="12"/>
        <v>0.2627250000000001</v>
      </c>
      <c r="T33">
        <f t="shared" si="13"/>
        <v>0.26241500000000001</v>
      </c>
      <c r="U33">
        <v>0.39</v>
      </c>
      <c r="V33">
        <f t="shared" si="4"/>
        <v>0.15210000000000001</v>
      </c>
      <c r="W33">
        <f t="shared" si="5"/>
        <v>0.26257000000000008</v>
      </c>
      <c r="X33">
        <f t="shared" si="14"/>
        <v>0.2627250000000001</v>
      </c>
      <c r="Y33">
        <f t="shared" si="15"/>
        <v>0.26241500000000001</v>
      </c>
    </row>
    <row r="34" spans="1:25" x14ac:dyDescent="0.25">
      <c r="A34">
        <v>0.71</v>
      </c>
      <c r="B34">
        <f t="shared" si="0"/>
        <v>0.50409999999999999</v>
      </c>
      <c r="C34">
        <f t="shared" si="5"/>
        <v>0.27104000000000006</v>
      </c>
      <c r="D34">
        <f t="shared" si="6"/>
        <v>0.27120000000000011</v>
      </c>
      <c r="E34">
        <f t="shared" si="7"/>
        <v>0.27088000000000001</v>
      </c>
      <c r="F34">
        <v>0.59</v>
      </c>
      <c r="G34">
        <f t="shared" si="1"/>
        <v>0.34809999999999997</v>
      </c>
      <c r="H34">
        <f t="shared" si="5"/>
        <v>0.27104000000000006</v>
      </c>
      <c r="I34">
        <f t="shared" si="8"/>
        <v>0.27120000000000011</v>
      </c>
      <c r="J34">
        <f t="shared" si="9"/>
        <v>0.27088000000000001</v>
      </c>
      <c r="K34">
        <v>0.38</v>
      </c>
      <c r="L34">
        <f t="shared" si="2"/>
        <v>0.1444</v>
      </c>
      <c r="M34">
        <f t="shared" si="5"/>
        <v>0.27104000000000006</v>
      </c>
      <c r="N34">
        <f t="shared" si="10"/>
        <v>0.27120000000000011</v>
      </c>
      <c r="O34">
        <f t="shared" si="11"/>
        <v>0.27088000000000001</v>
      </c>
      <c r="P34">
        <v>0.31</v>
      </c>
      <c r="Q34">
        <f t="shared" si="3"/>
        <v>9.6100000000000005E-2</v>
      </c>
      <c r="R34">
        <f t="shared" si="5"/>
        <v>0.27104000000000006</v>
      </c>
      <c r="S34">
        <f t="shared" si="12"/>
        <v>0.27120000000000011</v>
      </c>
      <c r="T34">
        <f t="shared" si="13"/>
        <v>0.27088000000000001</v>
      </c>
      <c r="U34">
        <v>0.39</v>
      </c>
      <c r="V34">
        <f t="shared" si="4"/>
        <v>0.15210000000000001</v>
      </c>
      <c r="W34">
        <f t="shared" si="5"/>
        <v>0.27104000000000006</v>
      </c>
      <c r="X34">
        <f t="shared" si="14"/>
        <v>0.27120000000000011</v>
      </c>
      <c r="Y34">
        <f t="shared" si="15"/>
        <v>0.27088000000000001</v>
      </c>
    </row>
    <row r="35" spans="1:25" x14ac:dyDescent="0.25">
      <c r="A35">
        <v>0.71</v>
      </c>
      <c r="B35">
        <f t="shared" si="0"/>
        <v>0.50409999999999999</v>
      </c>
      <c r="C35">
        <f t="shared" si="5"/>
        <v>0.27951000000000004</v>
      </c>
      <c r="D35">
        <f t="shared" si="6"/>
        <v>0.27967500000000012</v>
      </c>
      <c r="E35">
        <f t="shared" si="7"/>
        <v>0.27934500000000001</v>
      </c>
      <c r="F35">
        <v>0.59</v>
      </c>
      <c r="G35">
        <f t="shared" si="1"/>
        <v>0.34809999999999997</v>
      </c>
      <c r="H35">
        <f t="shared" si="5"/>
        <v>0.27951000000000004</v>
      </c>
      <c r="I35">
        <f t="shared" si="8"/>
        <v>0.27967500000000012</v>
      </c>
      <c r="J35">
        <f t="shared" si="9"/>
        <v>0.27934500000000001</v>
      </c>
      <c r="K35">
        <v>0.38</v>
      </c>
      <c r="L35">
        <f t="shared" si="2"/>
        <v>0.1444</v>
      </c>
      <c r="M35">
        <f t="shared" si="5"/>
        <v>0.27951000000000004</v>
      </c>
      <c r="N35">
        <f t="shared" si="10"/>
        <v>0.27967500000000012</v>
      </c>
      <c r="O35">
        <f t="shared" si="11"/>
        <v>0.27934500000000001</v>
      </c>
      <c r="P35">
        <v>0.32</v>
      </c>
      <c r="Q35">
        <f t="shared" si="3"/>
        <v>0.1024</v>
      </c>
      <c r="R35">
        <f t="shared" si="5"/>
        <v>0.27951000000000004</v>
      </c>
      <c r="S35">
        <f t="shared" si="12"/>
        <v>0.27967500000000012</v>
      </c>
      <c r="T35">
        <f t="shared" si="13"/>
        <v>0.27934500000000001</v>
      </c>
      <c r="U35">
        <v>0.4</v>
      </c>
      <c r="V35">
        <f t="shared" si="4"/>
        <v>0.16000000000000003</v>
      </c>
      <c r="W35">
        <f t="shared" si="5"/>
        <v>0.27951000000000004</v>
      </c>
      <c r="X35">
        <f t="shared" si="14"/>
        <v>0.27967500000000012</v>
      </c>
      <c r="Y35">
        <f t="shared" si="15"/>
        <v>0.27934500000000001</v>
      </c>
    </row>
    <row r="36" spans="1:25" x14ac:dyDescent="0.25">
      <c r="A36">
        <v>0.72</v>
      </c>
      <c r="B36">
        <f t="shared" si="0"/>
        <v>0.51839999999999997</v>
      </c>
      <c r="C36">
        <f t="shared" si="5"/>
        <v>0.28798000000000001</v>
      </c>
      <c r="D36">
        <f t="shared" si="6"/>
        <v>0.28815000000000013</v>
      </c>
      <c r="E36">
        <f t="shared" si="7"/>
        <v>0.28781000000000001</v>
      </c>
      <c r="F36">
        <v>0.59</v>
      </c>
      <c r="G36">
        <f t="shared" si="1"/>
        <v>0.34809999999999997</v>
      </c>
      <c r="H36">
        <f t="shared" si="5"/>
        <v>0.28798000000000001</v>
      </c>
      <c r="I36">
        <f t="shared" si="8"/>
        <v>0.28815000000000013</v>
      </c>
      <c r="J36">
        <f t="shared" si="9"/>
        <v>0.28781000000000001</v>
      </c>
      <c r="K36">
        <v>0.39</v>
      </c>
      <c r="L36">
        <f t="shared" si="2"/>
        <v>0.15210000000000001</v>
      </c>
      <c r="M36">
        <f t="shared" si="5"/>
        <v>0.28798000000000001</v>
      </c>
      <c r="N36">
        <f t="shared" si="10"/>
        <v>0.28815000000000013</v>
      </c>
      <c r="O36">
        <f t="shared" si="11"/>
        <v>0.28781000000000001</v>
      </c>
      <c r="P36">
        <v>0.32</v>
      </c>
      <c r="Q36">
        <f t="shared" si="3"/>
        <v>0.1024</v>
      </c>
      <c r="R36">
        <f t="shared" si="5"/>
        <v>0.28798000000000001</v>
      </c>
      <c r="S36">
        <f t="shared" si="12"/>
        <v>0.28815000000000013</v>
      </c>
      <c r="T36">
        <f t="shared" si="13"/>
        <v>0.28781000000000001</v>
      </c>
      <c r="U36">
        <v>0.4</v>
      </c>
      <c r="V36">
        <f t="shared" si="4"/>
        <v>0.16000000000000003</v>
      </c>
      <c r="W36">
        <f t="shared" si="5"/>
        <v>0.28798000000000001</v>
      </c>
      <c r="X36">
        <f t="shared" si="14"/>
        <v>0.28815000000000013</v>
      </c>
      <c r="Y36">
        <f t="shared" si="15"/>
        <v>0.28781000000000001</v>
      </c>
    </row>
    <row r="37" spans="1:25" x14ac:dyDescent="0.25">
      <c r="A37">
        <v>0.72</v>
      </c>
      <c r="B37">
        <f t="shared" si="0"/>
        <v>0.51839999999999997</v>
      </c>
      <c r="C37">
        <f t="shared" si="5"/>
        <v>0.29644999999999999</v>
      </c>
      <c r="D37">
        <f t="shared" si="6"/>
        <v>0.29662500000000014</v>
      </c>
      <c r="E37">
        <f t="shared" si="7"/>
        <v>0.29627500000000001</v>
      </c>
      <c r="F37">
        <v>0.6</v>
      </c>
      <c r="G37">
        <f t="shared" si="1"/>
        <v>0.36</v>
      </c>
      <c r="H37">
        <f t="shared" si="5"/>
        <v>0.29644999999999999</v>
      </c>
      <c r="I37">
        <f t="shared" si="8"/>
        <v>0.29662500000000014</v>
      </c>
      <c r="J37">
        <f t="shared" si="9"/>
        <v>0.29627500000000001</v>
      </c>
      <c r="K37">
        <v>0.39</v>
      </c>
      <c r="L37">
        <f t="shared" si="2"/>
        <v>0.15210000000000001</v>
      </c>
      <c r="M37">
        <f t="shared" si="5"/>
        <v>0.29644999999999999</v>
      </c>
      <c r="N37">
        <f t="shared" si="10"/>
        <v>0.29662500000000014</v>
      </c>
      <c r="O37">
        <f t="shared" si="11"/>
        <v>0.29627500000000001</v>
      </c>
      <c r="P37">
        <v>0.32</v>
      </c>
      <c r="Q37">
        <f t="shared" si="3"/>
        <v>0.1024</v>
      </c>
      <c r="R37">
        <f t="shared" si="5"/>
        <v>0.29644999999999999</v>
      </c>
      <c r="S37">
        <f t="shared" si="12"/>
        <v>0.29662500000000014</v>
      </c>
      <c r="T37">
        <f t="shared" si="13"/>
        <v>0.29627500000000001</v>
      </c>
      <c r="U37">
        <v>0.4</v>
      </c>
      <c r="V37">
        <f t="shared" si="4"/>
        <v>0.16000000000000003</v>
      </c>
      <c r="W37">
        <f t="shared" si="5"/>
        <v>0.29644999999999999</v>
      </c>
      <c r="X37">
        <f t="shared" si="14"/>
        <v>0.29662500000000014</v>
      </c>
      <c r="Y37">
        <f t="shared" si="15"/>
        <v>0.29627500000000001</v>
      </c>
    </row>
    <row r="38" spans="1:25" x14ac:dyDescent="0.25">
      <c r="A38">
        <v>0.72</v>
      </c>
      <c r="B38">
        <f t="shared" si="0"/>
        <v>0.51839999999999997</v>
      </c>
      <c r="C38">
        <f t="shared" si="5"/>
        <v>0.30491999999999997</v>
      </c>
      <c r="D38">
        <f t="shared" si="6"/>
        <v>0.30510000000000015</v>
      </c>
      <c r="E38">
        <f t="shared" si="7"/>
        <v>0.30474000000000001</v>
      </c>
      <c r="F38">
        <v>0.6</v>
      </c>
      <c r="G38">
        <f t="shared" si="1"/>
        <v>0.36</v>
      </c>
      <c r="H38">
        <f t="shared" si="5"/>
        <v>0.30491999999999997</v>
      </c>
      <c r="I38">
        <f t="shared" si="8"/>
        <v>0.30510000000000015</v>
      </c>
      <c r="J38">
        <f t="shared" si="9"/>
        <v>0.30474000000000001</v>
      </c>
      <c r="K38">
        <v>0.39</v>
      </c>
      <c r="L38">
        <f t="shared" si="2"/>
        <v>0.15210000000000001</v>
      </c>
      <c r="M38">
        <f t="shared" si="5"/>
        <v>0.30491999999999997</v>
      </c>
      <c r="N38">
        <f t="shared" si="10"/>
        <v>0.30510000000000015</v>
      </c>
      <c r="O38">
        <f t="shared" si="11"/>
        <v>0.30474000000000001</v>
      </c>
      <c r="P38">
        <v>0.33</v>
      </c>
      <c r="Q38">
        <f t="shared" si="3"/>
        <v>0.10890000000000001</v>
      </c>
      <c r="R38">
        <f t="shared" si="5"/>
        <v>0.30491999999999997</v>
      </c>
      <c r="S38">
        <f t="shared" si="12"/>
        <v>0.30510000000000015</v>
      </c>
      <c r="T38">
        <f t="shared" si="13"/>
        <v>0.30474000000000001</v>
      </c>
      <c r="U38">
        <v>0.41</v>
      </c>
      <c r="V38">
        <f t="shared" si="4"/>
        <v>0.16809999999999997</v>
      </c>
      <c r="W38">
        <f t="shared" si="5"/>
        <v>0.30491999999999997</v>
      </c>
      <c r="X38">
        <f t="shared" si="14"/>
        <v>0.30510000000000015</v>
      </c>
      <c r="Y38">
        <f t="shared" si="15"/>
        <v>0.30474000000000001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0" sqref="D20"/>
    </sheetView>
  </sheetViews>
  <sheetFormatPr defaultRowHeight="15" x14ac:dyDescent="0.25"/>
  <cols>
    <col min="3" max="3" width="15.2851562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4" t="s">
        <v>14</v>
      </c>
      <c r="B3" s="4"/>
    </row>
    <row r="4" spans="1:9" x14ac:dyDescent="0.25">
      <c r="A4" s="1" t="s">
        <v>15</v>
      </c>
      <c r="B4" s="1">
        <v>0.99842174640571846</v>
      </c>
    </row>
    <row r="5" spans="1:9" x14ac:dyDescent="0.25">
      <c r="A5" s="1" t="s">
        <v>16</v>
      </c>
      <c r="B5" s="1">
        <v>0.99684598369584476</v>
      </c>
    </row>
    <row r="6" spans="1:9" x14ac:dyDescent="0.25">
      <c r="A6" s="1" t="s">
        <v>17</v>
      </c>
      <c r="B6" s="1">
        <v>0.9966548311925626</v>
      </c>
    </row>
    <row r="7" spans="1:9" x14ac:dyDescent="0.25">
      <c r="A7" s="1" t="s">
        <v>18</v>
      </c>
      <c r="B7" s="1">
        <v>5.1612383901173146E-3</v>
      </c>
    </row>
    <row r="8" spans="1:9" ht="15.75" thickBot="1" x14ac:dyDescent="0.3">
      <c r="A8" s="2" t="s">
        <v>19</v>
      </c>
      <c r="B8" s="2">
        <v>36</v>
      </c>
    </row>
    <row r="10" spans="1:9" ht="15.75" thickBot="1" x14ac:dyDescent="0.3">
      <c r="A10" t="s">
        <v>20</v>
      </c>
    </row>
    <row r="11" spans="1:9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5">
      <c r="A12" s="1" t="s">
        <v>21</v>
      </c>
      <c r="B12" s="1">
        <v>2</v>
      </c>
      <c r="C12" s="1">
        <v>0.27783432990325263</v>
      </c>
      <c r="D12" s="1">
        <v>0.13891716495162632</v>
      </c>
      <c r="E12" s="1">
        <v>5214.9250811773409</v>
      </c>
      <c r="F12" s="1">
        <v>5.3858581522204053E-42</v>
      </c>
    </row>
    <row r="13" spans="1:9" x14ac:dyDescent="0.25">
      <c r="A13" s="1" t="s">
        <v>22</v>
      </c>
      <c r="B13" s="1">
        <v>33</v>
      </c>
      <c r="C13" s="1">
        <v>8.7906659674748537E-4</v>
      </c>
      <c r="D13" s="1">
        <v>2.6638381719620768E-5</v>
      </c>
      <c r="E13" s="1"/>
      <c r="F13" s="1"/>
    </row>
    <row r="14" spans="1:9" ht="15.75" thickBot="1" x14ac:dyDescent="0.3">
      <c r="A14" s="2" t="s">
        <v>23</v>
      </c>
      <c r="B14" s="2">
        <v>35</v>
      </c>
      <c r="C14" s="2">
        <v>0.2787133965000001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s="1" t="s">
        <v>24</v>
      </c>
      <c r="B17" s="1">
        <v>1.1023055764359357E-2</v>
      </c>
      <c r="C17" s="1">
        <v>9.6432030082424219E-3</v>
      </c>
      <c r="D17" s="1">
        <v>1.143090709066015</v>
      </c>
      <c r="E17" s="1">
        <v>0.26122623414046486</v>
      </c>
      <c r="F17" s="1">
        <v>-8.5961882723193418E-3</v>
      </c>
      <c r="G17" s="1">
        <v>3.0642299801038057E-2</v>
      </c>
      <c r="H17" s="1">
        <v>-8.5961882723193418E-3</v>
      </c>
      <c r="I17" s="1">
        <v>3.0642299801038057E-2</v>
      </c>
    </row>
    <row r="18" spans="1:9" x14ac:dyDescent="0.25">
      <c r="A18" s="1" t="s">
        <v>37</v>
      </c>
      <c r="B18" s="1">
        <v>-0.43364326571871192</v>
      </c>
      <c r="C18" s="1">
        <v>0.10309751296272658</v>
      </c>
      <c r="D18" s="1">
        <v>-4.2061467173848257</v>
      </c>
      <c r="E18" s="1">
        <v>1.8673539758398136E-4</v>
      </c>
      <c r="F18" s="1">
        <v>-0.64339673297036071</v>
      </c>
      <c r="G18" s="1">
        <v>-0.22388979846706311</v>
      </c>
      <c r="H18" s="1">
        <v>-0.64339673297036071</v>
      </c>
      <c r="I18" s="1">
        <v>-0.22388979846706311</v>
      </c>
    </row>
    <row r="19" spans="1:9" ht="15.75" thickBot="1" x14ac:dyDescent="0.3">
      <c r="A19" s="2" t="s">
        <v>39</v>
      </c>
      <c r="B19" s="2">
        <v>4.9802720062060128</v>
      </c>
      <c r="C19" s="2">
        <v>0.26080455819742382</v>
      </c>
      <c r="D19" s="2">
        <v>19.095801241464677</v>
      </c>
      <c r="E19" s="2">
        <v>2.0931972153196844E-19</v>
      </c>
      <c r="F19" s="2">
        <v>4.4496611429088375</v>
      </c>
      <c r="G19" s="2">
        <v>5.5108828695031882</v>
      </c>
      <c r="H19" s="2">
        <v>4.4496611429088375</v>
      </c>
      <c r="I19" s="2">
        <v>5.5108828695031882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F34" sqref="F34"/>
    </sheetView>
  </sheetViews>
  <sheetFormatPr defaultRowHeight="15" x14ac:dyDescent="0.25"/>
  <cols>
    <col min="1" max="2" width="20.5703125" customWidth="1"/>
  </cols>
  <sheetData>
    <row r="1" spans="1:3" x14ac:dyDescent="0.25">
      <c r="A1" t="s">
        <v>7</v>
      </c>
    </row>
    <row r="2" spans="1:3" x14ac:dyDescent="0.25">
      <c r="A2" t="s">
        <v>6</v>
      </c>
    </row>
    <row r="3" spans="1:3" x14ac:dyDescent="0.25">
      <c r="A3">
        <v>0.08</v>
      </c>
      <c r="B3">
        <f>A3^2</f>
        <v>6.4000000000000003E-3</v>
      </c>
      <c r="C3">
        <v>8.4700000000000001E-3</v>
      </c>
    </row>
    <row r="4" spans="1:3" x14ac:dyDescent="0.25">
      <c r="A4">
        <v>0.1</v>
      </c>
      <c r="B4">
        <f t="shared" ref="B4:B38" si="0">A4^2</f>
        <v>1.0000000000000002E-2</v>
      </c>
      <c r="C4">
        <f>C3+0.00847</f>
        <v>1.694E-2</v>
      </c>
    </row>
    <row r="5" spans="1:3" x14ac:dyDescent="0.25">
      <c r="A5">
        <v>0.11000000000000032</v>
      </c>
      <c r="B5">
        <f t="shared" si="0"/>
        <v>1.2100000000000071E-2</v>
      </c>
      <c r="C5">
        <f t="shared" ref="C5:C38" si="1">C4+0.00847</f>
        <v>2.5410000000000002E-2</v>
      </c>
    </row>
    <row r="6" spans="1:3" x14ac:dyDescent="0.25">
      <c r="A6">
        <v>0.12999999999999989</v>
      </c>
      <c r="B6">
        <f t="shared" si="0"/>
        <v>1.6899999999999971E-2</v>
      </c>
      <c r="C6">
        <f t="shared" si="1"/>
        <v>3.388E-2</v>
      </c>
    </row>
    <row r="7" spans="1:3" x14ac:dyDescent="0.25">
      <c r="A7">
        <v>0.12999999999999989</v>
      </c>
      <c r="B7">
        <f t="shared" si="0"/>
        <v>1.6899999999999971E-2</v>
      </c>
      <c r="C7">
        <f t="shared" si="1"/>
        <v>4.2349999999999999E-2</v>
      </c>
    </row>
    <row r="8" spans="1:3" x14ac:dyDescent="0.25">
      <c r="A8">
        <v>0.13999999999999968</v>
      </c>
      <c r="B8">
        <f t="shared" si="0"/>
        <v>1.9599999999999909E-2</v>
      </c>
      <c r="C8">
        <f t="shared" si="1"/>
        <v>5.0819999999999997E-2</v>
      </c>
    </row>
    <row r="9" spans="1:3" x14ac:dyDescent="0.25">
      <c r="A9">
        <v>0.15000000000000036</v>
      </c>
      <c r="B9">
        <f t="shared" si="0"/>
        <v>2.2500000000000107E-2</v>
      </c>
      <c r="C9">
        <f t="shared" si="1"/>
        <v>5.9289999999999995E-2</v>
      </c>
    </row>
    <row r="10" spans="1:3" x14ac:dyDescent="0.25">
      <c r="A10">
        <v>0.16000000000000014</v>
      </c>
      <c r="B10">
        <f t="shared" si="0"/>
        <v>2.5600000000000046E-2</v>
      </c>
      <c r="C10">
        <f t="shared" si="1"/>
        <v>6.7760000000000001E-2</v>
      </c>
    </row>
    <row r="11" spans="1:3" x14ac:dyDescent="0.25">
      <c r="A11">
        <v>0.16999999999999993</v>
      </c>
      <c r="B11">
        <f t="shared" si="0"/>
        <v>2.8899999999999974E-2</v>
      </c>
      <c r="C11">
        <f t="shared" si="1"/>
        <v>7.6230000000000006E-2</v>
      </c>
    </row>
    <row r="12" spans="1:3" x14ac:dyDescent="0.25">
      <c r="A12">
        <v>0.16999999999999993</v>
      </c>
      <c r="B12">
        <f t="shared" si="0"/>
        <v>2.8899999999999974E-2</v>
      </c>
      <c r="C12">
        <f t="shared" si="1"/>
        <v>8.4700000000000011E-2</v>
      </c>
    </row>
    <row r="13" spans="1:3" x14ac:dyDescent="0.25">
      <c r="A13">
        <v>0.17999999999999972</v>
      </c>
      <c r="B13">
        <f t="shared" si="0"/>
        <v>3.2399999999999901E-2</v>
      </c>
      <c r="C13">
        <f t="shared" si="1"/>
        <v>9.3170000000000017E-2</v>
      </c>
    </row>
    <row r="14" spans="1:3" x14ac:dyDescent="0.25">
      <c r="A14">
        <v>0.19000000000000039</v>
      </c>
      <c r="B14">
        <f t="shared" si="0"/>
        <v>3.6100000000000146E-2</v>
      </c>
      <c r="C14">
        <f t="shared" si="1"/>
        <v>0.10164000000000002</v>
      </c>
    </row>
    <row r="15" spans="1:3" x14ac:dyDescent="0.25">
      <c r="A15">
        <v>0.19000000000000039</v>
      </c>
      <c r="B15">
        <f t="shared" si="0"/>
        <v>3.6100000000000146E-2</v>
      </c>
      <c r="C15">
        <f t="shared" si="1"/>
        <v>0.11011000000000003</v>
      </c>
    </row>
    <row r="16" spans="1:3" x14ac:dyDescent="0.25">
      <c r="A16">
        <v>0.20000000000000018</v>
      </c>
      <c r="B16">
        <f t="shared" si="0"/>
        <v>4.000000000000007E-2</v>
      </c>
      <c r="C16">
        <f t="shared" si="1"/>
        <v>0.11858000000000003</v>
      </c>
    </row>
    <row r="17" spans="1:3" x14ac:dyDescent="0.25">
      <c r="A17">
        <v>0.20000000000000018</v>
      </c>
      <c r="B17">
        <f t="shared" si="0"/>
        <v>4.000000000000007E-2</v>
      </c>
      <c r="C17">
        <f t="shared" si="1"/>
        <v>0.12705000000000002</v>
      </c>
    </row>
    <row r="18" spans="1:3" x14ac:dyDescent="0.25">
      <c r="A18">
        <v>0.20999999999999996</v>
      </c>
      <c r="B18">
        <f t="shared" si="0"/>
        <v>4.4099999999999986E-2</v>
      </c>
      <c r="C18">
        <f t="shared" si="1"/>
        <v>0.13552000000000003</v>
      </c>
    </row>
    <row r="19" spans="1:3" x14ac:dyDescent="0.25">
      <c r="A19">
        <v>0.20999999999999996</v>
      </c>
      <c r="B19">
        <f t="shared" si="0"/>
        <v>4.4099999999999986E-2</v>
      </c>
      <c r="C19">
        <f t="shared" si="1"/>
        <v>0.14399000000000003</v>
      </c>
    </row>
    <row r="20" spans="1:3" x14ac:dyDescent="0.25">
      <c r="A20">
        <v>0.21999999999999975</v>
      </c>
      <c r="B20">
        <f t="shared" si="0"/>
        <v>4.8399999999999888E-2</v>
      </c>
      <c r="C20">
        <f t="shared" si="1"/>
        <v>0.15246000000000004</v>
      </c>
    </row>
    <row r="21" spans="1:3" x14ac:dyDescent="0.25">
      <c r="A21">
        <v>0.21999999999999975</v>
      </c>
      <c r="B21">
        <f t="shared" si="0"/>
        <v>4.8399999999999888E-2</v>
      </c>
      <c r="C21">
        <f t="shared" si="1"/>
        <v>0.16093000000000005</v>
      </c>
    </row>
    <row r="22" spans="1:3" x14ac:dyDescent="0.25">
      <c r="A22">
        <v>0.23000000000000043</v>
      </c>
      <c r="B22">
        <f t="shared" si="0"/>
        <v>5.2900000000000197E-2</v>
      </c>
      <c r="C22">
        <f t="shared" si="1"/>
        <v>0.16940000000000005</v>
      </c>
    </row>
    <row r="23" spans="1:3" x14ac:dyDescent="0.25">
      <c r="A23">
        <v>0.23000000000000043</v>
      </c>
      <c r="B23">
        <f t="shared" si="0"/>
        <v>5.2900000000000197E-2</v>
      </c>
      <c r="C23">
        <f t="shared" si="1"/>
        <v>0.17787000000000006</v>
      </c>
    </row>
    <row r="24" spans="1:3" x14ac:dyDescent="0.25">
      <c r="A24">
        <v>0.24000000000000021</v>
      </c>
      <c r="B24">
        <f t="shared" si="0"/>
        <v>5.7600000000000103E-2</v>
      </c>
      <c r="C24">
        <f t="shared" si="1"/>
        <v>0.18634000000000006</v>
      </c>
    </row>
    <row r="25" spans="1:3" x14ac:dyDescent="0.25">
      <c r="A25">
        <v>0.24000000000000021</v>
      </c>
      <c r="B25">
        <f t="shared" si="0"/>
        <v>5.7600000000000103E-2</v>
      </c>
      <c r="C25">
        <f t="shared" si="1"/>
        <v>0.19481000000000007</v>
      </c>
    </row>
    <row r="26" spans="1:3" x14ac:dyDescent="0.25">
      <c r="A26">
        <v>0.24000000000000021</v>
      </c>
      <c r="B26">
        <f t="shared" si="0"/>
        <v>5.7600000000000103E-2</v>
      </c>
      <c r="C26">
        <f t="shared" si="1"/>
        <v>0.20328000000000007</v>
      </c>
    </row>
    <row r="27" spans="1:3" x14ac:dyDescent="0.25">
      <c r="A27">
        <v>0.25</v>
      </c>
      <c r="B27">
        <f t="shared" si="0"/>
        <v>6.25E-2</v>
      </c>
      <c r="C27">
        <f t="shared" si="1"/>
        <v>0.21175000000000008</v>
      </c>
    </row>
    <row r="28" spans="1:3" x14ac:dyDescent="0.25">
      <c r="A28">
        <v>0.25</v>
      </c>
      <c r="B28">
        <f t="shared" si="0"/>
        <v>6.25E-2</v>
      </c>
      <c r="C28">
        <f t="shared" si="1"/>
        <v>0.22022000000000008</v>
      </c>
    </row>
    <row r="29" spans="1:3" x14ac:dyDescent="0.25">
      <c r="A29">
        <v>0.25999999999999979</v>
      </c>
      <c r="B29">
        <f t="shared" si="0"/>
        <v>6.7599999999999882E-2</v>
      </c>
      <c r="C29">
        <f t="shared" si="1"/>
        <v>0.22869000000000009</v>
      </c>
    </row>
    <row r="30" spans="1:3" x14ac:dyDescent="0.25">
      <c r="A30">
        <v>0.25999999999999979</v>
      </c>
      <c r="B30">
        <f t="shared" si="0"/>
        <v>6.7599999999999882E-2</v>
      </c>
      <c r="C30">
        <f t="shared" si="1"/>
        <v>0.23716000000000009</v>
      </c>
    </row>
    <row r="31" spans="1:3" x14ac:dyDescent="0.25">
      <c r="A31">
        <v>0.25999999999999979</v>
      </c>
      <c r="B31">
        <f t="shared" si="0"/>
        <v>6.7599999999999882E-2</v>
      </c>
      <c r="C31">
        <f t="shared" si="1"/>
        <v>0.2456300000000001</v>
      </c>
    </row>
    <row r="32" spans="1:3" x14ac:dyDescent="0.25">
      <c r="A32">
        <v>0.26999999999999957</v>
      </c>
      <c r="B32">
        <f t="shared" si="0"/>
        <v>7.2899999999999771E-2</v>
      </c>
      <c r="C32">
        <f t="shared" si="1"/>
        <v>0.2541000000000001</v>
      </c>
    </row>
    <row r="33" spans="1:3" x14ac:dyDescent="0.25">
      <c r="A33">
        <v>0.26999999999999957</v>
      </c>
      <c r="B33">
        <f t="shared" si="0"/>
        <v>7.2899999999999771E-2</v>
      </c>
      <c r="C33">
        <f t="shared" si="1"/>
        <v>0.26257000000000008</v>
      </c>
    </row>
    <row r="34" spans="1:3" x14ac:dyDescent="0.25">
      <c r="A34">
        <v>0.28000000000000025</v>
      </c>
      <c r="B34">
        <f t="shared" si="0"/>
        <v>7.8400000000000136E-2</v>
      </c>
      <c r="C34">
        <f t="shared" si="1"/>
        <v>0.27104000000000006</v>
      </c>
    </row>
    <row r="35" spans="1:3" x14ac:dyDescent="0.25">
      <c r="A35">
        <v>0.28000000000000025</v>
      </c>
      <c r="B35">
        <f t="shared" si="0"/>
        <v>7.8400000000000136E-2</v>
      </c>
      <c r="C35">
        <f t="shared" si="1"/>
        <v>0.27951000000000004</v>
      </c>
    </row>
    <row r="36" spans="1:3" x14ac:dyDescent="0.25">
      <c r="A36">
        <v>0.28000000000000025</v>
      </c>
      <c r="B36">
        <f t="shared" si="0"/>
        <v>7.8400000000000136E-2</v>
      </c>
      <c r="C36">
        <f t="shared" si="1"/>
        <v>0.28798000000000001</v>
      </c>
    </row>
    <row r="37" spans="1:3" x14ac:dyDescent="0.25">
      <c r="A37">
        <v>0.29000000000000004</v>
      </c>
      <c r="B37">
        <f t="shared" si="0"/>
        <v>8.4100000000000022E-2</v>
      </c>
      <c r="C37">
        <f t="shared" si="1"/>
        <v>0.29644999999999999</v>
      </c>
    </row>
    <row r="38" spans="1:3" x14ac:dyDescent="0.25">
      <c r="A38">
        <v>0.29000000000000004</v>
      </c>
      <c r="B38">
        <f t="shared" si="0"/>
        <v>8.4100000000000022E-2</v>
      </c>
      <c r="C38">
        <f t="shared" si="1"/>
        <v>0.30491999999999997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Sheet7</vt:lpstr>
      <vt:lpstr>Sheet8</vt:lpstr>
      <vt:lpstr>Sheet9</vt:lpstr>
      <vt:lpstr>Sheet10</vt:lpstr>
      <vt:lpstr>Sheet11</vt:lpstr>
      <vt:lpstr>Sheet2</vt:lpstr>
      <vt:lpstr>Sheet12</vt:lpstr>
      <vt:lpstr>Sheet3</vt:lpstr>
      <vt:lpstr>Sheet5</vt:lpstr>
      <vt:lpstr>Sheet4</vt:lpstr>
      <vt:lpstr>Sheet6</vt:lpstr>
      <vt:lpstr>Sheet13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2017-10-22T00:13:59Z</dcterms:modified>
</cp:coreProperties>
</file>