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EC &amp; AC" sheetId="2" r:id="rId4"/>
    <sheet state="visible" name="PV &amp; EV" sheetId="3" r:id="rId5"/>
  </sheets>
  <definedNames/>
  <calcPr/>
</workbook>
</file>

<file path=xl/sharedStrings.xml><?xml version="1.0" encoding="utf-8"?>
<sst xmlns="http://schemas.openxmlformats.org/spreadsheetml/2006/main" count="8" uniqueCount="8">
  <si>
    <t>Iteraciones</t>
  </si>
  <si>
    <t>Valor Planeado</t>
  </si>
  <si>
    <t>Valor Obtenido</t>
  </si>
  <si>
    <t>Costo Estimado</t>
  </si>
  <si>
    <t>Costo Actual</t>
  </si>
  <si>
    <t>Porcentaje de avance</t>
  </si>
  <si>
    <t>Porcentaje de error PV EV</t>
  </si>
  <si>
    <t>Porcentaje de error EC 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</si>
</sst>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0" xfId="0" applyFont="1" applyNumberFormat="1"/>
    <xf borderId="0" fillId="6" fontId="0" numFmtId="10" xfId="0" applyAlignment="1" applyFill="1" applyFont="1" applyNumberFormat="1">
      <alignment horizontal="right"/>
    </xf>
    <xf borderId="0" fillId="0" fontId="1" numFmtId="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Costo Estimado vs Costo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Datos!$E$2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Datos!$B$3:$B$9</c:f>
            </c:strRef>
          </c:cat>
          <c:val>
            <c:numRef>
              <c:f>Datos!$E$3:$E$9</c:f>
            </c:numRef>
          </c:val>
          <c:smooth val="1"/>
        </c:ser>
        <c:ser>
          <c:idx val="1"/>
          <c:order val="1"/>
          <c:tx>
            <c:strRef>
              <c:f>Datos!$F$2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FF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Datos!$B$3:$B$9</c:f>
            </c:strRef>
          </c:cat>
          <c:val>
            <c:numRef>
              <c:f>Datos!$F$3:$F$9</c:f>
            </c:numRef>
          </c:val>
          <c:smooth val="1"/>
        </c:ser>
        <c:axId val="1348209307"/>
        <c:axId val="1939962439"/>
      </c:lineChart>
      <c:catAx>
        <c:axId val="13482093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9962439"/>
      </c:catAx>
      <c:valAx>
        <c:axId val="1939962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820930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Valor Planeado vs Valor Obtenido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Datos!$C$2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Datos!$B$3:$B$9</c:f>
            </c:strRef>
          </c:cat>
          <c:val>
            <c:numRef>
              <c:f>Datos!$C$3:$C$9</c:f>
            </c:numRef>
          </c:val>
          <c:smooth val="1"/>
        </c:ser>
        <c:ser>
          <c:idx val="1"/>
          <c:order val="1"/>
          <c:tx>
            <c:strRef>
              <c:f>Datos!$D$2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FF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Datos!$B$3:$B$9</c:f>
            </c:strRef>
          </c:cat>
          <c:val>
            <c:numRef>
              <c:f>Datos!$D$3:$D$9</c:f>
            </c:numRef>
          </c:val>
          <c:smooth val="1"/>
        </c:ser>
        <c:axId val="1637036451"/>
        <c:axId val="459112222"/>
      </c:lineChart>
      <c:catAx>
        <c:axId val="16370364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9112222"/>
      </c:catAx>
      <c:valAx>
        <c:axId val="45911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703645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7" max="7" width="19.71"/>
    <col customWidth="1" min="8" max="9" width="23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</row>
    <row r="3">
      <c r="B3" s="4">
        <v>0.33</v>
      </c>
      <c r="C3" s="5">
        <f>5.67+35</f>
        <v>40.67</v>
      </c>
      <c r="D3" s="5">
        <f>4.75+35</f>
        <v>39.75</v>
      </c>
      <c r="E3" s="5">
        <f>237.55+35.28</f>
        <v>272.83</v>
      </c>
      <c r="F3" s="5">
        <f>237.55+24.87</f>
        <v>262.42</v>
      </c>
      <c r="G3" s="6">
        <f t="shared" ref="G3:G9" si="1">($D3)/100</f>
        <v>0.3975</v>
      </c>
      <c r="H3" s="6">
        <f>(1-($D3/$C3))</f>
        <v>0.02262109663</v>
      </c>
      <c r="I3" s="7">
        <f t="shared" ref="I3:I5" si="2">(1-($F3/$E3))</f>
        <v>0.03815562805</v>
      </c>
    </row>
    <row r="4">
      <c r="B4" s="4">
        <v>0.66</v>
      </c>
      <c r="C4" s="5">
        <f>35+11.33</f>
        <v>46.33</v>
      </c>
      <c r="D4" s="5">
        <f>11.86+35</f>
        <v>46.86</v>
      </c>
      <c r="E4" s="5">
        <f>237.35+70.55</f>
        <v>307.9</v>
      </c>
      <c r="F4" s="5">
        <f>237.55+64.56</f>
        <v>302.11</v>
      </c>
      <c r="G4" s="6">
        <f t="shared" si="1"/>
        <v>0.4686</v>
      </c>
      <c r="H4" s="6">
        <f>(1-($D4/$C4))*-1</f>
        <v>0.01143967192</v>
      </c>
      <c r="I4" s="7">
        <f t="shared" si="2"/>
        <v>0.01880480676</v>
      </c>
    </row>
    <row r="5">
      <c r="B5" s="4">
        <v>1.0</v>
      </c>
      <c r="C5" s="5">
        <f t="shared" ref="C5:D5" si="3">17+35</f>
        <v>52</v>
      </c>
      <c r="D5" s="5">
        <f t="shared" si="3"/>
        <v>52</v>
      </c>
      <c r="E5" s="5">
        <f>105.83+3.39+237.55</f>
        <v>346.77</v>
      </c>
      <c r="F5" s="5">
        <f>90.9+2.5+237.55</f>
        <v>330.95</v>
      </c>
      <c r="G5" s="6">
        <f t="shared" si="1"/>
        <v>0.52</v>
      </c>
      <c r="H5" s="6">
        <f>(1-($D5/$C5))</f>
        <v>0</v>
      </c>
      <c r="I5" s="7">
        <f t="shared" si="2"/>
        <v>0.04562101681</v>
      </c>
    </row>
    <row r="6">
      <c r="B6" s="4">
        <v>1.5</v>
      </c>
      <c r="C6" s="8">
        <f>C5+(6.89)</f>
        <v>58.89</v>
      </c>
      <c r="D6" s="9">
        <f>D5+7.01</f>
        <v>59.01</v>
      </c>
      <c r="E6" s="9">
        <f>F5+60.24</f>
        <v>391.19</v>
      </c>
      <c r="F6" s="9">
        <f>F5+61.96</f>
        <v>392.91</v>
      </c>
      <c r="G6" s="6">
        <f t="shared" si="1"/>
        <v>0.5901</v>
      </c>
      <c r="H6" s="6">
        <f>(1-($D6/$C6))*-1</f>
        <v>0.002037697402</v>
      </c>
      <c r="I6" s="7">
        <f t="shared" ref="I6:I7" si="5">(1-($F6/$E6))*-1</f>
        <v>0.00439684041</v>
      </c>
    </row>
    <row r="7">
      <c r="B7" s="4">
        <v>2.0</v>
      </c>
      <c r="C7" s="9">
        <f t="shared" ref="C7:D7" si="4">C5+13.79</f>
        <v>65.79</v>
      </c>
      <c r="D7" s="9">
        <f t="shared" si="4"/>
        <v>65.79</v>
      </c>
      <c r="E7" s="9">
        <f>F5+120.47+3.39</f>
        <v>454.81</v>
      </c>
      <c r="F7" s="9">
        <f>F5+125.12+(40/60)</f>
        <v>456.7366667</v>
      </c>
      <c r="G7" s="6">
        <f t="shared" si="1"/>
        <v>0.6579</v>
      </c>
      <c r="H7" s="6">
        <f t="shared" ref="H7:H9" si="6">(1-($D7/$C7))</f>
        <v>0</v>
      </c>
      <c r="I7" s="7">
        <f t="shared" si="5"/>
        <v>0.004236201198</v>
      </c>
    </row>
    <row r="8">
      <c r="B8" s="4">
        <v>2.5</v>
      </c>
      <c r="C8" s="10">
        <f>C7+5.53</f>
        <v>71.32</v>
      </c>
      <c r="D8" s="10">
        <f>D7+5.94</f>
        <v>71.73</v>
      </c>
      <c r="E8" s="10">
        <f>44.48+E7</f>
        <v>499.29</v>
      </c>
      <c r="F8" s="11">
        <f>49.79+F7</f>
        <v>506.5266667</v>
      </c>
      <c r="G8" s="12">
        <f t="shared" si="1"/>
        <v>0.7173</v>
      </c>
      <c r="H8" s="12">
        <f t="shared" si="6"/>
        <v>-0.005748738082</v>
      </c>
      <c r="I8" s="7">
        <f t="shared" ref="I8:I9" si="8">(1-($F8/$E8))</f>
        <v>-0.01449391469</v>
      </c>
    </row>
    <row r="9">
      <c r="B9" s="4">
        <v>3.0</v>
      </c>
      <c r="C9" s="10">
        <f t="shared" ref="C9:D9" si="7">C7+11.06</f>
        <v>76.85</v>
      </c>
      <c r="D9" s="10">
        <f t="shared" si="7"/>
        <v>76.85</v>
      </c>
      <c r="E9" s="10">
        <f>88.97+E7</f>
        <v>543.78</v>
      </c>
      <c r="F9" s="10">
        <f>85.39+F8</f>
        <v>591.9166667</v>
      </c>
      <c r="G9" s="6">
        <f t="shared" si="1"/>
        <v>0.7685</v>
      </c>
      <c r="H9" s="12">
        <f t="shared" si="6"/>
        <v>0</v>
      </c>
      <c r="I9" s="7">
        <f t="shared" si="8"/>
        <v>-0.08852231908</v>
      </c>
    </row>
    <row r="11">
      <c r="B11" s="11"/>
    </row>
  </sheetData>
  <drawing r:id="rId1"/>
</worksheet>
</file>