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SP" sheetId="1" r:id="rId3"/>
    <sheet state="visible" name="Defect" sheetId="2" r:id="rId4"/>
  </sheets>
  <definedNames/>
  <calcPr/>
</workbook>
</file>

<file path=xl/sharedStrings.xml><?xml version="1.0" encoding="utf-8"?>
<sst xmlns="http://schemas.openxmlformats.org/spreadsheetml/2006/main" count="60" uniqueCount="39">
  <si>
    <t>Autor</t>
  </si>
  <si>
    <t>No. De Defecto</t>
  </si>
  <si>
    <t>Filiberto Francisco Vázquez Rodríguez</t>
  </si>
  <si>
    <t>Fecha</t>
  </si>
  <si>
    <t>Fase Inyectada</t>
  </si>
  <si>
    <t>Fase Encontrada</t>
  </si>
  <si>
    <t>Tiempo de arreglo</t>
  </si>
  <si>
    <t>Descripción</t>
  </si>
  <si>
    <t>Integración US31</t>
  </si>
  <si>
    <t>42 mins</t>
  </si>
  <si>
    <t>Error con id de nuevo pago</t>
  </si>
  <si>
    <t>Date</t>
  </si>
  <si>
    <t>Tests US31</t>
  </si>
  <si>
    <t>51 mins</t>
  </si>
  <si>
    <t>Task</t>
  </si>
  <si>
    <t>Error 302 != 200 (Creación del cliente)</t>
  </si>
  <si>
    <t>Start</t>
  </si>
  <si>
    <t>Stop</t>
  </si>
  <si>
    <t>Break Time</t>
  </si>
  <si>
    <t>Actual Time</t>
  </si>
  <si>
    <t>Comment</t>
  </si>
  <si>
    <t>Estimated</t>
  </si>
  <si>
    <t>Actual</t>
  </si>
  <si>
    <t>Error</t>
  </si>
  <si>
    <t>Análisis de US31 - Crear Cliente</t>
  </si>
  <si>
    <t>Tarea Iniciada</t>
  </si>
  <si>
    <t>Tarea continuada</t>
  </si>
  <si>
    <t>Tarea completada</t>
  </si>
  <si>
    <t>Implementación de US31 - Crear Cliente</t>
  </si>
  <si>
    <t>Diseño de US31 - Crear Cliente</t>
  </si>
  <si>
    <t>Tests de US31</t>
  </si>
  <si>
    <t>Documentación de US31</t>
  </si>
  <si>
    <t>Integración de US14</t>
  </si>
  <si>
    <t>Integración de US8</t>
  </si>
  <si>
    <t>Ayuda de US8</t>
  </si>
  <si>
    <t>Ayuda de US5</t>
  </si>
  <si>
    <t>Documentación de US22, US23 y US40</t>
  </si>
  <si>
    <t>Documentación de US21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</si>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</sst>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d/m/yyyy"/>
    <numFmt numFmtId="166" formatCode="dd/mm/yyyy"/>
  </numFmts>
  <fonts count="9">
    <font>
      <sz val="10.0"/>
      <color rgb="FF000000"/>
      <name val="Arial"/>
    </font>
    <font>
      <color rgb="FFFFFFFF"/>
    </font>
    <font>
      <b/>
      <name val="Arial"/>
    </font>
    <font>
      <b/>
      <sz val="12.0"/>
      <color rgb="FFFFFFFF"/>
      <name val="Calibri"/>
    </font>
    <font>
      <name val="Arial"/>
    </font>
    <font/>
    <font>
      <color rgb="FF000000"/>
      <name val="Arial"/>
    </font>
    <font>
      <b/>
    </font>
    <font>
      <u/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bottom"/>
    </xf>
    <xf borderId="1" fillId="3" fontId="3" numFmtId="0" xfId="0" applyAlignment="1" applyBorder="1" applyFill="1" applyFont="1">
      <alignment vertical="bottom"/>
    </xf>
    <xf borderId="2" fillId="0" fontId="4" numFmtId="0" xfId="0" applyAlignment="1" applyBorder="1" applyFont="1">
      <alignment horizontal="center" readingOrder="0" vertical="bottom"/>
    </xf>
    <xf borderId="3" fillId="3" fontId="3" numFmtId="0" xfId="0" applyAlignment="1" applyBorder="1" applyFont="1">
      <alignment vertical="bottom"/>
    </xf>
    <xf borderId="2" fillId="0" fontId="5" numFmtId="0" xfId="0" applyBorder="1" applyFont="1"/>
    <xf borderId="3" fillId="3" fontId="3" numFmtId="0" xfId="0" applyAlignment="1" applyBorder="1" applyFont="1">
      <alignment readingOrder="0" vertical="bottom"/>
    </xf>
    <xf borderId="3" fillId="0" fontId="5" numFmtId="0" xfId="0" applyBorder="1" applyFont="1"/>
    <xf borderId="1" fillId="0" fontId="5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1" fillId="0" fontId="5" numFmtId="164" xfId="0" applyAlignment="1" applyBorder="1" applyFont="1" applyNumberFormat="1">
      <alignment readingOrder="0"/>
    </xf>
    <xf borderId="4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5" fillId="2" fontId="2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left" readingOrder="0" vertical="bottom"/>
    </xf>
    <xf borderId="6" fillId="2" fontId="2" numFmtId="0" xfId="0" applyAlignment="1" applyBorder="1" applyFont="1">
      <alignment horizontal="center" readingOrder="0" vertical="bottom"/>
    </xf>
    <xf borderId="1" fillId="0" fontId="5" numFmtId="0" xfId="0" applyBorder="1" applyFont="1"/>
    <xf borderId="6" fillId="2" fontId="2" numFmtId="0" xfId="0" applyAlignment="1" applyBorder="1" applyFont="1">
      <alignment horizontal="center" vertical="bottom"/>
    </xf>
    <xf borderId="0" fillId="0" fontId="5" numFmtId="0" xfId="0" applyAlignment="1" applyFont="1">
      <alignment readingOrder="0"/>
    </xf>
    <xf borderId="5" fillId="2" fontId="2" numFmtId="0" xfId="0" applyAlignment="1" applyBorder="1" applyFont="1">
      <alignment horizontal="center" readingOrder="0" vertical="bottom"/>
    </xf>
    <xf borderId="1" fillId="0" fontId="4" numFmtId="165" xfId="0" applyAlignment="1" applyBorder="1" applyFont="1" applyNumberFormat="1">
      <alignment horizontal="center" vertical="bottom"/>
    </xf>
    <xf borderId="3" fillId="0" fontId="4" numFmtId="0" xfId="0" applyAlignment="1" applyBorder="1" applyFont="1">
      <alignment horizontal="center" vertical="bottom"/>
    </xf>
    <xf borderId="3" fillId="0" fontId="4" numFmtId="20" xfId="0" applyAlignment="1" applyBorder="1" applyFont="1" applyNumberFormat="1">
      <alignment horizontal="center" vertical="bottom"/>
    </xf>
    <xf borderId="3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3" fillId="0" fontId="4" numFmtId="20" xfId="0" applyAlignment="1" applyBorder="1" applyFont="1" applyNumberFormat="1">
      <alignment horizontal="center" readingOrder="0" vertical="bottom"/>
    </xf>
    <xf borderId="3" fillId="0" fontId="4" numFmtId="10" xfId="0" applyAlignment="1" applyBorder="1" applyFont="1" applyNumberFormat="1">
      <alignment horizontal="center" vertical="bottom"/>
    </xf>
    <xf borderId="5" fillId="0" fontId="4" numFmtId="165" xfId="0" applyAlignment="1" applyBorder="1" applyFont="1" applyNumberFormat="1">
      <alignment horizontal="center" readingOrder="0" vertical="bottom"/>
    </xf>
    <xf borderId="6" fillId="0" fontId="4" numFmtId="20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readingOrder="0" vertical="bottom"/>
    </xf>
    <xf borderId="6" fillId="0" fontId="4" numFmtId="20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readingOrder="0" vertical="bottom"/>
    </xf>
    <xf borderId="3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vertical="bottom"/>
    </xf>
    <xf borderId="1" fillId="4" fontId="6" numFmtId="0" xfId="0" applyAlignment="1" applyBorder="1" applyFill="1" applyFont="1">
      <alignment readingOrder="0"/>
    </xf>
    <xf borderId="0" fillId="4" fontId="6" numFmtId="0" xfId="0" applyAlignment="1" applyFont="1">
      <alignment readingOrder="0"/>
    </xf>
    <xf borderId="0" fillId="0" fontId="5" numFmtId="20" xfId="0" applyFont="1" applyNumberFormat="1"/>
    <xf borderId="6" fillId="0" fontId="4" numFmtId="0" xfId="0" applyAlignment="1" applyBorder="1" applyFont="1">
      <alignment readingOrder="0" vertical="bottom"/>
    </xf>
    <xf borderId="5" fillId="0" fontId="4" numFmtId="166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0" fontId="8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3.14"/>
    <col customWidth="1" min="8" max="8" width="16.29"/>
    <col customWidth="1" min="10" max="10" width="33.71"/>
  </cols>
  <sheetData>
    <row r="2">
      <c r="B2" s="2" t="s">
        <v>0</v>
      </c>
      <c r="C2" s="4" t="s">
        <v>2</v>
      </c>
      <c r="D2" s="6"/>
      <c r="E2" s="6"/>
      <c r="F2" s="8"/>
      <c r="G2" s="10"/>
    </row>
    <row r="3">
      <c r="B3" s="12"/>
      <c r="C3" s="12"/>
      <c r="D3" s="12"/>
      <c r="E3" s="12"/>
      <c r="F3" s="12"/>
      <c r="G3" s="12"/>
      <c r="H3" s="12"/>
    </row>
    <row r="4">
      <c r="B4" s="14" t="s">
        <v>11</v>
      </c>
      <c r="C4" s="16" t="s">
        <v>14</v>
      </c>
      <c r="D4" s="18" t="s">
        <v>16</v>
      </c>
      <c r="E4" s="18" t="s">
        <v>17</v>
      </c>
      <c r="F4" s="18" t="s">
        <v>18</v>
      </c>
      <c r="G4" s="18" t="s">
        <v>19</v>
      </c>
      <c r="H4" s="18" t="s">
        <v>20</v>
      </c>
      <c r="J4" s="20" t="s">
        <v>14</v>
      </c>
      <c r="K4" s="16" t="s">
        <v>21</v>
      </c>
      <c r="L4" s="16" t="s">
        <v>22</v>
      </c>
      <c r="M4" s="16" t="s">
        <v>23</v>
      </c>
    </row>
    <row r="5">
      <c r="B5" s="21">
        <v>43173.0</v>
      </c>
      <c r="C5" s="22" t="s">
        <v>24</v>
      </c>
      <c r="D5" s="23">
        <v>0.7013888888888888</v>
      </c>
      <c r="E5" s="23">
        <v>0.7236111111111111</v>
      </c>
      <c r="F5" s="22">
        <v>0.0</v>
      </c>
      <c r="G5" s="23">
        <f t="shared" ref="G5:G20" si="1">E5-D5</f>
        <v>0.02222222222</v>
      </c>
      <c r="H5" s="24" t="s">
        <v>25</v>
      </c>
      <c r="I5" s="25"/>
      <c r="J5" s="22" t="str">
        <f t="shared" ref="J5:J20" si="2">C5</f>
        <v>Análisis de US31 - Crear Cliente</v>
      </c>
      <c r="K5" s="26">
        <v>0.041666666666666664</v>
      </c>
      <c r="L5" s="23">
        <f t="shared" ref="L5:L20" si="3">G5</f>
        <v>0.02222222222</v>
      </c>
      <c r="M5" s="27">
        <f t="shared" ref="M5:M20" si="4">((ABS(L5-K5))/L5)</f>
        <v>0.875</v>
      </c>
    </row>
    <row r="6">
      <c r="B6" s="28">
        <v>43173.0</v>
      </c>
      <c r="C6" s="22" t="s">
        <v>24</v>
      </c>
      <c r="D6" s="29">
        <v>0.9243055555555556</v>
      </c>
      <c r="E6" s="29">
        <v>0.9625</v>
      </c>
      <c r="F6" s="30">
        <v>0.0</v>
      </c>
      <c r="G6" s="31">
        <f t="shared" si="1"/>
        <v>0.03819444444</v>
      </c>
      <c r="H6" s="32" t="s">
        <v>26</v>
      </c>
      <c r="J6" s="33" t="str">
        <f t="shared" si="2"/>
        <v>Análisis de US31 - Crear Cliente</v>
      </c>
      <c r="K6" s="29">
        <v>0.041666666666666664</v>
      </c>
      <c r="L6" s="29">
        <f t="shared" si="3"/>
        <v>0.03819444444</v>
      </c>
      <c r="M6" s="27">
        <f t="shared" si="4"/>
        <v>0.09090909091</v>
      </c>
    </row>
    <row r="7">
      <c r="B7" s="28">
        <v>43174.0</v>
      </c>
      <c r="C7" s="22" t="s">
        <v>24</v>
      </c>
      <c r="D7" s="29">
        <v>0.5402777777777777</v>
      </c>
      <c r="E7" s="29">
        <v>0.6361111111111111</v>
      </c>
      <c r="F7" s="30">
        <v>0.0</v>
      </c>
      <c r="G7" s="31">
        <f t="shared" si="1"/>
        <v>0.09583333333</v>
      </c>
      <c r="H7" s="32" t="s">
        <v>27</v>
      </c>
      <c r="J7" s="33" t="str">
        <f t="shared" si="2"/>
        <v>Análisis de US31 - Crear Cliente</v>
      </c>
      <c r="K7" s="29">
        <v>0.041666666666666664</v>
      </c>
      <c r="L7" s="29">
        <f t="shared" si="3"/>
        <v>0.09583333333</v>
      </c>
      <c r="M7" s="27">
        <f t="shared" si="4"/>
        <v>0.5652173913</v>
      </c>
    </row>
    <row r="8">
      <c r="B8" s="28">
        <v>43174.0</v>
      </c>
      <c r="C8" s="34" t="s">
        <v>28</v>
      </c>
      <c r="D8" s="29">
        <v>0.6944444444444444</v>
      </c>
      <c r="E8" s="29">
        <v>0.7298611111111111</v>
      </c>
      <c r="F8" s="30">
        <v>0.0</v>
      </c>
      <c r="G8" s="31">
        <f t="shared" si="1"/>
        <v>0.03541666667</v>
      </c>
      <c r="H8" s="35" t="s">
        <v>25</v>
      </c>
      <c r="J8" s="33" t="str">
        <f t="shared" si="2"/>
        <v>Implementación de US31 - Crear Cliente</v>
      </c>
      <c r="K8" s="29">
        <v>0.041666666666666664</v>
      </c>
      <c r="L8" s="29">
        <f t="shared" si="3"/>
        <v>0.03541666667</v>
      </c>
      <c r="M8" s="27">
        <f t="shared" si="4"/>
        <v>0.1764705882</v>
      </c>
    </row>
    <row r="9">
      <c r="B9" s="28">
        <v>43174.0</v>
      </c>
      <c r="C9" s="34" t="s">
        <v>29</v>
      </c>
      <c r="D9" s="29">
        <v>0.7375</v>
      </c>
      <c r="E9" s="29">
        <v>0.78125</v>
      </c>
      <c r="F9" s="30">
        <v>0.0</v>
      </c>
      <c r="G9" s="31">
        <f t="shared" si="1"/>
        <v>0.04375</v>
      </c>
      <c r="H9" s="36" t="s">
        <v>27</v>
      </c>
      <c r="J9" s="33" t="str">
        <f t="shared" si="2"/>
        <v>Diseño de US31 - Crear Cliente</v>
      </c>
      <c r="K9" s="29">
        <v>0.041666666666666664</v>
      </c>
      <c r="L9" s="29">
        <f t="shared" si="3"/>
        <v>0.04375</v>
      </c>
      <c r="M9" s="27">
        <f t="shared" si="4"/>
        <v>0.04761904762</v>
      </c>
    </row>
    <row r="10">
      <c r="B10" s="28">
        <v>43175.0</v>
      </c>
      <c r="C10" s="37" t="s">
        <v>28</v>
      </c>
      <c r="D10" s="29">
        <v>0.4041666666666667</v>
      </c>
      <c r="E10" s="29">
        <v>0.5576388888888889</v>
      </c>
      <c r="F10" s="30">
        <v>20.0</v>
      </c>
      <c r="G10" s="31">
        <f t="shared" si="1"/>
        <v>0.1534722222</v>
      </c>
      <c r="H10" s="35" t="s">
        <v>25</v>
      </c>
      <c r="J10" s="33" t="str">
        <f t="shared" si="2"/>
        <v>Implementación de US31 - Crear Cliente</v>
      </c>
      <c r="K10" s="29">
        <v>0.041666666666666664</v>
      </c>
      <c r="L10" s="29">
        <f t="shared" si="3"/>
        <v>0.1534722222</v>
      </c>
      <c r="M10" s="27">
        <f t="shared" si="4"/>
        <v>0.7285067873</v>
      </c>
      <c r="N10" s="38">
        <f>L10+L11</f>
        <v>0.2680555556</v>
      </c>
    </row>
    <row r="11">
      <c r="B11" s="28">
        <v>43178.0</v>
      </c>
      <c r="C11" s="34" t="s">
        <v>28</v>
      </c>
      <c r="D11" s="29">
        <v>0.7868055555555555</v>
      </c>
      <c r="E11" s="29">
        <v>0.9013888888888889</v>
      </c>
      <c r="F11" s="30">
        <v>15.0</v>
      </c>
      <c r="G11" s="31">
        <f t="shared" si="1"/>
        <v>0.1145833333</v>
      </c>
      <c r="H11" s="36" t="s">
        <v>27</v>
      </c>
      <c r="J11" s="33" t="str">
        <f t="shared" si="2"/>
        <v>Implementación de US31 - Crear Cliente</v>
      </c>
      <c r="K11" s="29">
        <v>0.10416666666666667</v>
      </c>
      <c r="L11" s="29">
        <f t="shared" si="3"/>
        <v>0.1145833333</v>
      </c>
      <c r="M11" s="27">
        <f t="shared" si="4"/>
        <v>0.09090909091</v>
      </c>
    </row>
    <row r="12">
      <c r="B12" s="28">
        <v>43179.0</v>
      </c>
      <c r="C12" s="30" t="s">
        <v>30</v>
      </c>
      <c r="D12" s="29">
        <v>0.47430555555555554</v>
      </c>
      <c r="E12" s="29">
        <v>0.5055555555555555</v>
      </c>
      <c r="F12" s="30">
        <v>0.0</v>
      </c>
      <c r="G12" s="31">
        <f t="shared" si="1"/>
        <v>0.03125</v>
      </c>
      <c r="H12" s="35" t="s">
        <v>25</v>
      </c>
      <c r="J12" s="33" t="str">
        <f t="shared" si="2"/>
        <v>Tests de US31</v>
      </c>
      <c r="K12" s="29">
        <v>0.041666666666666664</v>
      </c>
      <c r="L12" s="29">
        <f t="shared" si="3"/>
        <v>0.03125</v>
      </c>
      <c r="M12" s="27">
        <f t="shared" si="4"/>
        <v>0.3333333333</v>
      </c>
    </row>
    <row r="13">
      <c r="B13" s="28">
        <v>43179.0</v>
      </c>
      <c r="C13" s="30" t="s">
        <v>31</v>
      </c>
      <c r="D13" s="29">
        <v>0.7229166666666667</v>
      </c>
      <c r="E13" s="29">
        <v>0.8104166666666667</v>
      </c>
      <c r="F13" s="30">
        <v>0.0</v>
      </c>
      <c r="G13" s="31">
        <f t="shared" si="1"/>
        <v>0.0875</v>
      </c>
      <c r="H13" s="39" t="s">
        <v>27</v>
      </c>
      <c r="J13" s="33" t="str">
        <f t="shared" si="2"/>
        <v>Documentación de US31</v>
      </c>
      <c r="K13" s="29">
        <v>0.08333333333333333</v>
      </c>
      <c r="L13" s="29">
        <f t="shared" si="3"/>
        <v>0.0875</v>
      </c>
      <c r="M13" s="27">
        <f t="shared" si="4"/>
        <v>0.04761904762</v>
      </c>
    </row>
    <row r="14">
      <c r="B14" s="28">
        <v>43179.0</v>
      </c>
      <c r="C14" s="30" t="s">
        <v>32</v>
      </c>
      <c r="D14" s="29">
        <v>0.8118055555555556</v>
      </c>
      <c r="E14" s="29">
        <v>0.85625</v>
      </c>
      <c r="F14" s="30">
        <v>0.0</v>
      </c>
      <c r="G14" s="31">
        <f t="shared" si="1"/>
        <v>0.04444444444</v>
      </c>
      <c r="H14" s="39" t="s">
        <v>27</v>
      </c>
      <c r="J14" s="33" t="str">
        <f t="shared" si="2"/>
        <v>Integración de US14</v>
      </c>
      <c r="K14" s="29">
        <v>0.041666666666666664</v>
      </c>
      <c r="L14" s="29">
        <f t="shared" si="3"/>
        <v>0.04444444444</v>
      </c>
      <c r="M14" s="27">
        <f t="shared" si="4"/>
        <v>0.0625</v>
      </c>
    </row>
    <row r="15">
      <c r="B15" s="28">
        <v>43179.0</v>
      </c>
      <c r="C15" s="30" t="s">
        <v>30</v>
      </c>
      <c r="D15" s="29">
        <v>0.8840277777777777</v>
      </c>
      <c r="E15" s="29">
        <v>0.9611111111111111</v>
      </c>
      <c r="F15" s="30">
        <v>0.0</v>
      </c>
      <c r="G15" s="31">
        <f t="shared" si="1"/>
        <v>0.07708333333</v>
      </c>
      <c r="H15" s="39" t="s">
        <v>27</v>
      </c>
      <c r="J15" s="33" t="str">
        <f t="shared" si="2"/>
        <v>Tests de US31</v>
      </c>
      <c r="K15" s="29">
        <v>0.041666666666666664</v>
      </c>
      <c r="L15" s="29">
        <f t="shared" si="3"/>
        <v>0.07708333333</v>
      </c>
      <c r="M15" s="27">
        <f t="shared" si="4"/>
        <v>0.4594594595</v>
      </c>
      <c r="N15" s="38">
        <f>SUM(L12:L15)</f>
        <v>0.2402777778</v>
      </c>
    </row>
    <row r="16">
      <c r="B16" s="28">
        <v>43181.0</v>
      </c>
      <c r="C16" s="30" t="s">
        <v>33</v>
      </c>
      <c r="D16" s="29">
        <v>0.7361111111111112</v>
      </c>
      <c r="E16" s="29">
        <v>0.7666666666666667</v>
      </c>
      <c r="F16" s="30">
        <v>0.0</v>
      </c>
      <c r="G16" s="31">
        <f t="shared" si="1"/>
        <v>0.03055555556</v>
      </c>
      <c r="H16" s="39" t="s">
        <v>27</v>
      </c>
      <c r="J16" s="33" t="str">
        <f t="shared" si="2"/>
        <v>Integración de US8</v>
      </c>
      <c r="K16" s="29">
        <v>0.020833333333333332</v>
      </c>
      <c r="L16" s="29">
        <f t="shared" si="3"/>
        <v>0.03055555556</v>
      </c>
      <c r="M16" s="27">
        <f t="shared" si="4"/>
        <v>0.3181818182</v>
      </c>
    </row>
    <row r="17">
      <c r="B17" s="28">
        <v>43181.0</v>
      </c>
      <c r="C17" s="30" t="s">
        <v>34</v>
      </c>
      <c r="D17" s="29">
        <v>0.8034722222222223</v>
      </c>
      <c r="E17" s="29">
        <v>0.8194444444444444</v>
      </c>
      <c r="F17" s="30">
        <v>0.0</v>
      </c>
      <c r="G17" s="31">
        <f t="shared" si="1"/>
        <v>0.01597222222</v>
      </c>
      <c r="H17" s="39" t="s">
        <v>27</v>
      </c>
      <c r="J17" s="33" t="str">
        <f t="shared" si="2"/>
        <v>Ayuda de US8</v>
      </c>
      <c r="K17" s="29">
        <v>0.020833333333333332</v>
      </c>
      <c r="L17" s="29">
        <f t="shared" si="3"/>
        <v>0.01597222222</v>
      </c>
      <c r="M17" s="27">
        <f t="shared" si="4"/>
        <v>0.3043478261</v>
      </c>
    </row>
    <row r="18">
      <c r="A18" s="19"/>
      <c r="B18" s="28">
        <v>43181.0</v>
      </c>
      <c r="C18" s="30" t="s">
        <v>35</v>
      </c>
      <c r="D18" s="29">
        <v>0.86875</v>
      </c>
      <c r="E18" s="29">
        <v>0.8944444444444445</v>
      </c>
      <c r="F18" s="30">
        <v>0.0</v>
      </c>
      <c r="G18" s="31">
        <f t="shared" si="1"/>
        <v>0.02569444444</v>
      </c>
      <c r="H18" s="39" t="s">
        <v>27</v>
      </c>
      <c r="J18" s="33" t="str">
        <f t="shared" si="2"/>
        <v>Ayuda de US5</v>
      </c>
      <c r="K18" s="29">
        <v>0.020833333333333332</v>
      </c>
      <c r="L18" s="29">
        <f t="shared" si="3"/>
        <v>0.02569444444</v>
      </c>
      <c r="M18" s="27">
        <f t="shared" si="4"/>
        <v>0.1891891892</v>
      </c>
    </row>
    <row r="19">
      <c r="A19" s="19"/>
      <c r="B19" s="40">
        <v>43193.0</v>
      </c>
      <c r="C19" s="30" t="s">
        <v>36</v>
      </c>
      <c r="D19" s="29">
        <v>0.45902777777777776</v>
      </c>
      <c r="E19" s="29">
        <v>0.5395833333333333</v>
      </c>
      <c r="F19" s="30">
        <v>0.0</v>
      </c>
      <c r="G19" s="31">
        <f t="shared" si="1"/>
        <v>0.08055555556</v>
      </c>
      <c r="H19" s="39" t="s">
        <v>27</v>
      </c>
      <c r="J19" s="33" t="str">
        <f t="shared" si="2"/>
        <v>Documentación de US22, US23 y US40</v>
      </c>
      <c r="K19" s="29">
        <v>0.0625</v>
      </c>
      <c r="L19" s="29">
        <f t="shared" si="3"/>
        <v>0.08055555556</v>
      </c>
      <c r="M19" s="27">
        <f t="shared" si="4"/>
        <v>0.224137931</v>
      </c>
    </row>
    <row r="20">
      <c r="B20" s="28">
        <v>43194.0</v>
      </c>
      <c r="C20" s="30" t="s">
        <v>37</v>
      </c>
      <c r="D20" s="29">
        <v>0.3548611111111111</v>
      </c>
      <c r="E20" s="29">
        <v>0.37083333333333335</v>
      </c>
      <c r="F20" s="30">
        <v>0.0</v>
      </c>
      <c r="G20" s="31">
        <f t="shared" si="1"/>
        <v>0.01597222222</v>
      </c>
      <c r="H20" s="39" t="s">
        <v>27</v>
      </c>
      <c r="J20" s="33" t="str">
        <f t="shared" si="2"/>
        <v>Documentación de US21</v>
      </c>
      <c r="K20" s="29">
        <v>0.0625</v>
      </c>
      <c r="L20" s="29">
        <f t="shared" si="3"/>
        <v>0.01597222222</v>
      </c>
      <c r="M20" s="27">
        <f t="shared" si="4"/>
        <v>2.913043478</v>
      </c>
    </row>
    <row r="21">
      <c r="F21" s="41" t="s">
        <v>38</v>
      </c>
      <c r="G21" s="38">
        <f>SUM(G5:G20)</f>
        <v>0.9125</v>
      </c>
      <c r="K21" s="38">
        <f t="shared" ref="K21:L21" si="5">SUM(K5:K20)</f>
        <v>0.75</v>
      </c>
      <c r="L21" s="38">
        <f t="shared" si="5"/>
        <v>0.9125</v>
      </c>
    </row>
    <row r="22">
      <c r="M22" s="42"/>
    </row>
    <row r="23">
      <c r="M23" s="42"/>
    </row>
    <row r="25">
      <c r="D25" s="38">
        <f>SUM(G12,G15)</f>
        <v>0.1083333333</v>
      </c>
    </row>
  </sheetData>
  <mergeCells count="1">
    <mergeCell ref="C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7.86"/>
    <col customWidth="1" min="4" max="5" width="17.43"/>
    <col customWidth="1" min="6" max="6" width="22.14"/>
    <col customWidth="1" min="7" max="7" width="57.43"/>
  </cols>
  <sheetData>
    <row r="2">
      <c r="B2" s="1"/>
      <c r="C2" s="1"/>
      <c r="D2" s="1"/>
      <c r="E2" s="1"/>
      <c r="F2" s="1"/>
      <c r="G2" s="1"/>
    </row>
    <row r="3">
      <c r="B3" s="3" t="s">
        <v>1</v>
      </c>
      <c r="C3" s="5" t="s">
        <v>3</v>
      </c>
      <c r="D3" s="7" t="s">
        <v>4</v>
      </c>
      <c r="E3" s="7" t="s">
        <v>5</v>
      </c>
      <c r="F3" s="7" t="s">
        <v>6</v>
      </c>
      <c r="G3" s="5" t="s">
        <v>7</v>
      </c>
    </row>
    <row r="4">
      <c r="B4" s="9">
        <v>12.0</v>
      </c>
      <c r="C4" s="11">
        <v>43178.0</v>
      </c>
      <c r="D4" s="9" t="s">
        <v>8</v>
      </c>
      <c r="E4" s="9" t="s">
        <v>8</v>
      </c>
      <c r="F4" s="9" t="s">
        <v>9</v>
      </c>
      <c r="G4" s="9" t="s">
        <v>10</v>
      </c>
      <c r="H4" s="13"/>
    </row>
    <row r="5">
      <c r="B5" s="9">
        <v>13.0</v>
      </c>
      <c r="C5" s="11">
        <v>43179.0</v>
      </c>
      <c r="D5" s="9" t="s">
        <v>12</v>
      </c>
      <c r="E5" s="9" t="s">
        <v>12</v>
      </c>
      <c r="F5" s="15" t="s">
        <v>13</v>
      </c>
      <c r="G5" s="9" t="s">
        <v>15</v>
      </c>
      <c r="H5" s="13"/>
    </row>
    <row r="6">
      <c r="B6" s="17"/>
      <c r="C6" s="17"/>
      <c r="D6" s="17"/>
      <c r="E6" s="17"/>
      <c r="F6" s="17"/>
      <c r="G6" s="17"/>
      <c r="H6" s="13"/>
    </row>
    <row r="7">
      <c r="B7" s="17"/>
      <c r="C7" s="17"/>
      <c r="D7" s="17"/>
      <c r="E7" s="17"/>
      <c r="F7" s="17"/>
      <c r="G7" s="17"/>
      <c r="H7" s="13"/>
    </row>
    <row r="8">
      <c r="B8" s="17"/>
      <c r="C8" s="17"/>
      <c r="D8" s="17"/>
      <c r="E8" s="17"/>
      <c r="F8" s="17"/>
      <c r="G8" s="17"/>
      <c r="H8" s="13"/>
    </row>
    <row r="9">
      <c r="B9" s="17"/>
      <c r="C9" s="17"/>
      <c r="D9" s="17"/>
      <c r="E9" s="17"/>
      <c r="F9" s="17"/>
      <c r="G9" s="17"/>
      <c r="H9" s="19"/>
    </row>
    <row r="10">
      <c r="B10" s="17"/>
      <c r="C10" s="17"/>
      <c r="D10" s="17"/>
      <c r="E10" s="17"/>
      <c r="F10" s="17"/>
      <c r="G10" s="17"/>
      <c r="H10" s="19"/>
    </row>
    <row r="11">
      <c r="B11" s="17"/>
      <c r="C11" s="17"/>
      <c r="D11" s="17"/>
      <c r="E11" s="17"/>
      <c r="F11" s="17"/>
      <c r="G11" s="17"/>
      <c r="H11" s="19"/>
    </row>
    <row r="12">
      <c r="B12" s="17"/>
      <c r="C12" s="17"/>
      <c r="D12" s="17"/>
      <c r="E12" s="17"/>
      <c r="F12" s="17"/>
      <c r="G12" s="17"/>
      <c r="H12" s="19"/>
    </row>
    <row r="13">
      <c r="B13" s="17"/>
      <c r="C13" s="17"/>
      <c r="D13" s="17"/>
      <c r="E13" s="17"/>
      <c r="F13" s="17"/>
      <c r="G13" s="17"/>
    </row>
    <row r="14">
      <c r="B14" s="17"/>
      <c r="C14" s="17"/>
      <c r="D14" s="17"/>
      <c r="E14" s="17"/>
      <c r="F14" s="17"/>
      <c r="G14" s="17"/>
    </row>
    <row r="15">
      <c r="B15" s="17"/>
      <c r="C15" s="17"/>
      <c r="D15" s="17"/>
      <c r="E15" s="17"/>
      <c r="F15" s="17"/>
      <c r="G15" s="17"/>
    </row>
    <row r="16">
      <c r="B16" s="17"/>
      <c r="C16" s="17"/>
      <c r="D16" s="17"/>
      <c r="E16" s="17"/>
      <c r="F16" s="17"/>
      <c r="G16" s="17"/>
    </row>
    <row r="17">
      <c r="B17" s="17"/>
      <c r="C17" s="17"/>
      <c r="D17" s="17"/>
      <c r="E17" s="17"/>
      <c r="F17" s="17"/>
      <c r="G17" s="17"/>
    </row>
    <row r="18">
      <c r="B18" s="17"/>
      <c r="C18" s="17"/>
      <c r="D18" s="17"/>
      <c r="E18" s="17"/>
      <c r="F18" s="17"/>
      <c r="G18" s="17"/>
    </row>
    <row r="19">
      <c r="B19" s="17"/>
      <c r="C19" s="17"/>
      <c r="D19" s="17"/>
      <c r="E19" s="17"/>
      <c r="F19" s="17"/>
      <c r="G19" s="17"/>
    </row>
    <row r="20">
      <c r="B20" s="17"/>
      <c r="C20" s="17"/>
      <c r="D20" s="17"/>
      <c r="E20" s="17"/>
      <c r="F20" s="17"/>
      <c r="G20" s="17"/>
    </row>
    <row r="21">
      <c r="B21" s="17"/>
      <c r="C21" s="17"/>
      <c r="D21" s="17"/>
      <c r="E21" s="17"/>
      <c r="F21" s="17"/>
      <c r="G21" s="17"/>
    </row>
    <row r="22">
      <c r="B22" s="17"/>
      <c r="C22" s="17"/>
      <c r="D22" s="17"/>
      <c r="E22" s="17"/>
      <c r="F22" s="17"/>
      <c r="G22" s="17"/>
    </row>
    <row r="23">
      <c r="B23" s="17"/>
      <c r="C23" s="17"/>
      <c r="D23" s="17"/>
      <c r="E23" s="17"/>
      <c r="F23" s="17"/>
      <c r="G23" s="17"/>
    </row>
    <row r="24">
      <c r="B24" s="17"/>
      <c r="C24" s="17"/>
      <c r="D24" s="17"/>
      <c r="E24" s="17"/>
      <c r="F24" s="17"/>
      <c r="G24" s="1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