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Zak\Documents\GitProjects\GBADoom\"/>
    </mc:Choice>
  </mc:AlternateContent>
  <xr:revisionPtr revIDLastSave="0" documentId="13_ncr:1_{336A219D-219A-4F82-9902-37908716A251}" xr6:coauthVersionLast="47" xr6:coauthVersionMax="47" xr10:uidLastSave="{00000000-0000-0000-0000-000000000000}"/>
  <bookViews>
    <workbookView xWindow="-120" yWindow="-120" windowWidth="29040" windowHeight="15720" firstSheet="1" activeTab="9" xr2:uid="{00000000-000D-0000-FFFF-FFFF00000000}"/>
  </bookViews>
  <sheets>
    <sheet name="Globals" sheetId="1" r:id="rId1"/>
    <sheet name="D_DoomLoop" sheetId="2" r:id="rId2"/>
    <sheet name="E1M1" sheetId="3" r:id="rId3"/>
    <sheet name="E1M2" sheetId="4" r:id="rId4"/>
    <sheet name="Column cache" sheetId="5" r:id="rId5"/>
    <sheet name="IWRAM" sheetId="6" r:id="rId6"/>
    <sheet name="Doom Levels" sheetId="8" r:id="rId7"/>
    <sheet name="Doom2 Levels" sheetId="9" r:id="rId8"/>
    <sheet name="Sigil Levels" sheetId="17" r:id="rId9"/>
    <sheet name="Plutonia Levels" sheetId="15" r:id="rId10"/>
    <sheet name="TNT Levels" sheetId="16" r:id="rId11"/>
    <sheet name="Playthroughs" sheetId="14" r:id="rId12"/>
    <sheet name="Sheet1" sheetId="10" r:id="rId13"/>
    <sheet name="E1M6" sheetId="12" r:id="rId14"/>
    <sheet name="Gamma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9" i="4" l="1"/>
  <c r="C49" i="4"/>
  <c r="D49" i="4"/>
  <c r="E49" i="4"/>
  <c r="F57" i="3"/>
  <c r="C57" i="3"/>
  <c r="D57" i="3"/>
  <c r="E57" i="3" s="1"/>
  <c r="F48" i="4"/>
  <c r="C48" i="4"/>
  <c r="D48" i="4"/>
  <c r="E48" i="4"/>
  <c r="F56" i="3"/>
  <c r="C56" i="3"/>
  <c r="D56" i="3"/>
  <c r="E56" i="3"/>
  <c r="F47" i="4"/>
  <c r="C47" i="4"/>
  <c r="D47" i="4"/>
  <c r="E47" i="4"/>
  <c r="F55" i="3"/>
  <c r="C55" i="3"/>
  <c r="D55" i="3"/>
  <c r="E55" i="3"/>
  <c r="D291" i="10"/>
  <c r="D290" i="10"/>
  <c r="D289" i="10"/>
  <c r="D286" i="10"/>
  <c r="D287" i="10"/>
  <c r="D288" i="10"/>
  <c r="D285" i="10"/>
  <c r="D283" i="10" l="1"/>
  <c r="J268" i="10" l="1"/>
  <c r="J269" i="10"/>
  <c r="J270" i="10"/>
  <c r="J267" i="10"/>
  <c r="K267" i="10" l="1"/>
  <c r="K268" i="10"/>
  <c r="K269" i="10"/>
  <c r="K270" i="10"/>
  <c r="F46" i="4" l="1"/>
  <c r="C46" i="4"/>
  <c r="F54" i="3"/>
  <c r="C54" i="3"/>
  <c r="B41" i="17"/>
  <c r="B40" i="17"/>
  <c r="F49" i="1"/>
  <c r="C49" i="1"/>
  <c r="E10" i="17"/>
  <c r="E9" i="17"/>
  <c r="E8" i="17"/>
  <c r="E7" i="17"/>
  <c r="E6" i="17"/>
  <c r="E5" i="17"/>
  <c r="E4" i="17"/>
  <c r="E3" i="17"/>
  <c r="E2" i="17"/>
  <c r="C9" i="17" s="1"/>
  <c r="D9" i="17" s="1"/>
  <c r="G33" i="16"/>
  <c r="E33" i="16"/>
  <c r="G32" i="16"/>
  <c r="E32" i="16"/>
  <c r="G31" i="16"/>
  <c r="E31" i="16"/>
  <c r="G30" i="16"/>
  <c r="E30" i="16"/>
  <c r="G29" i="16"/>
  <c r="E29" i="16"/>
  <c r="G28" i="16"/>
  <c r="E28" i="16"/>
  <c r="G27" i="16"/>
  <c r="E27" i="16"/>
  <c r="G26" i="16"/>
  <c r="E26" i="16"/>
  <c r="G25" i="16"/>
  <c r="E25" i="16"/>
  <c r="G24" i="16"/>
  <c r="E24" i="16"/>
  <c r="G23" i="16"/>
  <c r="E23" i="16"/>
  <c r="C23" i="16"/>
  <c r="D23" i="16" s="1"/>
  <c r="G22" i="16"/>
  <c r="E22" i="16"/>
  <c r="G21" i="16"/>
  <c r="E21" i="16"/>
  <c r="G20" i="16"/>
  <c r="E20" i="16"/>
  <c r="G19" i="16"/>
  <c r="E19" i="16"/>
  <c r="G18" i="16"/>
  <c r="E18" i="16"/>
  <c r="G17" i="16"/>
  <c r="E17" i="16"/>
  <c r="G16" i="16"/>
  <c r="E16" i="16"/>
  <c r="G15" i="16"/>
  <c r="E15" i="16"/>
  <c r="G14" i="16"/>
  <c r="E14" i="16"/>
  <c r="G13" i="16"/>
  <c r="E13" i="16"/>
  <c r="G12" i="16"/>
  <c r="E12" i="16"/>
  <c r="G11" i="16"/>
  <c r="E11" i="16"/>
  <c r="G10" i="16"/>
  <c r="E10" i="16"/>
  <c r="G9" i="16"/>
  <c r="E9" i="16"/>
  <c r="G8" i="16"/>
  <c r="E8" i="16"/>
  <c r="G7" i="16"/>
  <c r="E7" i="16"/>
  <c r="G6" i="16"/>
  <c r="E6" i="16"/>
  <c r="G5" i="16"/>
  <c r="E5" i="16"/>
  <c r="G4" i="16"/>
  <c r="E4" i="16"/>
  <c r="G3" i="16"/>
  <c r="E3" i="16"/>
  <c r="G2" i="16"/>
  <c r="E2" i="16"/>
  <c r="C33" i="16" s="1"/>
  <c r="D33" i="16" s="1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33" i="15" s="1"/>
  <c r="D33" i="15" s="1"/>
  <c r="C2" i="15"/>
  <c r="D2" i="15" s="1"/>
  <c r="C24" i="16" l="1"/>
  <c r="D24" i="16" s="1"/>
  <c r="C25" i="16"/>
  <c r="D25" i="16" s="1"/>
  <c r="C26" i="16"/>
  <c r="D26" i="16" s="1"/>
  <c r="C27" i="16"/>
  <c r="D27" i="16" s="1"/>
  <c r="C10" i="16"/>
  <c r="D10" i="16" s="1"/>
  <c r="C11" i="16"/>
  <c r="D11" i="16" s="1"/>
  <c r="C12" i="16"/>
  <c r="D12" i="16" s="1"/>
  <c r="C13" i="16"/>
  <c r="D13" i="16" s="1"/>
  <c r="C14" i="16"/>
  <c r="D14" i="16" s="1"/>
  <c r="C22" i="16"/>
  <c r="D22" i="16" s="1"/>
  <c r="C2" i="16"/>
  <c r="D2" i="16" s="1"/>
  <c r="C24" i="15"/>
  <c r="D24" i="15" s="1"/>
  <c r="C25" i="15"/>
  <c r="D25" i="15" s="1"/>
  <c r="C10" i="15"/>
  <c r="D10" i="15" s="1"/>
  <c r="C11" i="15"/>
  <c r="D11" i="15" s="1"/>
  <c r="C12" i="15"/>
  <c r="D12" i="15" s="1"/>
  <c r="C13" i="15"/>
  <c r="D13" i="15" s="1"/>
  <c r="C14" i="15"/>
  <c r="D14" i="15" s="1"/>
  <c r="C22" i="15"/>
  <c r="D22" i="15" s="1"/>
  <c r="C23" i="15"/>
  <c r="D23" i="15" s="1"/>
  <c r="C26" i="15"/>
  <c r="D26" i="15" s="1"/>
  <c r="C2" i="17"/>
  <c r="D2" i="17" s="1"/>
  <c r="C6" i="17"/>
  <c r="D6" i="17" s="1"/>
  <c r="C5" i="17"/>
  <c r="D5" i="17" s="1"/>
  <c r="C3" i="17"/>
  <c r="D3" i="17" s="1"/>
  <c r="C4" i="17"/>
  <c r="D4" i="17" s="1"/>
  <c r="C7" i="17"/>
  <c r="D7" i="17" s="1"/>
  <c r="C10" i="17"/>
  <c r="D10" i="17" s="1"/>
  <c r="C8" i="17"/>
  <c r="D8" i="17" s="1"/>
  <c r="C15" i="16"/>
  <c r="D15" i="16" s="1"/>
  <c r="C29" i="16"/>
  <c r="D29" i="16" s="1"/>
  <c r="C30" i="16"/>
  <c r="D30" i="16" s="1"/>
  <c r="C28" i="16"/>
  <c r="D28" i="16" s="1"/>
  <c r="C5" i="16"/>
  <c r="D5" i="16" s="1"/>
  <c r="C7" i="16"/>
  <c r="D7" i="16" s="1"/>
  <c r="C19" i="16"/>
  <c r="D19" i="16" s="1"/>
  <c r="C31" i="16"/>
  <c r="D31" i="16" s="1"/>
  <c r="C3" i="16"/>
  <c r="D3" i="16" s="1"/>
  <c r="C16" i="16"/>
  <c r="D16" i="16" s="1"/>
  <c r="C32" i="16"/>
  <c r="D32" i="16" s="1"/>
  <c r="C18" i="16"/>
  <c r="D18" i="16" s="1"/>
  <c r="C21" i="16"/>
  <c r="D21" i="16" s="1"/>
  <c r="C4" i="16"/>
  <c r="D4" i="16" s="1"/>
  <c r="C17" i="16"/>
  <c r="D17" i="16" s="1"/>
  <c r="C6" i="16"/>
  <c r="D6" i="16" s="1"/>
  <c r="C8" i="16"/>
  <c r="D8" i="16" s="1"/>
  <c r="C20" i="16"/>
  <c r="D20" i="16" s="1"/>
  <c r="C9" i="16"/>
  <c r="D9" i="16" s="1"/>
  <c r="C27" i="15"/>
  <c r="D27" i="15" s="1"/>
  <c r="C3" i="15"/>
  <c r="D3" i="15" s="1"/>
  <c r="C16" i="15"/>
  <c r="D16" i="15" s="1"/>
  <c r="C29" i="15"/>
  <c r="D29" i="15" s="1"/>
  <c r="C30" i="15"/>
  <c r="D30" i="15" s="1"/>
  <c r="C31" i="15"/>
  <c r="D31" i="15" s="1"/>
  <c r="C17" i="15"/>
  <c r="D17" i="15" s="1"/>
  <c r="C15" i="15"/>
  <c r="D15" i="15" s="1"/>
  <c r="C4" i="15"/>
  <c r="D4" i="15" s="1"/>
  <c r="C5" i="15"/>
  <c r="D5" i="15" s="1"/>
  <c r="C6" i="15"/>
  <c r="D6" i="15" s="1"/>
  <c r="C18" i="15"/>
  <c r="D18" i="15" s="1"/>
  <c r="C7" i="15"/>
  <c r="D7" i="15" s="1"/>
  <c r="C19" i="15"/>
  <c r="D19" i="15" s="1"/>
  <c r="C32" i="15"/>
  <c r="D32" i="15" s="1"/>
  <c r="C28" i="15"/>
  <c r="D28" i="15" s="1"/>
  <c r="C20" i="15"/>
  <c r="D20" i="15" s="1"/>
  <c r="C8" i="15"/>
  <c r="D8" i="15" s="1"/>
  <c r="C9" i="15"/>
  <c r="D9" i="15" s="1"/>
  <c r="C21" i="15"/>
  <c r="D21" i="15" s="1"/>
  <c r="C278" i="10" l="1"/>
  <c r="C277" i="10"/>
  <c r="C276" i="10"/>
  <c r="C275" i="10"/>
  <c r="C274" i="10"/>
  <c r="E68" i="6"/>
  <c r="F68" i="6" s="1"/>
  <c r="G68" i="6" s="1"/>
  <c r="E67" i="6"/>
  <c r="F67" i="6"/>
  <c r="G67" i="6" s="1"/>
  <c r="E66" i="6"/>
  <c r="F66" i="6"/>
  <c r="G66" i="6" s="1"/>
  <c r="D258" i="10" l="1"/>
  <c r="D259" i="10"/>
  <c r="D261" i="10"/>
  <c r="D260" i="10"/>
  <c r="E65" i="6"/>
  <c r="F65" i="6" s="1"/>
  <c r="G65" i="6" s="1"/>
  <c r="E64" i="6"/>
  <c r="F64" i="6" s="1"/>
  <c r="G64" i="6" s="1"/>
  <c r="N31" i="9" l="1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  <c r="E63" i="6" l="1"/>
  <c r="F63" i="6" s="1"/>
  <c r="G63" i="6" s="1"/>
  <c r="F248" i="10"/>
  <c r="F250" i="10"/>
  <c r="F249" i="10"/>
  <c r="F251" i="10"/>
  <c r="G251" i="10"/>
  <c r="I241" i="10" l="1"/>
  <c r="E62" i="6"/>
  <c r="F62" i="6" s="1"/>
  <c r="G62" i="6" s="1"/>
  <c r="I242" i="10"/>
  <c r="I243" i="10"/>
  <c r="I244" i="10"/>
  <c r="K242" i="10" l="1"/>
  <c r="K243" i="10"/>
  <c r="K244" i="10"/>
  <c r="K241" i="10"/>
  <c r="N23" i="8" l="1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N6" i="8"/>
  <c r="N5" i="8"/>
  <c r="N4" i="8"/>
  <c r="N3" i="8"/>
  <c r="N2" i="8"/>
  <c r="D78" i="5"/>
  <c r="D77" i="5"/>
  <c r="E61" i="6" l="1"/>
  <c r="F61" i="6" s="1"/>
  <c r="G61" i="6" s="1"/>
  <c r="E60" i="6"/>
  <c r="F60" i="6" s="1"/>
  <c r="G60" i="6" s="1"/>
  <c r="E59" i="6"/>
  <c r="F59" i="6" s="1"/>
  <c r="G59" i="6" s="1"/>
  <c r="I209" i="10" l="1"/>
  <c r="H209" i="10"/>
  <c r="K209" i="10" s="1"/>
  <c r="I196" i="10"/>
  <c r="H196" i="10"/>
  <c r="H183" i="10"/>
  <c r="I183" i="10"/>
  <c r="I171" i="10"/>
  <c r="H171" i="10"/>
  <c r="C209" i="10"/>
  <c r="F209" i="10"/>
  <c r="B209" i="10"/>
  <c r="F196" i="10"/>
  <c r="C196" i="10"/>
  <c r="B196" i="10"/>
  <c r="C183" i="10"/>
  <c r="F183" i="10"/>
  <c r="B183" i="10"/>
  <c r="F171" i="10"/>
  <c r="E171" i="10"/>
  <c r="D171" i="10"/>
  <c r="C171" i="10"/>
  <c r="B171" i="10"/>
  <c r="K171" i="10" l="1"/>
  <c r="K196" i="10"/>
  <c r="K183" i="10"/>
  <c r="F53" i="3"/>
  <c r="C53" i="3"/>
  <c r="E58" i="6"/>
  <c r="F58" i="6"/>
  <c r="G58" i="6"/>
  <c r="D3" i="14"/>
  <c r="F45" i="4" l="1"/>
  <c r="C45" i="4"/>
  <c r="F52" i="3"/>
  <c r="C52" i="3"/>
  <c r="F35" i="2"/>
  <c r="C35" i="2"/>
  <c r="F48" i="1"/>
  <c r="C48" i="1"/>
  <c r="E57" i="6"/>
  <c r="F57" i="6" s="1"/>
  <c r="G57" i="6" s="1"/>
  <c r="L31" i="9" l="1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7" i="8"/>
  <c r="L28" i="8"/>
  <c r="L19" i="8"/>
  <c r="L10" i="8"/>
  <c r="L36" i="8"/>
  <c r="L27" i="8"/>
  <c r="L18" i="8"/>
  <c r="L9" i="8"/>
  <c r="L35" i="8"/>
  <c r="L26" i="8"/>
  <c r="L17" i="8"/>
  <c r="L8" i="8"/>
  <c r="L34" i="8"/>
  <c r="L25" i="8"/>
  <c r="L16" i="8"/>
  <c r="L7" i="8"/>
  <c r="L33" i="8"/>
  <c r="L24" i="8"/>
  <c r="L15" i="8"/>
  <c r="L6" i="8"/>
  <c r="L32" i="8"/>
  <c r="L23" i="8"/>
  <c r="L14" i="8"/>
  <c r="L5" i="8"/>
  <c r="E56" i="6"/>
  <c r="F56" i="6"/>
  <c r="G56" i="6" s="1"/>
  <c r="L3" i="9"/>
  <c r="L2" i="9"/>
  <c r="L31" i="8"/>
  <c r="L22" i="8"/>
  <c r="L13" i="8"/>
  <c r="L4" i="8"/>
  <c r="L30" i="8"/>
  <c r="L21" i="8"/>
  <c r="L12" i="8"/>
  <c r="L3" i="8"/>
  <c r="L29" i="8"/>
  <c r="L20" i="8"/>
  <c r="L11" i="8"/>
  <c r="L2" i="8"/>
  <c r="E55" i="6"/>
  <c r="F55" i="6" s="1"/>
  <c r="G55" i="6" s="1"/>
  <c r="E54" i="6" l="1"/>
  <c r="F54" i="6" s="1"/>
  <c r="G54" i="6" s="1"/>
  <c r="D6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2" i="13"/>
  <c r="E53" i="6" l="1"/>
  <c r="F53" i="6"/>
  <c r="G53" i="6"/>
  <c r="E52" i="6"/>
  <c r="F52" i="6"/>
  <c r="G52" i="6" s="1"/>
  <c r="D153" i="10"/>
  <c r="D152" i="10"/>
  <c r="D149" i="10"/>
  <c r="D148" i="10"/>
  <c r="E51" i="6"/>
  <c r="F51" i="6" s="1"/>
  <c r="G51" i="6" s="1"/>
  <c r="E50" i="6"/>
  <c r="F50" i="6" s="1"/>
  <c r="G50" i="6" s="1"/>
  <c r="E49" i="6"/>
  <c r="F49" i="6" s="1"/>
  <c r="G49" i="6" s="1"/>
  <c r="C138" i="10"/>
  <c r="C136" i="10"/>
  <c r="C131" i="10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37" i="8"/>
  <c r="I28" i="8"/>
  <c r="I19" i="8"/>
  <c r="I10" i="8"/>
  <c r="I36" i="8"/>
  <c r="I27" i="8"/>
  <c r="I18" i="8"/>
  <c r="I9" i="8"/>
  <c r="E48" i="6"/>
  <c r="F48" i="6" s="1"/>
  <c r="G48" i="6" s="1"/>
  <c r="I35" i="8"/>
  <c r="I26" i="8"/>
  <c r="I17" i="8"/>
  <c r="I8" i="8"/>
  <c r="I34" i="8"/>
  <c r="I25" i="8"/>
  <c r="I16" i="8"/>
  <c r="I7" i="8"/>
  <c r="I33" i="8"/>
  <c r="I24" i="8"/>
  <c r="I15" i="8"/>
  <c r="I6" i="8"/>
  <c r="I32" i="8"/>
  <c r="I23" i="8"/>
  <c r="I14" i="8"/>
  <c r="I5" i="8"/>
  <c r="I31" i="8"/>
  <c r="I22" i="8"/>
  <c r="I13" i="8"/>
  <c r="I4" i="8"/>
  <c r="I30" i="8"/>
  <c r="I21" i="8"/>
  <c r="I12" i="8"/>
  <c r="I3" i="8"/>
  <c r="I29" i="8"/>
  <c r="I11" i="8"/>
  <c r="I20" i="8"/>
  <c r="I2" i="8"/>
  <c r="H122" i="10"/>
  <c r="D122" i="10"/>
  <c r="E122" i="10" s="1"/>
  <c r="H121" i="10"/>
  <c r="D121" i="10"/>
  <c r="E121" i="10" s="1"/>
  <c r="H120" i="10"/>
  <c r="D120" i="10"/>
  <c r="E120" i="10" s="1"/>
  <c r="H119" i="10"/>
  <c r="D119" i="10"/>
  <c r="E119" i="10" s="1"/>
  <c r="H118" i="10"/>
  <c r="D118" i="10"/>
  <c r="E118" i="10" s="1"/>
  <c r="H117" i="10"/>
  <c r="D117" i="10"/>
  <c r="E117" i="10" s="1"/>
  <c r="H116" i="10"/>
  <c r="D116" i="10"/>
  <c r="E116" i="10" s="1"/>
  <c r="H115" i="10"/>
  <c r="D115" i="10"/>
  <c r="E115" i="10" s="1"/>
  <c r="H112" i="10"/>
  <c r="D112" i="10"/>
  <c r="E112" i="10" s="1"/>
  <c r="H111" i="10"/>
  <c r="D111" i="10"/>
  <c r="E111" i="10" s="1"/>
  <c r="H110" i="10"/>
  <c r="D110" i="10"/>
  <c r="E110" i="10" s="1"/>
  <c r="H109" i="10"/>
  <c r="D109" i="10"/>
  <c r="E109" i="10" s="1"/>
  <c r="H108" i="10"/>
  <c r="D108" i="10"/>
  <c r="E108" i="10" s="1"/>
  <c r="H107" i="10"/>
  <c r="D107" i="10"/>
  <c r="E107" i="10" s="1"/>
  <c r="H106" i="10"/>
  <c r="D106" i="10"/>
  <c r="E106" i="10" s="1"/>
  <c r="H105" i="10"/>
  <c r="D105" i="10"/>
  <c r="E105" i="10" s="1"/>
  <c r="H102" i="10"/>
  <c r="H101" i="10"/>
  <c r="D102" i="10"/>
  <c r="E102" i="10" s="1"/>
  <c r="D101" i="10"/>
  <c r="E101" i="10" s="1"/>
  <c r="H95" i="10"/>
  <c r="H96" i="10"/>
  <c r="H97" i="10"/>
  <c r="H98" i="10"/>
  <c r="H99" i="10"/>
  <c r="H100" i="10"/>
  <c r="D100" i="10"/>
  <c r="E100" i="10" s="1"/>
  <c r="D99" i="10"/>
  <c r="E99" i="10" s="1"/>
  <c r="D95" i="10"/>
  <c r="E95" i="10" s="1"/>
  <c r="D96" i="10"/>
  <c r="E96" i="10" s="1"/>
  <c r="D97" i="10"/>
  <c r="E97" i="10" s="1"/>
  <c r="D98" i="10"/>
  <c r="E98" i="10" s="1"/>
  <c r="F88" i="10"/>
  <c r="E47" i="6"/>
  <c r="F47" i="6"/>
  <c r="G47" i="6" s="1"/>
  <c r="F83" i="10"/>
  <c r="F79" i="10"/>
  <c r="E46" i="6"/>
  <c r="F46" i="6" s="1"/>
  <c r="G46" i="6" s="1"/>
  <c r="E45" i="6"/>
  <c r="F45" i="6"/>
  <c r="G45" i="6"/>
  <c r="F51" i="3"/>
  <c r="C51" i="3"/>
  <c r="F34" i="2"/>
  <c r="C34" i="2"/>
  <c r="F47" i="1"/>
  <c r="C47" i="1"/>
  <c r="F44" i="4"/>
  <c r="C44" i="4"/>
  <c r="E44" i="6"/>
  <c r="F44" i="6"/>
  <c r="G44" i="6"/>
  <c r="E43" i="6"/>
  <c r="F43" i="6"/>
  <c r="G43" i="6"/>
  <c r="F50" i="3"/>
  <c r="C50" i="3"/>
  <c r="F33" i="2"/>
  <c r="C33" i="2"/>
  <c r="F46" i="1"/>
  <c r="C46" i="1"/>
  <c r="F43" i="4"/>
  <c r="C43" i="4"/>
  <c r="F42" i="4"/>
  <c r="C42" i="4"/>
  <c r="F41" i="4"/>
  <c r="C41" i="4"/>
  <c r="F49" i="3"/>
  <c r="C49" i="3"/>
  <c r="F32" i="2"/>
  <c r="C32" i="2"/>
  <c r="F45" i="1"/>
  <c r="C45" i="1"/>
  <c r="F40" i="4"/>
  <c r="C40" i="4"/>
  <c r="F48" i="3"/>
  <c r="C48" i="3"/>
  <c r="F31" i="2"/>
  <c r="C31" i="2"/>
  <c r="F44" i="1"/>
  <c r="C44" i="1"/>
  <c r="F39" i="4"/>
  <c r="C39" i="4"/>
  <c r="F30" i="2"/>
  <c r="C30" i="2"/>
  <c r="F43" i="1"/>
  <c r="C43" i="1"/>
  <c r="F47" i="3"/>
  <c r="C47" i="3"/>
  <c r="F46" i="3"/>
  <c r="C46" i="3"/>
  <c r="E42" i="6"/>
  <c r="F42" i="6" s="1"/>
  <c r="G42" i="6" s="1"/>
  <c r="E41" i="6" l="1"/>
  <c r="F41" i="6"/>
  <c r="G41" i="6" s="1"/>
  <c r="F38" i="4"/>
  <c r="C38" i="4"/>
  <c r="F45" i="3"/>
  <c r="C45" i="3"/>
  <c r="F29" i="2"/>
  <c r="C29" i="2"/>
  <c r="F42" i="1"/>
  <c r="C42" i="1"/>
  <c r="E40" i="6"/>
  <c r="F40" i="6" s="1"/>
  <c r="G40" i="6" s="1"/>
  <c r="F37" i="4"/>
  <c r="C37" i="4"/>
  <c r="F44" i="3"/>
  <c r="C44" i="3"/>
  <c r="F28" i="2"/>
  <c r="C28" i="2"/>
  <c r="F41" i="1"/>
  <c r="C41" i="1"/>
  <c r="E39" i="6"/>
  <c r="F39" i="6"/>
  <c r="G39" i="6" s="1"/>
  <c r="F36" i="4"/>
  <c r="C36" i="4"/>
  <c r="F43" i="3"/>
  <c r="C43" i="3"/>
  <c r="F27" i="2"/>
  <c r="C27" i="2"/>
  <c r="C40" i="1"/>
  <c r="F40" i="1"/>
  <c r="E38" i="6"/>
  <c r="F38" i="6"/>
  <c r="G38" i="6"/>
  <c r="G33" i="9"/>
  <c r="J33" i="9" s="1"/>
  <c r="G32" i="9"/>
  <c r="J32" i="9" s="1"/>
  <c r="G31" i="9"/>
  <c r="P31" i="9" s="1"/>
  <c r="G30" i="9"/>
  <c r="P30" i="9" s="1"/>
  <c r="G29" i="9"/>
  <c r="P29" i="9" s="1"/>
  <c r="G28" i="9"/>
  <c r="P28" i="9" s="1"/>
  <c r="G27" i="9"/>
  <c r="P27" i="9" s="1"/>
  <c r="G26" i="9"/>
  <c r="P26" i="9" s="1"/>
  <c r="G25" i="9"/>
  <c r="P25" i="9" s="1"/>
  <c r="G24" i="9"/>
  <c r="P24" i="9" s="1"/>
  <c r="G23" i="9"/>
  <c r="P23" i="9" s="1"/>
  <c r="G22" i="9"/>
  <c r="P22" i="9" s="1"/>
  <c r="G21" i="9"/>
  <c r="P21" i="9" s="1"/>
  <c r="G20" i="9"/>
  <c r="P20" i="9" s="1"/>
  <c r="G19" i="9"/>
  <c r="P19" i="9" s="1"/>
  <c r="G18" i="9"/>
  <c r="P18" i="9" s="1"/>
  <c r="G17" i="9"/>
  <c r="P17" i="9" s="1"/>
  <c r="G16" i="9"/>
  <c r="P16" i="9" s="1"/>
  <c r="G15" i="9"/>
  <c r="P15" i="9" s="1"/>
  <c r="G14" i="9"/>
  <c r="P14" i="9" s="1"/>
  <c r="G13" i="9"/>
  <c r="P13" i="9" s="1"/>
  <c r="G12" i="9"/>
  <c r="P12" i="9" s="1"/>
  <c r="G11" i="9"/>
  <c r="P11" i="9" s="1"/>
  <c r="G10" i="9"/>
  <c r="P10" i="9" s="1"/>
  <c r="G9" i="9"/>
  <c r="P9" i="9" s="1"/>
  <c r="G8" i="9"/>
  <c r="P8" i="9" s="1"/>
  <c r="G7" i="9"/>
  <c r="P7" i="9" s="1"/>
  <c r="G6" i="9"/>
  <c r="P6" i="9" s="1"/>
  <c r="G5" i="9"/>
  <c r="P5" i="9" s="1"/>
  <c r="G4" i="9"/>
  <c r="P4" i="9" s="1"/>
  <c r="G3" i="9"/>
  <c r="P3" i="9" s="1"/>
  <c r="G2" i="9"/>
  <c r="P2" i="9" s="1"/>
  <c r="J4" i="9" l="1"/>
  <c r="J18" i="9"/>
  <c r="J26" i="9"/>
  <c r="J9" i="9"/>
  <c r="J15" i="9"/>
  <c r="J6" i="9"/>
  <c r="J14" i="9"/>
  <c r="J10" i="9"/>
  <c r="J16" i="9"/>
  <c r="J23" i="9"/>
  <c r="J13" i="9"/>
  <c r="J22" i="9"/>
  <c r="J24" i="9"/>
  <c r="J25" i="9"/>
  <c r="J27" i="9"/>
  <c r="J11" i="9"/>
  <c r="J17" i="9"/>
  <c r="J29" i="9"/>
  <c r="J31" i="9"/>
  <c r="J30" i="9"/>
  <c r="J2" i="9"/>
  <c r="J5" i="9"/>
  <c r="J8" i="9"/>
  <c r="J12" i="9"/>
  <c r="J28" i="9"/>
  <c r="J3" i="9"/>
  <c r="J21" i="9"/>
  <c r="J7" i="9"/>
  <c r="J19" i="9"/>
  <c r="J20" i="9"/>
  <c r="G37" i="8"/>
  <c r="P37" i="8" s="1"/>
  <c r="G28" i="8"/>
  <c r="P28" i="8" s="1"/>
  <c r="G19" i="8"/>
  <c r="P19" i="8" s="1"/>
  <c r="G10" i="8"/>
  <c r="P10" i="8" s="1"/>
  <c r="G36" i="8"/>
  <c r="P36" i="8" s="1"/>
  <c r="G27" i="8"/>
  <c r="P27" i="8" s="1"/>
  <c r="G18" i="8"/>
  <c r="P18" i="8" s="1"/>
  <c r="G9" i="8"/>
  <c r="P9" i="8" s="1"/>
  <c r="G35" i="8"/>
  <c r="P35" i="8" s="1"/>
  <c r="G26" i="8"/>
  <c r="P26" i="8" s="1"/>
  <c r="G17" i="8"/>
  <c r="P17" i="8" s="1"/>
  <c r="G8" i="8"/>
  <c r="P8" i="8" s="1"/>
  <c r="G34" i="8"/>
  <c r="P34" i="8" s="1"/>
  <c r="G25" i="8"/>
  <c r="P25" i="8" s="1"/>
  <c r="G16" i="8"/>
  <c r="P16" i="8" s="1"/>
  <c r="G7" i="8"/>
  <c r="P7" i="8" s="1"/>
  <c r="G33" i="8"/>
  <c r="P33" i="8" s="1"/>
  <c r="G24" i="8"/>
  <c r="P24" i="8" s="1"/>
  <c r="G15" i="8"/>
  <c r="P15" i="8" s="1"/>
  <c r="G6" i="8"/>
  <c r="P6" i="8" s="1"/>
  <c r="G32" i="8"/>
  <c r="P32" i="8" s="1"/>
  <c r="G23" i="8"/>
  <c r="P23" i="8" s="1"/>
  <c r="G14" i="8"/>
  <c r="P14" i="8" s="1"/>
  <c r="G5" i="8"/>
  <c r="P5" i="8" s="1"/>
  <c r="G31" i="8"/>
  <c r="P31" i="8" s="1"/>
  <c r="G22" i="8"/>
  <c r="P22" i="8" s="1"/>
  <c r="G13" i="8"/>
  <c r="P13" i="8" s="1"/>
  <c r="G4" i="8"/>
  <c r="P4" i="8" s="1"/>
  <c r="G30" i="8"/>
  <c r="P30" i="8" s="1"/>
  <c r="G21" i="8"/>
  <c r="P21" i="8" s="1"/>
  <c r="G12" i="8"/>
  <c r="P12" i="8" s="1"/>
  <c r="G3" i="8"/>
  <c r="P3" i="8" s="1"/>
  <c r="G29" i="8"/>
  <c r="P29" i="8" s="1"/>
  <c r="G20" i="8"/>
  <c r="P20" i="8" s="1"/>
  <c r="G11" i="8"/>
  <c r="P11" i="8" s="1"/>
  <c r="G2" i="8"/>
  <c r="P2" i="8" s="1"/>
  <c r="B9" i="10"/>
  <c r="E37" i="6"/>
  <c r="F37" i="6" s="1"/>
  <c r="G37" i="6" s="1"/>
  <c r="B61" i="10"/>
  <c r="B72" i="10"/>
  <c r="E36" i="6"/>
  <c r="F36" i="6" s="1"/>
  <c r="G36" i="6" s="1"/>
  <c r="B60" i="10"/>
  <c r="B71" i="10"/>
  <c r="B59" i="10"/>
  <c r="B58" i="10"/>
  <c r="B57" i="10"/>
  <c r="B56" i="10"/>
  <c r="J4" i="8" l="1"/>
  <c r="J11" i="8"/>
  <c r="J13" i="8"/>
  <c r="J31" i="8"/>
  <c r="J7" i="8"/>
  <c r="J32" i="8"/>
  <c r="J9" i="8"/>
  <c r="J20" i="8"/>
  <c r="J5" i="8"/>
  <c r="J23" i="8"/>
  <c r="J33" i="8"/>
  <c r="J25" i="8"/>
  <c r="J8" i="8"/>
  <c r="J18" i="8"/>
  <c r="J37" i="8"/>
  <c r="J21" i="8"/>
  <c r="J16" i="8"/>
  <c r="J34" i="8"/>
  <c r="J35" i="8"/>
  <c r="J10" i="8"/>
  <c r="J2" i="8"/>
  <c r="J29" i="8"/>
  <c r="J12" i="8"/>
  <c r="J24" i="8"/>
  <c r="J17" i="8"/>
  <c r="J36" i="8"/>
  <c r="J28" i="8"/>
  <c r="J3" i="8"/>
  <c r="J30" i="8"/>
  <c r="J22" i="8"/>
  <c r="J14" i="8"/>
  <c r="J6" i="8"/>
  <c r="J15" i="8"/>
  <c r="J26" i="8"/>
  <c r="J27" i="8"/>
  <c r="J19" i="8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2" i="13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2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" i="13"/>
  <c r="D4" i="13"/>
  <c r="D5" i="13"/>
  <c r="B52" i="10" l="1"/>
  <c r="B51" i="10"/>
  <c r="B65" i="10"/>
  <c r="C65" i="10" s="1"/>
  <c r="B63" i="10"/>
  <c r="C63" i="10" s="1"/>
  <c r="B49" i="10"/>
  <c r="B48" i="10"/>
  <c r="B47" i="10"/>
  <c r="B45" i="10"/>
  <c r="B44" i="10"/>
  <c r="B42" i="10"/>
  <c r="B41" i="10"/>
  <c r="B40" i="10"/>
  <c r="E35" i="6"/>
  <c r="F35" i="6"/>
  <c r="G35" i="6" s="1"/>
  <c r="E34" i="6"/>
  <c r="F34" i="6" s="1"/>
  <c r="G34" i="6" s="1"/>
  <c r="B39" i="10"/>
  <c r="B38" i="10"/>
  <c r="B37" i="10"/>
  <c r="B36" i="10"/>
  <c r="B35" i="10"/>
  <c r="E33" i="6"/>
  <c r="F33" i="6" s="1"/>
  <c r="G33" i="6" s="1"/>
  <c r="E32" i="6"/>
  <c r="F32" i="6"/>
  <c r="G32" i="6" s="1"/>
  <c r="B33" i="10"/>
  <c r="B32" i="10"/>
  <c r="B31" i="10"/>
  <c r="B8" i="10"/>
  <c r="B20" i="10"/>
  <c r="E31" i="6"/>
  <c r="F31" i="6"/>
  <c r="G31" i="6" s="1"/>
  <c r="E30" i="6"/>
  <c r="F30" i="6" s="1"/>
  <c r="G30" i="6" s="1"/>
  <c r="B13" i="10" l="1"/>
  <c r="B14" i="10"/>
  <c r="B16" i="10"/>
  <c r="B17" i="10"/>
  <c r="F35" i="4" l="1"/>
  <c r="C35" i="4"/>
  <c r="F42" i="3"/>
  <c r="C42" i="3"/>
  <c r="F34" i="4" l="1"/>
  <c r="C34" i="4"/>
  <c r="F41" i="3"/>
  <c r="C41" i="3"/>
  <c r="F33" i="4"/>
  <c r="C33" i="4"/>
  <c r="F40" i="3"/>
  <c r="C40" i="3"/>
  <c r="F26" i="2"/>
  <c r="C26" i="2"/>
  <c r="F39" i="1"/>
  <c r="C39" i="1"/>
  <c r="D4" i="12"/>
  <c r="B7" i="10"/>
  <c r="E29" i="6"/>
  <c r="F29" i="6" s="1"/>
  <c r="G29" i="6" s="1"/>
  <c r="B6" i="10"/>
  <c r="D71" i="5"/>
  <c r="D68" i="5"/>
  <c r="D64" i="5"/>
  <c r="D58" i="5"/>
  <c r="D63" i="5"/>
  <c r="D57" i="5"/>
  <c r="D62" i="5"/>
  <c r="D56" i="5"/>
  <c r="D61" i="5"/>
  <c r="D55" i="5"/>
  <c r="D60" i="5"/>
  <c r="D54" i="5"/>
  <c r="B4" i="10" l="1"/>
  <c r="B3" i="10"/>
  <c r="B2" i="10"/>
  <c r="C9" i="10" l="1"/>
  <c r="C8" i="10"/>
  <c r="C2" i="10"/>
  <c r="C6" i="10"/>
  <c r="C7" i="10"/>
  <c r="C3" i="10"/>
  <c r="C4" i="10"/>
  <c r="E28" i="6"/>
  <c r="F28" i="6" s="1"/>
  <c r="G28" i="6" s="1"/>
  <c r="E27" i="6"/>
  <c r="F27" i="6" s="1"/>
  <c r="G27" i="6" s="1"/>
  <c r="E26" i="6"/>
  <c r="F26" i="6" s="1"/>
  <c r="G26" i="6" s="1"/>
  <c r="E25" i="6"/>
  <c r="F25" i="6" s="1"/>
  <c r="G25" i="6" s="1"/>
  <c r="E24" i="6"/>
  <c r="F24" i="6" s="1"/>
  <c r="G24" i="6" s="1"/>
  <c r="F32" i="4" l="1"/>
  <c r="C32" i="4"/>
  <c r="F39" i="3"/>
  <c r="C39" i="3"/>
  <c r="F25" i="2"/>
  <c r="C25" i="2"/>
  <c r="F38" i="1"/>
  <c r="C38" i="1"/>
  <c r="D52" i="5"/>
  <c r="D47" i="5"/>
  <c r="D51" i="5"/>
  <c r="D46" i="5"/>
  <c r="D50" i="5"/>
  <c r="D45" i="5"/>
  <c r="D49" i="5"/>
  <c r="D44" i="5"/>
  <c r="D37" i="5"/>
  <c r="D42" i="5"/>
  <c r="D36" i="5"/>
  <c r="D41" i="5"/>
  <c r="D35" i="5"/>
  <c r="D40" i="5"/>
  <c r="D34" i="5"/>
  <c r="D39" i="5"/>
  <c r="D30" i="5"/>
  <c r="D29" i="5"/>
  <c r="D28" i="5"/>
  <c r="D27" i="5"/>
  <c r="D25" i="5"/>
  <c r="D24" i="5"/>
  <c r="D14" i="5"/>
  <c r="D13" i="5"/>
  <c r="D12" i="5"/>
  <c r="E23" i="6"/>
  <c r="F23" i="6" s="1"/>
  <c r="G23" i="6" s="1"/>
  <c r="F31" i="4"/>
  <c r="C31" i="4"/>
  <c r="F38" i="3"/>
  <c r="C38" i="3"/>
  <c r="F24" i="2"/>
  <c r="C24" i="2"/>
  <c r="F37" i="1"/>
  <c r="C37" i="1"/>
  <c r="E22" i="6"/>
  <c r="F22" i="6" s="1"/>
  <c r="G22" i="6" s="1"/>
  <c r="E21" i="6"/>
  <c r="F21" i="6" s="1"/>
  <c r="G21" i="6" s="1"/>
  <c r="E20" i="6"/>
  <c r="F20" i="6"/>
  <c r="G20" i="6"/>
  <c r="E19" i="6"/>
  <c r="F19" i="6" s="1"/>
  <c r="G19" i="6" s="1"/>
  <c r="E18" i="6"/>
  <c r="F18" i="6" s="1"/>
  <c r="G18" i="6" s="1"/>
  <c r="E17" i="6"/>
  <c r="F17" i="6" s="1"/>
  <c r="G17" i="6" s="1"/>
  <c r="E16" i="6"/>
  <c r="F16" i="6"/>
  <c r="G16" i="6" s="1"/>
  <c r="E15" i="6"/>
  <c r="F15" i="6"/>
  <c r="G15" i="6" s="1"/>
  <c r="E14" i="6"/>
  <c r="F14" i="6" s="1"/>
  <c r="G14" i="6" s="1"/>
  <c r="E13" i="6"/>
  <c r="F13" i="6" s="1"/>
  <c r="G13" i="6" s="1"/>
  <c r="E12" i="6"/>
  <c r="F12" i="6" s="1"/>
  <c r="G12" i="6" s="1"/>
  <c r="E11" i="6"/>
  <c r="F11" i="6" s="1"/>
  <c r="G11" i="6" s="1"/>
  <c r="E10" i="6"/>
  <c r="F10" i="6" s="1"/>
  <c r="G10" i="6" s="1"/>
  <c r="E9" i="6"/>
  <c r="F9" i="6"/>
  <c r="G9" i="6" s="1"/>
  <c r="E8" i="6"/>
  <c r="F8" i="6"/>
  <c r="G8" i="6" s="1"/>
  <c r="E7" i="6"/>
  <c r="F7" i="6"/>
  <c r="G7" i="6" s="1"/>
  <c r="E6" i="6"/>
  <c r="F6" i="6"/>
  <c r="G6" i="6"/>
  <c r="E5" i="6"/>
  <c r="F5" i="6"/>
  <c r="G5" i="6"/>
  <c r="F30" i="4"/>
  <c r="C30" i="4"/>
  <c r="F23" i="2"/>
  <c r="C23" i="2"/>
  <c r="F37" i="3"/>
  <c r="C37" i="3"/>
  <c r="F36" i="3"/>
  <c r="C36" i="3"/>
  <c r="F29" i="4"/>
  <c r="C29" i="4"/>
  <c r="F28" i="4"/>
  <c r="C28" i="4"/>
  <c r="F27" i="4"/>
  <c r="C27" i="4"/>
  <c r="F26" i="4"/>
  <c r="C26" i="4"/>
  <c r="F35" i="3"/>
  <c r="C35" i="3"/>
  <c r="F22" i="2"/>
  <c r="C22" i="2"/>
  <c r="F36" i="1"/>
  <c r="C36" i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2" i="9"/>
  <c r="C14" i="9" s="1"/>
  <c r="D14" i="9" s="1"/>
  <c r="C2" i="9"/>
  <c r="D2" i="9" s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2" i="8"/>
  <c r="C2" i="8" s="1"/>
  <c r="D2" i="8" s="1"/>
  <c r="E3" i="6"/>
  <c r="F3" i="6" s="1"/>
  <c r="G3" i="6" s="1"/>
  <c r="E2" i="6"/>
  <c r="F2" i="6" s="1"/>
  <c r="G2" i="6" s="1"/>
  <c r="F25" i="4"/>
  <c r="C25" i="4"/>
  <c r="F34" i="3"/>
  <c r="C34" i="3"/>
  <c r="F24" i="4"/>
  <c r="C24" i="4"/>
  <c r="F33" i="3"/>
  <c r="C33" i="3"/>
  <c r="F23" i="4"/>
  <c r="C23" i="4"/>
  <c r="F32" i="3"/>
  <c r="C32" i="3"/>
  <c r="F21" i="2"/>
  <c r="C21" i="2"/>
  <c r="F35" i="1"/>
  <c r="C35" i="1"/>
  <c r="D5" i="5"/>
  <c r="D4" i="5"/>
  <c r="D20" i="5"/>
  <c r="D19" i="5"/>
  <c r="D18" i="5"/>
  <c r="D17" i="5"/>
  <c r="D9" i="5"/>
  <c r="D10" i="5"/>
  <c r="D8" i="5"/>
  <c r="D3" i="5"/>
  <c r="D6" i="5"/>
  <c r="D2" i="5"/>
  <c r="C25" i="9" l="1"/>
  <c r="D25" i="9" s="1"/>
  <c r="C23" i="9"/>
  <c r="D23" i="9" s="1"/>
  <c r="C24" i="9"/>
  <c r="D24" i="9" s="1"/>
  <c r="C22" i="9"/>
  <c r="D22" i="9" s="1"/>
  <c r="C13" i="9"/>
  <c r="D13" i="9" s="1"/>
  <c r="C12" i="9"/>
  <c r="D12" i="9" s="1"/>
  <c r="C11" i="9"/>
  <c r="D11" i="9" s="1"/>
  <c r="C27" i="8"/>
  <c r="D27" i="8" s="1"/>
  <c r="C23" i="8"/>
  <c r="D23" i="8" s="1"/>
  <c r="C25" i="8"/>
  <c r="D25" i="8" s="1"/>
  <c r="C24" i="8"/>
  <c r="D24" i="8" s="1"/>
  <c r="C22" i="8"/>
  <c r="D22" i="8" s="1"/>
  <c r="C21" i="8"/>
  <c r="D21" i="8" s="1"/>
  <c r="C20" i="8"/>
  <c r="D20" i="8" s="1"/>
  <c r="C16" i="8"/>
  <c r="D16" i="8" s="1"/>
  <c r="C19" i="8"/>
  <c r="D19" i="8" s="1"/>
  <c r="C17" i="8"/>
  <c r="D17" i="8" s="1"/>
  <c r="C18" i="8"/>
  <c r="D18" i="8" s="1"/>
  <c r="C13" i="8"/>
  <c r="D13" i="8" s="1"/>
  <c r="C11" i="8"/>
  <c r="D11" i="8" s="1"/>
  <c r="C37" i="8"/>
  <c r="D37" i="8" s="1"/>
  <c r="C8" i="8"/>
  <c r="D8" i="8" s="1"/>
  <c r="C34" i="8"/>
  <c r="D34" i="8" s="1"/>
  <c r="C12" i="8"/>
  <c r="D12" i="8" s="1"/>
  <c r="C9" i="8"/>
  <c r="D9" i="8" s="1"/>
  <c r="C7" i="8"/>
  <c r="D7" i="8" s="1"/>
  <c r="C6" i="8"/>
  <c r="D6" i="8" s="1"/>
  <c r="C33" i="8"/>
  <c r="D33" i="8" s="1"/>
  <c r="C32" i="8"/>
  <c r="D32" i="8" s="1"/>
  <c r="C31" i="8"/>
  <c r="D31" i="8" s="1"/>
  <c r="C36" i="8"/>
  <c r="D36" i="8" s="1"/>
  <c r="C10" i="8"/>
  <c r="D10" i="8" s="1"/>
  <c r="C35" i="8"/>
  <c r="D35" i="8" s="1"/>
  <c r="C30" i="8"/>
  <c r="D30" i="8" s="1"/>
  <c r="C5" i="8"/>
  <c r="D5" i="8" s="1"/>
  <c r="C4" i="8"/>
  <c r="D4" i="8" s="1"/>
  <c r="C29" i="8"/>
  <c r="D29" i="8" s="1"/>
  <c r="C28" i="8"/>
  <c r="D28" i="8" s="1"/>
  <c r="C15" i="8"/>
  <c r="D15" i="8" s="1"/>
  <c r="C3" i="8"/>
  <c r="D3" i="8" s="1"/>
  <c r="C26" i="8"/>
  <c r="D26" i="8" s="1"/>
  <c r="C14" i="8"/>
  <c r="D14" i="8" s="1"/>
  <c r="C21" i="9"/>
  <c r="D21" i="9" s="1"/>
  <c r="C10" i="9"/>
  <c r="D10" i="9" s="1"/>
  <c r="C33" i="9"/>
  <c r="D33" i="9" s="1"/>
  <c r="C9" i="9"/>
  <c r="D9" i="9" s="1"/>
  <c r="C32" i="9"/>
  <c r="D32" i="9" s="1"/>
  <c r="C20" i="9"/>
  <c r="D20" i="9" s="1"/>
  <c r="C8" i="9"/>
  <c r="D8" i="9" s="1"/>
  <c r="C31" i="9"/>
  <c r="D31" i="9" s="1"/>
  <c r="C19" i="9"/>
  <c r="D19" i="9" s="1"/>
  <c r="C7" i="9"/>
  <c r="D7" i="9" s="1"/>
  <c r="C30" i="9"/>
  <c r="D30" i="9" s="1"/>
  <c r="C18" i="9"/>
  <c r="D18" i="9" s="1"/>
  <c r="C6" i="9"/>
  <c r="D6" i="9" s="1"/>
  <c r="C29" i="9"/>
  <c r="D29" i="9" s="1"/>
  <c r="C17" i="9"/>
  <c r="D17" i="9" s="1"/>
  <c r="C5" i="9"/>
  <c r="D5" i="9" s="1"/>
  <c r="C28" i="9"/>
  <c r="D28" i="9" s="1"/>
  <c r="C16" i="9"/>
  <c r="D16" i="9" s="1"/>
  <c r="C4" i="9"/>
  <c r="D4" i="9" s="1"/>
  <c r="C27" i="9"/>
  <c r="D27" i="9" s="1"/>
  <c r="C15" i="9"/>
  <c r="D15" i="9" s="1"/>
  <c r="C3" i="9"/>
  <c r="D3" i="9" s="1"/>
  <c r="C26" i="9"/>
  <c r="D26" i="9" s="1"/>
  <c r="F22" i="4"/>
  <c r="C22" i="4"/>
  <c r="F20" i="2"/>
  <c r="C20" i="2"/>
  <c r="F34" i="1"/>
  <c r="C34" i="1"/>
  <c r="F21" i="4"/>
  <c r="C21" i="4"/>
  <c r="F31" i="3"/>
  <c r="C31" i="3"/>
  <c r="F20" i="4"/>
  <c r="C20" i="4"/>
  <c r="F19" i="4"/>
  <c r="C19" i="4"/>
  <c r="F18" i="4"/>
  <c r="C18" i="4"/>
  <c r="F17" i="4"/>
  <c r="C17" i="4"/>
  <c r="F19" i="2"/>
  <c r="C19" i="2"/>
  <c r="F33" i="1"/>
  <c r="C33" i="1"/>
  <c r="F30" i="3"/>
  <c r="C30" i="3"/>
  <c r="F16" i="4"/>
  <c r="C16" i="4"/>
  <c r="F15" i="4"/>
  <c r="C15" i="4"/>
  <c r="F29" i="3"/>
  <c r="C29" i="3"/>
  <c r="F28" i="3"/>
  <c r="C28" i="3"/>
  <c r="F27" i="3"/>
  <c r="C27" i="3"/>
  <c r="F18" i="2"/>
  <c r="C18" i="2"/>
  <c r="F32" i="1"/>
  <c r="C32" i="1"/>
  <c r="F14" i="4"/>
  <c r="C14" i="4"/>
  <c r="F13" i="4"/>
  <c r="C13" i="4"/>
  <c r="F12" i="4"/>
  <c r="C12" i="4"/>
  <c r="F11" i="4"/>
  <c r="C11" i="4"/>
  <c r="F10" i="4"/>
  <c r="C10" i="4"/>
  <c r="F26" i="3"/>
  <c r="C26" i="3"/>
  <c r="F9" i="4"/>
  <c r="C9" i="4"/>
  <c r="F8" i="4"/>
  <c r="C8" i="4"/>
  <c r="F7" i="4"/>
  <c r="C7" i="4"/>
  <c r="F6" i="4"/>
  <c r="C6" i="4"/>
  <c r="F5" i="4"/>
  <c r="C5" i="4"/>
  <c r="F4" i="4"/>
  <c r="C4" i="4"/>
  <c r="F3" i="4"/>
  <c r="C3" i="4"/>
  <c r="F2" i="4"/>
  <c r="D46" i="4" s="1"/>
  <c r="E46" i="4" s="1"/>
  <c r="F25" i="3"/>
  <c r="C25" i="3"/>
  <c r="F24" i="3"/>
  <c r="C24" i="3"/>
  <c r="F23" i="3"/>
  <c r="C23" i="3"/>
  <c r="F22" i="3"/>
  <c r="C22" i="3"/>
  <c r="F21" i="3"/>
  <c r="C21" i="3"/>
  <c r="F20" i="3"/>
  <c r="C20" i="3"/>
  <c r="F19" i="3"/>
  <c r="C19" i="3"/>
  <c r="F18" i="3"/>
  <c r="C18" i="3"/>
  <c r="F17" i="3"/>
  <c r="C17" i="3"/>
  <c r="F15" i="3"/>
  <c r="F16" i="3"/>
  <c r="C16" i="3"/>
  <c r="C15" i="3"/>
  <c r="F14" i="3"/>
  <c r="C14" i="3"/>
  <c r="F17" i="2"/>
  <c r="C17" i="2"/>
  <c r="F31" i="1"/>
  <c r="C31" i="1"/>
  <c r="D30" i="4" l="1"/>
  <c r="E30" i="4" s="1"/>
  <c r="D45" i="4"/>
  <c r="E45" i="4" s="1"/>
  <c r="D39" i="4"/>
  <c r="E39" i="4" s="1"/>
  <c r="D40" i="4"/>
  <c r="E40" i="4" s="1"/>
  <c r="D42" i="4"/>
  <c r="E42" i="4" s="1"/>
  <c r="D43" i="4"/>
  <c r="E43" i="4" s="1"/>
  <c r="D41" i="4"/>
  <c r="E41" i="4" s="1"/>
  <c r="D44" i="4"/>
  <c r="E44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12" i="4"/>
  <c r="E12" i="4" s="1"/>
  <c r="D11" i="4"/>
  <c r="E11" i="4" s="1"/>
  <c r="D6" i="4"/>
  <c r="E6" i="4" s="1"/>
  <c r="D13" i="4"/>
  <c r="E13" i="4" s="1"/>
  <c r="D7" i="4"/>
  <c r="E7" i="4" s="1"/>
  <c r="D21" i="4"/>
  <c r="E21" i="4" s="1"/>
  <c r="D8" i="4"/>
  <c r="E8" i="4" s="1"/>
  <c r="D22" i="4"/>
  <c r="E22" i="4" s="1"/>
  <c r="D17" i="4"/>
  <c r="E17" i="4" s="1"/>
  <c r="D2" i="4"/>
  <c r="E2" i="4" s="1"/>
  <c r="D10" i="4"/>
  <c r="E10" i="4" s="1"/>
  <c r="D24" i="4"/>
  <c r="E24" i="4" s="1"/>
  <c r="D29" i="4"/>
  <c r="E29" i="4" s="1"/>
  <c r="D23" i="4"/>
  <c r="E23" i="4" s="1"/>
  <c r="D28" i="4"/>
  <c r="E28" i="4" s="1"/>
  <c r="D27" i="4"/>
  <c r="E27" i="4" s="1"/>
  <c r="D26" i="4"/>
  <c r="E26" i="4" s="1"/>
  <c r="D25" i="4"/>
  <c r="E25" i="4" s="1"/>
  <c r="D15" i="4"/>
  <c r="E15" i="4" s="1"/>
  <c r="D18" i="4"/>
  <c r="E18" i="4" s="1"/>
  <c r="D14" i="4"/>
  <c r="E14" i="4" s="1"/>
  <c r="D9" i="4"/>
  <c r="E9" i="4" s="1"/>
  <c r="D19" i="4"/>
  <c r="E19" i="4" s="1"/>
  <c r="D4" i="4"/>
  <c r="E4" i="4" s="1"/>
  <c r="D20" i="4"/>
  <c r="E20" i="4" s="1"/>
  <c r="D3" i="4"/>
  <c r="E3" i="4" s="1"/>
  <c r="D16" i="4"/>
  <c r="E16" i="4" s="1"/>
  <c r="D5" i="4"/>
  <c r="E5" i="4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F13" i="3"/>
  <c r="C13" i="3"/>
  <c r="F16" i="2"/>
  <c r="C16" i="2"/>
  <c r="C30" i="1"/>
  <c r="D30" i="1"/>
  <c r="E30" i="1" s="1"/>
  <c r="F12" i="3"/>
  <c r="C12" i="3"/>
  <c r="F11" i="3"/>
  <c r="C11" i="3"/>
  <c r="D11" i="3"/>
  <c r="E11" i="3" s="1"/>
  <c r="F15" i="2"/>
  <c r="C15" i="2"/>
  <c r="C29" i="1"/>
  <c r="D29" i="1"/>
  <c r="E29" i="1" s="1"/>
  <c r="F10" i="3"/>
  <c r="C10" i="3"/>
  <c r="D10" i="3"/>
  <c r="E10" i="3" s="1"/>
  <c r="F14" i="2"/>
  <c r="C14" i="2"/>
  <c r="C28" i="1"/>
  <c r="F9" i="3"/>
  <c r="C9" i="3"/>
  <c r="F8" i="3"/>
  <c r="C8" i="3"/>
  <c r="F7" i="3"/>
  <c r="C7" i="3"/>
  <c r="F13" i="2"/>
  <c r="C13" i="2"/>
  <c r="C27" i="1"/>
  <c r="F6" i="3"/>
  <c r="C6" i="3"/>
  <c r="F5" i="3"/>
  <c r="C5" i="3"/>
  <c r="F4" i="3"/>
  <c r="C4" i="3"/>
  <c r="F3" i="3"/>
  <c r="C3" i="3"/>
  <c r="F2" i="3"/>
  <c r="D54" i="3" s="1"/>
  <c r="E54" i="3" s="1"/>
  <c r="F12" i="2"/>
  <c r="C12" i="2"/>
  <c r="F11" i="2"/>
  <c r="C11" i="2"/>
  <c r="C26" i="1"/>
  <c r="F10" i="2"/>
  <c r="C10" i="2"/>
  <c r="C25" i="1"/>
  <c r="F9" i="2"/>
  <c r="C9" i="2"/>
  <c r="F8" i="2"/>
  <c r="C8" i="2"/>
  <c r="F2" i="2"/>
  <c r="F4" i="2"/>
  <c r="F5" i="2"/>
  <c r="F6" i="2"/>
  <c r="F7" i="2"/>
  <c r="C7" i="2"/>
  <c r="C6" i="2"/>
  <c r="C5" i="2"/>
  <c r="C4" i="2"/>
  <c r="C24" i="1"/>
  <c r="D24" i="1"/>
  <c r="E24" i="1" s="1"/>
  <c r="F3" i="2"/>
  <c r="C3" i="2"/>
  <c r="C23" i="1"/>
  <c r="C22" i="1"/>
  <c r="D22" i="1"/>
  <c r="E22" i="1" s="1"/>
  <c r="C21" i="1"/>
  <c r="D21" i="1"/>
  <c r="E21" i="1" s="1"/>
  <c r="C20" i="1"/>
  <c r="D20" i="1"/>
  <c r="E20" i="1" s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F3" i="1"/>
  <c r="D49" i="1" s="1"/>
  <c r="E49" i="1" s="1"/>
  <c r="C3" i="1"/>
  <c r="D9" i="1" l="1"/>
  <c r="E9" i="1" s="1"/>
  <c r="D10" i="1"/>
  <c r="E10" i="1" s="1"/>
  <c r="D12" i="1"/>
  <c r="E12" i="1" s="1"/>
  <c r="D15" i="1"/>
  <c r="E15" i="1" s="1"/>
  <c r="D16" i="1"/>
  <c r="E16" i="1" s="1"/>
  <c r="D27" i="1"/>
  <c r="E27" i="1" s="1"/>
  <c r="D17" i="1"/>
  <c r="E17" i="1" s="1"/>
  <c r="D18" i="1"/>
  <c r="E18" i="1" s="1"/>
  <c r="D53" i="3"/>
  <c r="E53" i="3" s="1"/>
  <c r="D52" i="3"/>
  <c r="E52" i="3" s="1"/>
  <c r="D50" i="3"/>
  <c r="E50" i="3" s="1"/>
  <c r="D49" i="3"/>
  <c r="E49" i="3" s="1"/>
  <c r="D51" i="3"/>
  <c r="E51" i="3" s="1"/>
  <c r="D47" i="3"/>
  <c r="E47" i="3" s="1"/>
  <c r="D46" i="3"/>
  <c r="E46" i="3" s="1"/>
  <c r="D48" i="3"/>
  <c r="E48" i="3" s="1"/>
  <c r="D43" i="3"/>
  <c r="E43" i="3" s="1"/>
  <c r="D44" i="3"/>
  <c r="E44" i="3" s="1"/>
  <c r="D45" i="3"/>
  <c r="E45" i="3" s="1"/>
  <c r="D42" i="3"/>
  <c r="E42" i="3" s="1"/>
  <c r="D41" i="3"/>
  <c r="E41" i="3" s="1"/>
  <c r="D40" i="3"/>
  <c r="E40" i="3" s="1"/>
  <c r="D35" i="3"/>
  <c r="E35" i="3" s="1"/>
  <c r="D38" i="3"/>
  <c r="E38" i="3" s="1"/>
  <c r="D32" i="3"/>
  <c r="E32" i="3" s="1"/>
  <c r="D39" i="3"/>
  <c r="E39" i="3" s="1"/>
  <c r="D34" i="3"/>
  <c r="E34" i="3" s="1"/>
  <c r="D37" i="3"/>
  <c r="E37" i="3" s="1"/>
  <c r="D36" i="3"/>
  <c r="E36" i="3" s="1"/>
  <c r="D33" i="3"/>
  <c r="E33" i="3" s="1"/>
  <c r="D19" i="3"/>
  <c r="E19" i="3" s="1"/>
  <c r="D18" i="3"/>
  <c r="E18" i="3" s="1"/>
  <c r="D14" i="3"/>
  <c r="E14" i="3" s="1"/>
  <c r="D20" i="3"/>
  <c r="E20" i="3" s="1"/>
  <c r="D28" i="3"/>
  <c r="E28" i="3" s="1"/>
  <c r="D31" i="3"/>
  <c r="E31" i="3" s="1"/>
  <c r="D26" i="3"/>
  <c r="E26" i="3" s="1"/>
  <c r="D17" i="3"/>
  <c r="E17" i="3" s="1"/>
  <c r="D16" i="3"/>
  <c r="E16" i="3" s="1"/>
  <c r="D23" i="3"/>
  <c r="E23" i="3" s="1"/>
  <c r="D30" i="3"/>
  <c r="E30" i="3" s="1"/>
  <c r="D15" i="3"/>
  <c r="E15" i="3" s="1"/>
  <c r="D24" i="3"/>
  <c r="E24" i="3" s="1"/>
  <c r="D25" i="3"/>
  <c r="E25" i="3" s="1"/>
  <c r="D27" i="3"/>
  <c r="E27" i="3" s="1"/>
  <c r="D29" i="3"/>
  <c r="E29" i="3" s="1"/>
  <c r="D22" i="3"/>
  <c r="E22" i="3" s="1"/>
  <c r="D21" i="3"/>
  <c r="E21" i="3" s="1"/>
  <c r="D13" i="3"/>
  <c r="E13" i="3" s="1"/>
  <c r="D3" i="3"/>
  <c r="E3" i="3" s="1"/>
  <c r="D5" i="3"/>
  <c r="E5" i="3" s="1"/>
  <c r="D12" i="3"/>
  <c r="E12" i="3" s="1"/>
  <c r="D8" i="3"/>
  <c r="E8" i="3" s="1"/>
  <c r="D6" i="3"/>
  <c r="E6" i="3" s="1"/>
  <c r="D10" i="2"/>
  <c r="E10" i="2" s="1"/>
  <c r="D35" i="2"/>
  <c r="E35" i="2" s="1"/>
  <c r="D33" i="2"/>
  <c r="E33" i="2" s="1"/>
  <c r="D30" i="2"/>
  <c r="E30" i="2" s="1"/>
  <c r="D32" i="2"/>
  <c r="E32" i="2" s="1"/>
  <c r="D34" i="2"/>
  <c r="E34" i="2" s="1"/>
  <c r="D31" i="2"/>
  <c r="E31" i="2" s="1"/>
  <c r="D27" i="2"/>
  <c r="E27" i="2" s="1"/>
  <c r="D29" i="2"/>
  <c r="E29" i="2" s="1"/>
  <c r="D28" i="2"/>
  <c r="E28" i="2" s="1"/>
  <c r="D7" i="3"/>
  <c r="E7" i="3" s="1"/>
  <c r="D9" i="3"/>
  <c r="E9" i="3" s="1"/>
  <c r="D2" i="3"/>
  <c r="E2" i="3" s="1"/>
  <c r="D4" i="3"/>
  <c r="E4" i="3" s="1"/>
  <c r="D13" i="1"/>
  <c r="E13" i="1" s="1"/>
  <c r="D48" i="1"/>
  <c r="E48" i="1" s="1"/>
  <c r="D46" i="1"/>
  <c r="E46" i="1" s="1"/>
  <c r="D44" i="1"/>
  <c r="E44" i="1" s="1"/>
  <c r="D43" i="1"/>
  <c r="E43" i="1" s="1"/>
  <c r="D45" i="1"/>
  <c r="E45" i="1" s="1"/>
  <c r="D47" i="1"/>
  <c r="E47" i="1" s="1"/>
  <c r="D42" i="1"/>
  <c r="E42" i="1" s="1"/>
  <c r="D41" i="1"/>
  <c r="E41" i="1" s="1"/>
  <c r="D28" i="1"/>
  <c r="E28" i="1" s="1"/>
  <c r="D7" i="1"/>
  <c r="E7" i="1" s="1"/>
  <c r="D6" i="1"/>
  <c r="E6" i="1" s="1"/>
  <c r="D8" i="1"/>
  <c r="E8" i="1" s="1"/>
  <c r="D25" i="1"/>
  <c r="E25" i="1" s="1"/>
  <c r="D26" i="2"/>
  <c r="E26" i="2" s="1"/>
  <c r="D24" i="2"/>
  <c r="E24" i="2" s="1"/>
  <c r="D21" i="2"/>
  <c r="E21" i="2" s="1"/>
  <c r="D23" i="2"/>
  <c r="E23" i="2" s="1"/>
  <c r="D25" i="2"/>
  <c r="E25" i="2" s="1"/>
  <c r="D22" i="2"/>
  <c r="E22" i="2" s="1"/>
  <c r="D18" i="2"/>
  <c r="E18" i="2" s="1"/>
  <c r="D20" i="2"/>
  <c r="E20" i="2" s="1"/>
  <c r="D19" i="2"/>
  <c r="E19" i="2" s="1"/>
  <c r="D17" i="2"/>
  <c r="E17" i="2" s="1"/>
  <c r="D12" i="2"/>
  <c r="E12" i="2" s="1"/>
  <c r="D16" i="2"/>
  <c r="E16" i="2" s="1"/>
  <c r="D13" i="2"/>
  <c r="E13" i="2" s="1"/>
  <c r="D4" i="2"/>
  <c r="E4" i="2" s="1"/>
  <c r="D14" i="2"/>
  <c r="E14" i="2" s="1"/>
  <c r="D11" i="2"/>
  <c r="E11" i="2" s="1"/>
  <c r="D2" i="2"/>
  <c r="E2" i="2" s="1"/>
  <c r="D5" i="2"/>
  <c r="E5" i="2" s="1"/>
  <c r="D7" i="2"/>
  <c r="E7" i="2" s="1"/>
  <c r="D15" i="2"/>
  <c r="E15" i="2" s="1"/>
  <c r="D6" i="2"/>
  <c r="E6" i="2" s="1"/>
  <c r="D8" i="2"/>
  <c r="E8" i="2" s="1"/>
  <c r="D3" i="2"/>
  <c r="E3" i="2" s="1"/>
  <c r="D9" i="2"/>
  <c r="E9" i="2" s="1"/>
  <c r="D3" i="1"/>
  <c r="E3" i="1" s="1"/>
  <c r="D40" i="1"/>
  <c r="E40" i="1" s="1"/>
  <c r="D39" i="1"/>
  <c r="E39" i="1" s="1"/>
  <c r="D37" i="1"/>
  <c r="E37" i="1" s="1"/>
  <c r="D36" i="1"/>
  <c r="E36" i="1" s="1"/>
  <c r="D35" i="1"/>
  <c r="E35" i="1" s="1"/>
  <c r="D38" i="1"/>
  <c r="E38" i="1" s="1"/>
  <c r="D23" i="1"/>
  <c r="E23" i="1" s="1"/>
  <c r="D4" i="1"/>
  <c r="E4" i="1" s="1"/>
  <c r="D14" i="1"/>
  <c r="E14" i="1" s="1"/>
  <c r="D5" i="1"/>
  <c r="E5" i="1" s="1"/>
  <c r="D34" i="1"/>
  <c r="E34" i="1" s="1"/>
  <c r="D33" i="1"/>
  <c r="E33" i="1" s="1"/>
  <c r="D31" i="1"/>
  <c r="E31" i="1" s="1"/>
  <c r="D32" i="1"/>
  <c r="E32" i="1" s="1"/>
  <c r="D19" i="1"/>
  <c r="E19" i="1" s="1"/>
  <c r="D2" i="1"/>
  <c r="E2" i="1" s="1"/>
  <c r="D11" i="1"/>
  <c r="E11" i="1" s="1"/>
  <c r="D26" i="1"/>
  <c r="E26" i="1" s="1"/>
</calcChain>
</file>

<file path=xl/sharedStrings.xml><?xml version="1.0" encoding="utf-8"?>
<sst xmlns="http://schemas.openxmlformats.org/spreadsheetml/2006/main" count="688" uniqueCount="295">
  <si>
    <t>Memory</t>
  </si>
  <si>
    <t>Base</t>
  </si>
  <si>
    <t>Hu 1 line</t>
  </si>
  <si>
    <t>Left</t>
  </si>
  <si>
    <t>Hu map cords</t>
  </si>
  <si>
    <t>%</t>
  </si>
  <si>
    <t>No msg review</t>
  </si>
  <si>
    <t>Short msg</t>
  </si>
  <si>
    <t>Malloc music buff</t>
  </si>
  <si>
    <t>Palette in rom</t>
  </si>
  <si>
    <t>Midi Track alloc</t>
  </si>
  <si>
    <t>No mon/sec</t>
  </si>
  <si>
    <t>AM Clear</t>
  </si>
  <si>
    <t>Backuptics = 1</t>
  </si>
  <si>
    <t>Max players = 1</t>
  </si>
  <si>
    <t>1 Screen</t>
  </si>
  <si>
    <t>viewangletox</t>
  </si>
  <si>
    <t>xtoviewangle</t>
  </si>
  <si>
    <t>yslope</t>
  </si>
  <si>
    <t>distscale</t>
  </si>
  <si>
    <t>fixed arrays</t>
  </si>
  <si>
    <t>No height cache</t>
  </si>
  <si>
    <t>4 Byte block</t>
  </si>
  <si>
    <t>HUD Cutdown</t>
  </si>
  <si>
    <t>Misc remove</t>
  </si>
  <si>
    <t>No cache wad</t>
  </si>
  <si>
    <t>Z_light</t>
  </si>
  <si>
    <t>Z_Light</t>
  </si>
  <si>
    <t>No index Tex</t>
  </si>
  <si>
    <t>Short width</t>
  </si>
  <si>
    <t>Tex name ptr</t>
  </si>
  <si>
    <t>Short path origin</t>
  </si>
  <si>
    <t>Const Translation</t>
  </si>
  <si>
    <t>No rpatch hud</t>
  </si>
  <si>
    <t>No rpatch stbar</t>
  </si>
  <si>
    <t>No alloc screen</t>
  </si>
  <si>
    <t>Sky as patch_t</t>
  </si>
  <si>
    <t>Simple tex patch_t</t>
  </si>
  <si>
    <t>patch_t all 128</t>
  </si>
  <si>
    <t>All as patch_t</t>
  </si>
  <si>
    <t>Remove rpatch</t>
  </si>
  <si>
    <t>Openings alloc</t>
  </si>
  <si>
    <t>Trim structs</t>
  </si>
  <si>
    <t>No bodyqueue</t>
  </si>
  <si>
    <t>No deathmatch starts</t>
  </si>
  <si>
    <t>DrawSegs start 32</t>
  </si>
  <si>
    <t>Reorder globals</t>
  </si>
  <si>
    <t>const Zlight</t>
  </si>
  <si>
    <t>Struct trimming</t>
  </si>
  <si>
    <t>sector triming</t>
  </si>
  <si>
    <t>Line packing</t>
  </si>
  <si>
    <t>Line no sound org</t>
  </si>
  <si>
    <t>Short blockmap</t>
  </si>
  <si>
    <t>Rom</t>
  </si>
  <si>
    <t>Rom blockmap</t>
  </si>
  <si>
    <t>No scroll flors</t>
  </si>
  <si>
    <t>No mobj friction</t>
  </si>
  <si>
    <t>Mobj spawn</t>
  </si>
  <si>
    <t>Mobj 32 flags</t>
  </si>
  <si>
    <t>No respawn</t>
  </si>
  <si>
    <t>No vissprite heightsec</t>
  </si>
  <si>
    <t>Nodes in rom</t>
  </si>
  <si>
    <t>Fixed line cross</t>
  </si>
  <si>
    <t>Alloc 32 block</t>
  </si>
  <si>
    <t>Misses</t>
  </si>
  <si>
    <t>Hitrate</t>
  </si>
  <si>
    <t>Total</t>
  </si>
  <si>
    <t>4x 4x</t>
  </si>
  <si>
    <t>8x 8x</t>
  </si>
  <si>
    <t>16x 16x</t>
  </si>
  <si>
    <t>16x 2t</t>
  </si>
  <si>
    <t>1x 1t</t>
  </si>
  <si>
    <t>8x 2t</t>
  </si>
  <si>
    <t>2x 2t</t>
  </si>
  <si>
    <t>4x 2t</t>
  </si>
  <si>
    <t>Fixed fuzz</t>
  </si>
  <si>
    <t>Fixed fuzz/Strcut trim</t>
  </si>
  <si>
    <t>No line BB</t>
  </si>
  <si>
    <t>line_t struct trim</t>
  </si>
  <si>
    <t>BSS</t>
  </si>
  <si>
    <t>DATA</t>
  </si>
  <si>
    <t>baseline</t>
  </si>
  <si>
    <t>% Used</t>
  </si>
  <si>
    <t>Unused vars</t>
  </si>
  <si>
    <t>Level</t>
  </si>
  <si>
    <t>E1M1</t>
  </si>
  <si>
    <t>E1M2</t>
  </si>
  <si>
    <t>E1M3</t>
  </si>
  <si>
    <t>E1M4</t>
  </si>
  <si>
    <t>E1M5</t>
  </si>
  <si>
    <t>E1M6</t>
  </si>
  <si>
    <t>E1M7</t>
  </si>
  <si>
    <t>E1M8</t>
  </si>
  <si>
    <t>E1M9</t>
  </si>
  <si>
    <t>E2M1</t>
  </si>
  <si>
    <t>E2M2</t>
  </si>
  <si>
    <t>E2M3</t>
  </si>
  <si>
    <t>E2M4</t>
  </si>
  <si>
    <t>E2M5</t>
  </si>
  <si>
    <t>E2M6</t>
  </si>
  <si>
    <t>E2M7</t>
  </si>
  <si>
    <t>E2M8</t>
  </si>
  <si>
    <t>E2M9</t>
  </si>
  <si>
    <t>E3M1</t>
  </si>
  <si>
    <t>E3M2</t>
  </si>
  <si>
    <t>E3M3</t>
  </si>
  <si>
    <t>E3M4</t>
  </si>
  <si>
    <t>E3M5</t>
  </si>
  <si>
    <t>E3M6</t>
  </si>
  <si>
    <t>E3M7</t>
  </si>
  <si>
    <t>E3M8</t>
  </si>
  <si>
    <t>E3M9</t>
  </si>
  <si>
    <t>E4M1</t>
  </si>
  <si>
    <t>E4M2</t>
  </si>
  <si>
    <t>E4M3</t>
  </si>
  <si>
    <t>E4M4</t>
  </si>
  <si>
    <t>E4M5</t>
  </si>
  <si>
    <t>E4M6</t>
  </si>
  <si>
    <t>E4M7</t>
  </si>
  <si>
    <t>E4M8</t>
  </si>
  <si>
    <t>E4M9</t>
  </si>
  <si>
    <t>MAP01</t>
  </si>
  <si>
    <t>MAP02</t>
  </si>
  <si>
    <t>MAP03</t>
  </si>
  <si>
    <t>MAP04</t>
  </si>
  <si>
    <t>MAP05</t>
  </si>
  <si>
    <t>MAP06</t>
  </si>
  <si>
    <t>MAP07</t>
  </si>
  <si>
    <t>MAP08</t>
  </si>
  <si>
    <t>MAP09</t>
  </si>
  <si>
    <t>MAP10</t>
  </si>
  <si>
    <t>MAP11</t>
  </si>
  <si>
    <t>MAP12</t>
  </si>
  <si>
    <t>MAP13</t>
  </si>
  <si>
    <t>MAP14</t>
  </si>
  <si>
    <t>MAP15</t>
  </si>
  <si>
    <t>MAP16</t>
  </si>
  <si>
    <t>MAP17</t>
  </si>
  <si>
    <t>MAP18</t>
  </si>
  <si>
    <t>MAP19</t>
  </si>
  <si>
    <t>MAP20</t>
  </si>
  <si>
    <t>MAP21</t>
  </si>
  <si>
    <t>MAP22</t>
  </si>
  <si>
    <t>MAP23</t>
  </si>
  <si>
    <t>MAP24</t>
  </si>
  <si>
    <t>MAP25</t>
  </si>
  <si>
    <t>MAP26</t>
  </si>
  <si>
    <t>MAP27</t>
  </si>
  <si>
    <t>MAP28</t>
  </si>
  <si>
    <t>MAP29</t>
  </si>
  <si>
    <t>MAP30</t>
  </si>
  <si>
    <t>MAP31</t>
  </si>
  <si>
    <t>MAP32</t>
  </si>
  <si>
    <t>No doomed Hash</t>
  </si>
  <si>
    <t>Short tex translation</t>
  </si>
  <si>
    <t>Code</t>
  </si>
  <si>
    <t>IWRAM</t>
  </si>
  <si>
    <t>Planes</t>
  </si>
  <si>
    <t>Things</t>
  </si>
  <si>
    <t>Spans</t>
  </si>
  <si>
    <t>Sprites</t>
  </si>
  <si>
    <t>Sorting</t>
  </si>
  <si>
    <t>Draw functions</t>
  </si>
  <si>
    <t>VRM Memcpy</t>
  </si>
  <si>
    <t>Globals</t>
  </si>
  <si>
    <t>/Os</t>
  </si>
  <si>
    <t>Colormap in IWRAM</t>
  </si>
  <si>
    <t>/O2</t>
  </si>
  <si>
    <t>IWRAM Vars</t>
  </si>
  <si>
    <t>Memcpy</t>
  </si>
  <si>
    <t>2x Rand Evict</t>
  </si>
  <si>
    <t>Walk</t>
  </si>
  <si>
    <t>Mipmaps</t>
  </si>
  <si>
    <t>Demand Load Textures</t>
  </si>
  <si>
    <t>-</t>
  </si>
  <si>
    <t>Bios divide</t>
  </si>
  <si>
    <t>DMA Copy</t>
  </si>
  <si>
    <t>music</t>
  </si>
  <si>
    <t>Music2</t>
  </si>
  <si>
    <t>8 ways</t>
  </si>
  <si>
    <t>8-way cache</t>
  </si>
  <si>
    <t>Vertexes</t>
  </si>
  <si>
    <t>Sectors</t>
  </si>
  <si>
    <t>Sides</t>
  </si>
  <si>
    <t>Lines</t>
  </si>
  <si>
    <t>Subsectors</t>
  </si>
  <si>
    <t>Segs</t>
  </si>
  <si>
    <t>Vertexes in ROM</t>
  </si>
  <si>
    <t>Lines in ROM</t>
  </si>
  <si>
    <t>Segs in ROM</t>
  </si>
  <si>
    <t>Division</t>
  </si>
  <si>
    <t>Static</t>
  </si>
  <si>
    <t>Os</t>
  </si>
  <si>
    <t>O2</t>
  </si>
  <si>
    <t>No tex</t>
  </si>
  <si>
    <t>G = 1</t>
  </si>
  <si>
    <t>G = 2</t>
  </si>
  <si>
    <t>??</t>
  </si>
  <si>
    <t>Loop unroll</t>
  </si>
  <si>
    <t>FPS</t>
  </si>
  <si>
    <t>Frames</t>
  </si>
  <si>
    <t>Code tidy</t>
  </si>
  <si>
    <t>Static Drawsegs</t>
  </si>
  <si>
    <t>Short openings</t>
  </si>
  <si>
    <t>Static Openings</t>
  </si>
  <si>
    <t>Static Vissprites</t>
  </si>
  <si>
    <t>Mobj no gear</t>
  </si>
  <si>
    <t>Max visplanes = 32</t>
  </si>
  <si>
    <t>Foreground stbar</t>
  </si>
  <si>
    <t>Tweak limits</t>
  </si>
  <si>
    <t>Openings = 16x</t>
  </si>
  <si>
    <t>Consts</t>
  </si>
  <si>
    <t>More render funcs</t>
  </si>
  <si>
    <t>No scroll plane</t>
  </si>
  <si>
    <t>Static functions</t>
  </si>
  <si>
    <t>Unroll draw loops</t>
  </si>
  <si>
    <t>4 ways</t>
  </si>
  <si>
    <t>2 ways</t>
  </si>
  <si>
    <t>1 ways</t>
  </si>
  <si>
    <t>16 ways</t>
  </si>
  <si>
    <t>32 ways</t>
  </si>
  <si>
    <t>Hit rate</t>
  </si>
  <si>
    <t>64 ways</t>
  </si>
  <si>
    <t>128 ways</t>
  </si>
  <si>
    <t>Change</t>
  </si>
  <si>
    <t>32 way cache</t>
  </si>
  <si>
    <t>Normal</t>
  </si>
  <si>
    <t>Short copy</t>
  </si>
  <si>
    <t>Optmise</t>
  </si>
  <si>
    <t>O3 Columns</t>
  </si>
  <si>
    <t>03 Spans</t>
  </si>
  <si>
    <t>Unrolled</t>
  </si>
  <si>
    <t>8x</t>
  </si>
  <si>
    <t>4x</t>
  </si>
  <si>
    <t>Columns</t>
  </si>
  <si>
    <t>4x Unroll</t>
  </si>
  <si>
    <t>Cheap Y Pos</t>
  </si>
  <si>
    <t>Hash2</t>
  </si>
  <si>
    <t>new_component = old_component * 3 / 4 + 8;</t>
  </si>
  <si>
    <t>IWRAM startspan</t>
  </si>
  <si>
    <t>IWRAM v_draw patch</t>
  </si>
  <si>
    <t>Misc Opt</t>
  </si>
  <si>
    <t>V0.8</t>
  </si>
  <si>
    <t>Time</t>
  </si>
  <si>
    <t>V1.3</t>
  </si>
  <si>
    <t>Demo 4</t>
  </si>
  <si>
    <t>Hash1</t>
  </si>
  <si>
    <t>Hash3</t>
  </si>
  <si>
    <t>Hash4</t>
  </si>
  <si>
    <t>Hash5</t>
  </si>
  <si>
    <t>Demo1</t>
  </si>
  <si>
    <t>Demo2</t>
  </si>
  <si>
    <t>Demo3</t>
  </si>
  <si>
    <t>V1.9</t>
  </si>
  <si>
    <t>V1.9 Os</t>
  </si>
  <si>
    <t>16x</t>
  </si>
  <si>
    <t>Both</t>
  </si>
  <si>
    <t>V1.9 Unroll</t>
  </si>
  <si>
    <t>MM</t>
  </si>
  <si>
    <t>D1</t>
  </si>
  <si>
    <t>No MM</t>
  </si>
  <si>
    <t>D2</t>
  </si>
  <si>
    <t>D3</t>
  </si>
  <si>
    <t>D4</t>
  </si>
  <si>
    <t>1x</t>
  </si>
  <si>
    <t>FC F8</t>
  </si>
  <si>
    <t>V2.0</t>
  </si>
  <si>
    <t>LOS</t>
  </si>
  <si>
    <t>VRAM Spare</t>
  </si>
  <si>
    <t>asas</t>
  </si>
  <si>
    <t>New div</t>
  </si>
  <si>
    <t>New u64 div</t>
  </si>
  <si>
    <t>I_getTime</t>
  </si>
  <si>
    <t>FPS (real gba)</t>
  </si>
  <si>
    <t>base</t>
  </si>
  <si>
    <t>sectors</t>
  </si>
  <si>
    <t>sides</t>
  </si>
  <si>
    <t>lines</t>
  </si>
  <si>
    <t>block links</t>
  </si>
  <si>
    <t>subsectos</t>
  </si>
  <si>
    <t>things</t>
  </si>
  <si>
    <t>specials</t>
  </si>
  <si>
    <t>group lines</t>
  </si>
  <si>
    <t>RDiv1</t>
  </si>
  <si>
    <t>RDiv2</t>
  </si>
  <si>
    <t>FDiv</t>
  </si>
  <si>
    <t>RDiv Clz</t>
  </si>
  <si>
    <t>Rdiv If1</t>
  </si>
  <si>
    <t>Rdiv If2</t>
  </si>
  <si>
    <t>Rdiv If3</t>
  </si>
  <si>
    <t>Rdiv If4</t>
  </si>
  <si>
    <t>Rdiv If5</t>
  </si>
  <si>
    <t>Trim Zone</t>
  </si>
  <si>
    <t>Zone Trim</t>
  </si>
  <si>
    <t>Mobj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</si>
</sst>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[$-F400]h:mm:ss\ AM/PM"/>
  </numFmts>
  <fonts count="4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1" fillId="0" borderId="0" xfId="0" applyFont="1" applyAlignment="1">
      <alignment vertical="center"/>
    </xf>
    <xf numFmtId="166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Globals!$B$2:$B$49</c:f>
              <c:numCache>
                <c:formatCode>General</c:formatCode>
                <c:ptCount val="48"/>
                <c:pt idx="0">
                  <c:v>112960</c:v>
                </c:pt>
                <c:pt idx="1">
                  <c:v>51744</c:v>
                </c:pt>
                <c:pt idx="2">
                  <c:v>51522</c:v>
                </c:pt>
                <c:pt idx="3">
                  <c:v>50400</c:v>
                </c:pt>
                <c:pt idx="4">
                  <c:v>49952</c:v>
                </c:pt>
                <c:pt idx="5">
                  <c:v>41792</c:v>
                </c:pt>
                <c:pt idx="6">
                  <c:v>41024</c:v>
                </c:pt>
                <c:pt idx="7">
                  <c:v>40512</c:v>
                </c:pt>
                <c:pt idx="8">
                  <c:v>40448</c:v>
                </c:pt>
                <c:pt idx="9">
                  <c:v>40416</c:v>
                </c:pt>
                <c:pt idx="10">
                  <c:v>40064</c:v>
                </c:pt>
                <c:pt idx="11">
                  <c:v>38752</c:v>
                </c:pt>
                <c:pt idx="12">
                  <c:v>38688</c:v>
                </c:pt>
                <c:pt idx="13">
                  <c:v>22272</c:v>
                </c:pt>
                <c:pt idx="14">
                  <c:v>21760</c:v>
                </c:pt>
                <c:pt idx="15">
                  <c:v>21120</c:v>
                </c:pt>
                <c:pt idx="16">
                  <c:v>20640</c:v>
                </c:pt>
                <c:pt idx="17">
                  <c:v>19680</c:v>
                </c:pt>
                <c:pt idx="18">
                  <c:v>17120</c:v>
                </c:pt>
                <c:pt idx="19">
                  <c:v>17104</c:v>
                </c:pt>
                <c:pt idx="20">
                  <c:v>15312</c:v>
                </c:pt>
                <c:pt idx="21">
                  <c:v>15296</c:v>
                </c:pt>
                <c:pt idx="22">
                  <c:v>23480</c:v>
                </c:pt>
                <c:pt idx="23">
                  <c:v>22464</c:v>
                </c:pt>
                <c:pt idx="24">
                  <c:v>21240</c:v>
                </c:pt>
                <c:pt idx="25">
                  <c:v>21072</c:v>
                </c:pt>
                <c:pt idx="26">
                  <c:v>21064</c:v>
                </c:pt>
                <c:pt idx="27">
                  <c:v>21056</c:v>
                </c:pt>
                <c:pt idx="28">
                  <c:v>19696</c:v>
                </c:pt>
                <c:pt idx="29">
                  <c:v>11504</c:v>
                </c:pt>
                <c:pt idx="30">
                  <c:v>11048</c:v>
                </c:pt>
                <c:pt idx="31">
                  <c:v>10592</c:v>
                </c:pt>
                <c:pt idx="32">
                  <c:v>10608</c:v>
                </c:pt>
                <c:pt idx="33">
                  <c:v>10408</c:v>
                </c:pt>
                <c:pt idx="34">
                  <c:v>10408</c:v>
                </c:pt>
                <c:pt idx="35">
                  <c:v>9032</c:v>
                </c:pt>
                <c:pt idx="36">
                  <c:v>9024</c:v>
                </c:pt>
                <c:pt idx="37">
                  <c:v>7888</c:v>
                </c:pt>
                <c:pt idx="38">
                  <c:v>20136</c:v>
                </c:pt>
                <c:pt idx="39">
                  <c:v>20136</c:v>
                </c:pt>
                <c:pt idx="40">
                  <c:v>27056</c:v>
                </c:pt>
                <c:pt idx="41">
                  <c:v>31384</c:v>
                </c:pt>
                <c:pt idx="42">
                  <c:v>31000</c:v>
                </c:pt>
                <c:pt idx="43">
                  <c:v>30992</c:v>
                </c:pt>
                <c:pt idx="44">
                  <c:v>26320</c:v>
                </c:pt>
                <c:pt idx="45">
                  <c:v>26320</c:v>
                </c:pt>
                <c:pt idx="46">
                  <c:v>25656</c:v>
                </c:pt>
                <c:pt idx="47">
                  <c:v>24128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8-4E49-B1AA-665A46AAA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856"/>
        <c:axId val="-362806768"/>
      </c:lineChart>
      <c:catAx>
        <c:axId val="-362807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6768"/>
        <c:crosses val="autoZero"/>
        <c:auto val="1"/>
        <c:lblAlgn val="ctr"/>
        <c:lblOffset val="100"/>
        <c:noMultiLvlLbl val="0"/>
      </c:catAx>
      <c:valAx>
        <c:axId val="-36280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Gamma!$B$1</c:f>
              <c:strCache>
                <c:ptCount val="1"/>
                <c:pt idx="0">
                  <c:v>G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Gamma!$B$2:$B$33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8-42B0-A418-A30D6CC62D61}"/>
            </c:ext>
          </c:extLst>
        </c:ser>
        <c:ser>
          <c:idx val="1"/>
          <c:order val="1"/>
          <c:tx>
            <c:strRef>
              <c:f>Gamma!$C$1</c:f>
              <c:strCache>
                <c:ptCount val="1"/>
                <c:pt idx="0">
                  <c:v>G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Gamma!$C$2:$C$33</c:f>
              <c:numCache>
                <c:formatCode>General</c:formatCode>
                <c:ptCount val="32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8-42B0-A418-A30D6CC62D61}"/>
            </c:ext>
          </c:extLst>
        </c:ser>
        <c:ser>
          <c:idx val="2"/>
          <c:order val="2"/>
          <c:tx>
            <c:strRef>
              <c:f>Gamma!$D$1</c:f>
              <c:strCache>
                <c:ptCount val="1"/>
                <c:pt idx="0">
                  <c:v>??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Gamma!$D$2:$D$33</c:f>
              <c:numCache>
                <c:formatCode>General</c:formatCode>
                <c:ptCount val="32"/>
                <c:pt idx="0">
                  <c:v>0</c:v>
                </c:pt>
                <c:pt idx="1">
                  <c:v>9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30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08-42B0-A418-A30D6CC62D61}"/>
            </c:ext>
          </c:extLst>
        </c:ser>
        <c:ser>
          <c:idx val="3"/>
          <c:order val="3"/>
          <c:tx>
            <c:strRef>
              <c:f>Gamma!$E$1</c:f>
              <c:strCache>
                <c:ptCount val="1"/>
                <c:pt idx="0">
                  <c:v>new_component = old_component * 3 / 4 + 8;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Gamma!$E$2:$E$33</c:f>
              <c:numCache>
                <c:formatCode>General</c:formatCode>
                <c:ptCount val="3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08-42B0-A418-A30D6CC62D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3888"/>
        <c:axId val="-360652256"/>
      </c:lineChart>
      <c:catAx>
        <c:axId val="-360653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256"/>
        <c:crosses val="autoZero"/>
        <c:auto val="1"/>
        <c:lblAlgn val="ctr"/>
        <c:lblOffset val="100"/>
        <c:noMultiLvlLbl val="0"/>
      </c:catAx>
      <c:valAx>
        <c:axId val="-3606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D_DoomLoop!$B$2:$B$35</c:f>
              <c:numCache>
                <c:formatCode>General</c:formatCode>
                <c:ptCount val="34"/>
                <c:pt idx="0">
                  <c:v>627068</c:v>
                </c:pt>
                <c:pt idx="1">
                  <c:v>553276</c:v>
                </c:pt>
                <c:pt idx="2">
                  <c:v>299316</c:v>
                </c:pt>
                <c:pt idx="3">
                  <c:v>297020</c:v>
                </c:pt>
                <c:pt idx="4">
                  <c:v>295872</c:v>
                </c:pt>
                <c:pt idx="5">
                  <c:v>294724</c:v>
                </c:pt>
                <c:pt idx="6">
                  <c:v>290804</c:v>
                </c:pt>
                <c:pt idx="7">
                  <c:v>289772</c:v>
                </c:pt>
                <c:pt idx="8">
                  <c:v>274464</c:v>
                </c:pt>
                <c:pt idx="9">
                  <c:v>185720</c:v>
                </c:pt>
                <c:pt idx="10">
                  <c:v>169640</c:v>
                </c:pt>
                <c:pt idx="11">
                  <c:v>55380</c:v>
                </c:pt>
                <c:pt idx="12">
                  <c:v>55372</c:v>
                </c:pt>
                <c:pt idx="13">
                  <c:v>55364</c:v>
                </c:pt>
                <c:pt idx="14">
                  <c:v>54004</c:v>
                </c:pt>
                <c:pt idx="15">
                  <c:v>45812</c:v>
                </c:pt>
                <c:pt idx="16">
                  <c:v>45356</c:v>
                </c:pt>
                <c:pt idx="17">
                  <c:v>44900</c:v>
                </c:pt>
                <c:pt idx="18">
                  <c:v>44916</c:v>
                </c:pt>
                <c:pt idx="19">
                  <c:v>44716</c:v>
                </c:pt>
                <c:pt idx="20">
                  <c:v>44716</c:v>
                </c:pt>
                <c:pt idx="21">
                  <c:v>43916</c:v>
                </c:pt>
                <c:pt idx="22">
                  <c:v>42540</c:v>
                </c:pt>
                <c:pt idx="23">
                  <c:v>33844</c:v>
                </c:pt>
                <c:pt idx="24">
                  <c:v>30112</c:v>
                </c:pt>
                <c:pt idx="25">
                  <c:v>42360</c:v>
                </c:pt>
                <c:pt idx="26">
                  <c:v>42360</c:v>
                </c:pt>
                <c:pt idx="27">
                  <c:v>49280</c:v>
                </c:pt>
                <c:pt idx="28">
                  <c:v>53608</c:v>
                </c:pt>
                <c:pt idx="29">
                  <c:v>53224</c:v>
                </c:pt>
                <c:pt idx="30">
                  <c:v>46976</c:v>
                </c:pt>
                <c:pt idx="31">
                  <c:v>42304</c:v>
                </c:pt>
                <c:pt idx="32">
                  <c:v>42304</c:v>
                </c:pt>
                <c:pt idx="33">
                  <c:v>41640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0-44D3-AB17-1E50AEE345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D_DoomLoop!$F$2:$F$35</c:f>
              <c:numCache>
                <c:formatCode>General</c:formatCode>
                <c:ptCount val="3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0-44D3-AB17-1E50AEE34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7312"/>
        <c:axId val="-362805680"/>
      </c:lineChart>
      <c:catAx>
        <c:axId val="-36280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5680"/>
        <c:crosses val="autoZero"/>
        <c:auto val="1"/>
        <c:lblAlgn val="ctr"/>
        <c:lblOffset val="100"/>
        <c:noMultiLvlLbl val="0"/>
      </c:catAx>
      <c:valAx>
        <c:axId val="-36280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E1M1!$B$2:$B$57</c:f>
              <c:numCache>
                <c:formatCode>General</c:formatCode>
                <c:ptCount val="56"/>
                <c:pt idx="0">
                  <c:v>572432</c:v>
                </c:pt>
                <c:pt idx="1">
                  <c:v>533516</c:v>
                </c:pt>
                <c:pt idx="2">
                  <c:v>532296</c:v>
                </c:pt>
                <c:pt idx="3">
                  <c:v>481148</c:v>
                </c:pt>
                <c:pt idx="4">
                  <c:v>458996</c:v>
                </c:pt>
                <c:pt idx="5">
                  <c:v>344736</c:v>
                </c:pt>
                <c:pt idx="6">
                  <c:v>281248</c:v>
                </c:pt>
                <c:pt idx="7">
                  <c:v>264248</c:v>
                </c:pt>
                <c:pt idx="8">
                  <c:v>264240</c:v>
                </c:pt>
                <c:pt idx="9">
                  <c:v>264072</c:v>
                </c:pt>
                <c:pt idx="10">
                  <c:v>258312</c:v>
                </c:pt>
                <c:pt idx="11">
                  <c:v>256952</c:v>
                </c:pt>
                <c:pt idx="12">
                  <c:v>248760</c:v>
                </c:pt>
                <c:pt idx="13">
                  <c:v>246096</c:v>
                </c:pt>
                <c:pt idx="14">
                  <c:v>232320</c:v>
                </c:pt>
                <c:pt idx="15">
                  <c:v>229332</c:v>
                </c:pt>
                <c:pt idx="16">
                  <c:v>226344</c:v>
                </c:pt>
                <c:pt idx="17">
                  <c:v>223356</c:v>
                </c:pt>
                <c:pt idx="18">
                  <c:v>222972</c:v>
                </c:pt>
                <c:pt idx="19">
                  <c:v>222716</c:v>
                </c:pt>
                <c:pt idx="20">
                  <c:v>221372</c:v>
                </c:pt>
                <c:pt idx="21">
                  <c:v>214316</c:v>
                </c:pt>
                <c:pt idx="22">
                  <c:v>213596</c:v>
                </c:pt>
                <c:pt idx="23">
                  <c:v>212876</c:v>
                </c:pt>
                <c:pt idx="24">
                  <c:v>188388</c:v>
                </c:pt>
                <c:pt idx="25">
                  <c:v>183748</c:v>
                </c:pt>
                <c:pt idx="26">
                  <c:v>183620</c:v>
                </c:pt>
                <c:pt idx="27">
                  <c:v>183508</c:v>
                </c:pt>
                <c:pt idx="28">
                  <c:v>183052</c:v>
                </c:pt>
                <c:pt idx="29">
                  <c:v>169732</c:v>
                </c:pt>
                <c:pt idx="30">
                  <c:v>164132</c:v>
                </c:pt>
                <c:pt idx="31">
                  <c:v>156740</c:v>
                </c:pt>
                <c:pt idx="32">
                  <c:v>154412</c:v>
                </c:pt>
                <c:pt idx="33">
                  <c:v>153204</c:v>
                </c:pt>
                <c:pt idx="34">
                  <c:v>150556</c:v>
                </c:pt>
                <c:pt idx="35">
                  <c:v>149756</c:v>
                </c:pt>
                <c:pt idx="36">
                  <c:v>148380</c:v>
                </c:pt>
                <c:pt idx="37">
                  <c:v>138852</c:v>
                </c:pt>
                <c:pt idx="38">
                  <c:v>133956</c:v>
                </c:pt>
                <c:pt idx="39">
                  <c:v>114828</c:v>
                </c:pt>
                <c:pt idx="40">
                  <c:v>92556</c:v>
                </c:pt>
                <c:pt idx="41">
                  <c:v>102860</c:v>
                </c:pt>
                <c:pt idx="42">
                  <c:v>101964</c:v>
                </c:pt>
                <c:pt idx="43">
                  <c:v>107988</c:v>
                </c:pt>
                <c:pt idx="44">
                  <c:v>110524</c:v>
                </c:pt>
                <c:pt idx="45">
                  <c:v>110164</c:v>
                </c:pt>
                <c:pt idx="46">
                  <c:v>109780</c:v>
                </c:pt>
                <c:pt idx="47">
                  <c:v>103532</c:v>
                </c:pt>
                <c:pt idx="48">
                  <c:v>98860</c:v>
                </c:pt>
                <c:pt idx="49">
                  <c:v>98732</c:v>
                </c:pt>
                <c:pt idx="50">
                  <c:v>98096</c:v>
                </c:pt>
                <c:pt idx="51">
                  <c:v>96152</c:v>
                </c:pt>
                <c:pt idx="52">
                  <c:v>89472</c:v>
                </c:pt>
                <c:pt idx="53">
                  <c:v>89112</c:v>
                </c:pt>
                <c:pt idx="54">
                  <c:v>88752</c:v>
                </c:pt>
                <c:pt idx="55">
                  <c:v>88032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E3-4CC5-9806-B7C38B83A67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E1M1!$F$2:$F$53</c:f>
              <c:numCache>
                <c:formatCode>General</c:formatCode>
                <c:ptCount val="5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  <c:pt idx="44">
                  <c:v>262144</c:v>
                </c:pt>
                <c:pt idx="45">
                  <c:v>262144</c:v>
                </c:pt>
                <c:pt idx="46">
                  <c:v>262144</c:v>
                </c:pt>
                <c:pt idx="47">
                  <c:v>262144</c:v>
                </c:pt>
                <c:pt idx="48">
                  <c:v>262144</c:v>
                </c:pt>
                <c:pt idx="49">
                  <c:v>262144</c:v>
                </c:pt>
                <c:pt idx="50">
                  <c:v>262144</c:v>
                </c:pt>
                <c:pt idx="5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E3-4CC5-9806-B7C38B83A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2804592"/>
        <c:axId val="-395531344"/>
      </c:lineChart>
      <c:catAx>
        <c:axId val="-36280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95531344"/>
        <c:crosses val="autoZero"/>
        <c:auto val="1"/>
        <c:lblAlgn val="ctr"/>
        <c:lblOffset val="100"/>
        <c:noMultiLvlLbl val="0"/>
      </c:catAx>
      <c:valAx>
        <c:axId val="-3955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280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E1M2!$B$2:$B$49</c:f>
              <c:numCache>
                <c:formatCode>General</c:formatCode>
                <c:ptCount val="48"/>
                <c:pt idx="0">
                  <c:v>367176</c:v>
                </c:pt>
                <c:pt idx="1">
                  <c:v>365328</c:v>
                </c:pt>
                <c:pt idx="2">
                  <c:v>362128</c:v>
                </c:pt>
                <c:pt idx="3">
                  <c:v>361328</c:v>
                </c:pt>
                <c:pt idx="4">
                  <c:v>357196</c:v>
                </c:pt>
                <c:pt idx="5">
                  <c:v>344800</c:v>
                </c:pt>
                <c:pt idx="6">
                  <c:v>332932</c:v>
                </c:pt>
                <c:pt idx="7">
                  <c:v>321060</c:v>
                </c:pt>
                <c:pt idx="8">
                  <c:v>317860</c:v>
                </c:pt>
                <c:pt idx="9">
                  <c:v>316420</c:v>
                </c:pt>
                <c:pt idx="10">
                  <c:v>314980</c:v>
                </c:pt>
                <c:pt idx="11">
                  <c:v>312820</c:v>
                </c:pt>
                <c:pt idx="12">
                  <c:v>312108</c:v>
                </c:pt>
                <c:pt idx="13">
                  <c:v>311812</c:v>
                </c:pt>
                <c:pt idx="14">
                  <c:v>311556</c:v>
                </c:pt>
                <c:pt idx="15">
                  <c:v>311356</c:v>
                </c:pt>
                <c:pt idx="16">
                  <c:v>310556</c:v>
                </c:pt>
                <c:pt idx="17">
                  <c:v>309756</c:v>
                </c:pt>
                <c:pt idx="18">
                  <c:v>309460</c:v>
                </c:pt>
                <c:pt idx="19">
                  <c:v>286216</c:v>
                </c:pt>
                <c:pt idx="20">
                  <c:v>285720</c:v>
                </c:pt>
                <c:pt idx="21">
                  <c:v>278708</c:v>
                </c:pt>
                <c:pt idx="22">
                  <c:v>262180</c:v>
                </c:pt>
                <c:pt idx="23">
                  <c:v>259256</c:v>
                </c:pt>
                <c:pt idx="24">
                  <c:v>258048</c:v>
                </c:pt>
                <c:pt idx="25">
                  <c:v>257248</c:v>
                </c:pt>
                <c:pt idx="26">
                  <c:v>256448</c:v>
                </c:pt>
                <c:pt idx="27">
                  <c:v>252316</c:v>
                </c:pt>
                <c:pt idx="28">
                  <c:v>251516</c:v>
                </c:pt>
                <c:pt idx="29">
                  <c:v>250140</c:v>
                </c:pt>
                <c:pt idx="30">
                  <c:v>242016</c:v>
                </c:pt>
                <c:pt idx="31">
                  <c:v>233344</c:v>
                </c:pt>
                <c:pt idx="32">
                  <c:v>195000</c:v>
                </c:pt>
                <c:pt idx="33">
                  <c:v>149340</c:v>
                </c:pt>
                <c:pt idx="34">
                  <c:v>157692</c:v>
                </c:pt>
                <c:pt idx="35">
                  <c:v>156924</c:v>
                </c:pt>
                <c:pt idx="36">
                  <c:v>163076</c:v>
                </c:pt>
                <c:pt idx="37">
                  <c:v>164892</c:v>
                </c:pt>
                <c:pt idx="38">
                  <c:v>164508</c:v>
                </c:pt>
                <c:pt idx="39">
                  <c:v>158260</c:v>
                </c:pt>
                <c:pt idx="40">
                  <c:v>157428</c:v>
                </c:pt>
                <c:pt idx="41">
                  <c:v>153588</c:v>
                </c:pt>
                <c:pt idx="42">
                  <c:v>153332</c:v>
                </c:pt>
                <c:pt idx="43">
                  <c:v>152668</c:v>
                </c:pt>
                <c:pt idx="44">
                  <c:v>138664</c:v>
                </c:pt>
                <c:pt idx="45">
                  <c:v>137944</c:v>
                </c:pt>
                <c:pt idx="46">
                  <c:v>137224</c:v>
                </c:pt>
                <c:pt idx="47">
                  <c:v>135784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3-4311-ADBC-B5359C62EF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E1M2!$F$2:$F$45</c:f>
              <c:numCache>
                <c:formatCode>General</c:formatCode>
                <c:ptCount val="44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  <c:pt idx="36">
                  <c:v>262144</c:v>
                </c:pt>
                <c:pt idx="37">
                  <c:v>262144</c:v>
                </c:pt>
                <c:pt idx="38">
                  <c:v>262144</c:v>
                </c:pt>
                <c:pt idx="39">
                  <c:v>262144</c:v>
                </c:pt>
                <c:pt idx="40">
                  <c:v>262144</c:v>
                </c:pt>
                <c:pt idx="41">
                  <c:v>262144</c:v>
                </c:pt>
                <c:pt idx="42">
                  <c:v>262144</c:v>
                </c:pt>
                <c:pt idx="43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3-4311-ADBC-B5359C62E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650624"/>
        <c:axId val="-360648448"/>
      </c:lineChart>
      <c:catAx>
        <c:axId val="-36065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448"/>
        <c:crosses val="autoZero"/>
        <c:auto val="1"/>
        <c:lblAlgn val="ctr"/>
        <c:lblOffset val="100"/>
        <c:noMultiLvlLbl val="0"/>
      </c:catAx>
      <c:valAx>
        <c:axId val="-36064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Levels'!$B$2:$B$37</c:f>
              <c:numCache>
                <c:formatCode>General</c:formatCode>
                <c:ptCount val="36"/>
                <c:pt idx="0">
                  <c:v>88032</c:v>
                </c:pt>
                <c:pt idx="1">
                  <c:v>135784</c:v>
                </c:pt>
                <c:pt idx="2">
                  <c:v>138600</c:v>
                </c:pt>
                <c:pt idx="3">
                  <c:v>111940</c:v>
                </c:pt>
                <c:pt idx="4">
                  <c:v>109564</c:v>
                </c:pt>
                <c:pt idx="5">
                  <c:v>164392</c:v>
                </c:pt>
                <c:pt idx="6">
                  <c:v>126912</c:v>
                </c:pt>
                <c:pt idx="7">
                  <c:v>86504</c:v>
                </c:pt>
                <c:pt idx="8">
                  <c:v>129824</c:v>
                </c:pt>
                <c:pt idx="9">
                  <c:v>78900</c:v>
                </c:pt>
                <c:pt idx="10">
                  <c:v>164800</c:v>
                </c:pt>
                <c:pt idx="11">
                  <c:v>113988</c:v>
                </c:pt>
                <c:pt idx="12">
                  <c:v>136888</c:v>
                </c:pt>
                <c:pt idx="13">
                  <c:v>151832</c:v>
                </c:pt>
                <c:pt idx="14">
                  <c:v>135492</c:v>
                </c:pt>
                <c:pt idx="15">
                  <c:v>165864</c:v>
                </c:pt>
                <c:pt idx="16">
                  <c:v>60808</c:v>
                </c:pt>
                <c:pt idx="17">
                  <c:v>70880</c:v>
                </c:pt>
                <c:pt idx="18">
                  <c:v>64272</c:v>
                </c:pt>
                <c:pt idx="19">
                  <c:v>92964</c:v>
                </c:pt>
                <c:pt idx="20">
                  <c:v>122872</c:v>
                </c:pt>
                <c:pt idx="21">
                  <c:v>139744</c:v>
                </c:pt>
                <c:pt idx="22">
                  <c:v>152552</c:v>
                </c:pt>
                <c:pt idx="23">
                  <c:v>129080</c:v>
                </c:pt>
                <c:pt idx="24">
                  <c:v>112722</c:v>
                </c:pt>
                <c:pt idx="25">
                  <c:v>54224</c:v>
                </c:pt>
                <c:pt idx="26">
                  <c:v>119224</c:v>
                </c:pt>
                <c:pt idx="27">
                  <c:v>85404</c:v>
                </c:pt>
                <c:pt idx="28">
                  <c:v>117112</c:v>
                </c:pt>
                <c:pt idx="29">
                  <c:v>134592</c:v>
                </c:pt>
                <c:pt idx="30">
                  <c:v>89492</c:v>
                </c:pt>
                <c:pt idx="31">
                  <c:v>140220</c:v>
                </c:pt>
                <c:pt idx="32">
                  <c:v>152684</c:v>
                </c:pt>
                <c:pt idx="33">
                  <c:v>162748</c:v>
                </c:pt>
                <c:pt idx="34">
                  <c:v>153964</c:v>
                </c:pt>
                <c:pt idx="35">
                  <c:v>198756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53344"/>
        <c:axId val="-360650080"/>
      </c:barChart>
      <c:lineChart>
        <c:grouping val="standard"/>
        <c:varyColors val="0"/>
        <c:ser>
          <c:idx val="1"/>
          <c:order val="1"/>
          <c:tx>
            <c:strRef>
              <c:f>'Doom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 Levels'!$A$2:$A$37</c:f>
              <c:strCache>
                <c:ptCount val="36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  <c:pt idx="9">
                  <c:v>E2M1</c:v>
                </c:pt>
                <c:pt idx="10">
                  <c:v>E2M2</c:v>
                </c:pt>
                <c:pt idx="11">
                  <c:v>E2M3</c:v>
                </c:pt>
                <c:pt idx="12">
                  <c:v>E2M4</c:v>
                </c:pt>
                <c:pt idx="13">
                  <c:v>E2M5</c:v>
                </c:pt>
                <c:pt idx="14">
                  <c:v>E2M6</c:v>
                </c:pt>
                <c:pt idx="15">
                  <c:v>E2M7</c:v>
                </c:pt>
                <c:pt idx="16">
                  <c:v>E2M8</c:v>
                </c:pt>
                <c:pt idx="17">
                  <c:v>E2M9</c:v>
                </c:pt>
                <c:pt idx="18">
                  <c:v>E3M1</c:v>
                </c:pt>
                <c:pt idx="19">
                  <c:v>E3M2</c:v>
                </c:pt>
                <c:pt idx="20">
                  <c:v>E3M3</c:v>
                </c:pt>
                <c:pt idx="21">
                  <c:v>E3M4</c:v>
                </c:pt>
                <c:pt idx="22">
                  <c:v>E3M5</c:v>
                </c:pt>
                <c:pt idx="23">
                  <c:v>E3M6</c:v>
                </c:pt>
                <c:pt idx="24">
                  <c:v>E3M7</c:v>
                </c:pt>
                <c:pt idx="25">
                  <c:v>E3M8</c:v>
                </c:pt>
                <c:pt idx="26">
                  <c:v>E3M9</c:v>
                </c:pt>
                <c:pt idx="27">
                  <c:v>E4M1</c:v>
                </c:pt>
                <c:pt idx="28">
                  <c:v>E4M2</c:v>
                </c:pt>
                <c:pt idx="29">
                  <c:v>E4M3</c:v>
                </c:pt>
                <c:pt idx="30">
                  <c:v>E4M4</c:v>
                </c:pt>
                <c:pt idx="31">
                  <c:v>E4M5</c:v>
                </c:pt>
                <c:pt idx="32">
                  <c:v>E4M6</c:v>
                </c:pt>
                <c:pt idx="33">
                  <c:v>E4M7</c:v>
                </c:pt>
                <c:pt idx="34">
                  <c:v>E4M8</c:v>
                </c:pt>
                <c:pt idx="35">
                  <c:v>E4M9</c:v>
                </c:pt>
              </c:strCache>
            </c:strRef>
          </c:cat>
          <c:val>
            <c:numRef>
              <c:f>'Doom Levels'!$E$2:$E$37</c:f>
              <c:numCache>
                <c:formatCode>General</c:formatCode>
                <c:ptCount val="36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  <c:pt idx="32">
                  <c:v>262144</c:v>
                </c:pt>
                <c:pt idx="33">
                  <c:v>262144</c:v>
                </c:pt>
                <c:pt idx="34">
                  <c:v>262144</c:v>
                </c:pt>
                <c:pt idx="35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B2-4EF1-BB50-BD105C72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3344"/>
        <c:axId val="-360650080"/>
      </c:lineChart>
      <c:catAx>
        <c:axId val="-3606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0080"/>
        <c:crosses val="autoZero"/>
        <c:auto val="1"/>
        <c:lblAlgn val="ctr"/>
        <c:lblOffset val="100"/>
        <c:noMultiLvlLbl val="0"/>
      </c:catAx>
      <c:valAx>
        <c:axId val="-3606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'Doom2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Levels'!$B$2:$B$33</c:f>
              <c:numCache>
                <c:formatCode>General</c:formatCode>
                <c:ptCount val="32"/>
                <c:pt idx="0">
                  <c:v>96804</c:v>
                </c:pt>
                <c:pt idx="1">
                  <c:v>113672</c:v>
                </c:pt>
                <c:pt idx="2">
                  <c:v>115792</c:v>
                </c:pt>
                <c:pt idx="3">
                  <c:v>114360</c:v>
                </c:pt>
                <c:pt idx="4">
                  <c:v>142708</c:v>
                </c:pt>
                <c:pt idx="5">
                  <c:v>158208</c:v>
                </c:pt>
                <c:pt idx="6">
                  <c:v>82352</c:v>
                </c:pt>
                <c:pt idx="7">
                  <c:v>133624</c:v>
                </c:pt>
                <c:pt idx="8">
                  <c:v>137932</c:v>
                </c:pt>
                <c:pt idx="9">
                  <c:v>186160</c:v>
                </c:pt>
                <c:pt idx="10">
                  <c:v>150124</c:v>
                </c:pt>
                <c:pt idx="11">
                  <c:v>138060</c:v>
                </c:pt>
                <c:pt idx="12">
                  <c:v>188844</c:v>
                </c:pt>
                <c:pt idx="13">
                  <c:v>202176</c:v>
                </c:pt>
                <c:pt idx="14">
                  <c:v>220624</c:v>
                </c:pt>
                <c:pt idx="15">
                  <c:v>140956</c:v>
                </c:pt>
                <c:pt idx="16">
                  <c:v>214152</c:v>
                </c:pt>
                <c:pt idx="17">
                  <c:v>174816</c:v>
                </c:pt>
                <c:pt idx="18">
                  <c:v>209572</c:v>
                </c:pt>
                <c:pt idx="19">
                  <c:v>166904</c:v>
                </c:pt>
                <c:pt idx="20">
                  <c:v>108808</c:v>
                </c:pt>
                <c:pt idx="21">
                  <c:v>120084</c:v>
                </c:pt>
                <c:pt idx="22">
                  <c:v>153788</c:v>
                </c:pt>
                <c:pt idx="23">
                  <c:v>187088</c:v>
                </c:pt>
                <c:pt idx="24">
                  <c:v>149372</c:v>
                </c:pt>
                <c:pt idx="25">
                  <c:v>156964</c:v>
                </c:pt>
                <c:pt idx="26">
                  <c:v>194956</c:v>
                </c:pt>
                <c:pt idx="27">
                  <c:v>141744</c:v>
                </c:pt>
                <c:pt idx="28">
                  <c:v>176952</c:v>
                </c:pt>
                <c:pt idx="29">
                  <c:v>82832</c:v>
                </c:pt>
                <c:pt idx="30">
                  <c:v>143968</c:v>
                </c:pt>
                <c:pt idx="31">
                  <c:v>92084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360647360"/>
        <c:axId val="-360652800"/>
      </c:barChart>
      <c:lineChart>
        <c:grouping val="standard"/>
        <c:varyColors val="0"/>
        <c:ser>
          <c:idx val="1"/>
          <c:order val="1"/>
          <c:tx>
            <c:strRef>
              <c:f>'Doom2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'Doom2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'Doom2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DA-49C1-A04E-1E22745B1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360"/>
        <c:axId val="-360652800"/>
      </c:lineChart>
      <c:catAx>
        <c:axId val="-3606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2800"/>
        <c:crosses val="autoZero"/>
        <c:auto val="1"/>
        <c:lblAlgn val="ctr"/>
        <c:lblOffset val="100"/>
        <c:noMultiLvlLbl val="0"/>
      </c:catAx>
      <c:valAx>
        <c:axId val="-36065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'Sigil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Levels'!$B$2:$B$10</c:f>
              <c:numCache>
                <c:formatCode>General</c:formatCode>
                <c:ptCount val="9"/>
                <c:pt idx="0">
                  <c:v>193056</c:v>
                </c:pt>
                <c:pt idx="1">
                  <c:v>191532</c:v>
                </c:pt>
                <c:pt idx="2">
                  <c:v>156940</c:v>
                </c:pt>
                <c:pt idx="3">
                  <c:v>330172</c:v>
                </c:pt>
                <c:pt idx="4">
                  <c:v>248084</c:v>
                </c:pt>
                <c:pt idx="5">
                  <c:v>380064</c:v>
                </c:pt>
                <c:pt idx="6">
                  <c:v>412212</c:v>
                </c:pt>
                <c:pt idx="7">
                  <c:v>194480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0357008"/>
        <c:axId val="663569568"/>
      </c:barChart>
      <c:lineChart>
        <c:grouping val="standard"/>
        <c:varyColors val="0"/>
        <c:ser>
          <c:idx val="1"/>
          <c:order val="1"/>
          <c:tx>
            <c:strRef>
              <c:f>'Sigil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'Sigil Levels'!$A$2:$A$10</c:f>
              <c:strCache>
                <c:ptCount val="9"/>
                <c:pt idx="0">
                  <c:v>E1M1</c:v>
                </c:pt>
                <c:pt idx="1">
                  <c:v>E1M2</c:v>
                </c:pt>
                <c:pt idx="2">
                  <c:v>E1M3</c:v>
                </c:pt>
                <c:pt idx="3">
                  <c:v>E1M4</c:v>
                </c:pt>
                <c:pt idx="4">
                  <c:v>E1M5</c:v>
                </c:pt>
                <c:pt idx="5">
                  <c:v>E1M6</c:v>
                </c:pt>
                <c:pt idx="6">
                  <c:v>E1M7</c:v>
                </c:pt>
                <c:pt idx="7">
                  <c:v>E1M8</c:v>
                </c:pt>
                <c:pt idx="8">
                  <c:v>E1M9</c:v>
                </c:pt>
              </c:strCache>
            </c:strRef>
          </c:cat>
          <c:val>
            <c:numRef>
              <c:f>'Sigil Levels'!$E$2:$E$10</c:f>
              <c:numCache>
                <c:formatCode>General</c:formatCode>
                <c:ptCount val="9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9-43A3-B393-BE0D674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0357008"/>
        <c:axId val="663569568"/>
      </c:lineChart>
      <c:catAx>
        <c:axId val="6603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9568"/>
        <c:crosses val="autoZero"/>
        <c:auto val="1"/>
        <c:lblAlgn val="ctr"/>
        <c:lblOffset val="100"/>
        <c:noMultiLvlLbl val="0"/>
      </c:catAx>
      <c:valAx>
        <c:axId val="66356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5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'Plutonia Levels'!$B$1</c:f>
              <c:strCache>
                <c:ptCount val="1"/>
                <c:pt idx="0">
                  <c:v>Memory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Levels'!$B$2:$B$33</c:f>
              <c:numCache>
                <c:formatCode>General</c:formatCode>
                <c:ptCount val="32"/>
                <c:pt idx="0">
                  <c:v>116520</c:v>
                </c:pt>
                <c:pt idx="1">
                  <c:v>126952</c:v>
                </c:pt>
                <c:pt idx="2">
                  <c:v>127656</c:v>
                </c:pt>
                <c:pt idx="3">
                  <c:v>145288</c:v>
                </c:pt>
                <c:pt idx="4">
                  <c:v>135428</c:v>
                </c:pt>
                <c:pt idx="5">
                  <c:v>162480</c:v>
                </c:pt>
                <c:pt idx="6">
                  <c:v>98660</c:v>
                </c:pt>
                <c:pt idx="7">
                  <c:v>162952</c:v>
                </c:pt>
                <c:pt idx="8">
                  <c:v>201832</c:v>
                </c:pt>
                <c:pt idx="9">
                  <c:v>130184</c:v>
                </c:pt>
                <c:pt idx="10">
                  <c:v>143244</c:v>
                </c:pt>
                <c:pt idx="11">
                  <c:v>168366</c:v>
                </c:pt>
                <c:pt idx="12">
                  <c:v>151312</c:v>
                </c:pt>
                <c:pt idx="13">
                  <c:v>142376</c:v>
                </c:pt>
                <c:pt idx="14">
                  <c:v>159172</c:v>
                </c:pt>
                <c:pt idx="15">
                  <c:v>137944</c:v>
                </c:pt>
                <c:pt idx="16">
                  <c:v>161924</c:v>
                </c:pt>
                <c:pt idx="17">
                  <c:v>175588</c:v>
                </c:pt>
                <c:pt idx="18">
                  <c:v>148360</c:v>
                </c:pt>
                <c:pt idx="19">
                  <c:v>162380</c:v>
                </c:pt>
                <c:pt idx="20">
                  <c:v>114288</c:v>
                </c:pt>
                <c:pt idx="21">
                  <c:v>203392</c:v>
                </c:pt>
                <c:pt idx="22">
                  <c:v>257364</c:v>
                </c:pt>
                <c:pt idx="23">
                  <c:v>150508</c:v>
                </c:pt>
                <c:pt idx="24">
                  <c:v>187544</c:v>
                </c:pt>
                <c:pt idx="25">
                  <c:v>205348</c:v>
                </c:pt>
                <c:pt idx="26">
                  <c:v>180836</c:v>
                </c:pt>
                <c:pt idx="27">
                  <c:v>272356</c:v>
                </c:pt>
                <c:pt idx="28">
                  <c:v>216236</c:v>
                </c:pt>
                <c:pt idx="29">
                  <c:v>144748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5279120"/>
        <c:axId val="251507616"/>
      </c:barChart>
      <c:lineChart>
        <c:grouping val="standard"/>
        <c:varyColors val="0"/>
        <c:ser>
          <c:idx val="1"/>
          <c:order val="1"/>
          <c:tx>
            <c:strRef>
              <c:f>'Plutonia Levels'!$E$1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'Plutonia Levels'!$A$2:$A$33</c:f>
              <c:strCache>
                <c:ptCount val="32"/>
                <c:pt idx="0">
                  <c:v>MAP01</c:v>
                </c:pt>
                <c:pt idx="1">
                  <c:v>MAP02</c:v>
                </c:pt>
                <c:pt idx="2">
                  <c:v>MAP03</c:v>
                </c:pt>
                <c:pt idx="3">
                  <c:v>MAP04</c:v>
                </c:pt>
                <c:pt idx="4">
                  <c:v>MAP05</c:v>
                </c:pt>
                <c:pt idx="5">
                  <c:v>MAP06</c:v>
                </c:pt>
                <c:pt idx="6">
                  <c:v>MAP07</c:v>
                </c:pt>
                <c:pt idx="7">
                  <c:v>MAP08</c:v>
                </c:pt>
                <c:pt idx="8">
                  <c:v>MAP09</c:v>
                </c:pt>
                <c:pt idx="9">
                  <c:v>MAP10</c:v>
                </c:pt>
                <c:pt idx="10">
                  <c:v>MAP11</c:v>
                </c:pt>
                <c:pt idx="11">
                  <c:v>MAP12</c:v>
                </c:pt>
                <c:pt idx="12">
                  <c:v>MAP13</c:v>
                </c:pt>
                <c:pt idx="13">
                  <c:v>MAP14</c:v>
                </c:pt>
                <c:pt idx="14">
                  <c:v>MAP15</c:v>
                </c:pt>
                <c:pt idx="15">
                  <c:v>MAP16</c:v>
                </c:pt>
                <c:pt idx="16">
                  <c:v>MAP17</c:v>
                </c:pt>
                <c:pt idx="17">
                  <c:v>MAP18</c:v>
                </c:pt>
                <c:pt idx="18">
                  <c:v>MAP19</c:v>
                </c:pt>
                <c:pt idx="19">
                  <c:v>MAP20</c:v>
                </c:pt>
                <c:pt idx="20">
                  <c:v>MAP21</c:v>
                </c:pt>
                <c:pt idx="21">
                  <c:v>MAP22</c:v>
                </c:pt>
                <c:pt idx="22">
                  <c:v>MAP23</c:v>
                </c:pt>
                <c:pt idx="23">
                  <c:v>MAP24</c:v>
                </c:pt>
                <c:pt idx="24">
                  <c:v>MAP25</c:v>
                </c:pt>
                <c:pt idx="25">
                  <c:v>MAP26</c:v>
                </c:pt>
                <c:pt idx="26">
                  <c:v>MAP27</c:v>
                </c:pt>
                <c:pt idx="27">
                  <c:v>MAP28</c:v>
                </c:pt>
                <c:pt idx="28">
                  <c:v>MAP29</c:v>
                </c:pt>
                <c:pt idx="29">
                  <c:v>MAP30</c:v>
                </c:pt>
                <c:pt idx="30">
                  <c:v>MAP31</c:v>
                </c:pt>
                <c:pt idx="31">
                  <c:v>MAP32</c:v>
                </c:pt>
              </c:strCache>
            </c:strRef>
          </c:cat>
          <c:val>
            <c:numRef>
              <c:f>'Plutonia Levels'!$E$2:$E$33</c:f>
              <c:numCache>
                <c:formatCode>General</c:formatCode>
                <c:ptCount val="32"/>
                <c:pt idx="0">
                  <c:v>262144</c:v>
                </c:pt>
                <c:pt idx="1">
                  <c:v>262144</c:v>
                </c:pt>
                <c:pt idx="2">
                  <c:v>262144</c:v>
                </c:pt>
                <c:pt idx="3">
                  <c:v>262144</c:v>
                </c:pt>
                <c:pt idx="4">
                  <c:v>262144</c:v>
                </c:pt>
                <c:pt idx="5">
                  <c:v>262144</c:v>
                </c:pt>
                <c:pt idx="6">
                  <c:v>262144</c:v>
                </c:pt>
                <c:pt idx="7">
                  <c:v>262144</c:v>
                </c:pt>
                <c:pt idx="8">
                  <c:v>262144</c:v>
                </c:pt>
                <c:pt idx="9">
                  <c:v>262144</c:v>
                </c:pt>
                <c:pt idx="10">
                  <c:v>262144</c:v>
                </c:pt>
                <c:pt idx="11">
                  <c:v>262144</c:v>
                </c:pt>
                <c:pt idx="12">
                  <c:v>262144</c:v>
                </c:pt>
                <c:pt idx="13">
                  <c:v>262144</c:v>
                </c:pt>
                <c:pt idx="14">
                  <c:v>262144</c:v>
                </c:pt>
                <c:pt idx="15">
                  <c:v>262144</c:v>
                </c:pt>
                <c:pt idx="16">
                  <c:v>262144</c:v>
                </c:pt>
                <c:pt idx="17">
                  <c:v>262144</c:v>
                </c:pt>
                <c:pt idx="18">
                  <c:v>262144</c:v>
                </c:pt>
                <c:pt idx="19">
                  <c:v>262144</c:v>
                </c:pt>
                <c:pt idx="20">
                  <c:v>262144</c:v>
                </c:pt>
                <c:pt idx="21">
                  <c:v>262144</c:v>
                </c:pt>
                <c:pt idx="22">
                  <c:v>262144</c:v>
                </c:pt>
                <c:pt idx="23">
                  <c:v>262144</c:v>
                </c:pt>
                <c:pt idx="24">
                  <c:v>262144</c:v>
                </c:pt>
                <c:pt idx="25">
                  <c:v>262144</c:v>
                </c:pt>
                <c:pt idx="26">
                  <c:v>262144</c:v>
                </c:pt>
                <c:pt idx="27">
                  <c:v>262144</c:v>
                </c:pt>
                <c:pt idx="28">
                  <c:v>262144</c:v>
                </c:pt>
                <c:pt idx="29">
                  <c:v>262144</c:v>
                </c:pt>
                <c:pt idx="30">
                  <c:v>262144</c:v>
                </c:pt>
                <c:pt idx="31">
                  <c:v>262144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7-4D17-B577-DAC7D2626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279120"/>
        <c:axId val="251507616"/>
      </c:lineChart>
      <c:catAx>
        <c:axId val="5952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07616"/>
        <c:crosses val="autoZero"/>
        <c:auto val="1"/>
        <c:lblAlgn val="ctr"/>
        <c:lblOffset val="100"/>
        <c:noMultiLvlLbl val="0"/>
      </c:catAx>
      <c:valAx>
        <c:axId val="25150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27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Sheet1!$H$94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Sheet1!$A$95:$A$100</c:f>
              <c:strCache>
                <c:ptCount val="6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</c:strCache>
            </c:strRef>
          </c:cat>
          <c:val>
            <c:numRef>
              <c:f>Sheet1!$H$95:$H$102</c:f>
              <c:numCache>
                <c:formatCode>General</c:formatCode>
                <c:ptCount val="8"/>
                <c:pt idx="0">
                  <c:v>13.7</c:v>
                </c:pt>
                <c:pt idx="1">
                  <c:v>13.866666666666667</c:v>
                </c:pt>
                <c:pt idx="2">
                  <c:v>14.633333333333333</c:v>
                </c:pt>
                <c:pt idx="3">
                  <c:v>15.933333333333334</c:v>
                </c:pt>
                <c:pt idx="4">
                  <c:v>16</c:v>
                </c:pt>
                <c:pt idx="5">
                  <c:v>17.233333333333334</c:v>
                </c:pt>
                <c:pt idx="6">
                  <c:v>16.966666666666665</c:v>
                </c:pt>
                <c:pt idx="7">
                  <c:v>16.066666666666666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47904"/>
        <c:axId val="-360648992"/>
      </c:lineChart>
      <c:lineChart>
        <c:grouping val="standard"/>
        <c:varyColors val="0"/>
        <c:ser>
          <c:idx val="0"/>
          <c:order val="0"/>
          <c:tx>
            <c:strRef>
              <c:f>Sheet1!$E$94</c:f>
              <c:strCache>
                <c:ptCount val="1"/>
                <c:pt idx="0">
                  <c:v>Hit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Sheet1!$A$95:$A$102</c:f>
              <c:strCache>
                <c:ptCount val="8"/>
                <c:pt idx="0">
                  <c:v>1 ways</c:v>
                </c:pt>
                <c:pt idx="1">
                  <c:v>2 ways</c:v>
                </c:pt>
                <c:pt idx="2">
                  <c:v>4 ways</c:v>
                </c:pt>
                <c:pt idx="3">
                  <c:v>8 ways</c:v>
                </c:pt>
                <c:pt idx="4">
                  <c:v>16 ways</c:v>
                </c:pt>
                <c:pt idx="5">
                  <c:v>32 ways</c:v>
                </c:pt>
                <c:pt idx="6">
                  <c:v>64 ways</c:v>
                </c:pt>
                <c:pt idx="7">
                  <c:v>128 ways</c:v>
                </c:pt>
              </c:strCache>
            </c:strRef>
          </c:cat>
          <c:val>
            <c:numRef>
              <c:f>Sheet1!$E$95:$E$102</c:f>
              <c:numCache>
                <c:formatCode>0.0%</c:formatCode>
                <c:ptCount val="8"/>
                <c:pt idx="0">
                  <c:v>0.30395383960035627</c:v>
                </c:pt>
                <c:pt idx="1">
                  <c:v>0.37901556134375208</c:v>
                </c:pt>
                <c:pt idx="2">
                  <c:v>0.53091758194240246</c:v>
                </c:pt>
                <c:pt idx="3">
                  <c:v>0.77086259094854659</c:v>
                </c:pt>
                <c:pt idx="4">
                  <c:v>0.80581321367578607</c:v>
                </c:pt>
                <c:pt idx="5">
                  <c:v>0.99931013548938985</c:v>
                </c:pt>
                <c:pt idx="6">
                  <c:v>0.99909994239631339</c:v>
                </c:pt>
                <c:pt idx="7">
                  <c:v>0.99908201296197696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54-4356-B766-3DB2D31EB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360654432"/>
        <c:axId val="-360651168"/>
      </c:lineChart>
      <c:catAx>
        <c:axId val="-36064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8992"/>
        <c:crosses val="autoZero"/>
        <c:auto val="1"/>
        <c:lblAlgn val="ctr"/>
        <c:lblOffset val="100"/>
        <c:noMultiLvlLbl val="0"/>
      </c:catAx>
      <c:valAx>
        <c:axId val="-360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47904"/>
        <c:crosses val="autoZero"/>
        <c:crossBetween val="between"/>
      </c:valAx>
      <c:valAx>
        <c:axId val="-360651168"/>
        <c:scaling>
          <c:orientation val="minMax"/>
          <c:max val="1"/>
          <c:min val="0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654432"/>
        <c:crosses val="max"/>
        <c:crossBetween val="between"/>
      </c:valAx>
      <c:catAx>
        <c:axId val="-36065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3606511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1</xdr:row>
      <xdr:rowOff>133350</xdr:rowOff>
    </xdr:from>
    <xdr:to>
      <xdr:col>21</xdr:col>
      <xdr:colOff>238125</xdr:colOff>
      <xdr:row>32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</xdr:row>
      <xdr:rowOff>166686</xdr:rowOff>
    </xdr:from>
    <xdr:to>
      <xdr:col>19</xdr:col>
      <xdr:colOff>590550</xdr:colOff>
      <xdr:row>31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533399</xdr:colOff>
      <xdr:row>2</xdr:row>
      <xdr:rowOff>109536</xdr:rowOff>
    </xdr:from>
    <xdr:to>
      <xdr:col>22</xdr:col>
      <xdr:colOff>161924</xdr:colOff>
      <xdr:row>32</xdr:row>
      <xdr:rowOff>57149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590549</xdr:colOff>
      <xdr:row>4</xdr:row>
      <xdr:rowOff>14286</xdr:rowOff>
    </xdr:from>
    <xdr:to>
      <xdr:col>23</xdr:col>
      <xdr:colOff>352424</xdr:colOff>
      <xdr:row>32</xdr:row>
      <xdr:rowOff>76199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390524</xdr:colOff>
      <xdr:row>5</xdr:row>
      <xdr:rowOff>90486</xdr:rowOff>
    </xdr:from>
    <xdr:to>
      <xdr:col>24</xdr:col>
      <xdr:colOff>457200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2</xdr:row>
      <xdr:rowOff>9525</xdr:rowOff>
    </xdr:from>
    <xdr:to>
      <xdr:col>35</xdr:col>
      <xdr:colOff>342900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2</xdr:row>
      <xdr:rowOff>66674</xdr:rowOff>
    </xdr:from>
    <xdr:to>
      <xdr:col>34</xdr:col>
      <xdr:colOff>190499</xdr:colOff>
      <xdr:row>34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</xdr:row>
      <xdr:rowOff>85725</xdr:rowOff>
    </xdr:from>
    <xdr:to>
      <xdr:col>26</xdr:col>
      <xdr:colOff>38100</xdr:colOff>
      <xdr:row>32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0C5558-4CFF-4C3B-BEAE-7297C3133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257175</xdr:colOff>
      <xdr:row>5</xdr:row>
      <xdr:rowOff>66676</xdr:rowOff>
    </xdr:from>
    <xdr:to>
      <xdr:col>25</xdr:col>
      <xdr:colOff>200025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8ECEA-3711-4FE2-B127-BE5A13421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77</xdr:row>
      <xdr:rowOff>161925</xdr:rowOff>
    </xdr:from>
    <xdr:to>
      <xdr:col>23</xdr:col>
      <xdr:colOff>542925</xdr:colOff>
      <xdr:row>99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A19" workbookViewId="0">
      <selection activeCell="B49" sqref="B49"/>
    </sheetView>
  </sheetViews>
  <sheetFormatPr defaultRowHeight="15"/>
  <cols>
    <col min="1" max="1" width="21.5703125" bestFit="1" customWidth="1"/>
    <col min="5" max="5" width="9.140625" style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112960</v>
      </c>
      <c r="D2">
        <f t="shared" ref="D2:D49" si="0">$F$3-B2</f>
        <v>149184</v>
      </c>
      <c r="E2" s="1">
        <f>1-(D2/$F$3)</f>
        <v>0.430908203125</v>
      </c>
      <c r="F2">
        <f>256*1024</f>
        <v>262144</v>
      </c>
    </row>
    <row r="3" spans="1:6">
      <c r="A3" t="s">
        <v>2</v>
      </c>
      <c r="B3">
        <v>51744</v>
      </c>
      <c r="C3">
        <f t="shared" ref="C3:C32" si="1">B2-B3</f>
        <v>61216</v>
      </c>
      <c r="D3">
        <f t="shared" si="0"/>
        <v>210400</v>
      </c>
      <c r="E3" s="1">
        <f t="shared" ref="E3:E49" si="2">1-(D3/$F$3)</f>
        <v>0.1973876953125</v>
      </c>
      <c r="F3">
        <f>256*1024</f>
        <v>262144</v>
      </c>
    </row>
    <row r="4" spans="1:6">
      <c r="A4" t="s">
        <v>4</v>
      </c>
      <c r="B4">
        <v>51522</v>
      </c>
      <c r="C4">
        <f t="shared" si="1"/>
        <v>222</v>
      </c>
      <c r="D4">
        <f t="shared" si="0"/>
        <v>210622</v>
      </c>
      <c r="E4" s="1">
        <f t="shared" si="2"/>
        <v>0.19654083251953125</v>
      </c>
      <c r="F4">
        <f t="shared" ref="F4:F49" si="3">256*1024</f>
        <v>262144</v>
      </c>
    </row>
    <row r="5" spans="1:6">
      <c r="A5" t="s">
        <v>6</v>
      </c>
      <c r="B5">
        <v>50400</v>
      </c>
      <c r="C5">
        <f t="shared" si="1"/>
        <v>1122</v>
      </c>
      <c r="D5">
        <f t="shared" si="0"/>
        <v>211744</v>
      </c>
      <c r="E5" s="1">
        <f t="shared" si="2"/>
        <v>0.1922607421875</v>
      </c>
      <c r="F5">
        <f t="shared" si="3"/>
        <v>262144</v>
      </c>
    </row>
    <row r="6" spans="1:6">
      <c r="A6" t="s">
        <v>7</v>
      </c>
      <c r="B6">
        <v>49952</v>
      </c>
      <c r="C6">
        <f t="shared" si="1"/>
        <v>448</v>
      </c>
      <c r="D6">
        <f t="shared" si="0"/>
        <v>212192</v>
      </c>
      <c r="E6" s="1">
        <f t="shared" si="2"/>
        <v>0.1905517578125</v>
      </c>
      <c r="F6">
        <f t="shared" si="3"/>
        <v>262144</v>
      </c>
    </row>
    <row r="7" spans="1:6">
      <c r="A7" t="s">
        <v>8</v>
      </c>
      <c r="B7">
        <v>41792</v>
      </c>
      <c r="C7">
        <f t="shared" si="1"/>
        <v>8160</v>
      </c>
      <c r="D7">
        <f t="shared" si="0"/>
        <v>220352</v>
      </c>
      <c r="E7" s="1">
        <f t="shared" si="2"/>
        <v>0.159423828125</v>
      </c>
      <c r="F7">
        <f t="shared" si="3"/>
        <v>262144</v>
      </c>
    </row>
    <row r="8" spans="1:6">
      <c r="A8" t="s">
        <v>9</v>
      </c>
      <c r="B8">
        <v>41024</v>
      </c>
      <c r="C8">
        <f t="shared" si="1"/>
        <v>768</v>
      </c>
      <c r="D8">
        <f t="shared" si="0"/>
        <v>221120</v>
      </c>
      <c r="E8" s="1">
        <f t="shared" si="2"/>
        <v>0.156494140625</v>
      </c>
      <c r="F8">
        <f t="shared" si="3"/>
        <v>262144</v>
      </c>
    </row>
    <row r="9" spans="1:6">
      <c r="A9" t="s">
        <v>10</v>
      </c>
      <c r="B9">
        <v>40512</v>
      </c>
      <c r="C9">
        <f t="shared" si="1"/>
        <v>512</v>
      </c>
      <c r="D9">
        <f t="shared" si="0"/>
        <v>221632</v>
      </c>
      <c r="E9" s="1">
        <f t="shared" si="2"/>
        <v>0.154541015625</v>
      </c>
      <c r="F9">
        <f t="shared" si="3"/>
        <v>262144</v>
      </c>
    </row>
    <row r="10" spans="1:6">
      <c r="A10" t="s">
        <v>11</v>
      </c>
      <c r="B10">
        <v>40448</v>
      </c>
      <c r="C10">
        <f t="shared" si="1"/>
        <v>64</v>
      </c>
      <c r="D10">
        <f t="shared" si="0"/>
        <v>221696</v>
      </c>
      <c r="E10" s="1">
        <f t="shared" si="2"/>
        <v>0.154296875</v>
      </c>
      <c r="F10">
        <f t="shared" si="3"/>
        <v>262144</v>
      </c>
    </row>
    <row r="11" spans="1:6">
      <c r="A11" t="s">
        <v>12</v>
      </c>
      <c r="B11">
        <v>40416</v>
      </c>
      <c r="C11">
        <f t="shared" si="1"/>
        <v>32</v>
      </c>
      <c r="D11">
        <f t="shared" si="0"/>
        <v>221728</v>
      </c>
      <c r="E11" s="1">
        <f t="shared" si="2"/>
        <v>0.1541748046875</v>
      </c>
      <c r="F11">
        <f t="shared" si="3"/>
        <v>262144</v>
      </c>
    </row>
    <row r="12" spans="1:6">
      <c r="A12" t="s">
        <v>13</v>
      </c>
      <c r="B12">
        <v>40064</v>
      </c>
      <c r="C12">
        <f t="shared" si="1"/>
        <v>352</v>
      </c>
      <c r="D12">
        <f t="shared" si="0"/>
        <v>222080</v>
      </c>
      <c r="E12" s="1">
        <f t="shared" si="2"/>
        <v>0.15283203125</v>
      </c>
      <c r="F12">
        <f t="shared" si="3"/>
        <v>262144</v>
      </c>
    </row>
    <row r="13" spans="1:6">
      <c r="A13" t="s">
        <v>14</v>
      </c>
      <c r="B13">
        <v>38752</v>
      </c>
      <c r="C13">
        <f t="shared" si="1"/>
        <v>1312</v>
      </c>
      <c r="D13">
        <f t="shared" si="0"/>
        <v>223392</v>
      </c>
      <c r="E13" s="1">
        <f t="shared" si="2"/>
        <v>0.1478271484375</v>
      </c>
      <c r="F13">
        <f t="shared" si="3"/>
        <v>262144</v>
      </c>
    </row>
    <row r="14" spans="1:6">
      <c r="A14" t="s">
        <v>15</v>
      </c>
      <c r="B14">
        <v>38688</v>
      </c>
      <c r="C14">
        <f t="shared" si="1"/>
        <v>64</v>
      </c>
      <c r="D14">
        <f t="shared" si="0"/>
        <v>223456</v>
      </c>
      <c r="E14" s="1">
        <f t="shared" si="2"/>
        <v>0.1475830078125</v>
      </c>
      <c r="F14">
        <f t="shared" si="3"/>
        <v>262144</v>
      </c>
    </row>
    <row r="15" spans="1:6">
      <c r="A15" t="s">
        <v>16</v>
      </c>
      <c r="B15">
        <v>22272</v>
      </c>
      <c r="C15">
        <f t="shared" si="1"/>
        <v>16416</v>
      </c>
      <c r="D15">
        <f t="shared" si="0"/>
        <v>239872</v>
      </c>
      <c r="E15" s="1">
        <f t="shared" si="2"/>
        <v>8.49609375E-2</v>
      </c>
      <c r="F15">
        <f t="shared" si="3"/>
        <v>262144</v>
      </c>
    </row>
    <row r="16" spans="1:6">
      <c r="A16" t="s">
        <v>17</v>
      </c>
      <c r="B16">
        <v>21760</v>
      </c>
      <c r="C16">
        <f t="shared" si="1"/>
        <v>512</v>
      </c>
      <c r="D16">
        <f t="shared" si="0"/>
        <v>240384</v>
      </c>
      <c r="E16" s="1">
        <f t="shared" si="2"/>
        <v>8.30078125E-2</v>
      </c>
      <c r="F16">
        <f t="shared" si="3"/>
        <v>262144</v>
      </c>
    </row>
    <row r="17" spans="1:6">
      <c r="A17" t="s">
        <v>18</v>
      </c>
      <c r="B17">
        <v>21120</v>
      </c>
      <c r="C17">
        <f t="shared" si="1"/>
        <v>640</v>
      </c>
      <c r="D17">
        <f t="shared" si="0"/>
        <v>241024</v>
      </c>
      <c r="E17" s="1">
        <f t="shared" si="2"/>
        <v>8.056640625E-2</v>
      </c>
      <c r="F17">
        <f t="shared" si="3"/>
        <v>262144</v>
      </c>
    </row>
    <row r="18" spans="1:6">
      <c r="A18" t="s">
        <v>19</v>
      </c>
      <c r="B18">
        <v>20640</v>
      </c>
      <c r="C18">
        <f t="shared" si="1"/>
        <v>480</v>
      </c>
      <c r="D18">
        <f t="shared" si="0"/>
        <v>241504</v>
      </c>
      <c r="E18" s="1">
        <f t="shared" si="2"/>
        <v>7.87353515625E-2</v>
      </c>
      <c r="F18">
        <f t="shared" si="3"/>
        <v>262144</v>
      </c>
    </row>
    <row r="19" spans="1:6">
      <c r="A19" t="s">
        <v>20</v>
      </c>
      <c r="B19">
        <v>19680</v>
      </c>
      <c r="C19">
        <f t="shared" si="1"/>
        <v>960</v>
      </c>
      <c r="D19">
        <f t="shared" si="0"/>
        <v>242464</v>
      </c>
      <c r="E19" s="1">
        <f t="shared" si="2"/>
        <v>7.50732421875E-2</v>
      </c>
      <c r="F19">
        <f t="shared" si="3"/>
        <v>262144</v>
      </c>
    </row>
    <row r="20" spans="1:6">
      <c r="A20" t="s">
        <v>21</v>
      </c>
      <c r="B20">
        <v>17120</v>
      </c>
      <c r="C20">
        <f t="shared" si="1"/>
        <v>2560</v>
      </c>
      <c r="D20">
        <f t="shared" si="0"/>
        <v>245024</v>
      </c>
      <c r="E20" s="1">
        <f t="shared" si="2"/>
        <v>6.53076171875E-2</v>
      </c>
      <c r="F20">
        <f t="shared" si="3"/>
        <v>262144</v>
      </c>
    </row>
    <row r="21" spans="1:6">
      <c r="A21" t="s">
        <v>22</v>
      </c>
      <c r="B21">
        <v>17104</v>
      </c>
      <c r="C21">
        <f t="shared" si="1"/>
        <v>16</v>
      </c>
      <c r="D21">
        <f t="shared" si="0"/>
        <v>245040</v>
      </c>
      <c r="E21" s="1">
        <f t="shared" si="2"/>
        <v>6.524658203125E-2</v>
      </c>
      <c r="F21">
        <f t="shared" si="3"/>
        <v>262144</v>
      </c>
    </row>
    <row r="22" spans="1:6">
      <c r="A22" t="s">
        <v>23</v>
      </c>
      <c r="B22">
        <v>15312</v>
      </c>
      <c r="C22">
        <f t="shared" si="1"/>
        <v>1792</v>
      </c>
      <c r="D22">
        <f t="shared" si="0"/>
        <v>246832</v>
      </c>
      <c r="E22" s="1">
        <f t="shared" si="2"/>
        <v>5.841064453125E-2</v>
      </c>
      <c r="F22">
        <f t="shared" si="3"/>
        <v>262144</v>
      </c>
    </row>
    <row r="23" spans="1:6">
      <c r="A23" t="s">
        <v>24</v>
      </c>
      <c r="B23">
        <v>15296</v>
      </c>
      <c r="C23">
        <f t="shared" si="1"/>
        <v>16</v>
      </c>
      <c r="D23">
        <f t="shared" si="0"/>
        <v>246848</v>
      </c>
      <c r="E23" s="1">
        <f t="shared" si="2"/>
        <v>5.8349609375E-2</v>
      </c>
      <c r="F23">
        <f t="shared" si="3"/>
        <v>262144</v>
      </c>
    </row>
    <row r="24" spans="1:6">
      <c r="A24" t="s">
        <v>26</v>
      </c>
      <c r="B24">
        <v>23480</v>
      </c>
      <c r="C24">
        <f t="shared" si="1"/>
        <v>-8184</v>
      </c>
      <c r="D24">
        <f t="shared" si="0"/>
        <v>238664</v>
      </c>
      <c r="E24" s="1">
        <f t="shared" si="2"/>
        <v>8.9569091796875E-2</v>
      </c>
      <c r="F24">
        <f t="shared" si="3"/>
        <v>262144</v>
      </c>
    </row>
    <row r="25" spans="1:6">
      <c r="A25" t="s">
        <v>33</v>
      </c>
      <c r="B25">
        <v>22464</v>
      </c>
      <c r="C25">
        <f t="shared" si="1"/>
        <v>1016</v>
      </c>
      <c r="D25">
        <f t="shared" si="0"/>
        <v>239680</v>
      </c>
      <c r="E25" s="1">
        <f t="shared" si="2"/>
        <v>8.5693359375E-2</v>
      </c>
      <c r="F25">
        <f t="shared" si="3"/>
        <v>262144</v>
      </c>
    </row>
    <row r="26" spans="1:6">
      <c r="A26" t="s">
        <v>34</v>
      </c>
      <c r="B26">
        <v>21240</v>
      </c>
      <c r="C26">
        <f t="shared" si="1"/>
        <v>1224</v>
      </c>
      <c r="D26">
        <f t="shared" si="0"/>
        <v>240904</v>
      </c>
      <c r="E26" s="1">
        <f t="shared" si="2"/>
        <v>8.1024169921875E-2</v>
      </c>
      <c r="F26">
        <f t="shared" si="3"/>
        <v>262144</v>
      </c>
    </row>
    <row r="27" spans="1:6">
      <c r="A27" t="s">
        <v>40</v>
      </c>
      <c r="B27">
        <v>21072</v>
      </c>
      <c r="C27">
        <f t="shared" si="1"/>
        <v>168</v>
      </c>
      <c r="D27">
        <f t="shared" si="0"/>
        <v>241072</v>
      </c>
      <c r="E27" s="1">
        <f t="shared" si="2"/>
        <v>8.038330078125E-2</v>
      </c>
      <c r="F27">
        <f t="shared" si="3"/>
        <v>262144</v>
      </c>
    </row>
    <row r="28" spans="1:6">
      <c r="A28" t="s">
        <v>43</v>
      </c>
      <c r="B28">
        <v>21064</v>
      </c>
      <c r="C28">
        <f t="shared" si="1"/>
        <v>8</v>
      </c>
      <c r="D28">
        <f t="shared" si="0"/>
        <v>241080</v>
      </c>
      <c r="E28" s="1">
        <f t="shared" si="2"/>
        <v>8.0352783203125E-2</v>
      </c>
      <c r="F28">
        <f t="shared" si="3"/>
        <v>262144</v>
      </c>
    </row>
    <row r="29" spans="1:6">
      <c r="A29" t="s">
        <v>44</v>
      </c>
      <c r="B29">
        <v>21056</v>
      </c>
      <c r="C29">
        <f t="shared" si="1"/>
        <v>8</v>
      </c>
      <c r="D29">
        <f t="shared" si="0"/>
        <v>241088</v>
      </c>
      <c r="E29" s="1">
        <f t="shared" si="2"/>
        <v>8.0322265625E-2</v>
      </c>
      <c r="F29">
        <f t="shared" si="3"/>
        <v>262144</v>
      </c>
    </row>
    <row r="30" spans="1:6">
      <c r="A30" t="s">
        <v>46</v>
      </c>
      <c r="B30">
        <v>19696</v>
      </c>
      <c r="C30">
        <f t="shared" si="1"/>
        <v>1360</v>
      </c>
      <c r="D30">
        <f t="shared" si="0"/>
        <v>242448</v>
      </c>
      <c r="E30" s="1">
        <f t="shared" si="2"/>
        <v>7.513427734375E-2</v>
      </c>
      <c r="F30">
        <f t="shared" si="3"/>
        <v>262144</v>
      </c>
    </row>
    <row r="31" spans="1:6">
      <c r="A31" t="s">
        <v>47</v>
      </c>
      <c r="B31">
        <v>11504</v>
      </c>
      <c r="C31">
        <f t="shared" si="1"/>
        <v>8192</v>
      </c>
      <c r="D31">
        <f t="shared" si="0"/>
        <v>250640</v>
      </c>
      <c r="E31" s="1">
        <f t="shared" si="2"/>
        <v>4.388427734375E-2</v>
      </c>
      <c r="F31">
        <f t="shared" si="3"/>
        <v>262144</v>
      </c>
    </row>
    <row r="32" spans="1:6">
      <c r="A32" t="s">
        <v>59</v>
      </c>
      <c r="B32">
        <v>11048</v>
      </c>
      <c r="C32">
        <f t="shared" si="1"/>
        <v>456</v>
      </c>
      <c r="D32">
        <f t="shared" si="0"/>
        <v>251096</v>
      </c>
      <c r="E32" s="1">
        <f t="shared" si="2"/>
        <v>4.2144775390625E-2</v>
      </c>
      <c r="F32">
        <f t="shared" si="3"/>
        <v>262144</v>
      </c>
    </row>
    <row r="33" spans="1:6">
      <c r="A33" t="s">
        <v>48</v>
      </c>
      <c r="B33">
        <v>10592</v>
      </c>
      <c r="C33">
        <f t="shared" ref="C33:C49" si="4">B32-B33</f>
        <v>456</v>
      </c>
      <c r="D33">
        <f t="shared" si="0"/>
        <v>251552</v>
      </c>
      <c r="E33" s="1">
        <f t="shared" si="2"/>
        <v>4.04052734375E-2</v>
      </c>
      <c r="F33">
        <f t="shared" si="3"/>
        <v>262144</v>
      </c>
    </row>
    <row r="34" spans="1:6">
      <c r="A34" t="s">
        <v>62</v>
      </c>
      <c r="B34">
        <v>10608</v>
      </c>
      <c r="C34">
        <f t="shared" si="4"/>
        <v>-16</v>
      </c>
      <c r="D34">
        <f t="shared" si="0"/>
        <v>251536</v>
      </c>
      <c r="E34" s="1">
        <f t="shared" si="2"/>
        <v>4.046630859375E-2</v>
      </c>
      <c r="F34">
        <f t="shared" si="3"/>
        <v>262144</v>
      </c>
    </row>
    <row r="35" spans="1:6">
      <c r="A35" t="s">
        <v>75</v>
      </c>
      <c r="B35">
        <v>10408</v>
      </c>
      <c r="C35">
        <f t="shared" si="4"/>
        <v>200</v>
      </c>
      <c r="D35">
        <f t="shared" si="0"/>
        <v>251736</v>
      </c>
      <c r="E35" s="1">
        <f t="shared" si="2"/>
        <v>3.9703369140625E-2</v>
      </c>
      <c r="F35">
        <f t="shared" si="3"/>
        <v>262144</v>
      </c>
    </row>
    <row r="36" spans="1:6">
      <c r="A36" t="s">
        <v>153</v>
      </c>
      <c r="B36">
        <v>10408</v>
      </c>
      <c r="C36">
        <f t="shared" si="4"/>
        <v>0</v>
      </c>
      <c r="D36">
        <f t="shared" si="0"/>
        <v>251736</v>
      </c>
      <c r="E36" s="1">
        <f t="shared" si="2"/>
        <v>3.9703369140625E-2</v>
      </c>
      <c r="F36">
        <f t="shared" si="3"/>
        <v>262144</v>
      </c>
    </row>
    <row r="37" spans="1:6">
      <c r="A37" t="s">
        <v>168</v>
      </c>
      <c r="B37">
        <v>9032</v>
      </c>
      <c r="C37">
        <f t="shared" si="4"/>
        <v>1376</v>
      </c>
      <c r="D37">
        <f t="shared" si="0"/>
        <v>253112</v>
      </c>
      <c r="E37" s="1">
        <f t="shared" si="2"/>
        <v>3.4454345703125E-2</v>
      </c>
      <c r="F37">
        <f t="shared" si="3"/>
        <v>262144</v>
      </c>
    </row>
    <row r="38" spans="1:6">
      <c r="A38" t="s">
        <v>173</v>
      </c>
      <c r="B38">
        <v>9024</v>
      </c>
      <c r="C38">
        <f t="shared" si="4"/>
        <v>8</v>
      </c>
      <c r="D38">
        <f t="shared" si="0"/>
        <v>253120</v>
      </c>
      <c r="E38" s="1">
        <f t="shared" si="2"/>
        <v>3.4423828125E-2</v>
      </c>
      <c r="F38">
        <f t="shared" si="3"/>
        <v>262144</v>
      </c>
    </row>
    <row r="39" spans="1:6">
      <c r="A39" t="s">
        <v>187</v>
      </c>
      <c r="B39">
        <v>7888</v>
      </c>
      <c r="C39">
        <f t="shared" si="4"/>
        <v>1136</v>
      </c>
      <c r="D39">
        <f t="shared" si="0"/>
        <v>254256</v>
      </c>
      <c r="E39" s="1">
        <f t="shared" si="2"/>
        <v>3.009033203125E-2</v>
      </c>
      <c r="F39">
        <f t="shared" si="3"/>
        <v>262144</v>
      </c>
    </row>
    <row r="40" spans="1:6">
      <c r="A40" t="s">
        <v>202</v>
      </c>
      <c r="B40">
        <v>20136</v>
      </c>
      <c r="C40">
        <f t="shared" si="4"/>
        <v>-12248</v>
      </c>
      <c r="D40">
        <f t="shared" si="0"/>
        <v>242008</v>
      </c>
      <c r="E40" s="1">
        <f t="shared" si="2"/>
        <v>7.6812744140625E-2</v>
      </c>
      <c r="F40">
        <f t="shared" si="3"/>
        <v>262144</v>
      </c>
    </row>
    <row r="41" spans="1:6">
      <c r="A41" t="s">
        <v>203</v>
      </c>
      <c r="B41">
        <v>20136</v>
      </c>
      <c r="C41">
        <f t="shared" si="4"/>
        <v>0</v>
      </c>
      <c r="D41">
        <f t="shared" si="0"/>
        <v>242008</v>
      </c>
      <c r="E41" s="1">
        <f t="shared" si="2"/>
        <v>7.6812744140625E-2</v>
      </c>
      <c r="F41">
        <f t="shared" si="3"/>
        <v>262144</v>
      </c>
    </row>
    <row r="42" spans="1:6">
      <c r="A42" t="s">
        <v>204</v>
      </c>
      <c r="B42">
        <v>27056</v>
      </c>
      <c r="C42">
        <f t="shared" si="4"/>
        <v>-6920</v>
      </c>
      <c r="D42">
        <f t="shared" si="0"/>
        <v>235088</v>
      </c>
      <c r="E42" s="1">
        <f t="shared" si="2"/>
        <v>0.10321044921875</v>
      </c>
      <c r="F42">
        <f t="shared" si="3"/>
        <v>262144</v>
      </c>
    </row>
    <row r="43" spans="1:6">
      <c r="A43" t="s">
        <v>205</v>
      </c>
      <c r="B43">
        <v>31384</v>
      </c>
      <c r="C43">
        <f t="shared" si="4"/>
        <v>-4328</v>
      </c>
      <c r="D43">
        <f t="shared" si="0"/>
        <v>230760</v>
      </c>
      <c r="E43" s="1">
        <f t="shared" si="2"/>
        <v>0.119720458984375</v>
      </c>
      <c r="F43">
        <f t="shared" si="3"/>
        <v>262144</v>
      </c>
    </row>
    <row r="44" spans="1:6">
      <c r="A44" t="s">
        <v>207</v>
      </c>
      <c r="B44">
        <v>31000</v>
      </c>
      <c r="C44">
        <f t="shared" si="4"/>
        <v>384</v>
      </c>
      <c r="D44">
        <f t="shared" si="0"/>
        <v>231144</v>
      </c>
      <c r="E44" s="1">
        <f t="shared" si="2"/>
        <v>0.118255615234375</v>
      </c>
      <c r="F44">
        <f t="shared" si="3"/>
        <v>262144</v>
      </c>
    </row>
    <row r="45" spans="1:6">
      <c r="A45" t="s">
        <v>208</v>
      </c>
      <c r="B45">
        <v>30992</v>
      </c>
      <c r="C45">
        <f t="shared" si="4"/>
        <v>8</v>
      </c>
      <c r="D45">
        <f t="shared" si="0"/>
        <v>231152</v>
      </c>
      <c r="E45" s="1">
        <f t="shared" si="2"/>
        <v>0.11822509765625</v>
      </c>
      <c r="F45">
        <f t="shared" si="3"/>
        <v>262144</v>
      </c>
    </row>
    <row r="46" spans="1:6">
      <c r="A46" t="s">
        <v>209</v>
      </c>
      <c r="B46">
        <v>26320</v>
      </c>
      <c r="C46">
        <f t="shared" si="4"/>
        <v>4672</v>
      </c>
      <c r="D46">
        <f t="shared" si="0"/>
        <v>235824</v>
      </c>
      <c r="E46" s="1">
        <f t="shared" si="2"/>
        <v>0.10040283203125</v>
      </c>
      <c r="F46">
        <f t="shared" si="3"/>
        <v>262144</v>
      </c>
    </row>
    <row r="47" spans="1:6">
      <c r="A47" t="s">
        <v>213</v>
      </c>
      <c r="B47">
        <v>26320</v>
      </c>
      <c r="C47">
        <f t="shared" si="4"/>
        <v>0</v>
      </c>
      <c r="D47">
        <f t="shared" si="0"/>
        <v>235824</v>
      </c>
      <c r="E47" s="1">
        <f t="shared" si="2"/>
        <v>0.10040283203125</v>
      </c>
      <c r="F47">
        <f t="shared" si="3"/>
        <v>262144</v>
      </c>
    </row>
    <row r="48" spans="1:6">
      <c r="A48" t="s">
        <v>242</v>
      </c>
      <c r="B48">
        <v>25656</v>
      </c>
      <c r="C48">
        <f t="shared" si="4"/>
        <v>664</v>
      </c>
      <c r="D48">
        <f t="shared" si="0"/>
        <v>236488</v>
      </c>
      <c r="E48" s="1">
        <f t="shared" si="2"/>
        <v>9.7869873046875E-2</v>
      </c>
      <c r="F48">
        <f t="shared" si="3"/>
        <v>262144</v>
      </c>
    </row>
    <row r="49" spans="1:6">
      <c r="A49" t="s">
        <v>253</v>
      </c>
      <c r="B49">
        <v>24128</v>
      </c>
      <c r="C49">
        <f t="shared" si="4"/>
        <v>1528</v>
      </c>
      <c r="D49">
        <f t="shared" si="0"/>
        <v>238016</v>
      </c>
      <c r="E49" s="1">
        <f t="shared" si="2"/>
        <v>9.2041015625E-2</v>
      </c>
      <c r="F49">
        <f t="shared" si="3"/>
        <v>262144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B5C2-1263-4F5F-A356-135B21345C52}">
  <dimension ref="A1:F33"/>
  <sheetViews>
    <sheetView tabSelected="1" workbookViewId="0">
      <selection activeCell="B23" sqref="B23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13.14062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273</v>
      </c>
    </row>
    <row r="2" spans="1:6">
      <c r="A2" t="s">
        <v>121</v>
      </c>
      <c r="B2">
        <v>116520</v>
      </c>
      <c r="C2">
        <f>$E$2-B2</f>
        <v>145624</v>
      </c>
      <c r="D2" s="1">
        <f>1-(C2/$E$2)</f>
        <v>0.444488525390625</v>
      </c>
      <c r="E2">
        <f t="shared" ref="E2:E33" si="0">256*1024</f>
        <v>262144</v>
      </c>
      <c r="F2" s="4">
        <v>18</v>
      </c>
    </row>
    <row r="3" spans="1:6">
      <c r="A3" t="s">
        <v>122</v>
      </c>
      <c r="B3">
        <v>126952</v>
      </c>
      <c r="C3">
        <f t="shared" ref="C3:C33" si="1">$E$2-B3</f>
        <v>135192</v>
      </c>
      <c r="D3" s="1">
        <f t="shared" ref="D3:D33" si="2">1-(C3/$E$2)</f>
        <v>0.484283447265625</v>
      </c>
      <c r="E3">
        <f t="shared" si="0"/>
        <v>262144</v>
      </c>
      <c r="F3" s="4">
        <v>31</v>
      </c>
    </row>
    <row r="4" spans="1:6">
      <c r="A4" t="s">
        <v>123</v>
      </c>
      <c r="B4">
        <v>127656</v>
      </c>
      <c r="C4">
        <f t="shared" si="1"/>
        <v>134488</v>
      </c>
      <c r="D4" s="1">
        <f t="shared" si="2"/>
        <v>0.486968994140625</v>
      </c>
      <c r="E4">
        <f t="shared" si="0"/>
        <v>262144</v>
      </c>
      <c r="F4" s="4">
        <v>31</v>
      </c>
    </row>
    <row r="5" spans="1:6">
      <c r="A5" t="s">
        <v>124</v>
      </c>
      <c r="B5">
        <v>145288</v>
      </c>
      <c r="C5">
        <f t="shared" si="1"/>
        <v>116856</v>
      </c>
      <c r="D5" s="1">
        <f t="shared" si="2"/>
        <v>0.554229736328125</v>
      </c>
      <c r="E5">
        <f t="shared" si="0"/>
        <v>262144</v>
      </c>
      <c r="F5" s="4">
        <v>35</v>
      </c>
    </row>
    <row r="6" spans="1:6">
      <c r="A6" t="s">
        <v>125</v>
      </c>
      <c r="B6">
        <v>135428</v>
      </c>
      <c r="C6">
        <f t="shared" si="1"/>
        <v>126716</v>
      </c>
      <c r="D6" s="1">
        <f t="shared" si="2"/>
        <v>0.5166168212890625</v>
      </c>
      <c r="E6">
        <f t="shared" si="0"/>
        <v>262144</v>
      </c>
      <c r="F6" s="4">
        <v>21</v>
      </c>
    </row>
    <row r="7" spans="1:6">
      <c r="A7" t="s">
        <v>126</v>
      </c>
      <c r="B7">
        <v>162480</v>
      </c>
      <c r="C7">
        <f t="shared" si="1"/>
        <v>99664</v>
      </c>
      <c r="D7" s="1">
        <f t="shared" si="2"/>
        <v>0.61981201171875</v>
      </c>
      <c r="E7">
        <f t="shared" si="0"/>
        <v>262144</v>
      </c>
      <c r="F7" s="4">
        <v>14.1</v>
      </c>
    </row>
    <row r="8" spans="1:6">
      <c r="A8" t="s">
        <v>127</v>
      </c>
      <c r="B8">
        <v>98660</v>
      </c>
      <c r="C8">
        <f t="shared" si="1"/>
        <v>163484</v>
      </c>
      <c r="D8" s="1">
        <f t="shared" si="2"/>
        <v>0.3763580322265625</v>
      </c>
      <c r="E8">
        <f t="shared" si="0"/>
        <v>262144</v>
      </c>
      <c r="F8" s="4">
        <v>9.6999999999999993</v>
      </c>
    </row>
    <row r="9" spans="1:6">
      <c r="A9" t="s">
        <v>128</v>
      </c>
      <c r="B9">
        <v>162952</v>
      </c>
      <c r="C9">
        <f t="shared" si="1"/>
        <v>99192</v>
      </c>
      <c r="D9" s="1">
        <f t="shared" si="2"/>
        <v>0.621612548828125</v>
      </c>
      <c r="E9">
        <f t="shared" si="0"/>
        <v>262144</v>
      </c>
      <c r="F9" s="4">
        <v>30</v>
      </c>
    </row>
    <row r="10" spans="1:6">
      <c r="A10" t="s">
        <v>129</v>
      </c>
      <c r="B10">
        <v>201832</v>
      </c>
      <c r="C10">
        <f t="shared" si="1"/>
        <v>60312</v>
      </c>
      <c r="D10" s="1">
        <f t="shared" si="2"/>
        <v>0.769927978515625</v>
      </c>
      <c r="E10">
        <f t="shared" si="0"/>
        <v>262144</v>
      </c>
      <c r="F10" s="4">
        <v>8</v>
      </c>
    </row>
    <row r="11" spans="1:6">
      <c r="A11" t="s">
        <v>130</v>
      </c>
      <c r="B11">
        <v>130184</v>
      </c>
      <c r="C11">
        <f t="shared" si="1"/>
        <v>131960</v>
      </c>
      <c r="D11" s="1">
        <f t="shared" si="2"/>
        <v>0.496612548828125</v>
      </c>
      <c r="E11">
        <f t="shared" si="0"/>
        <v>262144</v>
      </c>
      <c r="F11" s="4">
        <v>13</v>
      </c>
    </row>
    <row r="12" spans="1:6">
      <c r="A12" t="s">
        <v>131</v>
      </c>
      <c r="B12">
        <v>143244</v>
      </c>
      <c r="C12">
        <f t="shared" si="1"/>
        <v>118900</v>
      </c>
      <c r="D12" s="1">
        <f t="shared" si="2"/>
        <v>0.5464324951171875</v>
      </c>
      <c r="E12">
        <f t="shared" si="0"/>
        <v>262144</v>
      </c>
      <c r="F12" s="4">
        <v>15</v>
      </c>
    </row>
    <row r="13" spans="1:6">
      <c r="A13" t="s">
        <v>132</v>
      </c>
      <c r="B13">
        <v>168366</v>
      </c>
      <c r="C13">
        <f t="shared" si="1"/>
        <v>93778</v>
      </c>
      <c r="D13" s="1">
        <f t="shared" si="2"/>
        <v>0.64226531982421875</v>
      </c>
      <c r="E13">
        <f t="shared" si="0"/>
        <v>262144</v>
      </c>
      <c r="F13" s="4">
        <v>13.6</v>
      </c>
    </row>
    <row r="14" spans="1:6">
      <c r="A14" t="s">
        <v>133</v>
      </c>
      <c r="B14">
        <v>151312</v>
      </c>
      <c r="C14">
        <f t="shared" si="1"/>
        <v>110832</v>
      </c>
      <c r="D14" s="1">
        <f t="shared" si="2"/>
        <v>0.57720947265625</v>
      </c>
      <c r="E14">
        <f t="shared" si="0"/>
        <v>262144</v>
      </c>
      <c r="F14" s="4">
        <v>17.5</v>
      </c>
    </row>
    <row r="15" spans="1:6">
      <c r="A15" t="s">
        <v>134</v>
      </c>
      <c r="B15">
        <v>142376</v>
      </c>
      <c r="C15">
        <f t="shared" si="1"/>
        <v>119768</v>
      </c>
      <c r="D15" s="1">
        <f t="shared" si="2"/>
        <v>0.543121337890625</v>
      </c>
      <c r="E15">
        <f t="shared" si="0"/>
        <v>262144</v>
      </c>
      <c r="F15" s="4">
        <v>16</v>
      </c>
    </row>
    <row r="16" spans="1:6">
      <c r="A16" t="s">
        <v>135</v>
      </c>
      <c r="B16">
        <v>159172</v>
      </c>
      <c r="C16">
        <f t="shared" si="1"/>
        <v>102972</v>
      </c>
      <c r="D16" s="1">
        <f t="shared" si="2"/>
        <v>0.6071929931640625</v>
      </c>
      <c r="E16">
        <f t="shared" si="0"/>
        <v>262144</v>
      </c>
      <c r="F16" s="4">
        <v>19.399999999999999</v>
      </c>
    </row>
    <row r="17" spans="1:6">
      <c r="A17" t="s">
        <v>136</v>
      </c>
      <c r="B17">
        <v>137944</v>
      </c>
      <c r="C17">
        <f t="shared" si="1"/>
        <v>124200</v>
      </c>
      <c r="D17" s="1">
        <f t="shared" si="2"/>
        <v>0.526214599609375</v>
      </c>
      <c r="E17">
        <f t="shared" si="0"/>
        <v>262144</v>
      </c>
      <c r="F17" s="4">
        <v>20</v>
      </c>
    </row>
    <row r="18" spans="1:6">
      <c r="A18" t="s">
        <v>137</v>
      </c>
      <c r="B18">
        <v>161924</v>
      </c>
      <c r="C18">
        <f t="shared" si="1"/>
        <v>100220</v>
      </c>
      <c r="D18" s="1">
        <f t="shared" si="2"/>
        <v>0.6176910400390625</v>
      </c>
      <c r="E18">
        <f t="shared" si="0"/>
        <v>262144</v>
      </c>
      <c r="F18" s="4">
        <v>29</v>
      </c>
    </row>
    <row r="19" spans="1:6">
      <c r="A19" t="s">
        <v>138</v>
      </c>
      <c r="B19">
        <v>175588</v>
      </c>
      <c r="C19">
        <f t="shared" si="1"/>
        <v>86556</v>
      </c>
      <c r="D19" s="1">
        <f t="shared" si="2"/>
        <v>0.6698150634765625</v>
      </c>
      <c r="E19">
        <f t="shared" si="0"/>
        <v>262144</v>
      </c>
      <c r="F19" s="4">
        <v>8</v>
      </c>
    </row>
    <row r="20" spans="1:6">
      <c r="A20" t="s">
        <v>139</v>
      </c>
      <c r="B20">
        <v>148360</v>
      </c>
      <c r="C20">
        <f t="shared" si="1"/>
        <v>113784</v>
      </c>
      <c r="D20" s="1">
        <f t="shared" si="2"/>
        <v>0.565948486328125</v>
      </c>
      <c r="E20">
        <f t="shared" si="0"/>
        <v>262144</v>
      </c>
      <c r="F20" s="4">
        <v>10</v>
      </c>
    </row>
    <row r="21" spans="1:6">
      <c r="A21" t="s">
        <v>140</v>
      </c>
      <c r="B21">
        <v>162380</v>
      </c>
      <c r="C21">
        <f t="shared" si="1"/>
        <v>99764</v>
      </c>
      <c r="D21" s="1">
        <f t="shared" si="2"/>
        <v>0.6194305419921875</v>
      </c>
      <c r="E21">
        <f t="shared" si="0"/>
        <v>262144</v>
      </c>
      <c r="F21" s="4"/>
    </row>
    <row r="22" spans="1:6">
      <c r="A22" t="s">
        <v>141</v>
      </c>
      <c r="B22">
        <v>114288</v>
      </c>
      <c r="C22">
        <f t="shared" si="1"/>
        <v>147856</v>
      </c>
      <c r="D22" s="1">
        <f t="shared" si="2"/>
        <v>0.43597412109375</v>
      </c>
      <c r="E22">
        <f t="shared" si="0"/>
        <v>262144</v>
      </c>
      <c r="F22" s="4"/>
    </row>
    <row r="23" spans="1:6">
      <c r="A23" t="s">
        <v>142</v>
      </c>
      <c r="B23">
        <v>203392</v>
      </c>
      <c r="C23">
        <f t="shared" si="1"/>
        <v>58752</v>
      </c>
      <c r="D23" s="1">
        <f t="shared" si="2"/>
        <v>0.77587890625</v>
      </c>
      <c r="E23">
        <f t="shared" si="0"/>
        <v>262144</v>
      </c>
      <c r="F23" s="4"/>
    </row>
    <row r="24" spans="1:6">
      <c r="A24" t="s">
        <v>143</v>
      </c>
      <c r="B24">
        <v>257364</v>
      </c>
      <c r="C24">
        <f t="shared" si="1"/>
        <v>4780</v>
      </c>
      <c r="D24" s="1">
        <f t="shared" si="2"/>
        <v>0.9817657470703125</v>
      </c>
      <c r="E24">
        <f t="shared" si="0"/>
        <v>262144</v>
      </c>
      <c r="F24" s="4"/>
    </row>
    <row r="25" spans="1:6">
      <c r="A25" t="s">
        <v>144</v>
      </c>
      <c r="B25">
        <v>150508</v>
      </c>
      <c r="C25">
        <f t="shared" si="1"/>
        <v>111636</v>
      </c>
      <c r="D25" s="1">
        <f t="shared" si="2"/>
        <v>0.5741424560546875</v>
      </c>
      <c r="E25">
        <f t="shared" si="0"/>
        <v>262144</v>
      </c>
      <c r="F25" s="4"/>
    </row>
    <row r="26" spans="1:6">
      <c r="A26" t="s">
        <v>145</v>
      </c>
      <c r="B26">
        <v>187544</v>
      </c>
      <c r="C26">
        <f t="shared" si="1"/>
        <v>74600</v>
      </c>
      <c r="D26" s="1">
        <f t="shared" si="2"/>
        <v>0.715423583984375</v>
      </c>
      <c r="E26">
        <f t="shared" si="0"/>
        <v>262144</v>
      </c>
      <c r="F26" s="4"/>
    </row>
    <row r="27" spans="1:6">
      <c r="A27" t="s">
        <v>146</v>
      </c>
      <c r="B27">
        <v>205348</v>
      </c>
      <c r="C27">
        <f t="shared" si="1"/>
        <v>56796</v>
      </c>
      <c r="D27" s="1">
        <f t="shared" si="2"/>
        <v>0.7833404541015625</v>
      </c>
      <c r="E27">
        <f t="shared" si="0"/>
        <v>262144</v>
      </c>
      <c r="F27" s="4"/>
    </row>
    <row r="28" spans="1:6">
      <c r="A28" t="s">
        <v>147</v>
      </c>
      <c r="B28">
        <v>180836</v>
      </c>
      <c r="C28">
        <f t="shared" si="1"/>
        <v>81308</v>
      </c>
      <c r="D28" s="1">
        <f t="shared" si="2"/>
        <v>0.6898345947265625</v>
      </c>
      <c r="E28">
        <f t="shared" si="0"/>
        <v>262144</v>
      </c>
      <c r="F28" s="4"/>
    </row>
    <row r="29" spans="1:6">
      <c r="A29" t="s">
        <v>148</v>
      </c>
      <c r="B29">
        <v>272356</v>
      </c>
      <c r="C29">
        <f t="shared" si="1"/>
        <v>-10212</v>
      </c>
      <c r="D29" s="1">
        <f t="shared" si="2"/>
        <v>1.0389556884765625</v>
      </c>
      <c r="E29">
        <f t="shared" si="0"/>
        <v>262144</v>
      </c>
      <c r="F29" s="4"/>
    </row>
    <row r="30" spans="1:6">
      <c r="A30" t="s">
        <v>149</v>
      </c>
      <c r="B30">
        <v>216236</v>
      </c>
      <c r="C30">
        <f t="shared" si="1"/>
        <v>45908</v>
      </c>
      <c r="D30" s="1">
        <f t="shared" si="2"/>
        <v>0.8248748779296875</v>
      </c>
      <c r="E30">
        <f t="shared" si="0"/>
        <v>262144</v>
      </c>
      <c r="F30" s="4"/>
    </row>
    <row r="31" spans="1:6">
      <c r="A31" t="s">
        <v>150</v>
      </c>
      <c r="B31">
        <v>144748</v>
      </c>
      <c r="C31">
        <f t="shared" si="1"/>
        <v>117396</v>
      </c>
      <c r="D31" s="1">
        <f t="shared" si="2"/>
        <v>0.5521697998046875</v>
      </c>
      <c r="E31">
        <f t="shared" si="0"/>
        <v>262144</v>
      </c>
      <c r="F31" s="4"/>
    </row>
    <row r="32" spans="1:6">
      <c r="A32" t="s">
        <v>151</v>
      </c>
      <c r="C32">
        <f t="shared" si="1"/>
        <v>262144</v>
      </c>
      <c r="D32" s="1">
        <f t="shared" si="2"/>
        <v>0</v>
      </c>
      <c r="E32">
        <f t="shared" si="0"/>
        <v>262144</v>
      </c>
      <c r="F32" s="4"/>
    </row>
    <row r="33" spans="1:6">
      <c r="A33" t="s">
        <v>152</v>
      </c>
      <c r="C33">
        <f t="shared" si="1"/>
        <v>262144</v>
      </c>
      <c r="D33" s="1">
        <f t="shared" si="2"/>
        <v>0</v>
      </c>
      <c r="E33">
        <f t="shared" si="0"/>
        <v>262144</v>
      </c>
      <c r="F33" s="4"/>
    </row>
  </sheetData>
  <conditionalFormatting sqref="C2:C33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32:F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F2:F31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2DD2-3E1D-4398-BAA6-068F8779D1E4}">
  <dimension ref="A1:G33"/>
  <sheetViews>
    <sheetView workbookViewId="0">
      <selection activeCell="B9" sqref="B9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7.140625" bestFit="1" customWidth="1"/>
    <col min="5" max="5" width="7" bestFit="1" customWidth="1"/>
    <col min="6" max="6" width="7.42578125" bestFit="1" customWidth="1"/>
    <col min="7" max="7" width="4.5703125" bestFit="1" customWidth="1"/>
  </cols>
  <sheetData>
    <row r="1" spans="1:7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</row>
    <row r="2" spans="1:7">
      <c r="A2" t="s">
        <v>121</v>
      </c>
      <c r="B2">
        <v>91172</v>
      </c>
      <c r="C2">
        <f>$E$2-B2</f>
        <v>170972</v>
      </c>
      <c r="D2" s="1">
        <f>1-(C2/$E$2)</f>
        <v>0.3477935791015625</v>
      </c>
      <c r="E2">
        <f t="shared" ref="E2:E33" si="0">256*1024</f>
        <v>262144</v>
      </c>
      <c r="G2" s="4">
        <f t="shared" ref="G2:G33" si="1">F2/30</f>
        <v>0</v>
      </c>
    </row>
    <row r="3" spans="1:7">
      <c r="A3" t="s">
        <v>122</v>
      </c>
      <c r="B3">
        <v>111500</v>
      </c>
      <c r="C3">
        <f t="shared" ref="C3:C33" si="2">$E$2-B3</f>
        <v>150644</v>
      </c>
      <c r="D3" s="1">
        <f t="shared" ref="D3:D33" si="3">1-(C3/$E$2)</f>
        <v>0.4253387451171875</v>
      </c>
      <c r="E3">
        <f t="shared" si="0"/>
        <v>262144</v>
      </c>
      <c r="G3" s="4">
        <f t="shared" si="1"/>
        <v>0</v>
      </c>
    </row>
    <row r="4" spans="1:7">
      <c r="A4" t="s">
        <v>123</v>
      </c>
      <c r="B4">
        <v>140936</v>
      </c>
      <c r="C4">
        <f t="shared" si="2"/>
        <v>121208</v>
      </c>
      <c r="D4" s="1">
        <f t="shared" si="3"/>
        <v>0.537628173828125</v>
      </c>
      <c r="E4">
        <f t="shared" si="0"/>
        <v>262144</v>
      </c>
      <c r="G4" s="4">
        <f t="shared" si="1"/>
        <v>0</v>
      </c>
    </row>
    <row r="5" spans="1:7">
      <c r="A5" t="s">
        <v>124</v>
      </c>
      <c r="B5">
        <v>177676</v>
      </c>
      <c r="C5">
        <f t="shared" si="2"/>
        <v>84468</v>
      </c>
      <c r="D5" s="1">
        <f t="shared" si="3"/>
        <v>0.6777801513671875</v>
      </c>
      <c r="E5">
        <f t="shared" si="0"/>
        <v>262144</v>
      </c>
      <c r="G5" s="4">
        <f t="shared" si="1"/>
        <v>0</v>
      </c>
    </row>
    <row r="6" spans="1:7">
      <c r="A6" t="s">
        <v>125</v>
      </c>
      <c r="B6">
        <v>157600</v>
      </c>
      <c r="C6">
        <f t="shared" si="2"/>
        <v>104544</v>
      </c>
      <c r="D6" s="1">
        <f t="shared" si="3"/>
        <v>0.6011962890625</v>
      </c>
      <c r="E6">
        <f t="shared" si="0"/>
        <v>262144</v>
      </c>
      <c r="G6" s="4">
        <f t="shared" si="1"/>
        <v>0</v>
      </c>
    </row>
    <row r="7" spans="1:7">
      <c r="A7" t="s">
        <v>126</v>
      </c>
      <c r="B7">
        <v>109716</v>
      </c>
      <c r="C7">
        <f t="shared" si="2"/>
        <v>152428</v>
      </c>
      <c r="D7" s="1">
        <f t="shared" si="3"/>
        <v>0.4185333251953125</v>
      </c>
      <c r="E7">
        <f t="shared" si="0"/>
        <v>262144</v>
      </c>
      <c r="G7" s="4">
        <f t="shared" si="1"/>
        <v>0</v>
      </c>
    </row>
    <row r="8" spans="1:7">
      <c r="A8" t="s">
        <v>127</v>
      </c>
      <c r="B8">
        <v>151076</v>
      </c>
      <c r="C8">
        <f t="shared" si="2"/>
        <v>111068</v>
      </c>
      <c r="D8" s="1">
        <f t="shared" si="3"/>
        <v>0.5763092041015625</v>
      </c>
      <c r="E8">
        <f t="shared" si="0"/>
        <v>262144</v>
      </c>
      <c r="G8" s="4">
        <f t="shared" si="1"/>
        <v>0</v>
      </c>
    </row>
    <row r="9" spans="1:7">
      <c r="A9" t="s">
        <v>128</v>
      </c>
      <c r="C9">
        <f t="shared" si="2"/>
        <v>262144</v>
      </c>
      <c r="D9" s="1">
        <f t="shared" si="3"/>
        <v>0</v>
      </c>
      <c r="E9">
        <f t="shared" si="0"/>
        <v>262144</v>
      </c>
      <c r="G9" s="4">
        <f t="shared" si="1"/>
        <v>0</v>
      </c>
    </row>
    <row r="10" spans="1:7">
      <c r="A10" t="s">
        <v>129</v>
      </c>
      <c r="C10">
        <f t="shared" si="2"/>
        <v>262144</v>
      </c>
      <c r="D10" s="1">
        <f t="shared" si="3"/>
        <v>0</v>
      </c>
      <c r="E10">
        <f t="shared" si="0"/>
        <v>262144</v>
      </c>
      <c r="G10" s="4">
        <f t="shared" si="1"/>
        <v>0</v>
      </c>
    </row>
    <row r="11" spans="1:7">
      <c r="A11" t="s">
        <v>130</v>
      </c>
      <c r="C11">
        <f t="shared" si="2"/>
        <v>262144</v>
      </c>
      <c r="D11" s="1">
        <f t="shared" si="3"/>
        <v>0</v>
      </c>
      <c r="E11">
        <f t="shared" si="0"/>
        <v>262144</v>
      </c>
      <c r="G11" s="4">
        <f t="shared" si="1"/>
        <v>0</v>
      </c>
    </row>
    <row r="12" spans="1:7">
      <c r="A12" t="s">
        <v>131</v>
      </c>
      <c r="C12">
        <f t="shared" si="2"/>
        <v>262144</v>
      </c>
      <c r="D12" s="1">
        <f t="shared" si="3"/>
        <v>0</v>
      </c>
      <c r="E12">
        <f t="shared" si="0"/>
        <v>262144</v>
      </c>
      <c r="G12" s="4">
        <f t="shared" si="1"/>
        <v>0</v>
      </c>
    </row>
    <row r="13" spans="1:7">
      <c r="A13" t="s">
        <v>132</v>
      </c>
      <c r="C13">
        <f t="shared" si="2"/>
        <v>262144</v>
      </c>
      <c r="D13" s="1">
        <f t="shared" si="3"/>
        <v>0</v>
      </c>
      <c r="E13">
        <f t="shared" si="0"/>
        <v>262144</v>
      </c>
      <c r="G13" s="4">
        <f t="shared" si="1"/>
        <v>0</v>
      </c>
    </row>
    <row r="14" spans="1:7">
      <c r="A14" t="s">
        <v>133</v>
      </c>
      <c r="C14">
        <f t="shared" si="2"/>
        <v>262144</v>
      </c>
      <c r="D14" s="1">
        <f t="shared" si="3"/>
        <v>0</v>
      </c>
      <c r="E14">
        <f t="shared" si="0"/>
        <v>262144</v>
      </c>
      <c r="G14" s="4">
        <f t="shared" si="1"/>
        <v>0</v>
      </c>
    </row>
    <row r="15" spans="1:7">
      <c r="A15" t="s">
        <v>134</v>
      </c>
      <c r="C15">
        <f t="shared" si="2"/>
        <v>262144</v>
      </c>
      <c r="D15" s="1">
        <f t="shared" si="3"/>
        <v>0</v>
      </c>
      <c r="E15">
        <f t="shared" si="0"/>
        <v>262144</v>
      </c>
      <c r="G15" s="4">
        <f t="shared" si="1"/>
        <v>0</v>
      </c>
    </row>
    <row r="16" spans="1:7">
      <c r="A16" t="s">
        <v>135</v>
      </c>
      <c r="C16">
        <f t="shared" si="2"/>
        <v>262144</v>
      </c>
      <c r="D16" s="1">
        <f t="shared" si="3"/>
        <v>0</v>
      </c>
      <c r="E16">
        <f t="shared" si="0"/>
        <v>262144</v>
      </c>
      <c r="G16" s="4">
        <f t="shared" si="1"/>
        <v>0</v>
      </c>
    </row>
    <row r="17" spans="1:7">
      <c r="A17" t="s">
        <v>136</v>
      </c>
      <c r="C17">
        <f t="shared" si="2"/>
        <v>262144</v>
      </c>
      <c r="D17" s="1">
        <f t="shared" si="3"/>
        <v>0</v>
      </c>
      <c r="E17">
        <f t="shared" si="0"/>
        <v>262144</v>
      </c>
      <c r="G17" s="4">
        <f t="shared" si="1"/>
        <v>0</v>
      </c>
    </row>
    <row r="18" spans="1:7">
      <c r="A18" t="s">
        <v>137</v>
      </c>
      <c r="C18">
        <f t="shared" si="2"/>
        <v>262144</v>
      </c>
      <c r="D18" s="1">
        <f t="shared" si="3"/>
        <v>0</v>
      </c>
      <c r="E18">
        <f t="shared" si="0"/>
        <v>262144</v>
      </c>
      <c r="G18" s="4">
        <f t="shared" si="1"/>
        <v>0</v>
      </c>
    </row>
    <row r="19" spans="1:7">
      <c r="A19" t="s">
        <v>138</v>
      </c>
      <c r="C19">
        <f t="shared" si="2"/>
        <v>262144</v>
      </c>
      <c r="D19" s="1">
        <f t="shared" si="3"/>
        <v>0</v>
      </c>
      <c r="E19">
        <f t="shared" si="0"/>
        <v>262144</v>
      </c>
      <c r="G19" s="4">
        <f t="shared" si="1"/>
        <v>0</v>
      </c>
    </row>
    <row r="20" spans="1:7">
      <c r="A20" t="s">
        <v>139</v>
      </c>
      <c r="C20">
        <f t="shared" si="2"/>
        <v>262144</v>
      </c>
      <c r="D20" s="1">
        <f t="shared" si="3"/>
        <v>0</v>
      </c>
      <c r="E20">
        <f t="shared" si="0"/>
        <v>262144</v>
      </c>
      <c r="G20" s="4">
        <f t="shared" si="1"/>
        <v>0</v>
      </c>
    </row>
    <row r="21" spans="1:7">
      <c r="A21" t="s">
        <v>140</v>
      </c>
      <c r="C21">
        <f t="shared" si="2"/>
        <v>262144</v>
      </c>
      <c r="D21" s="1">
        <f t="shared" si="3"/>
        <v>0</v>
      </c>
      <c r="E21">
        <f t="shared" si="0"/>
        <v>262144</v>
      </c>
      <c r="G21" s="4">
        <f t="shared" si="1"/>
        <v>0</v>
      </c>
    </row>
    <row r="22" spans="1:7">
      <c r="A22" t="s">
        <v>141</v>
      </c>
      <c r="C22">
        <f t="shared" si="2"/>
        <v>262144</v>
      </c>
      <c r="D22" s="1">
        <f t="shared" si="3"/>
        <v>0</v>
      </c>
      <c r="E22">
        <f t="shared" si="0"/>
        <v>262144</v>
      </c>
      <c r="G22" s="4">
        <f t="shared" si="1"/>
        <v>0</v>
      </c>
    </row>
    <row r="23" spans="1:7">
      <c r="A23" t="s">
        <v>142</v>
      </c>
      <c r="C23">
        <f t="shared" si="2"/>
        <v>262144</v>
      </c>
      <c r="D23" s="1">
        <f t="shared" si="3"/>
        <v>0</v>
      </c>
      <c r="E23">
        <f t="shared" si="0"/>
        <v>262144</v>
      </c>
      <c r="G23" s="4">
        <f t="shared" si="1"/>
        <v>0</v>
      </c>
    </row>
    <row r="24" spans="1:7">
      <c r="A24" t="s">
        <v>143</v>
      </c>
      <c r="C24">
        <f t="shared" si="2"/>
        <v>262144</v>
      </c>
      <c r="D24" s="1">
        <f t="shared" si="3"/>
        <v>0</v>
      </c>
      <c r="E24">
        <f t="shared" si="0"/>
        <v>262144</v>
      </c>
      <c r="G24" s="4">
        <f t="shared" si="1"/>
        <v>0</v>
      </c>
    </row>
    <row r="25" spans="1:7">
      <c r="A25" t="s">
        <v>144</v>
      </c>
      <c r="C25">
        <f t="shared" si="2"/>
        <v>262144</v>
      </c>
      <c r="D25" s="1">
        <f t="shared" si="3"/>
        <v>0</v>
      </c>
      <c r="E25">
        <f t="shared" si="0"/>
        <v>262144</v>
      </c>
      <c r="G25" s="4">
        <f t="shared" si="1"/>
        <v>0</v>
      </c>
    </row>
    <row r="26" spans="1:7">
      <c r="A26" t="s">
        <v>145</v>
      </c>
      <c r="C26">
        <f t="shared" si="2"/>
        <v>262144</v>
      </c>
      <c r="D26" s="1">
        <f t="shared" si="3"/>
        <v>0</v>
      </c>
      <c r="E26">
        <f t="shared" si="0"/>
        <v>262144</v>
      </c>
      <c r="G26" s="4">
        <f t="shared" si="1"/>
        <v>0</v>
      </c>
    </row>
    <row r="27" spans="1:7">
      <c r="A27" t="s">
        <v>146</v>
      </c>
      <c r="C27">
        <f t="shared" si="2"/>
        <v>262144</v>
      </c>
      <c r="D27" s="1">
        <f t="shared" si="3"/>
        <v>0</v>
      </c>
      <c r="E27">
        <f t="shared" si="0"/>
        <v>262144</v>
      </c>
      <c r="G27" s="4">
        <f t="shared" si="1"/>
        <v>0</v>
      </c>
    </row>
    <row r="28" spans="1:7">
      <c r="A28" t="s">
        <v>147</v>
      </c>
      <c r="C28">
        <f t="shared" si="2"/>
        <v>262144</v>
      </c>
      <c r="D28" s="1">
        <f t="shared" si="3"/>
        <v>0</v>
      </c>
      <c r="E28">
        <f t="shared" si="0"/>
        <v>262144</v>
      </c>
      <c r="G28" s="4">
        <f t="shared" si="1"/>
        <v>0</v>
      </c>
    </row>
    <row r="29" spans="1:7">
      <c r="A29" t="s">
        <v>148</v>
      </c>
      <c r="C29">
        <f t="shared" si="2"/>
        <v>262144</v>
      </c>
      <c r="D29" s="1">
        <f t="shared" si="3"/>
        <v>0</v>
      </c>
      <c r="E29">
        <f t="shared" si="0"/>
        <v>262144</v>
      </c>
      <c r="G29" s="4">
        <f t="shared" si="1"/>
        <v>0</v>
      </c>
    </row>
    <row r="30" spans="1:7">
      <c r="A30" t="s">
        <v>149</v>
      </c>
      <c r="C30">
        <f t="shared" si="2"/>
        <v>262144</v>
      </c>
      <c r="D30" s="1">
        <f t="shared" si="3"/>
        <v>0</v>
      </c>
      <c r="E30">
        <f t="shared" si="0"/>
        <v>262144</v>
      </c>
      <c r="G30" s="4">
        <f t="shared" si="1"/>
        <v>0</v>
      </c>
    </row>
    <row r="31" spans="1:7">
      <c r="A31" t="s">
        <v>150</v>
      </c>
      <c r="C31">
        <f t="shared" si="2"/>
        <v>262144</v>
      </c>
      <c r="D31" s="1">
        <f t="shared" si="3"/>
        <v>0</v>
      </c>
      <c r="E31">
        <f t="shared" si="0"/>
        <v>262144</v>
      </c>
      <c r="G31" s="4">
        <f t="shared" si="1"/>
        <v>0</v>
      </c>
    </row>
    <row r="32" spans="1:7">
      <c r="A32" t="s">
        <v>151</v>
      </c>
      <c r="C32">
        <f t="shared" si="2"/>
        <v>262144</v>
      </c>
      <c r="D32" s="1">
        <f t="shared" si="3"/>
        <v>0</v>
      </c>
      <c r="E32">
        <f t="shared" si="0"/>
        <v>262144</v>
      </c>
      <c r="G32" s="4">
        <f t="shared" si="1"/>
        <v>0</v>
      </c>
    </row>
    <row r="33" spans="1:7">
      <c r="A33" t="s">
        <v>152</v>
      </c>
      <c r="C33">
        <f t="shared" si="2"/>
        <v>262144</v>
      </c>
      <c r="D33" s="1">
        <f t="shared" si="3"/>
        <v>0</v>
      </c>
      <c r="E33">
        <f t="shared" si="0"/>
        <v>262144</v>
      </c>
      <c r="G33" s="4">
        <f t="shared" si="1"/>
        <v>0</v>
      </c>
    </row>
  </sheetData>
  <conditionalFormatting sqref="C2:C33">
    <cfRule type="colorScale" priority="2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7"/>
  <sheetViews>
    <sheetView workbookViewId="0">
      <selection activeCell="B4" sqref="B4"/>
    </sheetView>
  </sheetViews>
  <sheetFormatPr defaultRowHeight="15"/>
  <cols>
    <col min="1" max="1" width="5.7109375" bestFit="1" customWidth="1"/>
    <col min="2" max="2" width="9.140625" style="7"/>
    <col min="4" max="4" width="9.5703125" style="4" bestFit="1" customWidth="1"/>
    <col min="5" max="5" width="9.140625" style="8"/>
  </cols>
  <sheetData>
    <row r="1" spans="1:4">
      <c r="A1" t="s">
        <v>84</v>
      </c>
      <c r="B1" s="7" t="s">
        <v>243</v>
      </c>
      <c r="C1" t="s">
        <v>200</v>
      </c>
      <c r="D1" s="4" t="s">
        <v>199</v>
      </c>
    </row>
    <row r="2" spans="1:4">
      <c r="A2" t="s">
        <v>85</v>
      </c>
    </row>
    <row r="3" spans="1:4">
      <c r="A3" t="s">
        <v>86</v>
      </c>
      <c r="B3" s="7">
        <v>1.2268518518518518E-3</v>
      </c>
      <c r="C3">
        <v>2487</v>
      </c>
      <c r="D3" s="4">
        <f>C3/(B3*86400)</f>
        <v>23.462264150943398</v>
      </c>
    </row>
    <row r="4" spans="1:4">
      <c r="A4" t="s">
        <v>87</v>
      </c>
    </row>
    <row r="5" spans="1:4">
      <c r="A5" t="s">
        <v>88</v>
      </c>
    </row>
    <row r="6" spans="1:4">
      <c r="A6" t="s">
        <v>89</v>
      </c>
    </row>
    <row r="7" spans="1:4">
      <c r="A7" t="s">
        <v>90</v>
      </c>
    </row>
    <row r="8" spans="1:4">
      <c r="A8" t="s">
        <v>91</v>
      </c>
    </row>
    <row r="9" spans="1:4">
      <c r="A9" t="s">
        <v>92</v>
      </c>
    </row>
    <row r="10" spans="1:4">
      <c r="A10" t="s">
        <v>93</v>
      </c>
    </row>
    <row r="11" spans="1:4">
      <c r="A11" t="s">
        <v>94</v>
      </c>
    </row>
    <row r="12" spans="1:4">
      <c r="A12" t="s">
        <v>95</v>
      </c>
    </row>
    <row r="13" spans="1:4">
      <c r="A13" t="s">
        <v>96</v>
      </c>
    </row>
    <row r="14" spans="1:4">
      <c r="A14" t="s">
        <v>97</v>
      </c>
    </row>
    <row r="15" spans="1:4">
      <c r="A15" t="s">
        <v>98</v>
      </c>
    </row>
    <row r="16" spans="1:4">
      <c r="A16" t="s">
        <v>99</v>
      </c>
    </row>
    <row r="17" spans="1:1">
      <c r="A17" t="s">
        <v>100</v>
      </c>
    </row>
    <row r="18" spans="1:1">
      <c r="A18" t="s">
        <v>101</v>
      </c>
    </row>
    <row r="19" spans="1:1">
      <c r="A19" t="s">
        <v>102</v>
      </c>
    </row>
    <row r="20" spans="1:1">
      <c r="A20" t="s">
        <v>103</v>
      </c>
    </row>
    <row r="21" spans="1:1">
      <c r="A21" t="s">
        <v>104</v>
      </c>
    </row>
    <row r="22" spans="1:1">
      <c r="A22" t="s">
        <v>105</v>
      </c>
    </row>
    <row r="23" spans="1:1">
      <c r="A23" t="s">
        <v>106</v>
      </c>
    </row>
    <row r="24" spans="1:1">
      <c r="A24" t="s">
        <v>107</v>
      </c>
    </row>
    <row r="25" spans="1:1">
      <c r="A25" t="s">
        <v>108</v>
      </c>
    </row>
    <row r="26" spans="1:1">
      <c r="A26" t="s">
        <v>109</v>
      </c>
    </row>
    <row r="27" spans="1:1">
      <c r="A27" t="s">
        <v>110</v>
      </c>
    </row>
    <row r="28" spans="1:1">
      <c r="A28" t="s">
        <v>111</v>
      </c>
    </row>
    <row r="29" spans="1:1">
      <c r="A29" t="s">
        <v>112</v>
      </c>
    </row>
    <row r="30" spans="1:1">
      <c r="A30" t="s">
        <v>113</v>
      </c>
    </row>
    <row r="31" spans="1:1">
      <c r="A31" t="s">
        <v>114</v>
      </c>
    </row>
    <row r="32" spans="1:1">
      <c r="A32" t="s">
        <v>115</v>
      </c>
    </row>
    <row r="33" spans="1:1">
      <c r="A33" t="s">
        <v>116</v>
      </c>
    </row>
    <row r="34" spans="1:1">
      <c r="A34" t="s">
        <v>117</v>
      </c>
    </row>
    <row r="35" spans="1:1">
      <c r="A35" t="s">
        <v>118</v>
      </c>
    </row>
    <row r="36" spans="1:1">
      <c r="A36" t="s">
        <v>119</v>
      </c>
    </row>
    <row r="37" spans="1:1">
      <c r="A37" t="s">
        <v>120</v>
      </c>
    </row>
  </sheetData>
  <conditionalFormatting sqref="D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Q291"/>
  <sheetViews>
    <sheetView topLeftCell="A274" workbookViewId="0">
      <selection activeCell="A100" sqref="A100:XFD100"/>
    </sheetView>
  </sheetViews>
  <sheetFormatPr defaultRowHeight="15"/>
  <cols>
    <col min="1" max="1" width="10.28515625" bestFit="1" customWidth="1"/>
    <col min="3" max="3" width="10.140625" bestFit="1" customWidth="1"/>
  </cols>
  <sheetData>
    <row r="2" spans="1:3">
      <c r="A2">
        <v>206</v>
      </c>
      <c r="B2">
        <f>A2/32</f>
        <v>6.4375</v>
      </c>
      <c r="C2" s="5">
        <f>B2/B2</f>
        <v>1</v>
      </c>
    </row>
    <row r="3" spans="1:3">
      <c r="A3">
        <v>254</v>
      </c>
      <c r="B3">
        <f>A3/30</f>
        <v>8.4666666666666668</v>
      </c>
      <c r="C3" s="5">
        <f>B3/B2</f>
        <v>1.3152103559870549</v>
      </c>
    </row>
    <row r="4" spans="1:3">
      <c r="A4">
        <v>168</v>
      </c>
      <c r="B4">
        <f>A4/30</f>
        <v>5.6</v>
      </c>
      <c r="C4" s="5">
        <f>B4/B2</f>
        <v>0.86990291262135921</v>
      </c>
    </row>
    <row r="6" spans="1:3">
      <c r="A6">
        <v>253</v>
      </c>
      <c r="B6">
        <f>A6/30</f>
        <v>8.4333333333333336</v>
      </c>
      <c r="C6" s="5">
        <f>B6/B2</f>
        <v>1.3100323624595469</v>
      </c>
    </row>
    <row r="7" spans="1:3">
      <c r="A7">
        <v>286</v>
      </c>
      <c r="B7">
        <f>A7/30</f>
        <v>9.5333333333333332</v>
      </c>
      <c r="C7" s="5">
        <f>B7/B2</f>
        <v>1.4809061488673139</v>
      </c>
    </row>
    <row r="8" spans="1:3">
      <c r="A8">
        <v>323</v>
      </c>
      <c r="B8">
        <f>A8/30</f>
        <v>10.766666666666667</v>
      </c>
      <c r="C8" s="5">
        <f>B8/B2</f>
        <v>1.6724919093851134</v>
      </c>
    </row>
    <row r="9" spans="1:3">
      <c r="A9">
        <v>393</v>
      </c>
      <c r="B9">
        <f>A9/30</f>
        <v>13.1</v>
      </c>
      <c r="C9" s="5">
        <f>B9/B2</f>
        <v>2.0349514563106794</v>
      </c>
    </row>
    <row r="13" spans="1:3">
      <c r="A13">
        <v>282</v>
      </c>
      <c r="B13">
        <f>A13/30</f>
        <v>9.4</v>
      </c>
    </row>
    <row r="14" spans="1:3">
      <c r="A14">
        <v>261</v>
      </c>
      <c r="B14">
        <f>A14/30</f>
        <v>8.6999999999999993</v>
      </c>
    </row>
    <row r="16" spans="1:3">
      <c r="A16">
        <v>304</v>
      </c>
      <c r="B16">
        <f>A16/30</f>
        <v>10.133333333333333</v>
      </c>
    </row>
    <row r="17" spans="1:2">
      <c r="A17">
        <v>331</v>
      </c>
      <c r="B17">
        <f>A17/30</f>
        <v>11.033333333333333</v>
      </c>
    </row>
    <row r="20" spans="1:2">
      <c r="A20">
        <v>369</v>
      </c>
      <c r="B20">
        <f>A20/30</f>
        <v>12.3</v>
      </c>
    </row>
    <row r="28" spans="1:2">
      <c r="A28" s="2">
        <v>2517648</v>
      </c>
    </row>
    <row r="29" spans="1:2">
      <c r="A29" s="2">
        <v>1668342</v>
      </c>
    </row>
    <row r="31" spans="1:2">
      <c r="A31">
        <v>306</v>
      </c>
      <c r="B31">
        <f>A31/30</f>
        <v>10.199999999999999</v>
      </c>
    </row>
    <row r="32" spans="1:2">
      <c r="A32">
        <v>664</v>
      </c>
      <c r="B32">
        <f>A32/30</f>
        <v>22.133333333333333</v>
      </c>
    </row>
    <row r="33" spans="1:2">
      <c r="A33">
        <v>490</v>
      </c>
      <c r="B33">
        <f>A33/30</f>
        <v>16.333333333333332</v>
      </c>
    </row>
    <row r="35" spans="1:2">
      <c r="A35">
        <v>358</v>
      </c>
      <c r="B35">
        <f t="shared" ref="B35:B42" si="0">A35/30</f>
        <v>11.933333333333334</v>
      </c>
    </row>
    <row r="36" spans="1:2">
      <c r="A36">
        <v>365</v>
      </c>
      <c r="B36">
        <f t="shared" si="0"/>
        <v>12.166666666666666</v>
      </c>
    </row>
    <row r="37" spans="1:2">
      <c r="A37">
        <v>380</v>
      </c>
      <c r="B37">
        <f t="shared" si="0"/>
        <v>12.666666666666666</v>
      </c>
    </row>
    <row r="38" spans="1:2">
      <c r="A38">
        <v>388</v>
      </c>
      <c r="B38">
        <f t="shared" si="0"/>
        <v>12.933333333333334</v>
      </c>
    </row>
    <row r="39" spans="1:2">
      <c r="A39">
        <v>393</v>
      </c>
      <c r="B39">
        <f t="shared" si="0"/>
        <v>13.1</v>
      </c>
    </row>
    <row r="40" spans="1:2">
      <c r="A40">
        <v>394</v>
      </c>
      <c r="B40">
        <f t="shared" si="0"/>
        <v>13.133333333333333</v>
      </c>
    </row>
    <row r="41" spans="1:2">
      <c r="A41">
        <v>375</v>
      </c>
      <c r="B41">
        <f t="shared" si="0"/>
        <v>12.5</v>
      </c>
    </row>
    <row r="42" spans="1:2">
      <c r="A42">
        <v>360</v>
      </c>
      <c r="B42">
        <f t="shared" si="0"/>
        <v>12</v>
      </c>
    </row>
    <row r="44" spans="1:2">
      <c r="A44">
        <v>468</v>
      </c>
      <c r="B44">
        <f t="shared" ref="B44:B52" si="1">A44/30</f>
        <v>15.6</v>
      </c>
    </row>
    <row r="45" spans="1:2">
      <c r="A45">
        <v>424</v>
      </c>
      <c r="B45">
        <f t="shared" si="1"/>
        <v>14.133333333333333</v>
      </c>
    </row>
    <row r="47" spans="1:2">
      <c r="A47">
        <v>375</v>
      </c>
      <c r="B47">
        <f t="shared" si="1"/>
        <v>12.5</v>
      </c>
    </row>
    <row r="48" spans="1:2">
      <c r="A48">
        <v>434</v>
      </c>
      <c r="B48">
        <f t="shared" si="1"/>
        <v>14.466666666666667</v>
      </c>
    </row>
    <row r="49" spans="1:5">
      <c r="A49">
        <v>485</v>
      </c>
      <c r="B49">
        <f t="shared" si="1"/>
        <v>16.166666666666668</v>
      </c>
    </row>
    <row r="51" spans="1:5">
      <c r="A51">
        <v>479</v>
      </c>
      <c r="B51">
        <f t="shared" si="1"/>
        <v>15.966666666666667</v>
      </c>
    </row>
    <row r="52" spans="1:5">
      <c r="A52">
        <v>489</v>
      </c>
      <c r="B52">
        <f t="shared" si="1"/>
        <v>16.3</v>
      </c>
    </row>
    <row r="56" spans="1:5">
      <c r="A56">
        <v>530</v>
      </c>
      <c r="B56">
        <f t="shared" ref="B56:B61" si="2">A56/30</f>
        <v>17.666666666666668</v>
      </c>
      <c r="D56" s="2">
        <v>4984051</v>
      </c>
      <c r="E56" s="2">
        <v>1673430</v>
      </c>
    </row>
    <row r="57" spans="1:5">
      <c r="A57">
        <v>539</v>
      </c>
      <c r="B57">
        <f t="shared" si="2"/>
        <v>17.966666666666665</v>
      </c>
      <c r="D57" s="2">
        <v>4712958</v>
      </c>
      <c r="E57" s="2"/>
    </row>
    <row r="58" spans="1:5">
      <c r="A58">
        <v>541</v>
      </c>
      <c r="B58">
        <f t="shared" si="2"/>
        <v>18.033333333333335</v>
      </c>
      <c r="D58" s="2">
        <v>4656393</v>
      </c>
      <c r="E58" s="2"/>
    </row>
    <row r="59" spans="1:5">
      <c r="A59">
        <v>545</v>
      </c>
      <c r="B59">
        <f t="shared" si="2"/>
        <v>18.166666666666668</v>
      </c>
      <c r="D59" s="2">
        <v>4715589</v>
      </c>
    </row>
    <row r="60" spans="1:5">
      <c r="A60">
        <v>543</v>
      </c>
      <c r="B60">
        <f t="shared" si="2"/>
        <v>18.100000000000001</v>
      </c>
      <c r="D60" s="2">
        <v>4786591</v>
      </c>
      <c r="E60" s="2">
        <v>1701177</v>
      </c>
    </row>
    <row r="61" spans="1:5">
      <c r="A61">
        <v>550</v>
      </c>
      <c r="B61">
        <f t="shared" si="2"/>
        <v>18.333333333333332</v>
      </c>
    </row>
    <row r="63" spans="1:5">
      <c r="A63">
        <v>1741</v>
      </c>
      <c r="B63">
        <f>180+28.43</f>
        <v>208.43</v>
      </c>
      <c r="C63">
        <f>A63/B63</f>
        <v>8.3529242431511772</v>
      </c>
    </row>
    <row r="65" spans="1:6">
      <c r="A65">
        <v>7168</v>
      </c>
      <c r="B65">
        <f>(12*60)+30</f>
        <v>750</v>
      </c>
      <c r="C65">
        <f t="shared" ref="C65" si="3">A65/B65</f>
        <v>9.5573333333333341</v>
      </c>
    </row>
    <row r="67" spans="1:6">
      <c r="C67" s="2">
        <v>5357786</v>
      </c>
    </row>
    <row r="68" spans="1:6">
      <c r="C68" s="2">
        <v>1364423</v>
      </c>
    </row>
    <row r="71" spans="1:6">
      <c r="A71">
        <v>400</v>
      </c>
      <c r="B71">
        <f>A71/30</f>
        <v>13.333333333333334</v>
      </c>
      <c r="C71" s="2">
        <v>3389051</v>
      </c>
    </row>
    <row r="72" spans="1:6">
      <c r="A72">
        <v>411</v>
      </c>
      <c r="B72">
        <f>A72/30</f>
        <v>13.7</v>
      </c>
      <c r="C72" s="2">
        <v>3099119</v>
      </c>
    </row>
    <row r="78" spans="1:6">
      <c r="D78" s="2">
        <v>4075793</v>
      </c>
    </row>
    <row r="79" spans="1:6">
      <c r="D79" s="2">
        <v>3574494</v>
      </c>
      <c r="F79" s="1">
        <f>D78/D79</f>
        <v>1.1402433463309771</v>
      </c>
    </row>
    <row r="80" spans="1:6">
      <c r="F80" s="1"/>
    </row>
    <row r="81" spans="1:8">
      <c r="F81" s="1"/>
    </row>
    <row r="82" spans="1:8">
      <c r="D82">
        <v>4793685</v>
      </c>
      <c r="F82" s="1"/>
    </row>
    <row r="83" spans="1:8">
      <c r="D83">
        <v>5226125</v>
      </c>
      <c r="F83" s="1">
        <f>D83/D82</f>
        <v>1.0902103496579354</v>
      </c>
    </row>
    <row r="87" spans="1:8">
      <c r="D87">
        <v>1996134</v>
      </c>
    </row>
    <row r="88" spans="1:8">
      <c r="D88">
        <v>1732488</v>
      </c>
      <c r="F88" s="1">
        <f>D87/D88</f>
        <v>1.1521776774211423</v>
      </c>
    </row>
    <row r="94" spans="1:8">
      <c r="A94" t="s">
        <v>112</v>
      </c>
      <c r="E94" t="s">
        <v>221</v>
      </c>
      <c r="G94" t="s">
        <v>200</v>
      </c>
      <c r="H94" t="s">
        <v>199</v>
      </c>
    </row>
    <row r="95" spans="1:8">
      <c r="A95" t="s">
        <v>218</v>
      </c>
      <c r="B95">
        <v>51646</v>
      </c>
      <c r="C95">
        <v>35948</v>
      </c>
      <c r="D95">
        <f t="shared" ref="D95:D102" si="4">B95-C95</f>
        <v>15698</v>
      </c>
      <c r="E95" s="1">
        <f t="shared" ref="E95:E102" si="5">D95/B95</f>
        <v>0.30395383960035627</v>
      </c>
      <c r="G95">
        <v>411</v>
      </c>
      <c r="H95">
        <f t="shared" ref="H95:H102" si="6">G95/30</f>
        <v>13.7</v>
      </c>
    </row>
    <row r="96" spans="1:8">
      <c r="A96" t="s">
        <v>217</v>
      </c>
      <c r="B96">
        <v>74865</v>
      </c>
      <c r="C96">
        <v>46490</v>
      </c>
      <c r="D96">
        <f t="shared" si="4"/>
        <v>28375</v>
      </c>
      <c r="E96" s="1">
        <f t="shared" si="5"/>
        <v>0.37901556134375208</v>
      </c>
      <c r="G96">
        <v>416</v>
      </c>
      <c r="H96">
        <f t="shared" si="6"/>
        <v>13.866666666666667</v>
      </c>
    </row>
    <row r="97" spans="1:8">
      <c r="A97" t="s">
        <v>216</v>
      </c>
      <c r="B97">
        <v>80941</v>
      </c>
      <c r="C97">
        <v>37968</v>
      </c>
      <c r="D97">
        <f t="shared" si="4"/>
        <v>42973</v>
      </c>
      <c r="E97" s="1">
        <f t="shared" si="5"/>
        <v>0.53091758194240246</v>
      </c>
      <c r="G97">
        <v>439</v>
      </c>
      <c r="H97">
        <f t="shared" si="6"/>
        <v>14.633333333333333</v>
      </c>
    </row>
    <row r="98" spans="1:8">
      <c r="A98" t="s">
        <v>179</v>
      </c>
      <c r="B98">
        <v>141701</v>
      </c>
      <c r="C98">
        <v>32469</v>
      </c>
      <c r="D98">
        <f t="shared" si="4"/>
        <v>109232</v>
      </c>
      <c r="E98" s="1">
        <f t="shared" si="5"/>
        <v>0.77086259094854659</v>
      </c>
      <c r="G98">
        <v>478</v>
      </c>
      <c r="H98">
        <f t="shared" si="6"/>
        <v>15.933333333333334</v>
      </c>
    </row>
    <row r="99" spans="1:8">
      <c r="A99" t="s">
        <v>219</v>
      </c>
      <c r="B99">
        <v>119452</v>
      </c>
      <c r="C99">
        <v>23196</v>
      </c>
      <c r="D99">
        <f t="shared" si="4"/>
        <v>96256</v>
      </c>
      <c r="E99" s="1">
        <f t="shared" si="5"/>
        <v>0.80581321367578607</v>
      </c>
      <c r="G99">
        <v>480</v>
      </c>
      <c r="H99">
        <f t="shared" si="6"/>
        <v>16</v>
      </c>
    </row>
    <row r="100" spans="1:8">
      <c r="A100" t="s">
        <v>220</v>
      </c>
      <c r="B100">
        <v>144956</v>
      </c>
      <c r="C100">
        <v>100</v>
      </c>
      <c r="D100">
        <f t="shared" si="4"/>
        <v>144856</v>
      </c>
      <c r="E100" s="1">
        <f t="shared" si="5"/>
        <v>0.99931013548938985</v>
      </c>
      <c r="G100">
        <v>517</v>
      </c>
      <c r="H100">
        <f t="shared" si="6"/>
        <v>17.233333333333334</v>
      </c>
    </row>
    <row r="101" spans="1:8">
      <c r="A101" t="s">
        <v>222</v>
      </c>
      <c r="B101">
        <v>111104</v>
      </c>
      <c r="C101">
        <v>100</v>
      </c>
      <c r="D101">
        <f t="shared" si="4"/>
        <v>111004</v>
      </c>
      <c r="E101" s="1">
        <f t="shared" si="5"/>
        <v>0.99909994239631339</v>
      </c>
      <c r="G101">
        <v>509</v>
      </c>
      <c r="H101">
        <f t="shared" si="6"/>
        <v>16.966666666666665</v>
      </c>
    </row>
    <row r="102" spans="1:8">
      <c r="A102" t="s">
        <v>223</v>
      </c>
      <c r="B102">
        <v>108934</v>
      </c>
      <c r="C102">
        <v>100</v>
      </c>
      <c r="D102">
        <f t="shared" si="4"/>
        <v>108834</v>
      </c>
      <c r="E102" s="1">
        <f t="shared" si="5"/>
        <v>0.99908201296197696</v>
      </c>
      <c r="G102">
        <v>482</v>
      </c>
      <c r="H102">
        <f t="shared" si="6"/>
        <v>16.066666666666666</v>
      </c>
    </row>
    <row r="104" spans="1:8">
      <c r="A104" t="s">
        <v>85</v>
      </c>
      <c r="E104" t="s">
        <v>221</v>
      </c>
      <c r="G104" t="s">
        <v>200</v>
      </c>
      <c r="H104" t="s">
        <v>199</v>
      </c>
    </row>
    <row r="105" spans="1:8">
      <c r="A105" t="s">
        <v>218</v>
      </c>
      <c r="B105">
        <v>99275</v>
      </c>
      <c r="C105">
        <v>43339</v>
      </c>
      <c r="D105">
        <f t="shared" ref="D105:D112" si="7">B105-C105</f>
        <v>55936</v>
      </c>
      <c r="E105" s="1">
        <f t="shared" ref="E105:E112" si="8">D105/B105</f>
        <v>0.56344497607655497</v>
      </c>
      <c r="H105">
        <f t="shared" ref="H105:H112" si="9">G105/30</f>
        <v>0</v>
      </c>
    </row>
    <row r="106" spans="1:8">
      <c r="A106" t="s">
        <v>217</v>
      </c>
      <c r="B106">
        <v>120725</v>
      </c>
      <c r="C106">
        <v>11746</v>
      </c>
      <c r="D106">
        <f t="shared" si="7"/>
        <v>108979</v>
      </c>
      <c r="E106" s="1">
        <f t="shared" si="8"/>
        <v>0.90270449368399253</v>
      </c>
      <c r="H106">
        <f t="shared" si="9"/>
        <v>0</v>
      </c>
    </row>
    <row r="107" spans="1:8">
      <c r="A107" t="s">
        <v>216</v>
      </c>
      <c r="B107">
        <v>110825</v>
      </c>
      <c r="C107">
        <v>5185</v>
      </c>
      <c r="D107">
        <f t="shared" si="7"/>
        <v>105640</v>
      </c>
      <c r="E107" s="1">
        <f t="shared" si="8"/>
        <v>0.95321452740807577</v>
      </c>
      <c r="H107">
        <f t="shared" si="9"/>
        <v>0</v>
      </c>
    </row>
    <row r="108" spans="1:8">
      <c r="A108" t="s">
        <v>179</v>
      </c>
      <c r="B108">
        <v>122375</v>
      </c>
      <c r="C108">
        <v>56</v>
      </c>
      <c r="D108">
        <f t="shared" si="7"/>
        <v>122319</v>
      </c>
      <c r="E108" s="1">
        <f t="shared" si="8"/>
        <v>0.99954239019407554</v>
      </c>
      <c r="H108">
        <f t="shared" si="9"/>
        <v>0</v>
      </c>
    </row>
    <row r="109" spans="1:8">
      <c r="A109" t="s">
        <v>219</v>
      </c>
      <c r="B109">
        <v>122375</v>
      </c>
      <c r="C109">
        <v>56</v>
      </c>
      <c r="D109">
        <f t="shared" si="7"/>
        <v>122319</v>
      </c>
      <c r="E109" s="1">
        <f t="shared" si="8"/>
        <v>0.99954239019407554</v>
      </c>
      <c r="H109">
        <f t="shared" si="9"/>
        <v>0</v>
      </c>
    </row>
    <row r="110" spans="1:8">
      <c r="A110" t="s">
        <v>220</v>
      </c>
      <c r="B110">
        <v>122375</v>
      </c>
      <c r="C110">
        <v>56</v>
      </c>
      <c r="D110">
        <f t="shared" si="7"/>
        <v>122319</v>
      </c>
      <c r="E110" s="1">
        <f t="shared" si="8"/>
        <v>0.99954239019407554</v>
      </c>
      <c r="G110">
        <v>584</v>
      </c>
      <c r="H110">
        <f t="shared" si="9"/>
        <v>19.466666666666665</v>
      </c>
    </row>
    <row r="111" spans="1:8">
      <c r="A111" t="s">
        <v>222</v>
      </c>
      <c r="B111">
        <v>122375</v>
      </c>
      <c r="C111">
        <v>56</v>
      </c>
      <c r="D111">
        <f t="shared" si="7"/>
        <v>122319</v>
      </c>
      <c r="E111" s="1">
        <f t="shared" si="8"/>
        <v>0.99954239019407554</v>
      </c>
      <c r="H111">
        <f t="shared" si="9"/>
        <v>0</v>
      </c>
    </row>
    <row r="112" spans="1:8">
      <c r="A112" t="s">
        <v>223</v>
      </c>
      <c r="B112">
        <v>122375</v>
      </c>
      <c r="C112">
        <v>56</v>
      </c>
      <c r="D112">
        <f t="shared" si="7"/>
        <v>122319</v>
      </c>
      <c r="E112" s="1">
        <f t="shared" si="8"/>
        <v>0.99954239019407554</v>
      </c>
      <c r="H112">
        <f t="shared" si="9"/>
        <v>0</v>
      </c>
    </row>
    <row r="114" spans="1:8">
      <c r="A114" t="s">
        <v>90</v>
      </c>
      <c r="E114" t="s">
        <v>221</v>
      </c>
      <c r="G114" t="s">
        <v>200</v>
      </c>
      <c r="H114" t="s">
        <v>199</v>
      </c>
    </row>
    <row r="115" spans="1:8">
      <c r="A115" t="s">
        <v>218</v>
      </c>
      <c r="D115">
        <f t="shared" ref="D115:D122" si="10">B115-C115</f>
        <v>0</v>
      </c>
      <c r="E115" s="1" t="e">
        <f t="shared" ref="E115:E122" si="11">D115/B115</f>
        <v>#DIV/0!</v>
      </c>
      <c r="H115">
        <f t="shared" ref="H115:H122" si="12">G115/30</f>
        <v>0</v>
      </c>
    </row>
    <row r="116" spans="1:8">
      <c r="A116" t="s">
        <v>217</v>
      </c>
      <c r="D116">
        <f t="shared" si="10"/>
        <v>0</v>
      </c>
      <c r="E116" s="1" t="e">
        <f t="shared" si="11"/>
        <v>#DIV/0!</v>
      </c>
      <c r="H116">
        <f t="shared" si="12"/>
        <v>0</v>
      </c>
    </row>
    <row r="117" spans="1:8">
      <c r="A117" t="s">
        <v>216</v>
      </c>
      <c r="D117">
        <f t="shared" si="10"/>
        <v>0</v>
      </c>
      <c r="E117" s="1" t="e">
        <f t="shared" si="11"/>
        <v>#DIV/0!</v>
      </c>
      <c r="H117">
        <f t="shared" si="12"/>
        <v>0</v>
      </c>
    </row>
    <row r="118" spans="1:8">
      <c r="A118" t="s">
        <v>179</v>
      </c>
      <c r="B118">
        <v>69715</v>
      </c>
      <c r="C118">
        <v>12691</v>
      </c>
      <c r="D118">
        <f t="shared" si="10"/>
        <v>57024</v>
      </c>
      <c r="E118" s="1">
        <f t="shared" si="11"/>
        <v>0.81795883238901246</v>
      </c>
      <c r="G118">
        <v>556</v>
      </c>
      <c r="H118">
        <f t="shared" si="12"/>
        <v>18.533333333333335</v>
      </c>
    </row>
    <row r="119" spans="1:8">
      <c r="A119" t="s">
        <v>219</v>
      </c>
      <c r="B119">
        <v>104190</v>
      </c>
      <c r="C119">
        <v>63</v>
      </c>
      <c r="D119">
        <f t="shared" si="10"/>
        <v>104127</v>
      </c>
      <c r="E119" s="1">
        <f t="shared" si="11"/>
        <v>0.99939533544486037</v>
      </c>
      <c r="H119">
        <f t="shared" si="12"/>
        <v>0</v>
      </c>
    </row>
    <row r="120" spans="1:8">
      <c r="A120" t="s">
        <v>220</v>
      </c>
      <c r="B120">
        <v>104190</v>
      </c>
      <c r="C120">
        <v>63</v>
      </c>
      <c r="D120">
        <f t="shared" si="10"/>
        <v>104127</v>
      </c>
      <c r="E120" s="1">
        <f t="shared" si="11"/>
        <v>0.99939533544486037</v>
      </c>
      <c r="G120">
        <v>579</v>
      </c>
      <c r="H120">
        <f t="shared" si="12"/>
        <v>19.3</v>
      </c>
    </row>
    <row r="121" spans="1:8">
      <c r="A121" t="s">
        <v>222</v>
      </c>
      <c r="B121">
        <v>104190</v>
      </c>
      <c r="C121">
        <v>63</v>
      </c>
      <c r="D121">
        <f t="shared" si="10"/>
        <v>104127</v>
      </c>
      <c r="E121" s="1">
        <f t="shared" si="11"/>
        <v>0.99939533544486037</v>
      </c>
      <c r="H121">
        <f t="shared" si="12"/>
        <v>0</v>
      </c>
    </row>
    <row r="122" spans="1:8">
      <c r="A122" t="s">
        <v>223</v>
      </c>
      <c r="B122">
        <v>104190</v>
      </c>
      <c r="C122">
        <v>63</v>
      </c>
      <c r="D122">
        <f t="shared" si="10"/>
        <v>104127</v>
      </c>
      <c r="E122" s="1">
        <f t="shared" si="11"/>
        <v>0.99939533544486037</v>
      </c>
      <c r="H122">
        <f t="shared" si="12"/>
        <v>0</v>
      </c>
    </row>
    <row r="130" spans="1:3">
      <c r="A130" t="s">
        <v>226</v>
      </c>
      <c r="B130">
        <v>905621</v>
      </c>
    </row>
    <row r="131" spans="1:3">
      <c r="A131" t="s">
        <v>227</v>
      </c>
      <c r="B131">
        <v>900958</v>
      </c>
      <c r="C131">
        <f>B131/B130</f>
        <v>0.99485104696114601</v>
      </c>
    </row>
    <row r="132" spans="1:3">
      <c r="B132">
        <v>901523</v>
      </c>
    </row>
    <row r="135" spans="1:3">
      <c r="B135">
        <v>260186</v>
      </c>
    </row>
    <row r="136" spans="1:3">
      <c r="B136">
        <v>22705</v>
      </c>
      <c r="C136" s="1">
        <f>B136/B135</f>
        <v>8.7264495399445016E-2</v>
      </c>
    </row>
    <row r="138" spans="1:3">
      <c r="B138">
        <v>478831</v>
      </c>
      <c r="C138">
        <f>B138/B139</f>
        <v>9.0847705238393388</v>
      </c>
    </row>
    <row r="139" spans="1:3">
      <c r="B139">
        <v>52707</v>
      </c>
    </row>
    <row r="147" spans="1:4">
      <c r="A147" t="s">
        <v>231</v>
      </c>
      <c r="B147" t="s">
        <v>234</v>
      </c>
    </row>
    <row r="148" spans="1:4">
      <c r="A148" t="s">
        <v>232</v>
      </c>
      <c r="B148">
        <v>221785</v>
      </c>
      <c r="C148">
        <v>166656</v>
      </c>
      <c r="D148" s="1">
        <f>C148/B148</f>
        <v>0.75143043938949883</v>
      </c>
    </row>
    <row r="149" spans="1:4">
      <c r="A149" t="s">
        <v>233</v>
      </c>
      <c r="B149">
        <v>203432</v>
      </c>
      <c r="C149">
        <v>181694</v>
      </c>
      <c r="D149" s="1">
        <f>C149/B149</f>
        <v>0.89314365488222114</v>
      </c>
    </row>
    <row r="151" spans="1:4">
      <c r="A151" t="s">
        <v>159</v>
      </c>
    </row>
    <row r="152" spans="1:4">
      <c r="A152" t="s">
        <v>232</v>
      </c>
      <c r="B152">
        <v>97096</v>
      </c>
      <c r="C152">
        <v>75637</v>
      </c>
      <c r="D152" s="1">
        <f>C152/B152</f>
        <v>0.77899192551701413</v>
      </c>
    </row>
    <row r="153" spans="1:4">
      <c r="A153" t="s">
        <v>233</v>
      </c>
      <c r="B153">
        <v>101285</v>
      </c>
      <c r="C153">
        <v>91412</v>
      </c>
      <c r="D153" s="1">
        <f>C153/B153</f>
        <v>0.90252258478550629</v>
      </c>
    </row>
    <row r="158" spans="1:4">
      <c r="A158" t="s">
        <v>237</v>
      </c>
    </row>
    <row r="161" spans="1:11">
      <c r="A161" t="s">
        <v>245</v>
      </c>
      <c r="B161" t="s">
        <v>246</v>
      </c>
      <c r="C161" t="s">
        <v>237</v>
      </c>
      <c r="D161" t="s">
        <v>247</v>
      </c>
      <c r="E161" t="s">
        <v>248</v>
      </c>
      <c r="F161" t="s">
        <v>249</v>
      </c>
    </row>
    <row r="162" spans="1:11">
      <c r="A162" t="s">
        <v>218</v>
      </c>
      <c r="B162">
        <v>11.4</v>
      </c>
      <c r="C162">
        <v>13</v>
      </c>
      <c r="D162">
        <v>12</v>
      </c>
      <c r="E162">
        <v>12.9</v>
      </c>
      <c r="F162">
        <v>12.9</v>
      </c>
    </row>
    <row r="163" spans="1:11">
      <c r="A163" t="s">
        <v>217</v>
      </c>
      <c r="B163">
        <v>11.8</v>
      </c>
      <c r="C163">
        <v>13.2</v>
      </c>
      <c r="D163">
        <v>13.2</v>
      </c>
      <c r="E163">
        <v>13.1</v>
      </c>
      <c r="F163" s="10">
        <v>13.2</v>
      </c>
    </row>
    <row r="164" spans="1:11">
      <c r="A164" t="s">
        <v>216</v>
      </c>
      <c r="B164">
        <v>12.2</v>
      </c>
      <c r="C164" s="10">
        <v>13.4</v>
      </c>
      <c r="D164">
        <v>13.4</v>
      </c>
      <c r="E164">
        <v>13.2</v>
      </c>
      <c r="F164" s="10">
        <v>13.2</v>
      </c>
    </row>
    <row r="165" spans="1:11">
      <c r="A165" t="s">
        <v>179</v>
      </c>
      <c r="B165" s="10">
        <v>13.2</v>
      </c>
      <c r="C165">
        <v>13.3</v>
      </c>
      <c r="D165">
        <v>13.4</v>
      </c>
      <c r="E165">
        <v>13.2</v>
      </c>
      <c r="F165" s="10">
        <v>13.2</v>
      </c>
    </row>
    <row r="166" spans="1:11">
      <c r="A166" t="s">
        <v>219</v>
      </c>
      <c r="B166" s="10">
        <v>13.2</v>
      </c>
      <c r="C166">
        <v>13.2</v>
      </c>
      <c r="D166">
        <v>13.3</v>
      </c>
      <c r="E166">
        <v>13.1</v>
      </c>
      <c r="F166" s="10">
        <v>13.2</v>
      </c>
    </row>
    <row r="167" spans="1:11">
      <c r="A167" t="s">
        <v>220</v>
      </c>
      <c r="B167" s="9">
        <v>13</v>
      </c>
      <c r="C167">
        <v>13</v>
      </c>
      <c r="D167">
        <v>13.1</v>
      </c>
      <c r="E167">
        <v>12.9</v>
      </c>
      <c r="F167">
        <v>13</v>
      </c>
    </row>
    <row r="168" spans="1:11">
      <c r="A168" t="s">
        <v>222</v>
      </c>
      <c r="B168">
        <v>12.7</v>
      </c>
      <c r="C168">
        <v>12.7</v>
      </c>
      <c r="D168">
        <v>12.8</v>
      </c>
      <c r="E168">
        <v>12.6</v>
      </c>
      <c r="F168">
        <v>12.6</v>
      </c>
    </row>
    <row r="169" spans="1:11">
      <c r="A169" t="s">
        <v>223</v>
      </c>
      <c r="B169">
        <v>12.1</v>
      </c>
      <c r="C169">
        <v>12.1</v>
      </c>
      <c r="D169">
        <v>12.1</v>
      </c>
      <c r="E169">
        <v>12.1</v>
      </c>
      <c r="F169">
        <v>12</v>
      </c>
    </row>
    <row r="171" spans="1:11">
      <c r="B171">
        <f>AVERAGE(B162:B169)</f>
        <v>12.450000000000001</v>
      </c>
      <c r="C171">
        <f>AVERAGE(C162:C169)</f>
        <v>12.987500000000001</v>
      </c>
      <c r="D171">
        <f>AVERAGE(D162:D169)</f>
        <v>12.912499999999998</v>
      </c>
      <c r="E171">
        <f>AVERAGE(E162:E169)</f>
        <v>12.887499999999999</v>
      </c>
      <c r="F171">
        <f>AVERAGE(F162:F169)</f>
        <v>12.9125</v>
      </c>
      <c r="H171">
        <f>C164</f>
        <v>13.4</v>
      </c>
      <c r="I171">
        <f>B167</f>
        <v>13</v>
      </c>
      <c r="K171" s="1">
        <f>H171/I171</f>
        <v>1.0307692307692309</v>
      </c>
    </row>
    <row r="173" spans="1:11">
      <c r="A173" t="s">
        <v>250</v>
      </c>
      <c r="B173" t="s">
        <v>246</v>
      </c>
      <c r="C173" t="s">
        <v>237</v>
      </c>
      <c r="D173" t="s">
        <v>247</v>
      </c>
      <c r="E173" t="s">
        <v>248</v>
      </c>
      <c r="F173" t="s">
        <v>249</v>
      </c>
    </row>
    <row r="174" spans="1:11">
      <c r="A174" t="s">
        <v>218</v>
      </c>
      <c r="B174">
        <v>19.899999999999999</v>
      </c>
      <c r="C174" s="10">
        <v>24.8</v>
      </c>
      <c r="F174">
        <v>23.2</v>
      </c>
    </row>
    <row r="175" spans="1:11">
      <c r="A175" t="s">
        <v>217</v>
      </c>
      <c r="B175">
        <v>20.399999999999999</v>
      </c>
      <c r="C175" s="10">
        <v>24.8</v>
      </c>
      <c r="F175">
        <v>23.9</v>
      </c>
    </row>
    <row r="176" spans="1:11">
      <c r="A176" t="s">
        <v>216</v>
      </c>
      <c r="B176">
        <v>21.5</v>
      </c>
      <c r="C176" s="10">
        <v>24.8</v>
      </c>
      <c r="F176">
        <v>24.4</v>
      </c>
    </row>
    <row r="177" spans="1:11">
      <c r="A177" t="s">
        <v>179</v>
      </c>
      <c r="B177" s="10">
        <v>24.6</v>
      </c>
      <c r="C177">
        <v>24.7</v>
      </c>
      <c r="F177">
        <v>24.4</v>
      </c>
    </row>
    <row r="178" spans="1:11">
      <c r="A178" t="s">
        <v>219</v>
      </c>
      <c r="B178" s="10">
        <v>24.6</v>
      </c>
      <c r="C178">
        <v>24.6</v>
      </c>
      <c r="F178" s="10">
        <v>24.5</v>
      </c>
    </row>
    <row r="179" spans="1:11">
      <c r="A179" t="s">
        <v>220</v>
      </c>
      <c r="B179" s="9">
        <v>24.4</v>
      </c>
      <c r="C179">
        <v>24.4</v>
      </c>
      <c r="F179">
        <v>24.3</v>
      </c>
    </row>
    <row r="180" spans="1:11">
      <c r="A180" t="s">
        <v>222</v>
      </c>
      <c r="B180">
        <v>24</v>
      </c>
      <c r="C180">
        <v>24</v>
      </c>
      <c r="F180">
        <v>23.9</v>
      </c>
    </row>
    <row r="181" spans="1:11">
      <c r="A181" t="s">
        <v>223</v>
      </c>
      <c r="B181">
        <v>23.3</v>
      </c>
      <c r="C181">
        <v>23.3</v>
      </c>
      <c r="F181">
        <v>23.3</v>
      </c>
    </row>
    <row r="183" spans="1:11">
      <c r="B183">
        <f>AVERAGE(B174:B181)</f>
        <v>22.837500000000002</v>
      </c>
      <c r="C183">
        <f t="shared" ref="C183:F183" si="13">AVERAGE(C174:C181)</f>
        <v>24.425000000000004</v>
      </c>
      <c r="F183">
        <f t="shared" si="13"/>
        <v>23.987500000000004</v>
      </c>
      <c r="H183">
        <f>C176</f>
        <v>24.8</v>
      </c>
      <c r="I183">
        <f>B179</f>
        <v>24.4</v>
      </c>
      <c r="K183" s="1">
        <f>H183/I183</f>
        <v>1.0163934426229508</v>
      </c>
    </row>
    <row r="186" spans="1:11">
      <c r="A186" t="s">
        <v>251</v>
      </c>
      <c r="B186" t="s">
        <v>246</v>
      </c>
      <c r="C186" t="s">
        <v>237</v>
      </c>
      <c r="D186" t="s">
        <v>247</v>
      </c>
      <c r="E186" t="s">
        <v>248</v>
      </c>
      <c r="F186" t="s">
        <v>249</v>
      </c>
    </row>
    <row r="187" spans="1:11">
      <c r="A187" t="s">
        <v>218</v>
      </c>
      <c r="B187">
        <v>20</v>
      </c>
      <c r="C187">
        <v>21.6</v>
      </c>
      <c r="F187">
        <v>21.3</v>
      </c>
    </row>
    <row r="188" spans="1:11">
      <c r="A188" t="s">
        <v>217</v>
      </c>
      <c r="B188">
        <v>20.5</v>
      </c>
      <c r="C188">
        <v>21.9</v>
      </c>
      <c r="F188">
        <v>21.7</v>
      </c>
    </row>
    <row r="189" spans="1:11">
      <c r="A189" t="s">
        <v>216</v>
      </c>
      <c r="B189">
        <v>21</v>
      </c>
      <c r="C189" s="10">
        <v>22</v>
      </c>
      <c r="F189" s="10">
        <v>21.8</v>
      </c>
    </row>
    <row r="190" spans="1:11">
      <c r="A190" t="s">
        <v>179</v>
      </c>
      <c r="B190">
        <v>21.8</v>
      </c>
      <c r="C190" s="10">
        <v>22</v>
      </c>
      <c r="F190" s="10">
        <v>21.8</v>
      </c>
    </row>
    <row r="191" spans="1:11">
      <c r="A191" t="s">
        <v>219</v>
      </c>
      <c r="B191" s="10">
        <v>21.9</v>
      </c>
      <c r="C191">
        <v>21.9</v>
      </c>
      <c r="F191" s="10">
        <v>21.8</v>
      </c>
    </row>
    <row r="192" spans="1:11">
      <c r="A192" t="s">
        <v>220</v>
      </c>
      <c r="B192" s="9">
        <v>21.7</v>
      </c>
      <c r="C192">
        <v>21.8</v>
      </c>
      <c r="F192">
        <v>21.7</v>
      </c>
    </row>
    <row r="193" spans="1:11">
      <c r="A193" t="s">
        <v>222</v>
      </c>
      <c r="B193">
        <v>21.5</v>
      </c>
      <c r="C193">
        <v>21.5</v>
      </c>
      <c r="F193">
        <v>21.4</v>
      </c>
    </row>
    <row r="194" spans="1:11">
      <c r="A194" t="s">
        <v>223</v>
      </c>
      <c r="B194">
        <v>20.9</v>
      </c>
      <c r="C194">
        <v>20.9</v>
      </c>
      <c r="F194">
        <v>20.9</v>
      </c>
    </row>
    <row r="196" spans="1:11">
      <c r="B196">
        <f>AVERAGE(B187:B194)</f>
        <v>21.162499999999998</v>
      </c>
      <c r="C196">
        <f t="shared" ref="C196" si="14">AVERAGE(C187:C194)</f>
        <v>21.700000000000003</v>
      </c>
      <c r="F196">
        <f t="shared" ref="F196" si="15">AVERAGE(F187:F194)</f>
        <v>21.55</v>
      </c>
      <c r="H196">
        <f>C189</f>
        <v>22</v>
      </c>
      <c r="I196">
        <f>B192</f>
        <v>21.7</v>
      </c>
      <c r="K196" s="1">
        <f>H196/I196</f>
        <v>1.0138248847926268</v>
      </c>
    </row>
    <row r="199" spans="1:11">
      <c r="A199" t="s">
        <v>252</v>
      </c>
      <c r="B199" t="s">
        <v>246</v>
      </c>
      <c r="C199" t="s">
        <v>237</v>
      </c>
      <c r="D199" t="s">
        <v>247</v>
      </c>
      <c r="E199" t="s">
        <v>248</v>
      </c>
      <c r="F199" t="s">
        <v>249</v>
      </c>
    </row>
    <row r="200" spans="1:11">
      <c r="A200" t="s">
        <v>218</v>
      </c>
      <c r="B200">
        <v>19.899999999999999</v>
      </c>
      <c r="C200" s="10">
        <v>23.3</v>
      </c>
      <c r="F200">
        <v>21.5</v>
      </c>
    </row>
    <row r="201" spans="1:11">
      <c r="A201" t="s">
        <v>217</v>
      </c>
      <c r="B201" s="11">
        <v>20.6</v>
      </c>
      <c r="C201" s="10">
        <v>23.3</v>
      </c>
      <c r="D201" s="11"/>
      <c r="E201" s="11"/>
      <c r="F201" s="11">
        <v>22.7</v>
      </c>
    </row>
    <row r="202" spans="1:11">
      <c r="A202" t="s">
        <v>216</v>
      </c>
      <c r="B202" s="11">
        <v>21.7</v>
      </c>
      <c r="C202" s="11">
        <v>23.2</v>
      </c>
      <c r="D202" s="11"/>
      <c r="E202" s="11"/>
      <c r="F202" s="11">
        <v>23.1</v>
      </c>
    </row>
    <row r="203" spans="1:11">
      <c r="A203" t="s">
        <v>179</v>
      </c>
      <c r="B203" s="10">
        <v>23.5</v>
      </c>
      <c r="C203" s="11">
        <v>23.1</v>
      </c>
      <c r="D203" s="11"/>
      <c r="E203" s="11"/>
      <c r="F203" s="10">
        <v>23.3</v>
      </c>
    </row>
    <row r="204" spans="1:11">
      <c r="A204" t="s">
        <v>219</v>
      </c>
      <c r="B204" s="11">
        <v>23.4</v>
      </c>
      <c r="C204" s="11">
        <v>22.8</v>
      </c>
      <c r="D204" s="11"/>
      <c r="E204" s="11"/>
      <c r="F204" s="11">
        <v>23.2</v>
      </c>
    </row>
    <row r="205" spans="1:11">
      <c r="A205" t="s">
        <v>220</v>
      </c>
      <c r="B205" s="12">
        <v>23</v>
      </c>
      <c r="C205" s="11">
        <v>22.4</v>
      </c>
      <c r="D205" s="11"/>
      <c r="E205" s="11"/>
      <c r="F205" s="11">
        <v>22.8</v>
      </c>
    </row>
    <row r="206" spans="1:11">
      <c r="A206" t="s">
        <v>222</v>
      </c>
      <c r="B206" s="11">
        <v>22.2</v>
      </c>
      <c r="C206" s="11">
        <v>22.1</v>
      </c>
      <c r="D206" s="11"/>
      <c r="E206" s="11"/>
      <c r="F206" s="11">
        <v>22</v>
      </c>
    </row>
    <row r="207" spans="1:11">
      <c r="A207" t="s">
        <v>223</v>
      </c>
      <c r="B207" s="11">
        <v>20.8</v>
      </c>
      <c r="C207" s="11">
        <v>20.8</v>
      </c>
      <c r="D207" s="11"/>
      <c r="E207" s="11"/>
      <c r="F207" s="11">
        <v>20.8</v>
      </c>
    </row>
    <row r="209" spans="1:11">
      <c r="B209">
        <f>AVERAGE(B200:B207)</f>
        <v>21.887499999999999</v>
      </c>
      <c r="C209">
        <f t="shared" ref="C209:F209" si="16">AVERAGE(C200:C207)</f>
        <v>22.625</v>
      </c>
      <c r="F209">
        <f t="shared" si="16"/>
        <v>22.425000000000004</v>
      </c>
      <c r="H209">
        <f>C202</f>
        <v>23.2</v>
      </c>
      <c r="I209">
        <f>B205</f>
        <v>23</v>
      </c>
      <c r="K209" s="1">
        <f>H209/I209</f>
        <v>1.008695652173913</v>
      </c>
    </row>
    <row r="213" spans="1:11">
      <c r="A213" t="s">
        <v>234</v>
      </c>
    </row>
    <row r="214" spans="1:11">
      <c r="A214" t="s">
        <v>250</v>
      </c>
      <c r="B214" t="s">
        <v>232</v>
      </c>
      <c r="C214" t="s">
        <v>255</v>
      </c>
    </row>
    <row r="215" spans="1:11">
      <c r="A215">
        <v>24.7</v>
      </c>
      <c r="B215">
        <v>24.8</v>
      </c>
      <c r="C215">
        <v>25.2</v>
      </c>
      <c r="E215" s="1"/>
    </row>
    <row r="216" spans="1:11">
      <c r="E216" s="1"/>
    </row>
    <row r="217" spans="1:11">
      <c r="A217" t="s">
        <v>159</v>
      </c>
      <c r="E217" s="1"/>
    </row>
    <row r="218" spans="1:11">
      <c r="A218">
        <v>24.7</v>
      </c>
      <c r="B218">
        <v>24.9</v>
      </c>
      <c r="C218">
        <v>25.2</v>
      </c>
      <c r="E218" s="1"/>
    </row>
    <row r="220" spans="1:11">
      <c r="A220" t="s">
        <v>256</v>
      </c>
    </row>
    <row r="221" spans="1:11">
      <c r="A221">
        <v>24.7</v>
      </c>
      <c r="B221">
        <v>25</v>
      </c>
      <c r="C221">
        <v>25.6</v>
      </c>
      <c r="D221">
        <v>26.2</v>
      </c>
      <c r="E221" s="1"/>
    </row>
    <row r="225" spans="1:17">
      <c r="B225" t="s">
        <v>258</v>
      </c>
      <c r="C225" t="s">
        <v>260</v>
      </c>
      <c r="D225" t="s">
        <v>264</v>
      </c>
      <c r="F225" t="s">
        <v>265</v>
      </c>
    </row>
    <row r="226" spans="1:17">
      <c r="A226" t="s">
        <v>259</v>
      </c>
      <c r="B226">
        <v>26.2</v>
      </c>
      <c r="C226">
        <v>26.2</v>
      </c>
      <c r="D226">
        <v>26</v>
      </c>
      <c r="H226">
        <v>26.2</v>
      </c>
      <c r="I226">
        <v>26.1</v>
      </c>
      <c r="K226">
        <v>26.1</v>
      </c>
      <c r="M226">
        <v>26.2</v>
      </c>
      <c r="N226">
        <v>25</v>
      </c>
      <c r="O226">
        <v>27.2</v>
      </c>
      <c r="Q226">
        <v>26.1</v>
      </c>
    </row>
    <row r="227" spans="1:17">
      <c r="A227" t="s">
        <v>261</v>
      </c>
      <c r="B227">
        <v>23.5</v>
      </c>
      <c r="C227">
        <v>23.4</v>
      </c>
      <c r="D227">
        <v>22.8</v>
      </c>
      <c r="H227">
        <v>23.4</v>
      </c>
      <c r="I227">
        <v>23.5</v>
      </c>
      <c r="K227">
        <v>23.4</v>
      </c>
      <c r="M227">
        <v>23.5</v>
      </c>
      <c r="N227">
        <v>22.5</v>
      </c>
      <c r="O227">
        <v>24</v>
      </c>
    </row>
    <row r="228" spans="1:17">
      <c r="A228" t="s">
        <v>262</v>
      </c>
      <c r="B228">
        <v>24.6</v>
      </c>
      <c r="C228">
        <v>24.2</v>
      </c>
      <c r="D228">
        <v>22</v>
      </c>
      <c r="F228">
        <v>24.1</v>
      </c>
      <c r="G228">
        <v>24.2</v>
      </c>
      <c r="H228">
        <v>24.6</v>
      </c>
      <c r="I228">
        <v>24.5</v>
      </c>
      <c r="K228">
        <v>24.6</v>
      </c>
      <c r="M228">
        <v>25.6</v>
      </c>
      <c r="N228">
        <v>23.6</v>
      </c>
      <c r="O228">
        <v>26</v>
      </c>
    </row>
    <row r="229" spans="1:17">
      <c r="A229" t="s">
        <v>263</v>
      </c>
      <c r="B229">
        <v>13.6</v>
      </c>
      <c r="C229">
        <v>13.5</v>
      </c>
      <c r="D229">
        <v>12.8</v>
      </c>
      <c r="H229">
        <v>13.6</v>
      </c>
      <c r="I229">
        <v>13.7</v>
      </c>
      <c r="K229">
        <v>13.6</v>
      </c>
      <c r="M229">
        <v>13.7</v>
      </c>
      <c r="N229">
        <v>13.4</v>
      </c>
      <c r="O229">
        <v>13.8</v>
      </c>
    </row>
    <row r="232" spans="1:17">
      <c r="A232" t="s">
        <v>259</v>
      </c>
      <c r="B232">
        <v>26.1</v>
      </c>
      <c r="C232">
        <v>26.7</v>
      </c>
      <c r="E232">
        <v>26.5</v>
      </c>
      <c r="G232">
        <v>26.7</v>
      </c>
      <c r="H232">
        <v>26.9</v>
      </c>
      <c r="I232">
        <v>26.9</v>
      </c>
    </row>
    <row r="233" spans="1:17">
      <c r="A233" t="s">
        <v>261</v>
      </c>
      <c r="B233">
        <v>23.4</v>
      </c>
      <c r="C233">
        <v>23.4</v>
      </c>
      <c r="E233">
        <v>23.3</v>
      </c>
      <c r="G233">
        <v>23.4</v>
      </c>
      <c r="H233">
        <v>23.7</v>
      </c>
      <c r="I233">
        <v>23.8</v>
      </c>
    </row>
    <row r="234" spans="1:17">
      <c r="A234" t="s">
        <v>262</v>
      </c>
      <c r="B234">
        <v>24.6</v>
      </c>
      <c r="C234">
        <v>24.6</v>
      </c>
      <c r="E234">
        <v>24.4</v>
      </c>
      <c r="G234">
        <v>24.6</v>
      </c>
      <c r="H234">
        <v>25.1</v>
      </c>
      <c r="I234">
        <v>25.3</v>
      </c>
    </row>
    <row r="235" spans="1:17">
      <c r="A235" t="s">
        <v>263</v>
      </c>
      <c r="B235">
        <v>13.6</v>
      </c>
      <c r="C235">
        <v>13.6</v>
      </c>
      <c r="E235">
        <v>13.6</v>
      </c>
      <c r="G235">
        <v>13.6</v>
      </c>
      <c r="H235">
        <v>14.5</v>
      </c>
      <c r="I235">
        <v>14.7</v>
      </c>
      <c r="K235">
        <v>14</v>
      </c>
      <c r="L235">
        <v>15.5</v>
      </c>
      <c r="M235">
        <v>14.8</v>
      </c>
    </row>
    <row r="241" spans="1:12">
      <c r="A241" t="s">
        <v>259</v>
      </c>
      <c r="B241">
        <v>26.2</v>
      </c>
      <c r="C241">
        <v>26.2</v>
      </c>
      <c r="D241">
        <v>26.4</v>
      </c>
      <c r="E241">
        <v>26.4</v>
      </c>
      <c r="F241">
        <v>26.4</v>
      </c>
      <c r="G241">
        <v>26.9</v>
      </c>
      <c r="H241">
        <v>30.1</v>
      </c>
      <c r="I241" s="1">
        <f>G241/B241</f>
        <v>1.0267175572519083</v>
      </c>
      <c r="J241" s="1"/>
      <c r="K241" s="1">
        <f>H241/B241</f>
        <v>1.1488549618320612</v>
      </c>
      <c r="L241" s="1"/>
    </row>
    <row r="242" spans="1:12">
      <c r="A242" t="s">
        <v>261</v>
      </c>
      <c r="B242">
        <v>23.4</v>
      </c>
      <c r="C242">
        <v>23.6</v>
      </c>
      <c r="D242">
        <v>23.7</v>
      </c>
      <c r="E242">
        <v>23.7</v>
      </c>
      <c r="F242">
        <v>23.8</v>
      </c>
      <c r="G242">
        <v>23.7</v>
      </c>
      <c r="H242">
        <v>25.3</v>
      </c>
      <c r="I242" s="1">
        <f t="shared" ref="I242:I244" si="17">F242/B242</f>
        <v>1.0170940170940173</v>
      </c>
      <c r="J242" s="1"/>
      <c r="K242" s="1">
        <f>H242/B242</f>
        <v>1.0811965811965814</v>
      </c>
      <c r="L242" s="1"/>
    </row>
    <row r="243" spans="1:12">
      <c r="A243" t="s">
        <v>262</v>
      </c>
      <c r="B243">
        <v>24.8</v>
      </c>
      <c r="C243">
        <v>25.3</v>
      </c>
      <c r="D243">
        <v>25.4</v>
      </c>
      <c r="E243">
        <v>25.4</v>
      </c>
      <c r="F243">
        <v>25.5</v>
      </c>
      <c r="G243">
        <v>25.5</v>
      </c>
      <c r="H243">
        <v>27.3</v>
      </c>
      <c r="I243" s="1">
        <f t="shared" si="17"/>
        <v>1.0282258064516128</v>
      </c>
      <c r="J243" s="1"/>
      <c r="K243" s="1">
        <f>H243/B243</f>
        <v>1.1008064516129032</v>
      </c>
      <c r="L243" s="1"/>
    </row>
    <row r="244" spans="1:12">
      <c r="A244" t="s">
        <v>263</v>
      </c>
      <c r="B244">
        <v>13.5</v>
      </c>
      <c r="C244">
        <v>14.2</v>
      </c>
      <c r="D244">
        <v>14.3</v>
      </c>
      <c r="E244">
        <v>14.4</v>
      </c>
      <c r="F244">
        <v>14.4</v>
      </c>
      <c r="G244">
        <v>14.4</v>
      </c>
      <c r="H244">
        <v>16.7</v>
      </c>
      <c r="I244" s="1">
        <f t="shared" si="17"/>
        <v>1.0666666666666667</v>
      </c>
      <c r="J244" s="1"/>
      <c r="K244" s="1">
        <f>H244/B244</f>
        <v>1.2370370370370369</v>
      </c>
      <c r="L244" s="1"/>
    </row>
    <row r="248" spans="1:12">
      <c r="A248" t="s">
        <v>259</v>
      </c>
      <c r="B248">
        <v>26.9</v>
      </c>
      <c r="C248">
        <v>27</v>
      </c>
      <c r="D248">
        <v>26.9</v>
      </c>
      <c r="F248" s="1">
        <f>D248/B248</f>
        <v>1</v>
      </c>
    </row>
    <row r="249" spans="1:12">
      <c r="A249" t="s">
        <v>261</v>
      </c>
      <c r="B249">
        <v>23.7</v>
      </c>
      <c r="C249">
        <v>23.8</v>
      </c>
      <c r="D249">
        <v>23.9</v>
      </c>
      <c r="F249" s="1">
        <f t="shared" ref="F249" si="18">D249/B249</f>
        <v>1.0084388185654007</v>
      </c>
    </row>
    <row r="250" spans="1:12">
      <c r="A250" t="s">
        <v>262</v>
      </c>
      <c r="B250">
        <v>25.5</v>
      </c>
      <c r="C250">
        <v>25.5</v>
      </c>
      <c r="D250">
        <v>25.7</v>
      </c>
      <c r="F250" s="1">
        <f>D250/B250</f>
        <v>1.0078431372549019</v>
      </c>
    </row>
    <row r="251" spans="1:12">
      <c r="A251" t="s">
        <v>263</v>
      </c>
      <c r="B251">
        <v>14.4</v>
      </c>
      <c r="C251">
        <v>14.5</v>
      </c>
      <c r="D251">
        <v>14.6</v>
      </c>
      <c r="E251">
        <v>15</v>
      </c>
      <c r="F251" s="1">
        <f>D251/B251</f>
        <v>1.0138888888888888</v>
      </c>
      <c r="G251" s="1">
        <f>E251/B251</f>
        <v>1.0416666666666667</v>
      </c>
    </row>
    <row r="253" spans="1:12">
      <c r="A253" t="s">
        <v>259</v>
      </c>
      <c r="B253">
        <v>27</v>
      </c>
      <c r="C253">
        <v>26.9</v>
      </c>
      <c r="D253">
        <v>27</v>
      </c>
      <c r="E253">
        <v>27</v>
      </c>
      <c r="G253">
        <v>26.8</v>
      </c>
    </row>
    <row r="254" spans="1:12">
      <c r="A254" t="s">
        <v>261</v>
      </c>
      <c r="B254">
        <v>23.8</v>
      </c>
      <c r="C254">
        <v>23.8</v>
      </c>
      <c r="D254">
        <v>23.8</v>
      </c>
      <c r="E254">
        <v>23.8</v>
      </c>
      <c r="G254">
        <v>23.6</v>
      </c>
    </row>
    <row r="255" spans="1:12">
      <c r="A255" t="s">
        <v>262</v>
      </c>
      <c r="B255">
        <v>25.6</v>
      </c>
      <c r="C255">
        <v>25.5</v>
      </c>
      <c r="D255">
        <v>25.6</v>
      </c>
      <c r="E255">
        <v>25.6</v>
      </c>
      <c r="G255">
        <v>25.2</v>
      </c>
    </row>
    <row r="256" spans="1:12">
      <c r="A256" t="s">
        <v>263</v>
      </c>
      <c r="B256">
        <v>14.5</v>
      </c>
      <c r="C256">
        <v>14.5</v>
      </c>
      <c r="D256">
        <v>14.6</v>
      </c>
      <c r="E256">
        <v>14.6</v>
      </c>
      <c r="G256">
        <v>14.3</v>
      </c>
      <c r="H256">
        <v>14.5</v>
      </c>
    </row>
    <row r="258" spans="1:11">
      <c r="A258" t="s">
        <v>259</v>
      </c>
      <c r="B258">
        <v>27</v>
      </c>
      <c r="C258">
        <v>28</v>
      </c>
      <c r="D258" s="1">
        <f>C258/B258</f>
        <v>1.037037037037037</v>
      </c>
    </row>
    <row r="259" spans="1:11">
      <c r="A259" t="s">
        <v>261</v>
      </c>
      <c r="B259">
        <v>23.8</v>
      </c>
      <c r="C259">
        <v>24.5</v>
      </c>
      <c r="D259" s="1">
        <f>C259/B259</f>
        <v>1.0294117647058822</v>
      </c>
    </row>
    <row r="260" spans="1:11">
      <c r="A260" t="s">
        <v>262</v>
      </c>
      <c r="B260">
        <v>25.6</v>
      </c>
      <c r="C260">
        <v>26.2</v>
      </c>
      <c r="D260" s="1">
        <f>C260/B260</f>
        <v>1.0234375</v>
      </c>
    </row>
    <row r="261" spans="1:11">
      <c r="A261" t="s">
        <v>263</v>
      </c>
      <c r="B261">
        <v>14.5</v>
      </c>
      <c r="C261">
        <v>14.7</v>
      </c>
      <c r="D261" s="1">
        <f>C261/B261</f>
        <v>1.0137931034482759</v>
      </c>
    </row>
    <row r="263" spans="1:11">
      <c r="A263" t="s">
        <v>259</v>
      </c>
      <c r="B263">
        <v>15.6</v>
      </c>
    </row>
    <row r="264" spans="1:11">
      <c r="A264" t="s">
        <v>261</v>
      </c>
      <c r="B264">
        <v>25.6</v>
      </c>
    </row>
    <row r="265" spans="1:11">
      <c r="A265" t="s">
        <v>262</v>
      </c>
      <c r="B265">
        <v>20.8</v>
      </c>
    </row>
    <row r="267" spans="1:11">
      <c r="A267" t="s">
        <v>259</v>
      </c>
      <c r="B267">
        <v>28</v>
      </c>
      <c r="C267">
        <v>28.8</v>
      </c>
      <c r="D267">
        <v>28.9</v>
      </c>
      <c r="E267">
        <v>29.1</v>
      </c>
      <c r="F267">
        <v>29</v>
      </c>
      <c r="G267">
        <v>29.1</v>
      </c>
      <c r="H267">
        <v>29.9</v>
      </c>
      <c r="I267">
        <v>29.9</v>
      </c>
      <c r="J267" s="1">
        <f>I267/B267</f>
        <v>1.0678571428571428</v>
      </c>
      <c r="K267" s="1">
        <f>H267/G267</f>
        <v>1.0274914089347078</v>
      </c>
    </row>
    <row r="268" spans="1:11">
      <c r="A268" t="s">
        <v>261</v>
      </c>
      <c r="B268">
        <v>24.5</v>
      </c>
      <c r="C268">
        <v>25.2</v>
      </c>
      <c r="D268">
        <v>25.3</v>
      </c>
      <c r="E268">
        <v>25.4</v>
      </c>
      <c r="F268">
        <v>25.6</v>
      </c>
      <c r="G268">
        <v>25.8</v>
      </c>
      <c r="H268">
        <v>26.4</v>
      </c>
      <c r="I268">
        <v>26.4</v>
      </c>
      <c r="J268" s="1">
        <f>I268/B268</f>
        <v>1.0775510204081633</v>
      </c>
      <c r="K268" s="1">
        <f>H268/G268</f>
        <v>1.0232558139534882</v>
      </c>
    </row>
    <row r="269" spans="1:11">
      <c r="A269" t="s">
        <v>262</v>
      </c>
      <c r="B269">
        <v>26.2</v>
      </c>
      <c r="C269">
        <v>27.2</v>
      </c>
      <c r="D269">
        <v>27.3</v>
      </c>
      <c r="E269">
        <v>27.5</v>
      </c>
      <c r="F269">
        <v>27.7</v>
      </c>
      <c r="G269">
        <v>27.8</v>
      </c>
      <c r="H269">
        <v>28.5</v>
      </c>
      <c r="I269">
        <v>28.5</v>
      </c>
      <c r="J269" s="1">
        <f>I269/B269</f>
        <v>1.0877862595419847</v>
      </c>
      <c r="K269" s="1">
        <f>H269/G269</f>
        <v>1.025179856115108</v>
      </c>
    </row>
    <row r="270" spans="1:11">
      <c r="A270" t="s">
        <v>263</v>
      </c>
      <c r="B270">
        <v>14.7</v>
      </c>
      <c r="C270">
        <v>15.4</v>
      </c>
      <c r="D270">
        <v>15.5</v>
      </c>
      <c r="E270">
        <v>15.5</v>
      </c>
      <c r="F270">
        <v>15.6</v>
      </c>
      <c r="G270">
        <v>15.8</v>
      </c>
      <c r="H270">
        <v>16.100000000000001</v>
      </c>
      <c r="I270">
        <v>16.100000000000001</v>
      </c>
      <c r="J270" s="1">
        <f>I270/B270</f>
        <v>1.0952380952380953</v>
      </c>
      <c r="K270" s="1">
        <f>H270/G270</f>
        <v>1.018987341772152</v>
      </c>
    </row>
    <row r="274" spans="1:11">
      <c r="A274">
        <v>124210</v>
      </c>
      <c r="B274">
        <v>29444</v>
      </c>
      <c r="C274" s="1">
        <f>B274/A274</f>
        <v>0.23705015699219065</v>
      </c>
    </row>
    <row r="275" spans="1:11">
      <c r="A275">
        <v>742611</v>
      </c>
      <c r="B275">
        <v>204679</v>
      </c>
      <c r="C275" s="1">
        <f>B275/A275</f>
        <v>0.2756207489520085</v>
      </c>
      <c r="K275" s="1"/>
    </row>
    <row r="276" spans="1:11">
      <c r="A276">
        <v>457391</v>
      </c>
      <c r="B276">
        <v>147332</v>
      </c>
      <c r="C276" s="1">
        <f>B276/A276</f>
        <v>0.32211390254727357</v>
      </c>
      <c r="K276" s="1"/>
    </row>
    <row r="277" spans="1:11">
      <c r="A277">
        <v>891854</v>
      </c>
      <c r="B277">
        <v>302813</v>
      </c>
      <c r="C277" s="1">
        <f>B277/A277</f>
        <v>0.33953203102750001</v>
      </c>
      <c r="K277" s="1"/>
    </row>
    <row r="278" spans="1:11">
      <c r="A278">
        <v>700363</v>
      </c>
      <c r="B278">
        <v>352809</v>
      </c>
      <c r="C278" s="1">
        <f>B278/A278</f>
        <v>0.50375162594254697</v>
      </c>
      <c r="K278" s="1"/>
    </row>
    <row r="279" spans="1:11">
      <c r="K279" s="1"/>
    </row>
    <row r="282" spans="1:11">
      <c r="A282" t="s">
        <v>283</v>
      </c>
      <c r="B282">
        <v>23</v>
      </c>
      <c r="C282" s="13">
        <v>362609</v>
      </c>
    </row>
    <row r="283" spans="1:11">
      <c r="A283" t="s">
        <v>284</v>
      </c>
      <c r="C283" s="13">
        <v>398478</v>
      </c>
      <c r="D283" s="1">
        <f>C283/C282</f>
        <v>1.0989192215306294</v>
      </c>
    </row>
    <row r="284" spans="1:11">
      <c r="C284" s="1"/>
    </row>
    <row r="285" spans="1:11">
      <c r="A285" t="s">
        <v>285</v>
      </c>
      <c r="C285">
        <v>28.9</v>
      </c>
      <c r="D285" s="1">
        <f>C285/C285</f>
        <v>1</v>
      </c>
    </row>
    <row r="286" spans="1:11">
      <c r="A286" t="s">
        <v>286</v>
      </c>
      <c r="C286">
        <v>29.3</v>
      </c>
      <c r="D286" s="1">
        <f t="shared" ref="D286:D287" si="19">C286/C$285</f>
        <v>1.013840830449827</v>
      </c>
    </row>
    <row r="287" spans="1:11">
      <c r="A287" t="s">
        <v>287</v>
      </c>
      <c r="C287">
        <v>29.5</v>
      </c>
      <c r="D287" s="1">
        <f t="shared" si="19"/>
        <v>1.0207612456747406</v>
      </c>
    </row>
    <row r="288" spans="1:11">
      <c r="A288" t="s">
        <v>288</v>
      </c>
      <c r="C288">
        <v>29.5</v>
      </c>
      <c r="D288" s="1">
        <f>C288/C$285</f>
        <v>1.0207612456747406</v>
      </c>
    </row>
    <row r="289" spans="1:4">
      <c r="A289" t="s">
        <v>289</v>
      </c>
      <c r="C289">
        <v>29.6</v>
      </c>
      <c r="D289" s="1">
        <f>C289/C$285</f>
        <v>1.0242214532871974</v>
      </c>
    </row>
    <row r="290" spans="1:4">
      <c r="A290" t="s">
        <v>290</v>
      </c>
      <c r="C290">
        <v>29.6</v>
      </c>
      <c r="D290" s="1">
        <f>C290/C$285</f>
        <v>1.0242214532871974</v>
      </c>
    </row>
    <row r="291" spans="1:4">
      <c r="A291" t="s">
        <v>291</v>
      </c>
      <c r="C291">
        <v>29.6</v>
      </c>
      <c r="D291" s="1">
        <f>C291/C$285</f>
        <v>1.0242214532871974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6"/>
  <sheetViews>
    <sheetView workbookViewId="0">
      <selection activeCell="B1" sqref="B1:B6"/>
    </sheetView>
  </sheetViews>
  <sheetFormatPr defaultRowHeight="15"/>
  <cols>
    <col min="1" max="1" width="10.5703125" bestFit="1" customWidth="1"/>
  </cols>
  <sheetData>
    <row r="1" spans="1:4">
      <c r="A1" t="s">
        <v>181</v>
      </c>
      <c r="B1">
        <v>9656</v>
      </c>
    </row>
    <row r="2" spans="1:4">
      <c r="A2" t="s">
        <v>182</v>
      </c>
      <c r="B2">
        <v>20000</v>
      </c>
    </row>
    <row r="3" spans="1:4">
      <c r="A3" t="s">
        <v>183</v>
      </c>
      <c r="B3">
        <v>34540</v>
      </c>
    </row>
    <row r="4" spans="1:4">
      <c r="A4" t="s">
        <v>184</v>
      </c>
      <c r="B4">
        <v>59488</v>
      </c>
      <c r="D4">
        <f>B4+B6</f>
        <v>119072</v>
      </c>
    </row>
    <row r="5" spans="1:4">
      <c r="A5" t="s">
        <v>185</v>
      </c>
      <c r="B5">
        <v>4848</v>
      </c>
    </row>
    <row r="6" spans="1:4">
      <c r="A6" t="s">
        <v>186</v>
      </c>
      <c r="B6">
        <v>59584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35"/>
  <sheetViews>
    <sheetView workbookViewId="0">
      <selection activeCell="E2" sqref="E2"/>
    </sheetView>
  </sheetViews>
  <sheetFormatPr defaultRowHeight="15"/>
  <cols>
    <col min="5" max="5" width="39.7109375" bestFit="1" customWidth="1"/>
  </cols>
  <sheetData>
    <row r="1" spans="1:5">
      <c r="B1" t="s">
        <v>195</v>
      </c>
      <c r="C1" t="s">
        <v>196</v>
      </c>
      <c r="D1" t="s">
        <v>197</v>
      </c>
      <c r="E1" s="6" t="s">
        <v>238</v>
      </c>
    </row>
    <row r="2" spans="1:5">
      <c r="A2">
        <v>0</v>
      </c>
      <c r="B2">
        <f>MIN(ROUND(POWER($A2/255, 1/B$35)*255, 0), 31)</f>
        <v>0</v>
      </c>
      <c r="C2">
        <f>MIN(ROUND(POWER($A2/255, 1/C$35)*255, 0), 31)</f>
        <v>0</v>
      </c>
      <c r="D2">
        <v>0</v>
      </c>
      <c r="E2">
        <f>ROUND(( (A2*3)/4)+8,0)</f>
        <v>8</v>
      </c>
    </row>
    <row r="3" spans="1:5">
      <c r="A3">
        <v>1</v>
      </c>
      <c r="B3">
        <f t="shared" ref="B3:C33" si="0">MIN(ROUND(POWER($A3/255, 1/B$35)*255, 0), 31)</f>
        <v>1</v>
      </c>
      <c r="C3">
        <f t="shared" si="0"/>
        <v>2</v>
      </c>
      <c r="D3">
        <f t="shared" ref="D3:D33" si="1">ROUND(A3+((31-A3)/4), 0)</f>
        <v>9</v>
      </c>
      <c r="E3">
        <f t="shared" ref="E3:E33" si="2">ROUND(( (A3*3)/4)+8,0)</f>
        <v>9</v>
      </c>
    </row>
    <row r="4" spans="1:5">
      <c r="A4">
        <v>2</v>
      </c>
      <c r="B4">
        <f t="shared" si="0"/>
        <v>2</v>
      </c>
      <c r="C4">
        <f t="shared" si="0"/>
        <v>3</v>
      </c>
      <c r="D4">
        <f t="shared" si="1"/>
        <v>9</v>
      </c>
      <c r="E4">
        <f t="shared" si="2"/>
        <v>10</v>
      </c>
    </row>
    <row r="5" spans="1:5">
      <c r="A5">
        <v>3</v>
      </c>
      <c r="B5">
        <f t="shared" si="0"/>
        <v>3</v>
      </c>
      <c r="C5">
        <f t="shared" si="0"/>
        <v>4</v>
      </c>
      <c r="D5">
        <f>ROUND(A5+((31-A5)/4), 0)</f>
        <v>10</v>
      </c>
      <c r="E5">
        <f t="shared" si="2"/>
        <v>10</v>
      </c>
    </row>
    <row r="6" spans="1:5">
      <c r="A6">
        <v>4</v>
      </c>
      <c r="B6">
        <f t="shared" si="0"/>
        <v>4</v>
      </c>
      <c r="C6">
        <f t="shared" si="0"/>
        <v>6</v>
      </c>
      <c r="D6">
        <f>ROUND(A6+((31-A6)/4), 0)</f>
        <v>11</v>
      </c>
      <c r="E6">
        <f t="shared" si="2"/>
        <v>11</v>
      </c>
    </row>
    <row r="7" spans="1:5">
      <c r="A7">
        <v>5</v>
      </c>
      <c r="B7">
        <f t="shared" si="0"/>
        <v>5</v>
      </c>
      <c r="C7">
        <f t="shared" si="0"/>
        <v>7</v>
      </c>
      <c r="D7">
        <f t="shared" si="1"/>
        <v>12</v>
      </c>
      <c r="E7">
        <f t="shared" si="2"/>
        <v>12</v>
      </c>
    </row>
    <row r="8" spans="1:5">
      <c r="A8">
        <v>6</v>
      </c>
      <c r="B8">
        <f t="shared" si="0"/>
        <v>6</v>
      </c>
      <c r="C8">
        <f t="shared" si="0"/>
        <v>8</v>
      </c>
      <c r="D8">
        <f t="shared" si="1"/>
        <v>12</v>
      </c>
      <c r="E8">
        <f t="shared" si="2"/>
        <v>13</v>
      </c>
    </row>
    <row r="9" spans="1:5">
      <c r="A9">
        <v>7</v>
      </c>
      <c r="B9">
        <f t="shared" si="0"/>
        <v>7</v>
      </c>
      <c r="C9">
        <f t="shared" si="0"/>
        <v>10</v>
      </c>
      <c r="D9">
        <f t="shared" si="1"/>
        <v>13</v>
      </c>
      <c r="E9">
        <f t="shared" si="2"/>
        <v>13</v>
      </c>
    </row>
    <row r="10" spans="1:5">
      <c r="A10">
        <v>8</v>
      </c>
      <c r="B10">
        <f t="shared" si="0"/>
        <v>8</v>
      </c>
      <c r="C10">
        <f t="shared" si="0"/>
        <v>11</v>
      </c>
      <c r="D10">
        <f t="shared" si="1"/>
        <v>14</v>
      </c>
      <c r="E10">
        <f t="shared" si="2"/>
        <v>14</v>
      </c>
    </row>
    <row r="11" spans="1:5">
      <c r="A11">
        <v>9</v>
      </c>
      <c r="B11">
        <f t="shared" si="0"/>
        <v>9</v>
      </c>
      <c r="C11">
        <f t="shared" si="0"/>
        <v>12</v>
      </c>
      <c r="D11">
        <f t="shared" si="1"/>
        <v>15</v>
      </c>
      <c r="E11">
        <f t="shared" si="2"/>
        <v>15</v>
      </c>
    </row>
    <row r="12" spans="1:5">
      <c r="A12">
        <v>10</v>
      </c>
      <c r="B12">
        <f t="shared" si="0"/>
        <v>10</v>
      </c>
      <c r="C12">
        <f t="shared" si="0"/>
        <v>13</v>
      </c>
      <c r="D12">
        <f t="shared" si="1"/>
        <v>15</v>
      </c>
      <c r="E12">
        <f t="shared" si="2"/>
        <v>16</v>
      </c>
    </row>
    <row r="13" spans="1:5">
      <c r="A13">
        <v>11</v>
      </c>
      <c r="B13">
        <f t="shared" si="0"/>
        <v>11</v>
      </c>
      <c r="C13">
        <f t="shared" si="0"/>
        <v>15</v>
      </c>
      <c r="D13">
        <f t="shared" si="1"/>
        <v>16</v>
      </c>
      <c r="E13">
        <f t="shared" si="2"/>
        <v>16</v>
      </c>
    </row>
    <row r="14" spans="1:5">
      <c r="A14">
        <v>12</v>
      </c>
      <c r="B14">
        <f t="shared" si="0"/>
        <v>12</v>
      </c>
      <c r="C14">
        <f t="shared" si="0"/>
        <v>16</v>
      </c>
      <c r="D14">
        <f t="shared" si="1"/>
        <v>17</v>
      </c>
      <c r="E14">
        <f t="shared" si="2"/>
        <v>17</v>
      </c>
    </row>
    <row r="15" spans="1:5">
      <c r="A15">
        <v>13</v>
      </c>
      <c r="B15">
        <f t="shared" si="0"/>
        <v>13</v>
      </c>
      <c r="C15">
        <f t="shared" si="0"/>
        <v>17</v>
      </c>
      <c r="D15">
        <f t="shared" si="1"/>
        <v>18</v>
      </c>
      <c r="E15">
        <f t="shared" si="2"/>
        <v>18</v>
      </c>
    </row>
    <row r="16" spans="1:5">
      <c r="A16">
        <v>14</v>
      </c>
      <c r="B16">
        <f t="shared" si="0"/>
        <v>14</v>
      </c>
      <c r="C16">
        <f t="shared" si="0"/>
        <v>18</v>
      </c>
      <c r="D16">
        <f t="shared" si="1"/>
        <v>18</v>
      </c>
      <c r="E16">
        <f t="shared" si="2"/>
        <v>19</v>
      </c>
    </row>
    <row r="17" spans="1:11">
      <c r="A17">
        <v>15</v>
      </c>
      <c r="B17">
        <f t="shared" si="0"/>
        <v>15</v>
      </c>
      <c r="C17">
        <f t="shared" si="0"/>
        <v>19</v>
      </c>
      <c r="D17">
        <f t="shared" si="1"/>
        <v>19</v>
      </c>
      <c r="E17">
        <f t="shared" si="2"/>
        <v>19</v>
      </c>
    </row>
    <row r="18" spans="1:11">
      <c r="A18">
        <v>16</v>
      </c>
      <c r="B18">
        <f t="shared" si="0"/>
        <v>16</v>
      </c>
      <c r="C18">
        <f t="shared" si="0"/>
        <v>21</v>
      </c>
      <c r="D18">
        <f t="shared" si="1"/>
        <v>20</v>
      </c>
      <c r="E18">
        <f t="shared" si="2"/>
        <v>20</v>
      </c>
    </row>
    <row r="19" spans="1:11">
      <c r="A19">
        <v>17</v>
      </c>
      <c r="B19">
        <f t="shared" si="0"/>
        <v>17</v>
      </c>
      <c r="C19">
        <f t="shared" si="0"/>
        <v>22</v>
      </c>
      <c r="D19">
        <f t="shared" si="1"/>
        <v>21</v>
      </c>
      <c r="E19">
        <f t="shared" si="2"/>
        <v>21</v>
      </c>
    </row>
    <row r="20" spans="1:11">
      <c r="A20">
        <v>18</v>
      </c>
      <c r="B20">
        <f t="shared" si="0"/>
        <v>18</v>
      </c>
      <c r="C20">
        <f t="shared" si="0"/>
        <v>23</v>
      </c>
      <c r="D20">
        <f t="shared" si="1"/>
        <v>21</v>
      </c>
      <c r="E20">
        <f t="shared" si="2"/>
        <v>22</v>
      </c>
    </row>
    <row r="21" spans="1:11">
      <c r="A21">
        <v>19</v>
      </c>
      <c r="B21">
        <f t="shared" si="0"/>
        <v>19</v>
      </c>
      <c r="C21">
        <f t="shared" si="0"/>
        <v>24</v>
      </c>
      <c r="D21">
        <f t="shared" si="1"/>
        <v>22</v>
      </c>
      <c r="E21">
        <f t="shared" si="2"/>
        <v>22</v>
      </c>
    </row>
    <row r="22" spans="1:11">
      <c r="A22">
        <v>20</v>
      </c>
      <c r="B22">
        <f t="shared" si="0"/>
        <v>20</v>
      </c>
      <c r="C22">
        <f t="shared" si="0"/>
        <v>25</v>
      </c>
      <c r="D22">
        <f t="shared" si="1"/>
        <v>23</v>
      </c>
      <c r="E22">
        <f t="shared" si="2"/>
        <v>23</v>
      </c>
    </row>
    <row r="23" spans="1:11">
      <c r="A23">
        <v>21</v>
      </c>
      <c r="B23">
        <f t="shared" si="0"/>
        <v>21</v>
      </c>
      <c r="C23">
        <f t="shared" si="0"/>
        <v>26</v>
      </c>
      <c r="D23">
        <f t="shared" si="1"/>
        <v>24</v>
      </c>
      <c r="E23">
        <f t="shared" si="2"/>
        <v>24</v>
      </c>
    </row>
    <row r="24" spans="1:11">
      <c r="A24">
        <v>22</v>
      </c>
      <c r="B24">
        <f t="shared" si="0"/>
        <v>22</v>
      </c>
      <c r="C24">
        <f t="shared" si="0"/>
        <v>27</v>
      </c>
      <c r="D24">
        <f t="shared" si="1"/>
        <v>24</v>
      </c>
      <c r="E24">
        <f t="shared" si="2"/>
        <v>25</v>
      </c>
    </row>
    <row r="25" spans="1:11">
      <c r="A25">
        <v>23</v>
      </c>
      <c r="B25">
        <f t="shared" si="0"/>
        <v>23</v>
      </c>
      <c r="C25">
        <f t="shared" si="0"/>
        <v>29</v>
      </c>
      <c r="D25">
        <f t="shared" si="1"/>
        <v>25</v>
      </c>
      <c r="E25">
        <f t="shared" si="2"/>
        <v>25</v>
      </c>
    </row>
    <row r="26" spans="1:11">
      <c r="A26">
        <v>24</v>
      </c>
      <c r="B26">
        <f t="shared" si="0"/>
        <v>24</v>
      </c>
      <c r="C26">
        <f t="shared" si="0"/>
        <v>30</v>
      </c>
      <c r="D26">
        <f t="shared" si="1"/>
        <v>26</v>
      </c>
      <c r="E26">
        <f t="shared" si="2"/>
        <v>26</v>
      </c>
    </row>
    <row r="27" spans="1:11">
      <c r="A27">
        <v>25</v>
      </c>
      <c r="B27">
        <f t="shared" si="0"/>
        <v>25</v>
      </c>
      <c r="C27">
        <f t="shared" si="0"/>
        <v>31</v>
      </c>
      <c r="D27">
        <f t="shared" si="1"/>
        <v>27</v>
      </c>
      <c r="E27">
        <f t="shared" si="2"/>
        <v>27</v>
      </c>
    </row>
    <row r="28" spans="1:11">
      <c r="A28">
        <v>26</v>
      </c>
      <c r="B28">
        <f t="shared" si="0"/>
        <v>26</v>
      </c>
      <c r="C28">
        <f t="shared" si="0"/>
        <v>31</v>
      </c>
      <c r="D28">
        <f t="shared" si="1"/>
        <v>27</v>
      </c>
      <c r="E28">
        <f t="shared" si="2"/>
        <v>28</v>
      </c>
    </row>
    <row r="29" spans="1:11">
      <c r="A29">
        <v>27</v>
      </c>
      <c r="B29">
        <f t="shared" si="0"/>
        <v>27</v>
      </c>
      <c r="C29">
        <f t="shared" si="0"/>
        <v>31</v>
      </c>
      <c r="D29">
        <f t="shared" si="1"/>
        <v>28</v>
      </c>
      <c r="E29">
        <f t="shared" si="2"/>
        <v>28</v>
      </c>
    </row>
    <row r="30" spans="1:11">
      <c r="A30">
        <v>28</v>
      </c>
      <c r="B30">
        <f t="shared" si="0"/>
        <v>28</v>
      </c>
      <c r="C30">
        <f t="shared" si="0"/>
        <v>31</v>
      </c>
      <c r="D30">
        <f t="shared" si="1"/>
        <v>29</v>
      </c>
      <c r="E30">
        <f t="shared" si="2"/>
        <v>29</v>
      </c>
    </row>
    <row r="31" spans="1:11">
      <c r="A31">
        <v>29</v>
      </c>
      <c r="B31">
        <f t="shared" si="0"/>
        <v>29</v>
      </c>
      <c r="C31">
        <f t="shared" si="0"/>
        <v>31</v>
      </c>
      <c r="D31">
        <f t="shared" si="1"/>
        <v>30</v>
      </c>
      <c r="E31">
        <f t="shared" si="2"/>
        <v>30</v>
      </c>
    </row>
    <row r="32" spans="1:11">
      <c r="A32">
        <v>30</v>
      </c>
      <c r="B32">
        <f t="shared" si="0"/>
        <v>30</v>
      </c>
      <c r="C32">
        <f t="shared" si="0"/>
        <v>31</v>
      </c>
      <c r="D32">
        <f t="shared" si="1"/>
        <v>30</v>
      </c>
      <c r="E32">
        <f t="shared" si="2"/>
        <v>31</v>
      </c>
      <c r="K32" s="6"/>
    </row>
    <row r="33" spans="1:5">
      <c r="A33">
        <v>31</v>
      </c>
      <c r="B33">
        <f t="shared" si="0"/>
        <v>31</v>
      </c>
      <c r="C33">
        <f t="shared" si="0"/>
        <v>31</v>
      </c>
      <c r="D33">
        <f t="shared" si="1"/>
        <v>31</v>
      </c>
      <c r="E33">
        <f t="shared" si="2"/>
        <v>31</v>
      </c>
    </row>
    <row r="35" spans="1:5">
      <c r="B35">
        <v>1</v>
      </c>
      <c r="C35">
        <v>1.1000000000000001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topLeftCell="A10" workbookViewId="0">
      <selection activeCell="A35" sqref="A35"/>
    </sheetView>
  </sheetViews>
  <sheetFormatPr defaultRowHeight="15"/>
  <cols>
    <col min="1" max="1" width="21.5703125" bestFit="1" customWidth="1"/>
    <col min="2" max="2" width="14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627068</v>
      </c>
      <c r="D2">
        <f t="shared" ref="D2:D35" si="0">$F$3-B2</f>
        <v>-364924</v>
      </c>
      <c r="E2" s="1">
        <f>1-(D2/$F$3)</f>
        <v>2.3920745849609375</v>
      </c>
      <c r="F2">
        <f>256*1024</f>
        <v>262144</v>
      </c>
    </row>
    <row r="3" spans="1:6">
      <c r="A3" t="s">
        <v>25</v>
      </c>
      <c r="B3">
        <v>553276</v>
      </c>
      <c r="C3">
        <f t="shared" ref="C3:C35" si="1">B2-B3</f>
        <v>73792</v>
      </c>
      <c r="D3">
        <f t="shared" si="0"/>
        <v>-291132</v>
      </c>
      <c r="E3" s="1">
        <f t="shared" ref="E3:E35" si="2">1-(D3/$F$3)</f>
        <v>2.1105804443359375</v>
      </c>
      <c r="F3">
        <f>256*1024</f>
        <v>262144</v>
      </c>
    </row>
    <row r="4" spans="1:6">
      <c r="A4" t="s">
        <v>27</v>
      </c>
      <c r="B4">
        <v>299316</v>
      </c>
      <c r="C4">
        <f t="shared" si="1"/>
        <v>253960</v>
      </c>
      <c r="D4">
        <f t="shared" si="0"/>
        <v>-37172</v>
      </c>
      <c r="E4" s="1">
        <f t="shared" si="2"/>
        <v>1.1417999267578125</v>
      </c>
      <c r="F4">
        <f t="shared" ref="F4:F35" si="3">256*1024</f>
        <v>262144</v>
      </c>
    </row>
    <row r="5" spans="1:6">
      <c r="A5" t="s">
        <v>28</v>
      </c>
      <c r="B5">
        <v>297020</v>
      </c>
      <c r="C5">
        <f t="shared" si="1"/>
        <v>2296</v>
      </c>
      <c r="D5">
        <f t="shared" si="0"/>
        <v>-34876</v>
      </c>
      <c r="E5" s="1">
        <f t="shared" si="2"/>
        <v>1.1330413818359375</v>
      </c>
      <c r="F5">
        <f t="shared" si="3"/>
        <v>262144</v>
      </c>
    </row>
    <row r="6" spans="1:6">
      <c r="A6" t="s">
        <v>29</v>
      </c>
      <c r="B6">
        <v>295872</v>
      </c>
      <c r="C6">
        <f t="shared" si="1"/>
        <v>1148</v>
      </c>
      <c r="D6">
        <f t="shared" si="0"/>
        <v>-33728</v>
      </c>
      <c r="E6" s="1">
        <f t="shared" si="2"/>
        <v>1.128662109375</v>
      </c>
      <c r="F6">
        <f t="shared" si="3"/>
        <v>262144</v>
      </c>
    </row>
    <row r="7" spans="1:6">
      <c r="A7" t="s">
        <v>30</v>
      </c>
      <c r="B7">
        <v>294724</v>
      </c>
      <c r="C7">
        <f t="shared" si="1"/>
        <v>1148</v>
      </c>
      <c r="D7">
        <f t="shared" si="0"/>
        <v>-32580</v>
      </c>
      <c r="E7" s="1">
        <f t="shared" si="2"/>
        <v>1.1242828369140625</v>
      </c>
      <c r="F7">
        <f t="shared" si="3"/>
        <v>262144</v>
      </c>
    </row>
    <row r="8" spans="1:6">
      <c r="A8" t="s">
        <v>31</v>
      </c>
      <c r="B8">
        <v>290804</v>
      </c>
      <c r="C8">
        <f t="shared" si="1"/>
        <v>3920</v>
      </c>
      <c r="D8">
        <f t="shared" si="0"/>
        <v>-28660</v>
      </c>
      <c r="E8" s="1">
        <f t="shared" si="2"/>
        <v>1.1093292236328125</v>
      </c>
      <c r="F8">
        <f t="shared" si="3"/>
        <v>262144</v>
      </c>
    </row>
    <row r="9" spans="1:6">
      <c r="A9" t="s">
        <v>32</v>
      </c>
      <c r="B9">
        <v>289772</v>
      </c>
      <c r="C9">
        <f t="shared" si="1"/>
        <v>1032</v>
      </c>
      <c r="D9">
        <f t="shared" si="0"/>
        <v>-27628</v>
      </c>
      <c r="E9" s="1">
        <f t="shared" si="2"/>
        <v>1.1053924560546875</v>
      </c>
      <c r="F9">
        <f t="shared" si="3"/>
        <v>262144</v>
      </c>
    </row>
    <row r="10" spans="1:6">
      <c r="A10" t="s">
        <v>33</v>
      </c>
      <c r="B10">
        <v>274464</v>
      </c>
      <c r="C10">
        <f t="shared" si="1"/>
        <v>15308</v>
      </c>
      <c r="D10">
        <f t="shared" si="0"/>
        <v>-12320</v>
      </c>
      <c r="E10" s="1">
        <f t="shared" si="2"/>
        <v>1.0469970703125</v>
      </c>
      <c r="F10">
        <f t="shared" si="3"/>
        <v>262144</v>
      </c>
    </row>
    <row r="11" spans="1:6">
      <c r="A11" t="s">
        <v>34</v>
      </c>
      <c r="B11">
        <v>185720</v>
      </c>
      <c r="C11">
        <f t="shared" si="1"/>
        <v>88744</v>
      </c>
      <c r="D11">
        <f t="shared" si="0"/>
        <v>76424</v>
      </c>
      <c r="E11" s="1">
        <f t="shared" si="2"/>
        <v>0.708465576171875</v>
      </c>
      <c r="F11">
        <f t="shared" si="3"/>
        <v>262144</v>
      </c>
    </row>
    <row r="12" spans="1:6">
      <c r="A12" t="s">
        <v>35</v>
      </c>
      <c r="B12">
        <v>169640</v>
      </c>
      <c r="C12">
        <f t="shared" si="1"/>
        <v>16080</v>
      </c>
      <c r="D12">
        <f t="shared" si="0"/>
        <v>92504</v>
      </c>
      <c r="E12" s="1">
        <f t="shared" si="2"/>
        <v>0.647125244140625</v>
      </c>
      <c r="F12">
        <f t="shared" si="3"/>
        <v>262144</v>
      </c>
    </row>
    <row r="13" spans="1:6">
      <c r="A13" t="s">
        <v>40</v>
      </c>
      <c r="B13">
        <v>55380</v>
      </c>
      <c r="C13">
        <f t="shared" si="1"/>
        <v>114260</v>
      </c>
      <c r="D13">
        <f t="shared" si="0"/>
        <v>206764</v>
      </c>
      <c r="E13" s="1">
        <f t="shared" si="2"/>
        <v>0.2112579345703125</v>
      </c>
      <c r="F13">
        <f t="shared" si="3"/>
        <v>262144</v>
      </c>
    </row>
    <row r="14" spans="1:6">
      <c r="A14" t="s">
        <v>43</v>
      </c>
      <c r="B14">
        <v>55372</v>
      </c>
      <c r="C14">
        <f t="shared" si="1"/>
        <v>8</v>
      </c>
      <c r="D14">
        <f t="shared" si="0"/>
        <v>206772</v>
      </c>
      <c r="E14" s="1">
        <f t="shared" si="2"/>
        <v>0.2112274169921875</v>
      </c>
      <c r="F14">
        <f t="shared" si="3"/>
        <v>262144</v>
      </c>
    </row>
    <row r="15" spans="1:6">
      <c r="A15" t="s">
        <v>44</v>
      </c>
      <c r="B15">
        <v>55364</v>
      </c>
      <c r="C15">
        <f t="shared" si="1"/>
        <v>8</v>
      </c>
      <c r="D15">
        <f t="shared" si="0"/>
        <v>206780</v>
      </c>
      <c r="E15" s="1">
        <f t="shared" si="2"/>
        <v>0.2111968994140625</v>
      </c>
      <c r="F15">
        <f t="shared" si="3"/>
        <v>262144</v>
      </c>
    </row>
    <row r="16" spans="1:6">
      <c r="A16" t="s">
        <v>46</v>
      </c>
      <c r="B16">
        <v>54004</v>
      </c>
      <c r="C16">
        <f t="shared" si="1"/>
        <v>1360</v>
      </c>
      <c r="D16">
        <f t="shared" si="0"/>
        <v>208140</v>
      </c>
      <c r="E16" s="1">
        <f t="shared" si="2"/>
        <v>0.2060089111328125</v>
      </c>
      <c r="F16">
        <f t="shared" si="3"/>
        <v>262144</v>
      </c>
    </row>
    <row r="17" spans="1:6">
      <c r="A17" t="s">
        <v>47</v>
      </c>
      <c r="B17">
        <v>45812</v>
      </c>
      <c r="C17">
        <f t="shared" si="1"/>
        <v>8192</v>
      </c>
      <c r="D17">
        <f t="shared" si="0"/>
        <v>216332</v>
      </c>
      <c r="E17" s="1">
        <f t="shared" si="2"/>
        <v>0.1747589111328125</v>
      </c>
      <c r="F17">
        <f t="shared" si="3"/>
        <v>262144</v>
      </c>
    </row>
    <row r="18" spans="1:6">
      <c r="A18" t="s">
        <v>59</v>
      </c>
      <c r="B18">
        <v>45356</v>
      </c>
      <c r="C18">
        <f t="shared" si="1"/>
        <v>456</v>
      </c>
      <c r="D18">
        <f t="shared" si="0"/>
        <v>216788</v>
      </c>
      <c r="E18" s="1">
        <f t="shared" si="2"/>
        <v>0.1730194091796875</v>
      </c>
      <c r="F18">
        <f t="shared" si="3"/>
        <v>262144</v>
      </c>
    </row>
    <row r="19" spans="1:6">
      <c r="A19" t="s">
        <v>48</v>
      </c>
      <c r="B19">
        <v>44900</v>
      </c>
      <c r="C19">
        <f t="shared" si="1"/>
        <v>456</v>
      </c>
      <c r="D19">
        <f t="shared" si="0"/>
        <v>217244</v>
      </c>
      <c r="E19" s="1">
        <f t="shared" si="2"/>
        <v>0.1712799072265625</v>
      </c>
      <c r="F19">
        <f t="shared" si="3"/>
        <v>262144</v>
      </c>
    </row>
    <row r="20" spans="1:6">
      <c r="A20" t="s">
        <v>62</v>
      </c>
      <c r="B20">
        <v>44916</v>
      </c>
      <c r="C20">
        <f t="shared" si="1"/>
        <v>-16</v>
      </c>
      <c r="D20">
        <f t="shared" si="0"/>
        <v>217228</v>
      </c>
      <c r="E20" s="1">
        <f t="shared" si="2"/>
        <v>0.1713409423828125</v>
      </c>
      <c r="F20">
        <f t="shared" si="3"/>
        <v>262144</v>
      </c>
    </row>
    <row r="21" spans="1:6">
      <c r="A21" t="s">
        <v>75</v>
      </c>
      <c r="B21">
        <v>44716</v>
      </c>
      <c r="C21">
        <f t="shared" si="1"/>
        <v>200</v>
      </c>
      <c r="D21">
        <f t="shared" si="0"/>
        <v>217428</v>
      </c>
      <c r="E21" s="1">
        <f t="shared" si="2"/>
        <v>0.1705780029296875</v>
      </c>
      <c r="F21">
        <f t="shared" si="3"/>
        <v>262144</v>
      </c>
    </row>
    <row r="22" spans="1:6">
      <c r="A22" t="s">
        <v>153</v>
      </c>
      <c r="B22">
        <v>44716</v>
      </c>
      <c r="C22">
        <f t="shared" si="1"/>
        <v>0</v>
      </c>
      <c r="D22">
        <f t="shared" si="0"/>
        <v>217428</v>
      </c>
      <c r="E22" s="1">
        <f t="shared" si="2"/>
        <v>0.1705780029296875</v>
      </c>
      <c r="F22">
        <f t="shared" si="3"/>
        <v>262144</v>
      </c>
    </row>
    <row r="23" spans="1:6">
      <c r="A23" t="s">
        <v>154</v>
      </c>
      <c r="B23">
        <v>43916</v>
      </c>
      <c r="C23">
        <f t="shared" si="1"/>
        <v>800</v>
      </c>
      <c r="D23">
        <f t="shared" si="0"/>
        <v>218228</v>
      </c>
      <c r="E23" s="1">
        <f t="shared" si="2"/>
        <v>0.1675262451171875</v>
      </c>
      <c r="F23">
        <f t="shared" si="3"/>
        <v>262144</v>
      </c>
    </row>
    <row r="24" spans="1:6">
      <c r="A24" t="s">
        <v>168</v>
      </c>
      <c r="B24">
        <v>42540</v>
      </c>
      <c r="C24">
        <f t="shared" si="1"/>
        <v>1376</v>
      </c>
      <c r="D24">
        <f t="shared" si="0"/>
        <v>219604</v>
      </c>
      <c r="E24" s="1">
        <f t="shared" si="2"/>
        <v>0.1622772216796875</v>
      </c>
      <c r="F24">
        <f t="shared" si="3"/>
        <v>262144</v>
      </c>
    </row>
    <row r="25" spans="1:6">
      <c r="A25" t="s">
        <v>173</v>
      </c>
      <c r="B25">
        <v>33844</v>
      </c>
      <c r="C25">
        <f t="shared" si="1"/>
        <v>8696</v>
      </c>
      <c r="D25">
        <f t="shared" si="0"/>
        <v>228300</v>
      </c>
      <c r="E25" s="1">
        <f t="shared" si="2"/>
        <v>0.1291046142578125</v>
      </c>
      <c r="F25">
        <f t="shared" si="3"/>
        <v>262144</v>
      </c>
    </row>
    <row r="26" spans="1:6">
      <c r="A26" t="s">
        <v>187</v>
      </c>
      <c r="B26">
        <v>30112</v>
      </c>
      <c r="C26">
        <f t="shared" si="1"/>
        <v>3732</v>
      </c>
      <c r="D26">
        <f t="shared" si="0"/>
        <v>232032</v>
      </c>
      <c r="E26" s="1">
        <f t="shared" si="2"/>
        <v>0.1148681640625</v>
      </c>
      <c r="F26">
        <f t="shared" si="3"/>
        <v>262144</v>
      </c>
    </row>
    <row r="27" spans="1:6">
      <c r="A27" t="s">
        <v>202</v>
      </c>
      <c r="B27">
        <v>42360</v>
      </c>
      <c r="C27">
        <f t="shared" si="1"/>
        <v>-12248</v>
      </c>
      <c r="D27">
        <f t="shared" si="0"/>
        <v>219784</v>
      </c>
      <c r="E27" s="1">
        <f t="shared" si="2"/>
        <v>0.161590576171875</v>
      </c>
      <c r="F27">
        <f t="shared" si="3"/>
        <v>262144</v>
      </c>
    </row>
    <row r="28" spans="1:6">
      <c r="A28" t="s">
        <v>203</v>
      </c>
      <c r="B28">
        <v>42360</v>
      </c>
      <c r="C28">
        <f t="shared" si="1"/>
        <v>0</v>
      </c>
      <c r="D28">
        <f t="shared" si="0"/>
        <v>219784</v>
      </c>
      <c r="E28" s="1">
        <f t="shared" si="2"/>
        <v>0.161590576171875</v>
      </c>
      <c r="F28">
        <f t="shared" si="3"/>
        <v>262144</v>
      </c>
    </row>
    <row r="29" spans="1:6">
      <c r="A29" t="s">
        <v>204</v>
      </c>
      <c r="B29">
        <v>49280</v>
      </c>
      <c r="C29">
        <f t="shared" si="1"/>
        <v>-6920</v>
      </c>
      <c r="D29">
        <f t="shared" si="0"/>
        <v>212864</v>
      </c>
      <c r="E29" s="1">
        <f t="shared" si="2"/>
        <v>0.18798828125</v>
      </c>
      <c r="F29">
        <f t="shared" si="3"/>
        <v>262144</v>
      </c>
    </row>
    <row r="30" spans="1:6">
      <c r="A30" t="s">
        <v>205</v>
      </c>
      <c r="B30">
        <v>53608</v>
      </c>
      <c r="C30">
        <f t="shared" si="1"/>
        <v>-4328</v>
      </c>
      <c r="D30">
        <f t="shared" si="0"/>
        <v>208536</v>
      </c>
      <c r="E30" s="1">
        <f t="shared" si="2"/>
        <v>0.204498291015625</v>
      </c>
      <c r="F30">
        <f t="shared" si="3"/>
        <v>262144</v>
      </c>
    </row>
    <row r="31" spans="1:6">
      <c r="A31" t="s">
        <v>207</v>
      </c>
      <c r="B31">
        <v>53224</v>
      </c>
      <c r="C31">
        <f t="shared" si="1"/>
        <v>384</v>
      </c>
      <c r="D31">
        <f t="shared" si="0"/>
        <v>208920</v>
      </c>
      <c r="E31" s="1">
        <f t="shared" si="2"/>
        <v>0.203033447265625</v>
      </c>
      <c r="F31">
        <f t="shared" si="3"/>
        <v>262144</v>
      </c>
    </row>
    <row r="32" spans="1:6">
      <c r="A32" t="s">
        <v>208</v>
      </c>
      <c r="B32">
        <v>46976</v>
      </c>
      <c r="C32">
        <f t="shared" si="1"/>
        <v>6248</v>
      </c>
      <c r="D32">
        <f t="shared" si="0"/>
        <v>215168</v>
      </c>
      <c r="E32" s="1">
        <f t="shared" si="2"/>
        <v>0.17919921875</v>
      </c>
      <c r="F32">
        <f t="shared" si="3"/>
        <v>262144</v>
      </c>
    </row>
    <row r="33" spans="1:6">
      <c r="A33" t="s">
        <v>209</v>
      </c>
      <c r="B33">
        <v>42304</v>
      </c>
      <c r="C33">
        <f t="shared" si="1"/>
        <v>4672</v>
      </c>
      <c r="D33">
        <f t="shared" si="0"/>
        <v>219840</v>
      </c>
      <c r="E33" s="1">
        <f t="shared" si="2"/>
        <v>0.161376953125</v>
      </c>
      <c r="F33">
        <f t="shared" si="3"/>
        <v>262144</v>
      </c>
    </row>
    <row r="34" spans="1:6">
      <c r="A34" t="s">
        <v>213</v>
      </c>
      <c r="B34">
        <v>42304</v>
      </c>
      <c r="C34">
        <f t="shared" si="1"/>
        <v>0</v>
      </c>
      <c r="D34">
        <f t="shared" si="0"/>
        <v>219840</v>
      </c>
      <c r="E34" s="1">
        <f t="shared" si="2"/>
        <v>0.161376953125</v>
      </c>
      <c r="F34">
        <f t="shared" si="3"/>
        <v>262144</v>
      </c>
    </row>
    <row r="35" spans="1:6">
      <c r="A35" t="s">
        <v>242</v>
      </c>
      <c r="B35">
        <v>41640</v>
      </c>
      <c r="C35">
        <f t="shared" si="1"/>
        <v>664</v>
      </c>
      <c r="D35">
        <f t="shared" si="0"/>
        <v>220504</v>
      </c>
      <c r="E35" s="1">
        <f t="shared" si="2"/>
        <v>0.158843994140625</v>
      </c>
      <c r="F35">
        <f t="shared" si="3"/>
        <v>262144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7"/>
  <sheetViews>
    <sheetView workbookViewId="0">
      <selection activeCell="C55" sqref="C55:C57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572432</v>
      </c>
      <c r="D2">
        <f t="shared" ref="D2:D57" si="0">$F$2-B2</f>
        <v>-310288</v>
      </c>
      <c r="E2" s="1">
        <f t="shared" ref="E2:E57" si="1">1-(D2/$F$2)</f>
        <v>2.18365478515625</v>
      </c>
      <c r="F2">
        <f t="shared" ref="F2:F57" si="2">256*1024</f>
        <v>262144</v>
      </c>
    </row>
    <row r="3" spans="1:6">
      <c r="A3" t="s">
        <v>36</v>
      </c>
      <c r="B3">
        <v>533516</v>
      </c>
      <c r="C3">
        <f t="shared" ref="C3:C57" si="3">B2-B3</f>
        <v>38916</v>
      </c>
      <c r="D3">
        <f t="shared" si="0"/>
        <v>-271372</v>
      </c>
      <c r="E3" s="1">
        <f t="shared" si="1"/>
        <v>2.0352020263671875</v>
      </c>
      <c r="F3">
        <f t="shared" si="2"/>
        <v>262144</v>
      </c>
    </row>
    <row r="4" spans="1:6">
      <c r="A4" t="s">
        <v>37</v>
      </c>
      <c r="B4">
        <v>532296</v>
      </c>
      <c r="C4">
        <f t="shared" si="3"/>
        <v>1220</v>
      </c>
      <c r="D4">
        <f t="shared" si="0"/>
        <v>-270152</v>
      </c>
      <c r="E4" s="1">
        <f t="shared" si="1"/>
        <v>2.030548095703125</v>
      </c>
      <c r="F4">
        <f t="shared" si="2"/>
        <v>262144</v>
      </c>
    </row>
    <row r="5" spans="1:6">
      <c r="A5" t="s">
        <v>38</v>
      </c>
      <c r="B5">
        <v>481148</v>
      </c>
      <c r="C5">
        <f t="shared" si="3"/>
        <v>51148</v>
      </c>
      <c r="D5">
        <f t="shared" si="0"/>
        <v>-219004</v>
      </c>
      <c r="E5" s="1">
        <f t="shared" si="1"/>
        <v>1.8354339599609375</v>
      </c>
      <c r="F5">
        <f t="shared" si="2"/>
        <v>262144</v>
      </c>
    </row>
    <row r="6" spans="1:6">
      <c r="A6" t="s">
        <v>39</v>
      </c>
      <c r="B6">
        <v>458996</v>
      </c>
      <c r="C6">
        <f t="shared" si="3"/>
        <v>22152</v>
      </c>
      <c r="D6">
        <f t="shared" si="0"/>
        <v>-196852</v>
      </c>
      <c r="E6" s="1">
        <f t="shared" si="1"/>
        <v>1.7509307861328125</v>
      </c>
      <c r="F6">
        <f t="shared" si="2"/>
        <v>262144</v>
      </c>
    </row>
    <row r="7" spans="1:6">
      <c r="A7" t="s">
        <v>40</v>
      </c>
      <c r="B7">
        <v>344736</v>
      </c>
      <c r="C7">
        <f t="shared" si="3"/>
        <v>114260</v>
      </c>
      <c r="D7">
        <f t="shared" si="0"/>
        <v>-82592</v>
      </c>
      <c r="E7" s="1">
        <f t="shared" si="1"/>
        <v>1.3150634765625</v>
      </c>
      <c r="F7">
        <f t="shared" si="2"/>
        <v>262144</v>
      </c>
    </row>
    <row r="8" spans="1:6">
      <c r="A8" t="s">
        <v>41</v>
      </c>
      <c r="B8">
        <v>281248</v>
      </c>
      <c r="C8">
        <f t="shared" si="3"/>
        <v>63488</v>
      </c>
      <c r="D8">
        <f t="shared" si="0"/>
        <v>-19104</v>
      </c>
      <c r="E8" s="1">
        <f t="shared" si="1"/>
        <v>1.0728759765625</v>
      </c>
      <c r="F8">
        <f t="shared" si="2"/>
        <v>262144</v>
      </c>
    </row>
    <row r="9" spans="1:6">
      <c r="A9" t="s">
        <v>42</v>
      </c>
      <c r="B9">
        <v>264248</v>
      </c>
      <c r="C9">
        <f t="shared" si="3"/>
        <v>17000</v>
      </c>
      <c r="D9">
        <f t="shared" si="0"/>
        <v>-2104</v>
      </c>
      <c r="E9" s="1">
        <f t="shared" si="1"/>
        <v>1.008026123046875</v>
      </c>
      <c r="F9">
        <f t="shared" si="2"/>
        <v>262144</v>
      </c>
    </row>
    <row r="10" spans="1:6">
      <c r="A10" t="s">
        <v>43</v>
      </c>
      <c r="B10">
        <v>264240</v>
      </c>
      <c r="C10">
        <f t="shared" si="3"/>
        <v>8</v>
      </c>
      <c r="D10">
        <f t="shared" si="0"/>
        <v>-2096</v>
      </c>
      <c r="E10" s="1">
        <f t="shared" si="1"/>
        <v>1.00799560546875</v>
      </c>
      <c r="F10">
        <f t="shared" si="2"/>
        <v>262144</v>
      </c>
    </row>
    <row r="11" spans="1:6">
      <c r="A11" t="s">
        <v>44</v>
      </c>
      <c r="B11">
        <v>264072</v>
      </c>
      <c r="C11">
        <f t="shared" si="3"/>
        <v>168</v>
      </c>
      <c r="D11">
        <f t="shared" si="0"/>
        <v>-1928</v>
      </c>
      <c r="E11" s="1">
        <f t="shared" si="1"/>
        <v>1.007354736328125</v>
      </c>
      <c r="F11">
        <f t="shared" si="2"/>
        <v>262144</v>
      </c>
    </row>
    <row r="12" spans="1:6">
      <c r="A12" t="s">
        <v>45</v>
      </c>
      <c r="B12">
        <v>258312</v>
      </c>
      <c r="C12">
        <f t="shared" si="3"/>
        <v>5760</v>
      </c>
      <c r="D12">
        <f t="shared" si="0"/>
        <v>3832</v>
      </c>
      <c r="E12" s="1">
        <f t="shared" si="1"/>
        <v>0.985382080078125</v>
      </c>
      <c r="F12">
        <f t="shared" si="2"/>
        <v>262144</v>
      </c>
    </row>
    <row r="13" spans="1:6">
      <c r="A13" t="s">
        <v>46</v>
      </c>
      <c r="B13">
        <v>256952</v>
      </c>
      <c r="C13">
        <f t="shared" si="3"/>
        <v>1360</v>
      </c>
      <c r="D13">
        <f t="shared" si="0"/>
        <v>5192</v>
      </c>
      <c r="E13" s="1">
        <f t="shared" si="1"/>
        <v>0.980194091796875</v>
      </c>
      <c r="F13">
        <f t="shared" si="2"/>
        <v>262144</v>
      </c>
    </row>
    <row r="14" spans="1:6">
      <c r="A14" t="s">
        <v>47</v>
      </c>
      <c r="B14">
        <v>248760</v>
      </c>
      <c r="C14">
        <f t="shared" si="3"/>
        <v>8192</v>
      </c>
      <c r="D14">
        <f t="shared" si="0"/>
        <v>13384</v>
      </c>
      <c r="E14" s="1">
        <f t="shared" si="1"/>
        <v>0.948944091796875</v>
      </c>
      <c r="F14">
        <f t="shared" si="2"/>
        <v>262144</v>
      </c>
    </row>
    <row r="15" spans="1:6">
      <c r="A15" t="s">
        <v>48</v>
      </c>
      <c r="B15">
        <v>246096</v>
      </c>
      <c r="C15">
        <f t="shared" si="3"/>
        <v>2664</v>
      </c>
      <c r="D15">
        <f t="shared" si="0"/>
        <v>16048</v>
      </c>
      <c r="E15" s="1">
        <f t="shared" si="1"/>
        <v>0.93878173828125</v>
      </c>
      <c r="F15">
        <f t="shared" si="2"/>
        <v>262144</v>
      </c>
    </row>
    <row r="16" spans="1:6">
      <c r="A16" t="s">
        <v>48</v>
      </c>
      <c r="B16">
        <v>232320</v>
      </c>
      <c r="C16">
        <f t="shared" si="3"/>
        <v>13776</v>
      </c>
      <c r="D16">
        <f t="shared" si="0"/>
        <v>29824</v>
      </c>
      <c r="E16" s="1">
        <f t="shared" si="1"/>
        <v>0.88623046875</v>
      </c>
      <c r="F16">
        <f t="shared" si="2"/>
        <v>262144</v>
      </c>
    </row>
    <row r="17" spans="1:6">
      <c r="A17" t="s">
        <v>48</v>
      </c>
      <c r="B17">
        <v>229332</v>
      </c>
      <c r="C17">
        <f t="shared" si="3"/>
        <v>2988</v>
      </c>
      <c r="D17">
        <f t="shared" si="0"/>
        <v>32812</v>
      </c>
      <c r="E17" s="1">
        <f t="shared" si="1"/>
        <v>0.8748321533203125</v>
      </c>
      <c r="F17">
        <f t="shared" si="2"/>
        <v>262144</v>
      </c>
    </row>
    <row r="18" spans="1:6">
      <c r="A18" t="s">
        <v>48</v>
      </c>
      <c r="B18">
        <v>226344</v>
      </c>
      <c r="C18">
        <f t="shared" si="3"/>
        <v>2988</v>
      </c>
      <c r="D18">
        <f t="shared" si="0"/>
        <v>35800</v>
      </c>
      <c r="E18" s="1">
        <f t="shared" si="1"/>
        <v>0.863433837890625</v>
      </c>
      <c r="F18">
        <f t="shared" si="2"/>
        <v>262144</v>
      </c>
    </row>
    <row r="19" spans="1:6">
      <c r="A19" t="s">
        <v>48</v>
      </c>
      <c r="B19">
        <v>223356</v>
      </c>
      <c r="C19">
        <f t="shared" si="3"/>
        <v>2988</v>
      </c>
      <c r="D19">
        <f t="shared" si="0"/>
        <v>38788</v>
      </c>
      <c r="E19" s="1">
        <f t="shared" si="1"/>
        <v>0.8520355224609375</v>
      </c>
      <c r="F19">
        <f t="shared" si="2"/>
        <v>262144</v>
      </c>
    </row>
    <row r="20" spans="1:6">
      <c r="A20" t="s">
        <v>48</v>
      </c>
      <c r="B20">
        <v>222972</v>
      </c>
      <c r="C20">
        <f t="shared" si="3"/>
        <v>384</v>
      </c>
      <c r="D20">
        <f t="shared" si="0"/>
        <v>39172</v>
      </c>
      <c r="E20" s="1">
        <f t="shared" si="1"/>
        <v>0.8505706787109375</v>
      </c>
      <c r="F20">
        <f t="shared" si="2"/>
        <v>262144</v>
      </c>
    </row>
    <row r="21" spans="1:6">
      <c r="A21" t="s">
        <v>48</v>
      </c>
      <c r="B21">
        <v>222716</v>
      </c>
      <c r="C21">
        <f t="shared" si="3"/>
        <v>256</v>
      </c>
      <c r="D21">
        <f t="shared" si="0"/>
        <v>39428</v>
      </c>
      <c r="E21" s="1">
        <f t="shared" si="1"/>
        <v>0.8495941162109375</v>
      </c>
      <c r="F21">
        <f t="shared" si="2"/>
        <v>262144</v>
      </c>
    </row>
    <row r="22" spans="1:6">
      <c r="A22" t="s">
        <v>48</v>
      </c>
      <c r="B22">
        <v>221372</v>
      </c>
      <c r="C22">
        <f t="shared" si="3"/>
        <v>1344</v>
      </c>
      <c r="D22">
        <f t="shared" si="0"/>
        <v>40772</v>
      </c>
      <c r="E22" s="1">
        <f t="shared" si="1"/>
        <v>0.8444671630859375</v>
      </c>
      <c r="F22">
        <f t="shared" si="2"/>
        <v>262144</v>
      </c>
    </row>
    <row r="23" spans="1:6">
      <c r="A23" t="s">
        <v>48</v>
      </c>
      <c r="B23">
        <v>214316</v>
      </c>
      <c r="C23">
        <f t="shared" si="3"/>
        <v>7056</v>
      </c>
      <c r="D23">
        <f t="shared" si="0"/>
        <v>47828</v>
      </c>
      <c r="E23" s="1">
        <f t="shared" si="1"/>
        <v>0.8175506591796875</v>
      </c>
      <c r="F23">
        <f t="shared" si="2"/>
        <v>262144</v>
      </c>
    </row>
    <row r="24" spans="1:6">
      <c r="A24" t="s">
        <v>48</v>
      </c>
      <c r="B24">
        <v>213596</v>
      </c>
      <c r="C24">
        <f t="shared" si="3"/>
        <v>720</v>
      </c>
      <c r="D24">
        <f t="shared" si="0"/>
        <v>48548</v>
      </c>
      <c r="E24" s="1">
        <f t="shared" si="1"/>
        <v>0.8148040771484375</v>
      </c>
      <c r="F24">
        <f t="shared" si="2"/>
        <v>262144</v>
      </c>
    </row>
    <row r="25" spans="1:6">
      <c r="A25" t="s">
        <v>48</v>
      </c>
      <c r="B25">
        <v>212876</v>
      </c>
      <c r="C25">
        <f t="shared" si="3"/>
        <v>720</v>
      </c>
      <c r="D25">
        <f t="shared" si="0"/>
        <v>49268</v>
      </c>
      <c r="E25" s="1">
        <f t="shared" si="1"/>
        <v>0.8120574951171875</v>
      </c>
      <c r="F25">
        <f t="shared" si="2"/>
        <v>262144</v>
      </c>
    </row>
    <row r="26" spans="1:6">
      <c r="A26" t="s">
        <v>54</v>
      </c>
      <c r="B26">
        <v>188388</v>
      </c>
      <c r="C26">
        <f t="shared" si="3"/>
        <v>24488</v>
      </c>
      <c r="D26">
        <f t="shared" si="0"/>
        <v>73756</v>
      </c>
      <c r="E26" s="1">
        <f t="shared" si="1"/>
        <v>0.7186431884765625</v>
      </c>
      <c r="F26">
        <f t="shared" si="2"/>
        <v>262144</v>
      </c>
    </row>
    <row r="27" spans="1:6">
      <c r="A27" t="s">
        <v>59</v>
      </c>
      <c r="B27">
        <v>183748</v>
      </c>
      <c r="C27">
        <f t="shared" si="3"/>
        <v>4640</v>
      </c>
      <c r="D27">
        <f t="shared" si="0"/>
        <v>78396</v>
      </c>
      <c r="E27" s="1">
        <f t="shared" si="1"/>
        <v>0.7009429931640625</v>
      </c>
      <c r="F27">
        <f t="shared" si="2"/>
        <v>262144</v>
      </c>
    </row>
    <row r="28" spans="1:6">
      <c r="A28" t="s">
        <v>60</v>
      </c>
      <c r="B28">
        <v>183620</v>
      </c>
      <c r="C28">
        <f t="shared" si="3"/>
        <v>128</v>
      </c>
      <c r="D28">
        <f t="shared" si="0"/>
        <v>78524</v>
      </c>
      <c r="E28" s="1">
        <f t="shared" si="1"/>
        <v>0.7004547119140625</v>
      </c>
      <c r="F28">
        <f t="shared" si="2"/>
        <v>262144</v>
      </c>
    </row>
    <row r="29" spans="1:6">
      <c r="A29" t="s">
        <v>48</v>
      </c>
      <c r="B29">
        <v>183508</v>
      </c>
      <c r="C29">
        <f t="shared" si="3"/>
        <v>112</v>
      </c>
      <c r="D29">
        <f t="shared" si="0"/>
        <v>78636</v>
      </c>
      <c r="E29" s="1">
        <f t="shared" si="1"/>
        <v>0.7000274658203125</v>
      </c>
      <c r="F29">
        <f t="shared" si="2"/>
        <v>262144</v>
      </c>
    </row>
    <row r="30" spans="1:6">
      <c r="A30" t="s">
        <v>48</v>
      </c>
      <c r="B30">
        <v>183052</v>
      </c>
      <c r="C30">
        <f t="shared" si="3"/>
        <v>456</v>
      </c>
      <c r="D30">
        <f t="shared" si="0"/>
        <v>79092</v>
      </c>
      <c r="E30" s="1">
        <f t="shared" si="1"/>
        <v>0.6982879638671875</v>
      </c>
      <c r="F30">
        <f t="shared" si="2"/>
        <v>262144</v>
      </c>
    </row>
    <row r="31" spans="1:6">
      <c r="A31" t="s">
        <v>61</v>
      </c>
      <c r="B31">
        <v>169732</v>
      </c>
      <c r="C31">
        <f t="shared" si="3"/>
        <v>13320</v>
      </c>
      <c r="D31">
        <f t="shared" si="0"/>
        <v>92412</v>
      </c>
      <c r="E31" s="1">
        <f t="shared" si="1"/>
        <v>0.6474761962890625</v>
      </c>
      <c r="F31">
        <f t="shared" si="2"/>
        <v>262144</v>
      </c>
    </row>
    <row r="32" spans="1:6">
      <c r="A32" t="s">
        <v>76</v>
      </c>
      <c r="B32">
        <v>164132</v>
      </c>
      <c r="C32">
        <f t="shared" si="3"/>
        <v>5600</v>
      </c>
      <c r="D32">
        <f t="shared" si="0"/>
        <v>98012</v>
      </c>
      <c r="E32" s="1">
        <f t="shared" si="1"/>
        <v>0.6261138916015625</v>
      </c>
      <c r="F32">
        <f t="shared" si="2"/>
        <v>262144</v>
      </c>
    </row>
    <row r="33" spans="1:6">
      <c r="A33" t="s">
        <v>77</v>
      </c>
      <c r="B33">
        <v>156740</v>
      </c>
      <c r="C33">
        <f t="shared" si="3"/>
        <v>7392</v>
      </c>
      <c r="D33">
        <f t="shared" si="0"/>
        <v>105404</v>
      </c>
      <c r="E33" s="1">
        <f t="shared" si="1"/>
        <v>0.5979156494140625</v>
      </c>
      <c r="F33">
        <f t="shared" si="2"/>
        <v>262144</v>
      </c>
    </row>
    <row r="34" spans="1:6">
      <c r="A34" t="s">
        <v>78</v>
      </c>
      <c r="B34">
        <v>154412</v>
      </c>
      <c r="C34">
        <f t="shared" si="3"/>
        <v>2328</v>
      </c>
      <c r="D34">
        <f t="shared" si="0"/>
        <v>107732</v>
      </c>
      <c r="E34" s="1">
        <f t="shared" si="1"/>
        <v>0.5890350341796875</v>
      </c>
      <c r="F34">
        <f t="shared" si="2"/>
        <v>262144</v>
      </c>
    </row>
    <row r="35" spans="1:6">
      <c r="A35" t="s">
        <v>153</v>
      </c>
      <c r="B35">
        <v>153204</v>
      </c>
      <c r="C35">
        <f t="shared" si="3"/>
        <v>1208</v>
      </c>
      <c r="D35">
        <f t="shared" si="0"/>
        <v>108940</v>
      </c>
      <c r="E35" s="1">
        <f t="shared" si="1"/>
        <v>0.5844268798828125</v>
      </c>
      <c r="F35">
        <f t="shared" si="2"/>
        <v>262144</v>
      </c>
    </row>
    <row r="36" spans="1:6">
      <c r="A36" t="s">
        <v>48</v>
      </c>
      <c r="B36">
        <v>150556</v>
      </c>
      <c r="C36">
        <f t="shared" si="3"/>
        <v>2648</v>
      </c>
      <c r="D36">
        <f t="shared" si="0"/>
        <v>111588</v>
      </c>
      <c r="E36" s="1">
        <f t="shared" si="1"/>
        <v>0.5743255615234375</v>
      </c>
      <c r="F36">
        <f t="shared" si="2"/>
        <v>262144</v>
      </c>
    </row>
    <row r="37" spans="1:6">
      <c r="A37" t="s">
        <v>154</v>
      </c>
      <c r="B37">
        <v>149756</v>
      </c>
      <c r="C37">
        <f t="shared" si="3"/>
        <v>800</v>
      </c>
      <c r="D37">
        <f t="shared" si="0"/>
        <v>112388</v>
      </c>
      <c r="E37" s="1">
        <f t="shared" si="1"/>
        <v>0.5712738037109375</v>
      </c>
      <c r="F37">
        <f t="shared" si="2"/>
        <v>262144</v>
      </c>
    </row>
    <row r="38" spans="1:6">
      <c r="A38" t="s">
        <v>168</v>
      </c>
      <c r="B38">
        <v>148380</v>
      </c>
      <c r="C38">
        <f t="shared" si="3"/>
        <v>1376</v>
      </c>
      <c r="D38">
        <f t="shared" si="0"/>
        <v>113764</v>
      </c>
      <c r="E38" s="1">
        <f t="shared" si="1"/>
        <v>0.5660247802734375</v>
      </c>
      <c r="F38">
        <f t="shared" si="2"/>
        <v>262144</v>
      </c>
    </row>
    <row r="39" spans="1:6">
      <c r="A39" t="s">
        <v>173</v>
      </c>
      <c r="B39">
        <v>138852</v>
      </c>
      <c r="C39">
        <f t="shared" si="3"/>
        <v>9528</v>
      </c>
      <c r="D39">
        <f t="shared" si="0"/>
        <v>123292</v>
      </c>
      <c r="E39" s="1">
        <f t="shared" si="1"/>
        <v>0.5296783447265625</v>
      </c>
      <c r="F39">
        <f t="shared" si="2"/>
        <v>262144</v>
      </c>
    </row>
    <row r="40" spans="1:6">
      <c r="A40" t="s">
        <v>187</v>
      </c>
      <c r="B40">
        <v>133956</v>
      </c>
      <c r="C40">
        <f t="shared" si="3"/>
        <v>4896</v>
      </c>
      <c r="D40">
        <f t="shared" si="0"/>
        <v>128188</v>
      </c>
      <c r="E40" s="1">
        <f t="shared" si="1"/>
        <v>0.5110015869140625</v>
      </c>
      <c r="F40">
        <f t="shared" si="2"/>
        <v>262144</v>
      </c>
    </row>
    <row r="41" spans="1:6">
      <c r="A41" t="s">
        <v>188</v>
      </c>
      <c r="B41">
        <v>114828</v>
      </c>
      <c r="C41">
        <f t="shared" si="3"/>
        <v>19128</v>
      </c>
      <c r="D41">
        <f t="shared" si="0"/>
        <v>147316</v>
      </c>
      <c r="E41" s="1">
        <f t="shared" si="1"/>
        <v>0.4380340576171875</v>
      </c>
      <c r="F41">
        <f t="shared" si="2"/>
        <v>262144</v>
      </c>
    </row>
    <row r="42" spans="1:6">
      <c r="A42" t="s">
        <v>189</v>
      </c>
      <c r="B42">
        <v>92556</v>
      </c>
      <c r="C42">
        <f t="shared" si="3"/>
        <v>22272</v>
      </c>
      <c r="D42">
        <f t="shared" si="0"/>
        <v>169588</v>
      </c>
      <c r="E42" s="1">
        <f t="shared" si="1"/>
        <v>0.3530731201171875</v>
      </c>
      <c r="F42">
        <f t="shared" si="2"/>
        <v>262144</v>
      </c>
    </row>
    <row r="43" spans="1:6">
      <c r="A43" t="s">
        <v>202</v>
      </c>
      <c r="B43">
        <v>102860</v>
      </c>
      <c r="C43">
        <f t="shared" si="3"/>
        <v>-10304</v>
      </c>
      <c r="D43">
        <f t="shared" si="0"/>
        <v>159284</v>
      </c>
      <c r="E43" s="1">
        <f t="shared" si="1"/>
        <v>0.3923797607421875</v>
      </c>
      <c r="F43">
        <f t="shared" si="2"/>
        <v>262144</v>
      </c>
    </row>
    <row r="44" spans="1:6">
      <c r="A44" t="s">
        <v>203</v>
      </c>
      <c r="B44">
        <v>101964</v>
      </c>
      <c r="C44">
        <f t="shared" si="3"/>
        <v>896</v>
      </c>
      <c r="D44">
        <f t="shared" si="0"/>
        <v>160180</v>
      </c>
      <c r="E44" s="1">
        <f t="shared" si="1"/>
        <v>0.3889617919921875</v>
      </c>
      <c r="F44">
        <f t="shared" si="2"/>
        <v>262144</v>
      </c>
    </row>
    <row r="45" spans="1:6">
      <c r="A45" t="s">
        <v>204</v>
      </c>
      <c r="B45">
        <v>107988</v>
      </c>
      <c r="C45">
        <f t="shared" si="3"/>
        <v>-6024</v>
      </c>
      <c r="D45">
        <f t="shared" si="0"/>
        <v>154156</v>
      </c>
      <c r="E45" s="1">
        <f t="shared" si="1"/>
        <v>0.4119415283203125</v>
      </c>
      <c r="F45">
        <f t="shared" si="2"/>
        <v>262144</v>
      </c>
    </row>
    <row r="46" spans="1:6">
      <c r="A46" t="s">
        <v>205</v>
      </c>
      <c r="B46">
        <v>110524</v>
      </c>
      <c r="C46">
        <f t="shared" si="3"/>
        <v>-2536</v>
      </c>
      <c r="D46">
        <f t="shared" si="0"/>
        <v>151620</v>
      </c>
      <c r="E46" s="1">
        <f t="shared" si="1"/>
        <v>0.4216156005859375</v>
      </c>
      <c r="F46">
        <f t="shared" si="2"/>
        <v>262144</v>
      </c>
    </row>
    <row r="47" spans="1:6">
      <c r="A47" t="s">
        <v>206</v>
      </c>
      <c r="B47">
        <v>110164</v>
      </c>
      <c r="C47">
        <f t="shared" si="3"/>
        <v>360</v>
      </c>
      <c r="D47">
        <f t="shared" si="0"/>
        <v>151980</v>
      </c>
      <c r="E47" s="1">
        <f t="shared" si="1"/>
        <v>0.4202423095703125</v>
      </c>
      <c r="F47">
        <f t="shared" si="2"/>
        <v>262144</v>
      </c>
    </row>
    <row r="48" spans="1:6">
      <c r="A48" t="s">
        <v>207</v>
      </c>
      <c r="B48">
        <v>109780</v>
      </c>
      <c r="C48">
        <f t="shared" si="3"/>
        <v>384</v>
      </c>
      <c r="D48">
        <f t="shared" si="0"/>
        <v>152364</v>
      </c>
      <c r="E48" s="1">
        <f t="shared" si="1"/>
        <v>0.4187774658203125</v>
      </c>
      <c r="F48">
        <f t="shared" si="2"/>
        <v>262144</v>
      </c>
    </row>
    <row r="49" spans="1:6">
      <c r="A49" t="s">
        <v>208</v>
      </c>
      <c r="B49">
        <v>103532</v>
      </c>
      <c r="C49">
        <f t="shared" si="3"/>
        <v>6248</v>
      </c>
      <c r="D49">
        <f t="shared" si="0"/>
        <v>158612</v>
      </c>
      <c r="E49" s="1">
        <f t="shared" si="1"/>
        <v>0.3949432373046875</v>
      </c>
      <c r="F49">
        <f t="shared" si="2"/>
        <v>262144</v>
      </c>
    </row>
    <row r="50" spans="1:6">
      <c r="A50" t="s">
        <v>209</v>
      </c>
      <c r="B50">
        <v>98860</v>
      </c>
      <c r="C50">
        <f t="shared" si="3"/>
        <v>4672</v>
      </c>
      <c r="D50">
        <f t="shared" si="0"/>
        <v>163284</v>
      </c>
      <c r="E50" s="1">
        <f t="shared" si="1"/>
        <v>0.3771209716796875</v>
      </c>
      <c r="F50">
        <f t="shared" si="2"/>
        <v>262144</v>
      </c>
    </row>
    <row r="51" spans="1:6">
      <c r="A51" t="s">
        <v>213</v>
      </c>
      <c r="B51">
        <v>98732</v>
      </c>
      <c r="C51">
        <f t="shared" si="3"/>
        <v>128</v>
      </c>
      <c r="D51">
        <f t="shared" si="0"/>
        <v>163412</v>
      </c>
      <c r="E51" s="1">
        <f t="shared" si="1"/>
        <v>0.3766326904296875</v>
      </c>
      <c r="F51">
        <f t="shared" si="2"/>
        <v>262144</v>
      </c>
    </row>
    <row r="52" spans="1:6">
      <c r="A52" t="s">
        <v>242</v>
      </c>
      <c r="B52">
        <v>98096</v>
      </c>
      <c r="C52">
        <f t="shared" si="3"/>
        <v>636</v>
      </c>
      <c r="D52">
        <f t="shared" si="0"/>
        <v>164048</v>
      </c>
      <c r="E52" s="1">
        <f t="shared" si="1"/>
        <v>0.37420654296875</v>
      </c>
      <c r="F52">
        <f t="shared" si="2"/>
        <v>262144</v>
      </c>
    </row>
    <row r="53" spans="1:6">
      <c r="A53" t="s">
        <v>244</v>
      </c>
      <c r="B53">
        <v>96152</v>
      </c>
      <c r="C53">
        <f t="shared" si="3"/>
        <v>1944</v>
      </c>
      <c r="D53">
        <f t="shared" si="0"/>
        <v>165992</v>
      </c>
      <c r="E53" s="1">
        <f t="shared" si="1"/>
        <v>0.366790771484375</v>
      </c>
      <c r="F53">
        <f t="shared" si="2"/>
        <v>262144</v>
      </c>
    </row>
    <row r="54" spans="1:6">
      <c r="A54" t="s">
        <v>253</v>
      </c>
      <c r="B54">
        <v>89472</v>
      </c>
      <c r="C54">
        <f t="shared" si="3"/>
        <v>6680</v>
      </c>
      <c r="D54">
        <f t="shared" si="0"/>
        <v>172672</v>
      </c>
      <c r="E54" s="1">
        <f t="shared" si="1"/>
        <v>0.34130859375</v>
      </c>
      <c r="F54">
        <f t="shared" si="2"/>
        <v>262144</v>
      </c>
    </row>
    <row r="55" spans="1:6">
      <c r="A55" t="s">
        <v>292</v>
      </c>
      <c r="B55">
        <v>89112</v>
      </c>
      <c r="C55">
        <f t="shared" si="3"/>
        <v>360</v>
      </c>
      <c r="D55">
        <f t="shared" si="0"/>
        <v>173032</v>
      </c>
      <c r="E55" s="1">
        <f t="shared" si="1"/>
        <v>0.339935302734375</v>
      </c>
      <c r="F55">
        <f t="shared" si="2"/>
        <v>262144</v>
      </c>
    </row>
    <row r="56" spans="1:6">
      <c r="A56" t="s">
        <v>294</v>
      </c>
      <c r="B56">
        <v>88752</v>
      </c>
      <c r="C56">
        <f t="shared" si="3"/>
        <v>360</v>
      </c>
      <c r="D56">
        <f t="shared" si="0"/>
        <v>173392</v>
      </c>
      <c r="E56" s="1">
        <f t="shared" si="1"/>
        <v>0.33856201171875</v>
      </c>
      <c r="F56">
        <f t="shared" si="2"/>
        <v>262144</v>
      </c>
    </row>
    <row r="57" spans="1:6">
      <c r="A57" t="s">
        <v>294</v>
      </c>
      <c r="B57">
        <v>88032</v>
      </c>
      <c r="C57">
        <f t="shared" si="3"/>
        <v>720</v>
      </c>
      <c r="D57">
        <f t="shared" si="0"/>
        <v>174112</v>
      </c>
      <c r="E57" s="1">
        <f t="shared" si="1"/>
        <v>0.3358154296875</v>
      </c>
      <c r="F57">
        <f t="shared" si="2"/>
        <v>262144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"/>
  <sheetViews>
    <sheetView topLeftCell="A16" workbookViewId="0">
      <selection activeCell="C47" sqref="C47:C49"/>
    </sheetView>
  </sheetViews>
  <sheetFormatPr defaultRowHeight="15"/>
  <cols>
    <col min="1" max="1" width="21.5703125" bestFit="1" customWidth="1"/>
  </cols>
  <sheetData>
    <row r="1" spans="1:6">
      <c r="A1" t="s">
        <v>0</v>
      </c>
      <c r="D1" t="s">
        <v>3</v>
      </c>
      <c r="E1" s="1" t="s">
        <v>5</v>
      </c>
    </row>
    <row r="2" spans="1:6">
      <c r="A2" t="s">
        <v>1</v>
      </c>
      <c r="B2">
        <v>367176</v>
      </c>
      <c r="D2">
        <f t="shared" ref="D2:D49" si="0">$F$2-B2</f>
        <v>-105032</v>
      </c>
      <c r="E2" s="1">
        <f t="shared" ref="E2:E49" si="1">1-(D2/$F$2)</f>
        <v>1.400665283203125</v>
      </c>
      <c r="F2">
        <f t="shared" ref="F2:F49" si="2">256*1024</f>
        <v>262144</v>
      </c>
    </row>
    <row r="3" spans="1:6">
      <c r="A3" t="s">
        <v>49</v>
      </c>
      <c r="B3">
        <v>365328</v>
      </c>
      <c r="C3">
        <f t="shared" ref="C3:C28" si="3">B2-B3</f>
        <v>1848</v>
      </c>
      <c r="D3">
        <f t="shared" si="0"/>
        <v>-103184</v>
      </c>
      <c r="E3" s="1">
        <f t="shared" si="1"/>
        <v>1.39361572265625</v>
      </c>
      <c r="F3">
        <f t="shared" si="2"/>
        <v>262144</v>
      </c>
    </row>
    <row r="4" spans="1:6">
      <c r="A4" t="s">
        <v>49</v>
      </c>
      <c r="B4">
        <v>362128</v>
      </c>
      <c r="C4">
        <f t="shared" si="3"/>
        <v>3200</v>
      </c>
      <c r="D4">
        <f t="shared" si="0"/>
        <v>-99984</v>
      </c>
      <c r="E4" s="1">
        <f t="shared" si="1"/>
        <v>1.38140869140625</v>
      </c>
      <c r="F4">
        <f t="shared" si="2"/>
        <v>262144</v>
      </c>
    </row>
    <row r="5" spans="1:6">
      <c r="A5" t="s">
        <v>49</v>
      </c>
      <c r="B5">
        <v>361328</v>
      </c>
      <c r="C5">
        <f t="shared" si="3"/>
        <v>800</v>
      </c>
      <c r="D5">
        <f t="shared" si="0"/>
        <v>-99184</v>
      </c>
      <c r="E5" s="1">
        <f t="shared" si="1"/>
        <v>1.37835693359375</v>
      </c>
      <c r="F5">
        <f t="shared" si="2"/>
        <v>262144</v>
      </c>
    </row>
    <row r="6" spans="1:6">
      <c r="A6" t="s">
        <v>50</v>
      </c>
      <c r="B6">
        <v>357196</v>
      </c>
      <c r="C6">
        <f t="shared" si="3"/>
        <v>4132</v>
      </c>
      <c r="D6">
        <f t="shared" si="0"/>
        <v>-95052</v>
      </c>
      <c r="E6" s="1">
        <f t="shared" si="1"/>
        <v>1.3625946044921875</v>
      </c>
      <c r="F6">
        <f t="shared" si="2"/>
        <v>262144</v>
      </c>
    </row>
    <row r="7" spans="1:6">
      <c r="A7" t="s">
        <v>51</v>
      </c>
      <c r="B7">
        <v>344800</v>
      </c>
      <c r="C7">
        <f t="shared" si="3"/>
        <v>12396</v>
      </c>
      <c r="D7">
        <f t="shared" si="0"/>
        <v>-82656</v>
      </c>
      <c r="E7" s="1">
        <f t="shared" si="1"/>
        <v>1.3153076171875</v>
      </c>
      <c r="F7">
        <f t="shared" si="2"/>
        <v>262144</v>
      </c>
    </row>
    <row r="8" spans="1:6">
      <c r="A8" t="s">
        <v>52</v>
      </c>
      <c r="B8">
        <v>332932</v>
      </c>
      <c r="C8">
        <f t="shared" si="3"/>
        <v>11868</v>
      </c>
      <c r="D8">
        <f t="shared" si="0"/>
        <v>-70788</v>
      </c>
      <c r="E8" s="1">
        <f t="shared" si="1"/>
        <v>1.2700347900390625</v>
      </c>
      <c r="F8">
        <f t="shared" si="2"/>
        <v>262144</v>
      </c>
    </row>
    <row r="9" spans="1:6">
      <c r="A9" t="s">
        <v>53</v>
      </c>
      <c r="B9">
        <v>321060</v>
      </c>
      <c r="C9">
        <f t="shared" si="3"/>
        <v>11872</v>
      </c>
      <c r="D9">
        <f t="shared" si="0"/>
        <v>-58916</v>
      </c>
      <c r="E9" s="1">
        <f t="shared" si="1"/>
        <v>1.2247467041015625</v>
      </c>
      <c r="F9">
        <f t="shared" si="2"/>
        <v>262144</v>
      </c>
    </row>
    <row r="10" spans="1:6">
      <c r="A10" t="s">
        <v>55</v>
      </c>
      <c r="B10">
        <v>317860</v>
      </c>
      <c r="C10">
        <f t="shared" si="3"/>
        <v>3200</v>
      </c>
      <c r="D10">
        <f t="shared" si="0"/>
        <v>-55716</v>
      </c>
      <c r="E10" s="1">
        <f t="shared" si="1"/>
        <v>1.2125396728515625</v>
      </c>
      <c r="F10">
        <f t="shared" si="2"/>
        <v>262144</v>
      </c>
    </row>
    <row r="11" spans="1:6">
      <c r="A11" t="s">
        <v>56</v>
      </c>
      <c r="B11">
        <v>316420</v>
      </c>
      <c r="C11">
        <f t="shared" si="3"/>
        <v>1440</v>
      </c>
      <c r="D11">
        <f t="shared" si="0"/>
        <v>-54276</v>
      </c>
      <c r="E11" s="1">
        <f t="shared" si="1"/>
        <v>1.2070465087890625</v>
      </c>
      <c r="F11">
        <f t="shared" si="2"/>
        <v>262144</v>
      </c>
    </row>
    <row r="12" spans="1:6">
      <c r="A12" t="s">
        <v>57</v>
      </c>
      <c r="B12">
        <v>314980</v>
      </c>
      <c r="C12">
        <f t="shared" si="3"/>
        <v>1440</v>
      </c>
      <c r="D12">
        <f t="shared" si="0"/>
        <v>-52836</v>
      </c>
      <c r="E12" s="1">
        <f t="shared" si="1"/>
        <v>1.2015533447265625</v>
      </c>
      <c r="F12">
        <f t="shared" si="2"/>
        <v>262144</v>
      </c>
    </row>
    <row r="13" spans="1:6">
      <c r="A13" t="s">
        <v>58</v>
      </c>
      <c r="B13">
        <v>312820</v>
      </c>
      <c r="C13">
        <f t="shared" si="3"/>
        <v>2160</v>
      </c>
      <c r="D13">
        <f t="shared" si="0"/>
        <v>-50676</v>
      </c>
      <c r="E13" s="1">
        <f t="shared" si="1"/>
        <v>1.1933135986328125</v>
      </c>
      <c r="F13">
        <f t="shared" si="2"/>
        <v>262144</v>
      </c>
    </row>
    <row r="14" spans="1:6">
      <c r="A14" t="s">
        <v>59</v>
      </c>
      <c r="B14">
        <v>312108</v>
      </c>
      <c r="C14">
        <f t="shared" si="3"/>
        <v>712</v>
      </c>
      <c r="D14">
        <f t="shared" si="0"/>
        <v>-49964</v>
      </c>
      <c r="E14" s="1">
        <f t="shared" si="1"/>
        <v>1.1905975341796875</v>
      </c>
      <c r="F14">
        <f t="shared" si="2"/>
        <v>262144</v>
      </c>
    </row>
    <row r="15" spans="1:6">
      <c r="A15" t="s">
        <v>48</v>
      </c>
      <c r="B15">
        <v>311812</v>
      </c>
      <c r="C15">
        <f t="shared" si="3"/>
        <v>296</v>
      </c>
      <c r="D15">
        <f t="shared" si="0"/>
        <v>-49668</v>
      </c>
      <c r="E15" s="1">
        <f t="shared" si="1"/>
        <v>1.1894683837890625</v>
      </c>
      <c r="F15">
        <f t="shared" si="2"/>
        <v>262144</v>
      </c>
    </row>
    <row r="16" spans="1:6">
      <c r="A16" t="s">
        <v>48</v>
      </c>
      <c r="B16">
        <v>311556</v>
      </c>
      <c r="C16">
        <f t="shared" si="3"/>
        <v>256</v>
      </c>
      <c r="D16">
        <f t="shared" si="0"/>
        <v>-49412</v>
      </c>
      <c r="E16" s="1">
        <f t="shared" si="1"/>
        <v>1.1884918212890625</v>
      </c>
      <c r="F16">
        <f t="shared" si="2"/>
        <v>262144</v>
      </c>
    </row>
    <row r="17" spans="1:6">
      <c r="A17" t="s">
        <v>48</v>
      </c>
      <c r="B17">
        <v>311356</v>
      </c>
      <c r="C17">
        <f t="shared" si="3"/>
        <v>200</v>
      </c>
      <c r="D17">
        <f t="shared" si="0"/>
        <v>-49212</v>
      </c>
      <c r="E17" s="1">
        <f t="shared" si="1"/>
        <v>1.1877288818359375</v>
      </c>
      <c r="F17">
        <f t="shared" si="2"/>
        <v>262144</v>
      </c>
    </row>
    <row r="18" spans="1:6">
      <c r="A18" t="s">
        <v>48</v>
      </c>
      <c r="B18">
        <v>310556</v>
      </c>
      <c r="C18">
        <f t="shared" si="3"/>
        <v>800</v>
      </c>
      <c r="D18">
        <f t="shared" si="0"/>
        <v>-48412</v>
      </c>
      <c r="E18" s="1">
        <f t="shared" si="1"/>
        <v>1.1846771240234375</v>
      </c>
      <c r="F18">
        <f t="shared" si="2"/>
        <v>262144</v>
      </c>
    </row>
    <row r="19" spans="1:6">
      <c r="A19" t="s">
        <v>48</v>
      </c>
      <c r="B19">
        <v>309756</v>
      </c>
      <c r="C19">
        <f t="shared" si="3"/>
        <v>800</v>
      </c>
      <c r="D19">
        <f t="shared" si="0"/>
        <v>-47612</v>
      </c>
      <c r="E19" s="1">
        <f t="shared" si="1"/>
        <v>1.1816253662109375</v>
      </c>
      <c r="F19">
        <f t="shared" si="2"/>
        <v>262144</v>
      </c>
    </row>
    <row r="20" spans="1:6">
      <c r="A20" t="s">
        <v>48</v>
      </c>
      <c r="B20">
        <v>309460</v>
      </c>
      <c r="C20">
        <f t="shared" si="3"/>
        <v>296</v>
      </c>
      <c r="D20">
        <f t="shared" si="0"/>
        <v>-47316</v>
      </c>
      <c r="E20" s="1">
        <f t="shared" si="1"/>
        <v>1.1804962158203125</v>
      </c>
      <c r="F20">
        <f t="shared" si="2"/>
        <v>262144</v>
      </c>
    </row>
    <row r="21" spans="1:6">
      <c r="A21" t="s">
        <v>61</v>
      </c>
      <c r="B21">
        <v>286216</v>
      </c>
      <c r="C21">
        <f t="shared" si="3"/>
        <v>23244</v>
      </c>
      <c r="D21">
        <f t="shared" si="0"/>
        <v>-24072</v>
      </c>
      <c r="E21" s="1">
        <f t="shared" si="1"/>
        <v>1.091827392578125</v>
      </c>
      <c r="F21">
        <f t="shared" si="2"/>
        <v>262144</v>
      </c>
    </row>
    <row r="22" spans="1:6">
      <c r="A22" t="s">
        <v>63</v>
      </c>
      <c r="B22">
        <v>285720</v>
      </c>
      <c r="C22">
        <f t="shared" si="3"/>
        <v>496</v>
      </c>
      <c r="D22">
        <f t="shared" si="0"/>
        <v>-23576</v>
      </c>
      <c r="E22" s="1">
        <f t="shared" si="1"/>
        <v>1.089935302734375</v>
      </c>
      <c r="F22">
        <f t="shared" si="2"/>
        <v>262144</v>
      </c>
    </row>
    <row r="23" spans="1:6">
      <c r="A23" t="s">
        <v>76</v>
      </c>
      <c r="B23">
        <v>278708</v>
      </c>
      <c r="C23">
        <f t="shared" si="3"/>
        <v>7012</v>
      </c>
      <c r="D23">
        <f t="shared" si="0"/>
        <v>-16564</v>
      </c>
      <c r="E23" s="1">
        <f t="shared" si="1"/>
        <v>1.0631866455078125</v>
      </c>
      <c r="F23">
        <f t="shared" si="2"/>
        <v>262144</v>
      </c>
    </row>
    <row r="24" spans="1:6">
      <c r="A24" t="s">
        <v>77</v>
      </c>
      <c r="B24">
        <v>262180</v>
      </c>
      <c r="C24">
        <f t="shared" si="3"/>
        <v>16528</v>
      </c>
      <c r="D24">
        <f t="shared" si="0"/>
        <v>-36</v>
      </c>
      <c r="E24" s="1">
        <f t="shared" si="1"/>
        <v>1.0001373291015625</v>
      </c>
      <c r="F24">
        <f t="shared" si="2"/>
        <v>262144</v>
      </c>
    </row>
    <row r="25" spans="1:6">
      <c r="A25" t="s">
        <v>78</v>
      </c>
      <c r="B25">
        <v>259256</v>
      </c>
      <c r="C25">
        <f t="shared" si="3"/>
        <v>2924</v>
      </c>
      <c r="D25">
        <f t="shared" si="0"/>
        <v>2888</v>
      </c>
      <c r="E25" s="1">
        <f t="shared" si="1"/>
        <v>0.988983154296875</v>
      </c>
      <c r="F25">
        <f t="shared" si="2"/>
        <v>262144</v>
      </c>
    </row>
    <row r="26" spans="1:6">
      <c r="A26" t="s">
        <v>153</v>
      </c>
      <c r="B26">
        <v>258048</v>
      </c>
      <c r="C26">
        <f t="shared" si="3"/>
        <v>1208</v>
      </c>
      <c r="D26">
        <f t="shared" si="0"/>
        <v>4096</v>
      </c>
      <c r="E26" s="1">
        <f t="shared" si="1"/>
        <v>0.984375</v>
      </c>
      <c r="F26">
        <f t="shared" si="2"/>
        <v>262144</v>
      </c>
    </row>
    <row r="27" spans="1:6">
      <c r="A27" t="s">
        <v>48</v>
      </c>
      <c r="B27">
        <v>257248</v>
      </c>
      <c r="C27">
        <f t="shared" si="3"/>
        <v>800</v>
      </c>
      <c r="D27">
        <f t="shared" si="0"/>
        <v>4896</v>
      </c>
      <c r="E27" s="1">
        <f t="shared" si="1"/>
        <v>0.9813232421875</v>
      </c>
      <c r="F27">
        <f t="shared" si="2"/>
        <v>262144</v>
      </c>
    </row>
    <row r="28" spans="1:6">
      <c r="A28" t="s">
        <v>48</v>
      </c>
      <c r="B28">
        <v>256448</v>
      </c>
      <c r="C28">
        <f t="shared" si="3"/>
        <v>800</v>
      </c>
      <c r="D28">
        <f t="shared" si="0"/>
        <v>5696</v>
      </c>
      <c r="E28" s="1">
        <f t="shared" si="1"/>
        <v>0.978271484375</v>
      </c>
      <c r="F28">
        <f t="shared" si="2"/>
        <v>262144</v>
      </c>
    </row>
    <row r="29" spans="1:6">
      <c r="A29" t="s">
        <v>48</v>
      </c>
      <c r="B29">
        <v>252316</v>
      </c>
      <c r="C29">
        <f t="shared" ref="C29:C49" si="4">B28-B29</f>
        <v>4132</v>
      </c>
      <c r="D29">
        <f t="shared" si="0"/>
        <v>9828</v>
      </c>
      <c r="E29" s="1">
        <f t="shared" si="1"/>
        <v>0.9625091552734375</v>
      </c>
      <c r="F29">
        <f t="shared" si="2"/>
        <v>262144</v>
      </c>
    </row>
    <row r="30" spans="1:6">
      <c r="A30" t="s">
        <v>154</v>
      </c>
      <c r="B30">
        <v>251516</v>
      </c>
      <c r="C30">
        <f t="shared" si="4"/>
        <v>800</v>
      </c>
      <c r="D30">
        <f t="shared" si="0"/>
        <v>10628</v>
      </c>
      <c r="E30" s="1">
        <f t="shared" si="1"/>
        <v>0.9594573974609375</v>
      </c>
      <c r="F30">
        <f t="shared" si="2"/>
        <v>262144</v>
      </c>
    </row>
    <row r="31" spans="1:6">
      <c r="A31" t="s">
        <v>168</v>
      </c>
      <c r="B31">
        <v>250140</v>
      </c>
      <c r="C31">
        <f t="shared" si="4"/>
        <v>1376</v>
      </c>
      <c r="D31">
        <f t="shared" si="0"/>
        <v>12004</v>
      </c>
      <c r="E31" s="1">
        <f t="shared" si="1"/>
        <v>0.9542083740234375</v>
      </c>
      <c r="F31">
        <f t="shared" si="2"/>
        <v>262144</v>
      </c>
    </row>
    <row r="32" spans="1:6">
      <c r="A32" t="s">
        <v>173</v>
      </c>
      <c r="B32">
        <v>242016</v>
      </c>
      <c r="C32">
        <f t="shared" si="4"/>
        <v>8124</v>
      </c>
      <c r="D32">
        <f t="shared" si="0"/>
        <v>20128</v>
      </c>
      <c r="E32" s="1">
        <f t="shared" si="1"/>
        <v>0.9232177734375</v>
      </c>
      <c r="F32">
        <f t="shared" si="2"/>
        <v>262144</v>
      </c>
    </row>
    <row r="33" spans="1:6">
      <c r="A33" t="s">
        <v>187</v>
      </c>
      <c r="B33">
        <v>233344</v>
      </c>
      <c r="C33">
        <f t="shared" si="4"/>
        <v>8672</v>
      </c>
      <c r="D33">
        <f t="shared" si="0"/>
        <v>28800</v>
      </c>
      <c r="E33" s="1">
        <f t="shared" si="1"/>
        <v>0.89013671875</v>
      </c>
      <c r="F33">
        <f t="shared" si="2"/>
        <v>262144</v>
      </c>
    </row>
    <row r="34" spans="1:6">
      <c r="A34" t="s">
        <v>188</v>
      </c>
      <c r="B34">
        <v>195000</v>
      </c>
      <c r="C34">
        <f t="shared" si="4"/>
        <v>38344</v>
      </c>
      <c r="D34">
        <f t="shared" si="0"/>
        <v>67144</v>
      </c>
      <c r="E34" s="1">
        <f t="shared" si="1"/>
        <v>0.743865966796875</v>
      </c>
      <c r="F34">
        <f t="shared" si="2"/>
        <v>262144</v>
      </c>
    </row>
    <row r="35" spans="1:6">
      <c r="A35" t="s">
        <v>189</v>
      </c>
      <c r="B35">
        <v>149340</v>
      </c>
      <c r="C35">
        <f t="shared" si="4"/>
        <v>45660</v>
      </c>
      <c r="D35">
        <f t="shared" si="0"/>
        <v>112804</v>
      </c>
      <c r="E35" s="1">
        <f t="shared" si="1"/>
        <v>0.5696868896484375</v>
      </c>
      <c r="F35">
        <f t="shared" si="2"/>
        <v>262144</v>
      </c>
    </row>
    <row r="36" spans="1:6">
      <c r="A36" t="s">
        <v>202</v>
      </c>
      <c r="B36">
        <v>157692</v>
      </c>
      <c r="C36">
        <f t="shared" si="4"/>
        <v>-8352</v>
      </c>
      <c r="D36">
        <f t="shared" si="0"/>
        <v>104452</v>
      </c>
      <c r="E36" s="1">
        <f t="shared" si="1"/>
        <v>0.6015472412109375</v>
      </c>
      <c r="F36">
        <f t="shared" si="2"/>
        <v>262144</v>
      </c>
    </row>
    <row r="37" spans="1:6">
      <c r="A37" t="s">
        <v>203</v>
      </c>
      <c r="B37">
        <v>156924</v>
      </c>
      <c r="C37">
        <f t="shared" si="4"/>
        <v>768</v>
      </c>
      <c r="D37">
        <f t="shared" si="0"/>
        <v>105220</v>
      </c>
      <c r="E37" s="1">
        <f t="shared" si="1"/>
        <v>0.5986175537109375</v>
      </c>
      <c r="F37">
        <f t="shared" si="2"/>
        <v>262144</v>
      </c>
    </row>
    <row r="38" spans="1:6">
      <c r="A38" t="s">
        <v>204</v>
      </c>
      <c r="B38">
        <v>163076</v>
      </c>
      <c r="C38">
        <f t="shared" si="4"/>
        <v>-6152</v>
      </c>
      <c r="D38">
        <f t="shared" si="0"/>
        <v>99068</v>
      </c>
      <c r="E38" s="1">
        <f t="shared" si="1"/>
        <v>0.6220855712890625</v>
      </c>
      <c r="F38">
        <f t="shared" si="2"/>
        <v>262144</v>
      </c>
    </row>
    <row r="39" spans="1:6">
      <c r="A39" t="s">
        <v>205</v>
      </c>
      <c r="B39">
        <v>164892</v>
      </c>
      <c r="C39">
        <f t="shared" si="4"/>
        <v>-1816</v>
      </c>
      <c r="D39">
        <f t="shared" si="0"/>
        <v>97252</v>
      </c>
      <c r="E39" s="1">
        <f t="shared" si="1"/>
        <v>0.6290130615234375</v>
      </c>
      <c r="F39">
        <f t="shared" si="2"/>
        <v>262144</v>
      </c>
    </row>
    <row r="40" spans="1:6">
      <c r="A40" t="s">
        <v>207</v>
      </c>
      <c r="B40">
        <v>164508</v>
      </c>
      <c r="C40">
        <f t="shared" si="4"/>
        <v>384</v>
      </c>
      <c r="D40">
        <f t="shared" si="0"/>
        <v>97636</v>
      </c>
      <c r="E40" s="1">
        <f t="shared" si="1"/>
        <v>0.6275482177734375</v>
      </c>
      <c r="F40">
        <f t="shared" si="2"/>
        <v>262144</v>
      </c>
    </row>
    <row r="41" spans="1:6">
      <c r="A41" t="s">
        <v>208</v>
      </c>
      <c r="B41">
        <v>158260</v>
      </c>
      <c r="C41">
        <f t="shared" si="4"/>
        <v>6248</v>
      </c>
      <c r="D41">
        <f t="shared" si="0"/>
        <v>103884</v>
      </c>
      <c r="E41" s="1">
        <f t="shared" si="1"/>
        <v>0.6037139892578125</v>
      </c>
      <c r="F41">
        <f t="shared" si="2"/>
        <v>262144</v>
      </c>
    </row>
    <row r="42" spans="1:6">
      <c r="A42" t="s">
        <v>209</v>
      </c>
      <c r="B42">
        <v>157428</v>
      </c>
      <c r="C42">
        <f t="shared" si="4"/>
        <v>832</v>
      </c>
      <c r="D42">
        <f t="shared" si="0"/>
        <v>104716</v>
      </c>
      <c r="E42" s="1">
        <f t="shared" si="1"/>
        <v>0.6005401611328125</v>
      </c>
      <c r="F42">
        <f t="shared" si="2"/>
        <v>262144</v>
      </c>
    </row>
    <row r="43" spans="1:6">
      <c r="A43" t="s">
        <v>210</v>
      </c>
      <c r="B43">
        <v>153588</v>
      </c>
      <c r="C43">
        <f t="shared" si="4"/>
        <v>3840</v>
      </c>
      <c r="D43">
        <f t="shared" si="0"/>
        <v>108556</v>
      </c>
      <c r="E43" s="1">
        <f t="shared" si="1"/>
        <v>0.5858917236328125</v>
      </c>
      <c r="F43">
        <f t="shared" si="2"/>
        <v>262144</v>
      </c>
    </row>
    <row r="44" spans="1:6">
      <c r="A44" t="s">
        <v>213</v>
      </c>
      <c r="B44">
        <v>153332</v>
      </c>
      <c r="C44">
        <f t="shared" si="4"/>
        <v>256</v>
      </c>
      <c r="D44">
        <f t="shared" si="0"/>
        <v>108812</v>
      </c>
      <c r="E44" s="1">
        <f t="shared" si="1"/>
        <v>0.5849151611328125</v>
      </c>
      <c r="F44">
        <f t="shared" si="2"/>
        <v>262144</v>
      </c>
    </row>
    <row r="45" spans="1:6">
      <c r="A45" t="s">
        <v>242</v>
      </c>
      <c r="B45">
        <v>152668</v>
      </c>
      <c r="C45">
        <f t="shared" si="4"/>
        <v>664</v>
      </c>
      <c r="D45">
        <f t="shared" si="0"/>
        <v>109476</v>
      </c>
      <c r="E45" s="1">
        <f t="shared" si="1"/>
        <v>0.5823822021484375</v>
      </c>
      <c r="F45">
        <f t="shared" si="2"/>
        <v>262144</v>
      </c>
    </row>
    <row r="46" spans="1:6">
      <c r="A46" t="s">
        <v>253</v>
      </c>
      <c r="B46">
        <v>138664</v>
      </c>
      <c r="C46">
        <f t="shared" si="4"/>
        <v>14004</v>
      </c>
      <c r="D46">
        <f t="shared" si="0"/>
        <v>123480</v>
      </c>
      <c r="E46" s="1">
        <f t="shared" si="1"/>
        <v>0.528961181640625</v>
      </c>
      <c r="F46">
        <f t="shared" si="2"/>
        <v>262144</v>
      </c>
    </row>
    <row r="47" spans="1:6">
      <c r="A47" t="s">
        <v>293</v>
      </c>
      <c r="B47">
        <v>137944</v>
      </c>
      <c r="C47">
        <f t="shared" si="4"/>
        <v>720</v>
      </c>
      <c r="D47">
        <f t="shared" si="0"/>
        <v>124200</v>
      </c>
      <c r="E47" s="1">
        <f t="shared" si="1"/>
        <v>0.526214599609375</v>
      </c>
      <c r="F47">
        <f t="shared" si="2"/>
        <v>262144</v>
      </c>
    </row>
    <row r="48" spans="1:6">
      <c r="A48" t="s">
        <v>294</v>
      </c>
      <c r="B48">
        <v>137224</v>
      </c>
      <c r="C48">
        <f t="shared" si="4"/>
        <v>720</v>
      </c>
      <c r="D48">
        <f t="shared" si="0"/>
        <v>124920</v>
      </c>
      <c r="E48" s="1">
        <f t="shared" si="1"/>
        <v>0.523468017578125</v>
      </c>
      <c r="F48">
        <f t="shared" si="2"/>
        <v>262144</v>
      </c>
    </row>
    <row r="49" spans="1:6">
      <c r="A49" t="s">
        <v>294</v>
      </c>
      <c r="B49">
        <v>135784</v>
      </c>
      <c r="C49">
        <f t="shared" si="4"/>
        <v>1440</v>
      </c>
      <c r="D49">
        <f t="shared" si="0"/>
        <v>126360</v>
      </c>
      <c r="E49" s="1">
        <f t="shared" si="1"/>
        <v>0.517974853515625</v>
      </c>
      <c r="F49">
        <f t="shared" si="2"/>
        <v>262144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workbookViewId="0">
      <selection activeCell="A54" sqref="A54:XFD58"/>
    </sheetView>
  </sheetViews>
  <sheetFormatPr defaultRowHeight="15"/>
  <cols>
    <col min="1" max="1" width="12.42578125" bestFit="1" customWidth="1"/>
    <col min="4" max="4" width="9.140625" style="1"/>
  </cols>
  <sheetData>
    <row r="1" spans="1:4">
      <c r="B1" t="s">
        <v>66</v>
      </c>
      <c r="C1" t="s">
        <v>64</v>
      </c>
      <c r="D1" s="1" t="s">
        <v>65</v>
      </c>
    </row>
    <row r="2" spans="1:4">
      <c r="A2" t="s">
        <v>71</v>
      </c>
      <c r="B2">
        <v>316525</v>
      </c>
      <c r="C2">
        <v>138178</v>
      </c>
      <c r="D2" s="1">
        <f>(B2-C2)/B2</f>
        <v>0.56345312376589529</v>
      </c>
    </row>
    <row r="3" spans="1:4">
      <c r="A3" t="s">
        <v>73</v>
      </c>
      <c r="B3">
        <v>375375</v>
      </c>
      <c r="C3">
        <v>103804</v>
      </c>
      <c r="D3" s="1">
        <f>(B3-C3)/B3</f>
        <v>0.7234658674658675</v>
      </c>
    </row>
    <row r="4" spans="1:4">
      <c r="A4" t="s">
        <v>74</v>
      </c>
      <c r="B4">
        <v>339900</v>
      </c>
      <c r="C4">
        <v>91496</v>
      </c>
      <c r="D4" s="1">
        <f>(B4-C4)/B4</f>
        <v>0.73081494557222715</v>
      </c>
    </row>
    <row r="5" spans="1:4">
      <c r="A5" t="s">
        <v>72</v>
      </c>
      <c r="B5">
        <v>360800</v>
      </c>
      <c r="C5">
        <v>86607</v>
      </c>
      <c r="D5" s="1">
        <f>(B5-C5)/B5</f>
        <v>0.75995842572062089</v>
      </c>
    </row>
    <row r="6" spans="1:4">
      <c r="A6" t="s">
        <v>70</v>
      </c>
      <c r="B6">
        <v>346500</v>
      </c>
      <c r="C6">
        <v>52928</v>
      </c>
      <c r="D6" s="1">
        <f>(B6-C6)/B6</f>
        <v>0.84724963924963925</v>
      </c>
    </row>
    <row r="8" spans="1:4">
      <c r="A8" t="s">
        <v>67</v>
      </c>
      <c r="B8">
        <v>336875</v>
      </c>
      <c r="C8">
        <v>63743</v>
      </c>
      <c r="D8" s="1">
        <f>(B8-C8)/B8</f>
        <v>0.81078144712430422</v>
      </c>
    </row>
    <row r="9" spans="1:4">
      <c r="A9" t="s">
        <v>68</v>
      </c>
      <c r="B9">
        <v>341825</v>
      </c>
      <c r="C9">
        <v>59687</v>
      </c>
      <c r="D9" s="1">
        <f>(B9-C9)/B9</f>
        <v>0.8253872595626417</v>
      </c>
    </row>
    <row r="10" spans="1:4">
      <c r="A10" t="s">
        <v>69</v>
      </c>
      <c r="B10">
        <v>298375</v>
      </c>
      <c r="C10">
        <v>23886</v>
      </c>
      <c r="D10" s="1">
        <f>(B10-C10)/B10</f>
        <v>0.91994637620444075</v>
      </c>
    </row>
    <row r="12" spans="1:4">
      <c r="A12" t="s">
        <v>170</v>
      </c>
      <c r="B12">
        <v>300300</v>
      </c>
      <c r="C12">
        <v>121</v>
      </c>
      <c r="D12" s="1">
        <f t="shared" ref="D12:D14" si="0">(B12-C12)/B12</f>
        <v>0.99959706959706962</v>
      </c>
    </row>
    <row r="13" spans="1:4">
      <c r="B13">
        <v>609637</v>
      </c>
      <c r="C13">
        <v>31503</v>
      </c>
      <c r="D13" s="1">
        <f t="shared" si="0"/>
        <v>0.94832498683642885</v>
      </c>
    </row>
    <row r="14" spans="1:4">
      <c r="B14">
        <v>303246</v>
      </c>
      <c r="C14">
        <v>31007</v>
      </c>
      <c r="D14" s="1">
        <f t="shared" si="0"/>
        <v>0.89774968177651149</v>
      </c>
    </row>
    <row r="17" spans="2:4">
      <c r="B17">
        <v>221584</v>
      </c>
      <c r="C17">
        <v>49910</v>
      </c>
      <c r="D17" s="1">
        <f>(B17-C17)/B17</f>
        <v>0.77475810527835942</v>
      </c>
    </row>
    <row r="18" spans="2:4">
      <c r="B18">
        <v>385236</v>
      </c>
      <c r="C18">
        <v>102051</v>
      </c>
      <c r="D18" s="1">
        <f>(B18-C18)/B18</f>
        <v>0.73509485094850946</v>
      </c>
    </row>
    <row r="19" spans="2:4">
      <c r="B19">
        <v>900701</v>
      </c>
      <c r="C19">
        <v>211565</v>
      </c>
      <c r="D19" s="1">
        <f>(B19-C19)/B19</f>
        <v>0.76511073041997291</v>
      </c>
    </row>
    <row r="20" spans="2:4">
      <c r="B20">
        <v>1324687</v>
      </c>
      <c r="C20">
        <v>265815</v>
      </c>
      <c r="D20" s="1">
        <f>(B20-C20)/B20</f>
        <v>0.79933750387827462</v>
      </c>
    </row>
    <row r="24" spans="2:4">
      <c r="B24">
        <v>19403050</v>
      </c>
      <c r="C24">
        <v>386375</v>
      </c>
      <c r="D24" s="3">
        <f>B24/C24</f>
        <v>50.218181818181819</v>
      </c>
    </row>
    <row r="25" spans="2:4">
      <c r="B25">
        <v>12898540</v>
      </c>
      <c r="C25">
        <v>256850</v>
      </c>
      <c r="D25" s="3">
        <f>B25/C25</f>
        <v>50.218181818181819</v>
      </c>
    </row>
    <row r="26" spans="2:4">
      <c r="D26" s="3"/>
    </row>
    <row r="27" spans="2:4">
      <c r="B27">
        <v>25321632</v>
      </c>
      <c r="C27">
        <v>754600</v>
      </c>
      <c r="D27" s="3">
        <f t="shared" ref="D27:D37" si="1">B27/C27</f>
        <v>33.556363636363635</v>
      </c>
    </row>
    <row r="28" spans="2:4">
      <c r="B28">
        <v>7490979</v>
      </c>
      <c r="C28">
        <v>292335</v>
      </c>
      <c r="D28" s="3">
        <f t="shared" si="1"/>
        <v>25.624639540253476</v>
      </c>
    </row>
    <row r="29" spans="2:4">
      <c r="B29">
        <v>15277914</v>
      </c>
      <c r="C29">
        <v>596210</v>
      </c>
      <c r="D29" s="3">
        <f t="shared" si="1"/>
        <v>25.625054930309791</v>
      </c>
    </row>
    <row r="30" spans="2:4">
      <c r="B30">
        <v>12156075</v>
      </c>
      <c r="C30">
        <v>474375</v>
      </c>
      <c r="D30" s="3">
        <f t="shared" si="1"/>
        <v>25.625454545454545</v>
      </c>
    </row>
    <row r="31" spans="2:4">
      <c r="D31" s="3"/>
    </row>
    <row r="32" spans="2:4">
      <c r="D32" s="3"/>
    </row>
    <row r="33" spans="1:4">
      <c r="D33" s="3"/>
    </row>
    <row r="34" spans="1:4">
      <c r="B34">
        <v>8079665</v>
      </c>
      <c r="C34">
        <v>207925</v>
      </c>
      <c r="D34" s="3">
        <f t="shared" si="1"/>
        <v>38.858554767343996</v>
      </c>
    </row>
    <row r="35" spans="1:4">
      <c r="B35">
        <v>12576521</v>
      </c>
      <c r="C35">
        <v>345381</v>
      </c>
      <c r="D35" s="3">
        <f t="shared" si="1"/>
        <v>36.413470920519657</v>
      </c>
    </row>
    <row r="36" spans="1:4">
      <c r="B36">
        <v>25831030</v>
      </c>
      <c r="C36">
        <v>533011</v>
      </c>
      <c r="D36" s="3">
        <f t="shared" si="1"/>
        <v>48.462470755763015</v>
      </c>
    </row>
    <row r="37" spans="1:4">
      <c r="B37">
        <v>53728812</v>
      </c>
      <c r="C37">
        <v>862335</v>
      </c>
      <c r="D37" s="3">
        <f t="shared" si="1"/>
        <v>62.306194228461095</v>
      </c>
    </row>
    <row r="38" spans="1:4">
      <c r="D38" s="3"/>
    </row>
    <row r="39" spans="1:4">
      <c r="A39" t="s">
        <v>171</v>
      </c>
      <c r="B39">
        <v>207925</v>
      </c>
      <c r="C39">
        <v>16331</v>
      </c>
      <c r="D39" s="1">
        <f>(B39-C39)/B39</f>
        <v>0.92145725622219554</v>
      </c>
    </row>
    <row r="40" spans="1:4">
      <c r="B40">
        <v>345381</v>
      </c>
      <c r="C40">
        <v>16331</v>
      </c>
      <c r="D40" s="1">
        <f>(B40-C40)/B40</f>
        <v>0.95271598611388586</v>
      </c>
    </row>
    <row r="41" spans="1:4">
      <c r="B41">
        <v>533011</v>
      </c>
      <c r="C41">
        <v>91860</v>
      </c>
      <c r="D41" s="1">
        <f>(B41-C41)/B41</f>
        <v>0.82765834100984781</v>
      </c>
    </row>
    <row r="42" spans="1:4">
      <c r="B42">
        <v>862335</v>
      </c>
      <c r="C42">
        <v>271988</v>
      </c>
      <c r="D42" s="1">
        <f>(B42-C42)/B42</f>
        <v>0.68459125513866426</v>
      </c>
    </row>
    <row r="44" spans="1:4">
      <c r="A44" t="s">
        <v>172</v>
      </c>
      <c r="B44">
        <v>355300</v>
      </c>
      <c r="C44">
        <v>56</v>
      </c>
      <c r="D44" s="1">
        <f>(B44-C44)/B44</f>
        <v>0.99984238671545178</v>
      </c>
    </row>
    <row r="45" spans="1:4">
      <c r="B45">
        <v>684522</v>
      </c>
      <c r="C45">
        <v>56463</v>
      </c>
      <c r="D45" s="1">
        <f>(B45-C45)/B45</f>
        <v>0.91751470369104282</v>
      </c>
    </row>
    <row r="46" spans="1:4">
      <c r="B46">
        <v>996768</v>
      </c>
      <c r="C46">
        <v>132268</v>
      </c>
      <c r="D46" s="1">
        <f>(B46-C46)/B46</f>
        <v>0.86730312369578477</v>
      </c>
    </row>
    <row r="47" spans="1:4">
      <c r="B47">
        <v>2370729</v>
      </c>
      <c r="C47">
        <v>191714</v>
      </c>
      <c r="D47" s="1">
        <f>(B47-C47)/B47</f>
        <v>0.91913289119085306</v>
      </c>
    </row>
    <row r="49" spans="1:4">
      <c r="B49">
        <v>7348896</v>
      </c>
      <c r="C49">
        <v>355300</v>
      </c>
      <c r="D49" s="3">
        <f>B49/C49</f>
        <v>20.683636363636364</v>
      </c>
    </row>
    <row r="50" spans="1:4">
      <c r="B50">
        <v>23102298</v>
      </c>
      <c r="C50">
        <v>684522</v>
      </c>
      <c r="D50" s="3">
        <f>B50/C50</f>
        <v>33.749533250940075</v>
      </c>
    </row>
    <row r="51" spans="1:4">
      <c r="B51">
        <v>40569034</v>
      </c>
      <c r="C51">
        <v>996768</v>
      </c>
      <c r="D51" s="3">
        <f>B51/C51</f>
        <v>40.700578268965295</v>
      </c>
    </row>
    <row r="52" spans="1:4">
      <c r="B52">
        <v>90746637</v>
      </c>
      <c r="C52">
        <v>2370729</v>
      </c>
      <c r="D52" s="3">
        <f>B52/C52</f>
        <v>38.277946150740974</v>
      </c>
    </row>
    <row r="54" spans="1:4">
      <c r="A54" t="s">
        <v>179</v>
      </c>
      <c r="B54">
        <v>149600</v>
      </c>
      <c r="C54">
        <v>56</v>
      </c>
      <c r="D54" s="1">
        <f>(B54-C54)/B54</f>
        <v>0.99962566844919787</v>
      </c>
    </row>
    <row r="55" spans="1:4">
      <c r="B55">
        <v>530970</v>
      </c>
      <c r="C55">
        <v>16223</v>
      </c>
      <c r="D55" s="1">
        <f>(B55-C55)/B55</f>
        <v>0.96944648473548412</v>
      </c>
    </row>
    <row r="56" spans="1:4">
      <c r="B56">
        <v>771196</v>
      </c>
      <c r="C56">
        <v>53583</v>
      </c>
      <c r="D56" s="1">
        <f>(B56-C56)/B56</f>
        <v>0.93051960850419346</v>
      </c>
    </row>
    <row r="57" spans="1:4">
      <c r="B57">
        <v>234366</v>
      </c>
      <c r="C57">
        <v>34445</v>
      </c>
      <c r="D57" s="1">
        <f>(B57-C57)/B57</f>
        <v>0.85302902298114913</v>
      </c>
    </row>
    <row r="58" spans="1:4">
      <c r="B58">
        <v>686728</v>
      </c>
      <c r="C58">
        <v>79842</v>
      </c>
      <c r="D58" s="1">
        <f>(B58-C58)/B58</f>
        <v>0.8837356274973498</v>
      </c>
    </row>
    <row r="60" spans="1:4">
      <c r="B60">
        <v>149600</v>
      </c>
      <c r="C60">
        <v>304640</v>
      </c>
      <c r="D60" s="4">
        <f>C60/B60</f>
        <v>2.0363636363636362</v>
      </c>
    </row>
    <row r="61" spans="1:4">
      <c r="B61">
        <v>530972</v>
      </c>
      <c r="C61">
        <v>1422488</v>
      </c>
      <c r="D61" s="4">
        <f>C61/B61</f>
        <v>2.6790263893387976</v>
      </c>
    </row>
    <row r="62" spans="1:4">
      <c r="B62">
        <v>771197</v>
      </c>
      <c r="C62">
        <v>2648591</v>
      </c>
      <c r="D62" s="4">
        <f>C62/B62</f>
        <v>3.4343896565987677</v>
      </c>
    </row>
    <row r="63" spans="1:4">
      <c r="B63">
        <v>234366</v>
      </c>
      <c r="C63">
        <v>1173914</v>
      </c>
      <c r="D63" s="4">
        <f>C63/B63</f>
        <v>5.0088920747890056</v>
      </c>
    </row>
    <row r="64" spans="1:4">
      <c r="B64">
        <v>686730</v>
      </c>
      <c r="C64">
        <v>3358140</v>
      </c>
      <c r="D64" s="4">
        <f>C64/B64</f>
        <v>4.890044122144074</v>
      </c>
    </row>
    <row r="68" spans="2:4">
      <c r="B68">
        <v>255563</v>
      </c>
      <c r="C68">
        <v>36168</v>
      </c>
      <c r="D68" s="1">
        <f>(B68-C68)/B68</f>
        <v>0.85847716609994407</v>
      </c>
    </row>
    <row r="71" spans="2:4">
      <c r="B71">
        <v>255565</v>
      </c>
      <c r="C71">
        <v>1221560</v>
      </c>
      <c r="D71" s="4">
        <f>C71/B71</f>
        <v>4.779840745015945</v>
      </c>
    </row>
    <row r="77" spans="2:4">
      <c r="B77">
        <v>75736</v>
      </c>
      <c r="C77">
        <v>122</v>
      </c>
      <c r="D77" s="1">
        <f>(B77-C77)/B77</f>
        <v>0.99838914122742162</v>
      </c>
    </row>
    <row r="78" spans="2:4">
      <c r="B78">
        <v>219440</v>
      </c>
      <c r="C78">
        <v>17985</v>
      </c>
      <c r="D78" s="1">
        <f>(B78-C78)/B78</f>
        <v>0.91804137805322639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68"/>
  <sheetViews>
    <sheetView topLeftCell="A43" workbookViewId="0">
      <selection activeCell="G68" sqref="G68"/>
    </sheetView>
  </sheetViews>
  <sheetFormatPr defaultRowHeight="15"/>
  <cols>
    <col min="1" max="1" width="20" bestFit="1" customWidth="1"/>
    <col min="2" max="2" width="11.7109375" style="2" customWidth="1"/>
    <col min="3" max="3" width="9.140625" style="2"/>
    <col min="7" max="7" width="9.140625" style="1"/>
  </cols>
  <sheetData>
    <row r="1" spans="1:8">
      <c r="B1" s="2" t="s">
        <v>156</v>
      </c>
      <c r="C1" s="2" t="s">
        <v>79</v>
      </c>
      <c r="D1" t="s">
        <v>80</v>
      </c>
      <c r="E1" t="s">
        <v>66</v>
      </c>
      <c r="F1" t="s">
        <v>3</v>
      </c>
      <c r="G1" s="1" t="s">
        <v>82</v>
      </c>
      <c r="H1" t="s">
        <v>66</v>
      </c>
    </row>
    <row r="2" spans="1:8">
      <c r="A2" t="s">
        <v>81</v>
      </c>
      <c r="C2" s="2">
        <v>944</v>
      </c>
      <c r="D2" s="2">
        <v>6904</v>
      </c>
      <c r="E2" s="2">
        <f>C2+D2</f>
        <v>7848</v>
      </c>
      <c r="F2" s="2">
        <f>H2-E2</f>
        <v>24920</v>
      </c>
      <c r="G2" s="1">
        <f>1-(F2/H2)</f>
        <v>0.239501953125</v>
      </c>
      <c r="H2">
        <v>32768</v>
      </c>
    </row>
    <row r="3" spans="1:8">
      <c r="A3" t="s">
        <v>83</v>
      </c>
      <c r="C3" s="2">
        <v>924</v>
      </c>
      <c r="D3" s="2">
        <v>6905</v>
      </c>
      <c r="E3" s="2">
        <f>C3+D3</f>
        <v>7829</v>
      </c>
      <c r="F3" s="2">
        <f>H3-E3</f>
        <v>24939</v>
      </c>
      <c r="G3" s="1">
        <f>1-(F3/H3)</f>
        <v>0.238922119140625</v>
      </c>
      <c r="H3">
        <v>32768</v>
      </c>
    </row>
    <row r="4" spans="1:8">
      <c r="E4" s="2"/>
      <c r="F4" s="2"/>
    </row>
    <row r="5" spans="1:8">
      <c r="A5" t="s">
        <v>155</v>
      </c>
      <c r="B5" s="2">
        <v>8124</v>
      </c>
      <c r="C5" s="2">
        <v>900</v>
      </c>
      <c r="D5" s="2">
        <v>6904</v>
      </c>
      <c r="E5" s="2">
        <f t="shared" ref="E5:E11" si="0">C5+D5+B5</f>
        <v>15928</v>
      </c>
      <c r="F5" s="2">
        <f t="shared" ref="F5" si="1">H5-E5</f>
        <v>16840</v>
      </c>
      <c r="G5" s="1">
        <f t="shared" ref="G5:G23" si="2">1-(F5/H5)</f>
        <v>0.486083984375</v>
      </c>
      <c r="H5">
        <v>32768</v>
      </c>
    </row>
    <row r="6" spans="1:8">
      <c r="A6" t="s">
        <v>157</v>
      </c>
      <c r="B6" s="2">
        <v>8984</v>
      </c>
      <c r="C6" s="2">
        <v>900</v>
      </c>
      <c r="D6" s="2">
        <v>6908</v>
      </c>
      <c r="E6" s="2">
        <f t="shared" si="0"/>
        <v>16792</v>
      </c>
      <c r="F6" s="2">
        <f t="shared" ref="F6" si="3">H6-E6</f>
        <v>15976</v>
      </c>
      <c r="G6" s="1">
        <f t="shared" si="2"/>
        <v>0.512451171875</v>
      </c>
      <c r="H6">
        <v>32768</v>
      </c>
    </row>
    <row r="7" spans="1:8">
      <c r="A7" t="s">
        <v>158</v>
      </c>
      <c r="B7" s="2">
        <v>10568</v>
      </c>
      <c r="C7" s="2">
        <v>900</v>
      </c>
      <c r="D7" s="2">
        <v>6908</v>
      </c>
      <c r="E7" s="2">
        <f t="shared" si="0"/>
        <v>18376</v>
      </c>
      <c r="F7" s="2">
        <f t="shared" ref="F7" si="4">H7-E7</f>
        <v>14392</v>
      </c>
      <c r="G7" s="1">
        <f t="shared" si="2"/>
        <v>0.560791015625</v>
      </c>
      <c r="H7">
        <v>32768</v>
      </c>
    </row>
    <row r="8" spans="1:8">
      <c r="A8" t="s">
        <v>159</v>
      </c>
      <c r="B8" s="2">
        <v>12544</v>
      </c>
      <c r="C8" s="2">
        <v>900</v>
      </c>
      <c r="D8" s="2">
        <v>6908</v>
      </c>
      <c r="E8" s="2">
        <f t="shared" si="0"/>
        <v>20352</v>
      </c>
      <c r="F8" s="2">
        <f t="shared" ref="F8" si="5">H8-E8</f>
        <v>12416</v>
      </c>
      <c r="G8" s="1">
        <f t="shared" si="2"/>
        <v>0.62109375</v>
      </c>
      <c r="H8">
        <v>32768</v>
      </c>
    </row>
    <row r="9" spans="1:8">
      <c r="A9" t="s">
        <v>160</v>
      </c>
      <c r="B9" s="2">
        <v>15736</v>
      </c>
      <c r="C9" s="2">
        <v>900</v>
      </c>
      <c r="D9" s="2">
        <v>6908</v>
      </c>
      <c r="E9" s="2">
        <f t="shared" si="0"/>
        <v>23544</v>
      </c>
      <c r="F9" s="2">
        <f t="shared" ref="F9" si="6">H9-E9</f>
        <v>9224</v>
      </c>
      <c r="G9" s="1">
        <f t="shared" si="2"/>
        <v>0.718505859375</v>
      </c>
      <c r="H9">
        <v>32768</v>
      </c>
    </row>
    <row r="10" spans="1:8">
      <c r="A10" t="s">
        <v>161</v>
      </c>
      <c r="B10" s="2">
        <v>16672</v>
      </c>
      <c r="C10" s="2">
        <v>900</v>
      </c>
      <c r="D10" s="2">
        <v>6908</v>
      </c>
      <c r="E10" s="2">
        <f t="shared" si="0"/>
        <v>24480</v>
      </c>
      <c r="F10" s="2">
        <f t="shared" ref="F10" si="7">H10-E10</f>
        <v>8288</v>
      </c>
      <c r="G10" s="1">
        <f t="shared" si="2"/>
        <v>0.7470703125</v>
      </c>
      <c r="H10">
        <v>32768</v>
      </c>
    </row>
    <row r="11" spans="1:8">
      <c r="A11" t="s">
        <v>162</v>
      </c>
      <c r="B11" s="2">
        <v>17080</v>
      </c>
      <c r="C11" s="2">
        <v>900</v>
      </c>
      <c r="D11" s="2">
        <v>6908</v>
      </c>
      <c r="E11" s="2">
        <f t="shared" si="0"/>
        <v>24888</v>
      </c>
      <c r="F11" s="2">
        <f t="shared" ref="F11" si="8">H11-E11</f>
        <v>7880</v>
      </c>
      <c r="G11" s="1">
        <f t="shared" si="2"/>
        <v>0.759521484375</v>
      </c>
      <c r="H11">
        <v>32768</v>
      </c>
    </row>
    <row r="12" spans="1:8">
      <c r="A12" t="s">
        <v>163</v>
      </c>
      <c r="B12" s="2">
        <v>17316</v>
      </c>
      <c r="C12" s="2">
        <v>900</v>
      </c>
      <c r="D12" s="2">
        <v>6908</v>
      </c>
      <c r="E12" s="2">
        <f t="shared" ref="E12:E13" si="9">C12+D12+B12</f>
        <v>25124</v>
      </c>
      <c r="F12" s="2">
        <f t="shared" ref="F12" si="10">H12-E12</f>
        <v>7644</v>
      </c>
      <c r="G12" s="1">
        <f t="shared" si="2"/>
        <v>0.7667236328125</v>
      </c>
      <c r="H12">
        <v>32768</v>
      </c>
    </row>
    <row r="13" spans="1:8">
      <c r="A13" t="s">
        <v>164</v>
      </c>
      <c r="B13" s="2">
        <v>17264</v>
      </c>
      <c r="C13" s="2">
        <v>1044</v>
      </c>
      <c r="D13" s="2">
        <v>6908</v>
      </c>
      <c r="E13" s="2">
        <f t="shared" si="9"/>
        <v>25216</v>
      </c>
      <c r="F13" s="2">
        <f t="shared" ref="F13" si="11">H13-E13</f>
        <v>7552</v>
      </c>
      <c r="G13" s="1">
        <f t="shared" si="2"/>
        <v>0.76953125</v>
      </c>
      <c r="H13">
        <v>32768</v>
      </c>
    </row>
    <row r="14" spans="1:8">
      <c r="A14" t="s">
        <v>164</v>
      </c>
      <c r="B14" s="2">
        <v>17488</v>
      </c>
      <c r="C14" s="2">
        <v>1068</v>
      </c>
      <c r="D14" s="2">
        <v>6908</v>
      </c>
      <c r="E14" s="2">
        <f t="shared" ref="E14" si="12">C14+D14+B14</f>
        <v>25464</v>
      </c>
      <c r="F14" s="2">
        <f t="shared" ref="F14" si="13">H14-E14</f>
        <v>7304</v>
      </c>
      <c r="G14" s="1">
        <f t="shared" si="2"/>
        <v>0.777099609375</v>
      </c>
      <c r="H14">
        <v>32768</v>
      </c>
    </row>
    <row r="15" spans="1:8">
      <c r="A15" t="s">
        <v>164</v>
      </c>
      <c r="B15" s="2">
        <v>17524</v>
      </c>
      <c r="C15" s="2">
        <v>1068</v>
      </c>
      <c r="D15" s="2">
        <v>6908</v>
      </c>
      <c r="E15" s="2">
        <f t="shared" ref="E15" si="14">C15+D15+B15</f>
        <v>25500</v>
      </c>
      <c r="F15" s="2">
        <f t="shared" ref="F15" si="15">H15-E15</f>
        <v>7268</v>
      </c>
      <c r="G15" s="1">
        <f t="shared" si="2"/>
        <v>0.7781982421875</v>
      </c>
      <c r="H15">
        <v>32768</v>
      </c>
    </row>
    <row r="16" spans="1:8">
      <c r="A16" t="s">
        <v>164</v>
      </c>
      <c r="B16" s="2">
        <v>17592</v>
      </c>
      <c r="C16" s="2">
        <v>2064</v>
      </c>
      <c r="D16" s="2">
        <v>6908</v>
      </c>
      <c r="E16" s="2">
        <f t="shared" ref="E16" si="16">C16+D16+B16</f>
        <v>26564</v>
      </c>
      <c r="F16" s="2">
        <f t="shared" ref="F16" si="17">H16-E16</f>
        <v>6204</v>
      </c>
      <c r="G16" s="1">
        <f t="shared" si="2"/>
        <v>0.8106689453125</v>
      </c>
      <c r="H16">
        <v>32768</v>
      </c>
    </row>
    <row r="17" spans="1:8">
      <c r="A17" t="s">
        <v>164</v>
      </c>
      <c r="B17" s="2">
        <v>17600</v>
      </c>
      <c r="C17" s="2">
        <v>2064</v>
      </c>
      <c r="D17" s="2">
        <v>6904</v>
      </c>
      <c r="E17" s="2">
        <f t="shared" ref="E17:E19" si="18">C17+D17+B17</f>
        <v>26568</v>
      </c>
      <c r="F17" s="2">
        <f t="shared" ref="F17" si="19">H17-E17</f>
        <v>6200</v>
      </c>
      <c r="G17" s="1">
        <f t="shared" si="2"/>
        <v>0.810791015625</v>
      </c>
      <c r="H17">
        <v>32768</v>
      </c>
    </row>
    <row r="18" spans="1:8">
      <c r="A18" t="s">
        <v>164</v>
      </c>
      <c r="B18" s="2">
        <v>18296</v>
      </c>
      <c r="C18" s="2">
        <v>2144</v>
      </c>
      <c r="D18" s="2">
        <v>6904</v>
      </c>
      <c r="E18" s="2">
        <f t="shared" si="18"/>
        <v>27344</v>
      </c>
      <c r="F18" s="2">
        <f t="shared" ref="F18" si="20">H18-E18</f>
        <v>5424</v>
      </c>
      <c r="G18" s="1">
        <f t="shared" si="2"/>
        <v>0.83447265625</v>
      </c>
      <c r="H18">
        <v>32768</v>
      </c>
    </row>
    <row r="19" spans="1:8">
      <c r="A19" t="s">
        <v>164</v>
      </c>
      <c r="B19" s="2">
        <v>18972</v>
      </c>
      <c r="C19" s="2">
        <v>2200</v>
      </c>
      <c r="D19" s="2">
        <v>6908</v>
      </c>
      <c r="E19" s="2">
        <f t="shared" si="18"/>
        <v>28080</v>
      </c>
      <c r="F19" s="2">
        <f t="shared" ref="F19" si="21">H19-E19</f>
        <v>4688</v>
      </c>
      <c r="G19" s="1">
        <f t="shared" si="2"/>
        <v>0.85693359375</v>
      </c>
      <c r="H19">
        <v>32768</v>
      </c>
    </row>
    <row r="20" spans="1:8">
      <c r="A20" t="s">
        <v>165</v>
      </c>
      <c r="B20" s="2">
        <v>13644</v>
      </c>
      <c r="C20" s="2">
        <v>2200</v>
      </c>
      <c r="D20" s="2">
        <v>6908</v>
      </c>
      <c r="E20" s="2">
        <f t="shared" ref="E20:E21" si="22">C20+D20+B20</f>
        <v>22752</v>
      </c>
      <c r="F20" s="2">
        <f t="shared" ref="F20" si="23">H20-E20</f>
        <v>10016</v>
      </c>
      <c r="G20" s="1">
        <f t="shared" si="2"/>
        <v>0.6943359375</v>
      </c>
      <c r="H20">
        <v>32768</v>
      </c>
    </row>
    <row r="21" spans="1:8">
      <c r="A21" t="s">
        <v>166</v>
      </c>
      <c r="B21" s="2">
        <v>13528</v>
      </c>
      <c r="C21" s="2">
        <v>2524</v>
      </c>
      <c r="D21" s="2">
        <v>6908</v>
      </c>
      <c r="E21" s="2">
        <f t="shared" si="22"/>
        <v>22960</v>
      </c>
      <c r="F21" s="2">
        <f t="shared" ref="F21" si="24">H21-E21</f>
        <v>9808</v>
      </c>
      <c r="G21" s="1">
        <f t="shared" si="2"/>
        <v>0.70068359375</v>
      </c>
      <c r="H21">
        <v>32768</v>
      </c>
    </row>
    <row r="22" spans="1:8">
      <c r="A22" t="s">
        <v>167</v>
      </c>
      <c r="B22" s="2">
        <v>15564</v>
      </c>
      <c r="C22" s="2">
        <v>2524</v>
      </c>
      <c r="D22" s="2">
        <v>6904</v>
      </c>
      <c r="E22" s="2">
        <f t="shared" ref="E22" si="25">C22+D22+B22</f>
        <v>24992</v>
      </c>
      <c r="F22" s="2">
        <f t="shared" ref="F22" si="26">H22-E22</f>
        <v>7776</v>
      </c>
      <c r="G22" s="1">
        <f t="shared" si="2"/>
        <v>0.7626953125</v>
      </c>
      <c r="H22">
        <v>32768</v>
      </c>
    </row>
    <row r="23" spans="1:8">
      <c r="A23" t="s">
        <v>169</v>
      </c>
      <c r="B23" s="2">
        <v>15060</v>
      </c>
      <c r="C23" s="2">
        <v>2524</v>
      </c>
      <c r="D23" s="2">
        <v>6904</v>
      </c>
      <c r="E23" s="2">
        <f t="shared" ref="E23" si="27">C23+D23+B23</f>
        <v>24488</v>
      </c>
      <c r="F23" s="2">
        <f t="shared" ref="F23" si="28">H23-E23</f>
        <v>8280</v>
      </c>
      <c r="G23" s="1">
        <f t="shared" si="2"/>
        <v>0.747314453125</v>
      </c>
      <c r="H23">
        <v>32768</v>
      </c>
    </row>
    <row r="24" spans="1:8">
      <c r="A24" t="s">
        <v>174</v>
      </c>
      <c r="B24" s="2">
        <v>15100</v>
      </c>
      <c r="C24" s="2">
        <v>2528</v>
      </c>
      <c r="D24" s="2">
        <v>6908</v>
      </c>
      <c r="E24" s="2">
        <f t="shared" ref="E24" si="29">C24+D24+B24</f>
        <v>24536</v>
      </c>
      <c r="F24" s="2">
        <f t="shared" ref="F24" si="30">H24-E24</f>
        <v>8232</v>
      </c>
      <c r="G24" s="1">
        <f t="shared" ref="G24" si="31">1-(F24/H24)</f>
        <v>0.748779296875</v>
      </c>
      <c r="H24">
        <v>32768</v>
      </c>
    </row>
    <row r="25" spans="1:8">
      <c r="A25" t="s">
        <v>175</v>
      </c>
      <c r="B25" s="2">
        <v>15028</v>
      </c>
      <c r="C25" s="2">
        <v>2528</v>
      </c>
      <c r="D25" s="2">
        <v>6908</v>
      </c>
      <c r="E25" s="2">
        <f t="shared" ref="E25" si="32">C25+D25+B25</f>
        <v>24464</v>
      </c>
      <c r="F25" s="2">
        <f t="shared" ref="F25" si="33">H25-E25</f>
        <v>8304</v>
      </c>
      <c r="G25" s="1">
        <f t="shared" ref="G25" si="34">1-(F25/H25)</f>
        <v>0.74658203125</v>
      </c>
      <c r="H25">
        <v>32768</v>
      </c>
    </row>
    <row r="26" spans="1:8">
      <c r="A26" t="s">
        <v>176</v>
      </c>
      <c r="B26" s="2">
        <v>15112</v>
      </c>
      <c r="C26" s="2">
        <v>2528</v>
      </c>
      <c r="D26" s="2">
        <v>6904</v>
      </c>
      <c r="E26" s="2">
        <f t="shared" ref="E26" si="35">C26+D26+B26</f>
        <v>24544</v>
      </c>
      <c r="F26" s="2">
        <f t="shared" ref="F26" si="36">H26-E26</f>
        <v>8224</v>
      </c>
      <c r="G26" s="1">
        <f t="shared" ref="G26" si="37">1-(F26/H26)</f>
        <v>0.7490234375</v>
      </c>
      <c r="H26">
        <v>32768</v>
      </c>
    </row>
    <row r="27" spans="1:8">
      <c r="A27" t="s">
        <v>177</v>
      </c>
      <c r="B27" s="2">
        <v>20240</v>
      </c>
      <c r="C27" s="2">
        <v>4436</v>
      </c>
      <c r="D27" s="2">
        <v>6908</v>
      </c>
      <c r="E27" s="2">
        <f t="shared" ref="E27" si="38">C27+D27+B27</f>
        <v>31584</v>
      </c>
      <c r="F27" s="2">
        <f t="shared" ref="F27" si="39">H27-E27</f>
        <v>1184</v>
      </c>
      <c r="G27" s="1">
        <f t="shared" ref="G27" si="40">1-(F27/H27)</f>
        <v>0.9638671875</v>
      </c>
      <c r="H27">
        <v>32768</v>
      </c>
    </row>
    <row r="28" spans="1:8">
      <c r="A28" t="s">
        <v>178</v>
      </c>
      <c r="B28" s="2">
        <v>20152</v>
      </c>
      <c r="C28" s="2">
        <v>4436</v>
      </c>
      <c r="D28" s="2">
        <v>6908</v>
      </c>
      <c r="E28" s="2">
        <f t="shared" ref="E28" si="41">C28+D28+B28</f>
        <v>31496</v>
      </c>
      <c r="F28" s="2">
        <f t="shared" ref="F28" si="42">H28-E28</f>
        <v>1272</v>
      </c>
      <c r="G28" s="1">
        <f t="shared" ref="G28" si="43">1-(F28/H28)</f>
        <v>0.961181640625</v>
      </c>
      <c r="H28">
        <v>32768</v>
      </c>
    </row>
    <row r="29" spans="1:8">
      <c r="A29" t="s">
        <v>180</v>
      </c>
      <c r="B29" s="2">
        <v>20140</v>
      </c>
      <c r="C29" s="2">
        <v>4432</v>
      </c>
      <c r="D29" s="2">
        <v>6908</v>
      </c>
      <c r="E29" s="2">
        <f t="shared" ref="E29" si="44">C29+D29+B29</f>
        <v>31480</v>
      </c>
      <c r="F29" s="2">
        <f t="shared" ref="F29" si="45">H29-E29</f>
        <v>1288</v>
      </c>
      <c r="G29" s="1">
        <f t="shared" ref="G29" si="46">1-(F29/H29)</f>
        <v>0.960693359375</v>
      </c>
      <c r="H29">
        <v>32768</v>
      </c>
    </row>
    <row r="30" spans="1:8">
      <c r="A30" t="s">
        <v>190</v>
      </c>
      <c r="B30" s="2">
        <v>21092</v>
      </c>
      <c r="C30" s="2">
        <v>4432</v>
      </c>
      <c r="D30" s="2">
        <v>6908</v>
      </c>
      <c r="E30" s="2">
        <f t="shared" ref="E30:E31" si="47">C30+D30+B30</f>
        <v>32432</v>
      </c>
      <c r="F30" s="2">
        <f t="shared" ref="F30:F31" si="48">H30-E30</f>
        <v>336</v>
      </c>
      <c r="G30" s="1">
        <f t="shared" ref="G30:G31" si="49">1-(F30/H30)</f>
        <v>0.98974609375</v>
      </c>
      <c r="H30">
        <v>32768</v>
      </c>
    </row>
    <row r="31" spans="1:8">
      <c r="A31" t="s">
        <v>191</v>
      </c>
      <c r="B31" s="2">
        <v>20840</v>
      </c>
      <c r="C31" s="2">
        <v>4432</v>
      </c>
      <c r="D31" s="2">
        <v>6904</v>
      </c>
      <c r="E31" s="2">
        <f t="shared" si="47"/>
        <v>32176</v>
      </c>
      <c r="F31" s="2">
        <f t="shared" si="48"/>
        <v>592</v>
      </c>
      <c r="G31" s="1">
        <f t="shared" si="49"/>
        <v>0.98193359375</v>
      </c>
      <c r="H31">
        <v>32768</v>
      </c>
    </row>
    <row r="32" spans="1:8">
      <c r="A32" t="s">
        <v>192</v>
      </c>
      <c r="B32" s="2">
        <v>19076</v>
      </c>
      <c r="C32" s="2">
        <v>4432</v>
      </c>
      <c r="D32" s="2">
        <v>6904</v>
      </c>
      <c r="E32" s="2">
        <f t="shared" ref="E32" si="50">C32+D32+B32</f>
        <v>30412</v>
      </c>
      <c r="F32" s="2">
        <f t="shared" ref="F32" si="51">H32-E32</f>
        <v>2356</v>
      </c>
      <c r="G32" s="1">
        <f t="shared" ref="G32" si="52">1-(F32/H32)</f>
        <v>0.9281005859375</v>
      </c>
      <c r="H32">
        <v>32768</v>
      </c>
    </row>
    <row r="33" spans="1:8">
      <c r="A33" t="s">
        <v>193</v>
      </c>
      <c r="B33" s="2">
        <v>20784</v>
      </c>
      <c r="C33" s="2">
        <v>4432</v>
      </c>
      <c r="D33" s="2">
        <v>6904</v>
      </c>
      <c r="E33" s="2">
        <f t="shared" ref="E33:E34" si="53">C33+D33+B33</f>
        <v>32120</v>
      </c>
      <c r="F33" s="2">
        <f t="shared" ref="F33:F34" si="54">H33-E33</f>
        <v>648</v>
      </c>
      <c r="G33" s="1">
        <f t="shared" ref="G33:G34" si="55">1-(F33/H33)</f>
        <v>0.980224609375</v>
      </c>
      <c r="H33">
        <v>32768</v>
      </c>
    </row>
    <row r="34" spans="1:8">
      <c r="B34" s="2">
        <v>20836</v>
      </c>
      <c r="C34" s="2">
        <v>3924</v>
      </c>
      <c r="D34" s="2">
        <v>6908</v>
      </c>
      <c r="E34" s="2">
        <f t="shared" si="53"/>
        <v>31668</v>
      </c>
      <c r="F34" s="2">
        <f t="shared" si="54"/>
        <v>1100</v>
      </c>
      <c r="G34" s="1">
        <f t="shared" si="55"/>
        <v>0.9664306640625</v>
      </c>
      <c r="H34">
        <v>32768</v>
      </c>
    </row>
    <row r="35" spans="1:8">
      <c r="A35" t="s">
        <v>194</v>
      </c>
      <c r="B35" s="2">
        <v>20796</v>
      </c>
      <c r="C35" s="2">
        <v>4428</v>
      </c>
      <c r="D35" s="2">
        <v>6908</v>
      </c>
      <c r="E35" s="2">
        <f t="shared" ref="E35" si="56">C35+D35+B35</f>
        <v>32132</v>
      </c>
      <c r="F35" s="2">
        <f t="shared" ref="F35" si="57">H35-E35</f>
        <v>636</v>
      </c>
      <c r="G35" s="1">
        <f t="shared" ref="G35" si="58">1-(F35/H35)</f>
        <v>0.9805908203125</v>
      </c>
      <c r="H35">
        <v>32768</v>
      </c>
    </row>
    <row r="36" spans="1:8">
      <c r="A36" t="s">
        <v>198</v>
      </c>
      <c r="B36" s="2">
        <v>20908</v>
      </c>
      <c r="C36" s="2">
        <v>4428</v>
      </c>
      <c r="D36" s="2">
        <v>6908</v>
      </c>
      <c r="E36" s="2">
        <f t="shared" ref="E36" si="59">C36+D36+B36</f>
        <v>32244</v>
      </c>
      <c r="F36" s="2">
        <f t="shared" ref="F36" si="60">H36-E36</f>
        <v>524</v>
      </c>
      <c r="G36" s="1">
        <f t="shared" ref="G36" si="61">1-(F36/H36)</f>
        <v>0.9840087890625</v>
      </c>
      <c r="H36">
        <v>32768</v>
      </c>
    </row>
    <row r="37" spans="1:8">
      <c r="B37" s="2">
        <v>20804</v>
      </c>
      <c r="C37" s="2">
        <v>4428</v>
      </c>
      <c r="D37" s="2">
        <v>6908</v>
      </c>
      <c r="E37" s="2">
        <f t="shared" ref="E37" si="62">C37+D37+B37</f>
        <v>32140</v>
      </c>
      <c r="F37" s="2">
        <f t="shared" ref="F37" si="63">H37-E37</f>
        <v>628</v>
      </c>
      <c r="G37" s="1">
        <f t="shared" ref="G37" si="64">1-(F37/H37)</f>
        <v>0.9808349609375</v>
      </c>
      <c r="H37">
        <v>32768</v>
      </c>
    </row>
    <row r="38" spans="1:8">
      <c r="A38" t="s">
        <v>201</v>
      </c>
      <c r="B38" s="2">
        <v>20796</v>
      </c>
      <c r="C38" s="2">
        <v>4428</v>
      </c>
      <c r="D38" s="2">
        <v>6904</v>
      </c>
      <c r="E38" s="2">
        <f t="shared" ref="E38" si="65">C38+D38+B38</f>
        <v>32128</v>
      </c>
      <c r="F38" s="2">
        <f t="shared" ref="F38" si="66">H38-E38</f>
        <v>640</v>
      </c>
      <c r="G38" s="1">
        <f t="shared" ref="G38" si="67">1-(F38/H38)</f>
        <v>0.98046875</v>
      </c>
      <c r="H38">
        <v>32768</v>
      </c>
    </row>
    <row r="39" spans="1:8">
      <c r="A39" t="s">
        <v>202</v>
      </c>
      <c r="B39" s="2">
        <v>20736</v>
      </c>
      <c r="C39" s="2">
        <v>4420</v>
      </c>
      <c r="D39" s="2">
        <v>6908</v>
      </c>
      <c r="E39" s="2">
        <f t="shared" ref="E39" si="68">C39+D39+B39</f>
        <v>32064</v>
      </c>
      <c r="F39" s="2">
        <f t="shared" ref="F39" si="69">H39-E39</f>
        <v>704</v>
      </c>
      <c r="G39" s="1">
        <f t="shared" ref="G39" si="70">1-(F39/H39)</f>
        <v>0.978515625</v>
      </c>
      <c r="H39">
        <v>32768</v>
      </c>
    </row>
    <row r="40" spans="1:8">
      <c r="A40" t="s">
        <v>203</v>
      </c>
      <c r="B40" s="2">
        <v>20920</v>
      </c>
      <c r="C40" s="2">
        <v>3940</v>
      </c>
      <c r="D40" s="2">
        <v>6908</v>
      </c>
      <c r="E40" s="2">
        <f t="shared" ref="E40" si="71">C40+D40+B40</f>
        <v>31768</v>
      </c>
      <c r="F40" s="2">
        <f t="shared" ref="F40" si="72">H40-E40</f>
        <v>1000</v>
      </c>
      <c r="G40" s="1">
        <f t="shared" ref="G40" si="73">1-(F40/H40)</f>
        <v>0.969482421875</v>
      </c>
      <c r="H40">
        <v>32768</v>
      </c>
    </row>
    <row r="41" spans="1:8">
      <c r="A41" t="s">
        <v>204</v>
      </c>
      <c r="B41" s="2">
        <v>20680</v>
      </c>
      <c r="C41" s="2">
        <v>3928</v>
      </c>
      <c r="D41" s="2">
        <v>6904</v>
      </c>
      <c r="E41" s="2">
        <f t="shared" ref="E41" si="74">C41+D41+B41</f>
        <v>31512</v>
      </c>
      <c r="F41" s="2">
        <f t="shared" ref="F41" si="75">H41-E41</f>
        <v>1256</v>
      </c>
      <c r="G41" s="1">
        <f t="shared" ref="G41" si="76">1-(F41/H41)</f>
        <v>0.961669921875</v>
      </c>
      <c r="H41">
        <v>32768</v>
      </c>
    </row>
    <row r="42" spans="1:8">
      <c r="A42" t="s">
        <v>205</v>
      </c>
      <c r="B42" s="2">
        <v>20472</v>
      </c>
      <c r="C42" s="2">
        <v>3928</v>
      </c>
      <c r="D42" s="2">
        <v>6904</v>
      </c>
      <c r="E42" s="2">
        <f t="shared" ref="E42" si="77">C42+D42+B42</f>
        <v>31304</v>
      </c>
      <c r="F42" s="2">
        <f t="shared" ref="F42" si="78">H42-E42</f>
        <v>1464</v>
      </c>
      <c r="G42" s="1">
        <f t="shared" ref="G42" si="79">1-(F42/H42)</f>
        <v>0.955322265625</v>
      </c>
      <c r="H42">
        <v>32768</v>
      </c>
    </row>
    <row r="43" spans="1:8">
      <c r="A43" t="s">
        <v>211</v>
      </c>
      <c r="B43" s="2">
        <v>20320</v>
      </c>
      <c r="C43" s="2">
        <v>3928</v>
      </c>
      <c r="D43" s="2">
        <v>6904</v>
      </c>
      <c r="E43" s="2">
        <f t="shared" ref="E43" si="80">C43+D43+B43</f>
        <v>31152</v>
      </c>
      <c r="F43" s="2">
        <f t="shared" ref="F43" si="81">H43-E43</f>
        <v>1616</v>
      </c>
      <c r="G43" s="1">
        <f t="shared" ref="G43" si="82">1-(F43/H43)</f>
        <v>0.95068359375</v>
      </c>
      <c r="H43">
        <v>32768</v>
      </c>
    </row>
    <row r="44" spans="1:8">
      <c r="A44" t="s">
        <v>212</v>
      </c>
      <c r="B44" s="2">
        <v>20736</v>
      </c>
      <c r="C44" s="2">
        <v>3928</v>
      </c>
      <c r="D44" s="2">
        <v>6904</v>
      </c>
      <c r="E44" s="2">
        <f t="shared" ref="E44" si="83">C44+D44+B44</f>
        <v>31568</v>
      </c>
      <c r="F44" s="2">
        <f t="shared" ref="F44" si="84">H44-E44</f>
        <v>1200</v>
      </c>
      <c r="G44" s="1">
        <f t="shared" ref="G44" si="85">1-(F44/H44)</f>
        <v>0.96337890625</v>
      </c>
      <c r="H44">
        <v>32768</v>
      </c>
    </row>
    <row r="45" spans="1:8">
      <c r="A45" t="s">
        <v>213</v>
      </c>
      <c r="B45" s="2">
        <v>20472</v>
      </c>
      <c r="C45" s="2">
        <v>3920</v>
      </c>
      <c r="D45" s="2">
        <v>6904</v>
      </c>
      <c r="E45" s="2">
        <f t="shared" ref="E45" si="86">C45+D45+B45</f>
        <v>31296</v>
      </c>
      <c r="F45" s="2">
        <f t="shared" ref="F45" si="87">H45-E45</f>
        <v>1472</v>
      </c>
      <c r="G45" s="1">
        <f t="shared" ref="G45" si="88">1-(F45/H45)</f>
        <v>0.955078125</v>
      </c>
      <c r="H45">
        <v>32768</v>
      </c>
    </row>
    <row r="46" spans="1:8">
      <c r="A46" t="s">
        <v>214</v>
      </c>
      <c r="B46" s="2">
        <v>20376</v>
      </c>
      <c r="C46" s="2">
        <v>3920</v>
      </c>
      <c r="D46" s="2">
        <v>6904</v>
      </c>
      <c r="E46" s="2">
        <f t="shared" ref="E46" si="89">C46+D46+B46</f>
        <v>31200</v>
      </c>
      <c r="F46" s="2">
        <f t="shared" ref="F46" si="90">H46-E46</f>
        <v>1568</v>
      </c>
      <c r="G46" s="1">
        <f t="shared" ref="G46" si="91">1-(F46/H46)</f>
        <v>0.9521484375</v>
      </c>
      <c r="H46">
        <v>32768</v>
      </c>
    </row>
    <row r="47" spans="1:8">
      <c r="A47" t="s">
        <v>215</v>
      </c>
      <c r="B47" s="2">
        <v>20732</v>
      </c>
      <c r="C47" s="2">
        <v>3920</v>
      </c>
      <c r="D47" s="2">
        <v>6904</v>
      </c>
      <c r="E47" s="2">
        <f t="shared" ref="E47" si="92">C47+D47+B47</f>
        <v>31556</v>
      </c>
      <c r="F47" s="2">
        <f t="shared" ref="F47" si="93">H47-E47</f>
        <v>1212</v>
      </c>
      <c r="G47" s="1">
        <f t="shared" ref="G47" si="94">1-(F47/H47)</f>
        <v>0.9630126953125</v>
      </c>
      <c r="H47">
        <v>32768</v>
      </c>
    </row>
    <row r="48" spans="1:8">
      <c r="A48" t="s">
        <v>225</v>
      </c>
      <c r="B48" s="2">
        <v>21032</v>
      </c>
      <c r="C48" s="2">
        <v>3920</v>
      </c>
      <c r="D48" s="2">
        <v>6904</v>
      </c>
      <c r="E48" s="2">
        <f t="shared" ref="E48" si="95">C48+D48+B48</f>
        <v>31856</v>
      </c>
      <c r="F48" s="2">
        <f t="shared" ref="F48" si="96">H48-E48</f>
        <v>912</v>
      </c>
      <c r="G48" s="1">
        <f t="shared" ref="G48" si="97">1-(F48/H48)</f>
        <v>0.97216796875</v>
      </c>
      <c r="H48">
        <v>32768</v>
      </c>
    </row>
    <row r="49" spans="1:8">
      <c r="A49" t="s">
        <v>228</v>
      </c>
      <c r="B49" s="2">
        <v>21100</v>
      </c>
      <c r="C49" s="2">
        <v>3920</v>
      </c>
      <c r="D49" s="2">
        <v>6904</v>
      </c>
      <c r="E49" s="2">
        <f t="shared" ref="E49" si="98">C49+D49+B49</f>
        <v>31924</v>
      </c>
      <c r="F49" s="2">
        <f t="shared" ref="F49" si="99">H49-E49</f>
        <v>844</v>
      </c>
      <c r="G49" s="1">
        <f t="shared" ref="G49" si="100">1-(F49/H49)</f>
        <v>0.9742431640625</v>
      </c>
      <c r="H49">
        <v>32768</v>
      </c>
    </row>
    <row r="50" spans="1:8">
      <c r="A50" t="s">
        <v>229</v>
      </c>
      <c r="B50" s="2">
        <v>21244</v>
      </c>
      <c r="C50" s="2">
        <v>3920</v>
      </c>
      <c r="D50" s="2">
        <v>6904</v>
      </c>
      <c r="E50" s="2">
        <f t="shared" ref="E50" si="101">C50+D50+B50</f>
        <v>32068</v>
      </c>
      <c r="F50" s="2">
        <f t="shared" ref="F50" si="102">H50-E50</f>
        <v>700</v>
      </c>
      <c r="G50" s="1">
        <f t="shared" ref="G50" si="103">1-(F50/H50)</f>
        <v>0.9786376953125</v>
      </c>
      <c r="H50">
        <v>32768</v>
      </c>
    </row>
    <row r="51" spans="1:8">
      <c r="A51" t="s">
        <v>230</v>
      </c>
      <c r="B51" s="2">
        <v>21492</v>
      </c>
      <c r="C51" s="2">
        <v>3920</v>
      </c>
      <c r="D51" s="2">
        <v>6904</v>
      </c>
      <c r="E51" s="2">
        <f t="shared" ref="E51" si="104">C51+D51+B51</f>
        <v>32316</v>
      </c>
      <c r="F51" s="2">
        <f t="shared" ref="F51" si="105">H51-E51</f>
        <v>452</v>
      </c>
      <c r="G51" s="1">
        <f t="shared" ref="G51" si="106">1-(F51/H51)</f>
        <v>0.9862060546875</v>
      </c>
      <c r="H51">
        <v>32768</v>
      </c>
    </row>
    <row r="52" spans="1:8">
      <c r="A52" t="s">
        <v>235</v>
      </c>
      <c r="B52" s="2">
        <v>20904</v>
      </c>
      <c r="C52" s="2">
        <v>3920</v>
      </c>
      <c r="D52" s="2">
        <v>6904</v>
      </c>
      <c r="E52" s="2">
        <f t="shared" ref="E52" si="107">C52+D52+B52</f>
        <v>31728</v>
      </c>
      <c r="F52" s="2">
        <f t="shared" ref="F52" si="108">H52-E52</f>
        <v>1040</v>
      </c>
      <c r="G52" s="1">
        <f t="shared" ref="G52" si="109">1-(F52/H52)</f>
        <v>0.96826171875</v>
      </c>
      <c r="H52">
        <v>32768</v>
      </c>
    </row>
    <row r="53" spans="1:8">
      <c r="A53" t="s">
        <v>236</v>
      </c>
      <c r="B53" s="2">
        <v>20820</v>
      </c>
      <c r="C53" s="2">
        <v>3920</v>
      </c>
      <c r="D53" s="2">
        <v>6904</v>
      </c>
      <c r="E53" s="2">
        <f t="shared" ref="E53" si="110">C53+D53+B53</f>
        <v>31644</v>
      </c>
      <c r="F53" s="2">
        <f t="shared" ref="F53" si="111">H53-E53</f>
        <v>1124</v>
      </c>
      <c r="G53" s="1">
        <f t="shared" ref="G53" si="112">1-(F53/H53)</f>
        <v>0.9656982421875</v>
      </c>
      <c r="H53">
        <v>32768</v>
      </c>
    </row>
    <row r="54" spans="1:8">
      <c r="A54" t="s">
        <v>239</v>
      </c>
      <c r="B54" s="2">
        <v>20848</v>
      </c>
      <c r="C54" s="2">
        <v>4080</v>
      </c>
      <c r="D54" s="2">
        <v>6904</v>
      </c>
      <c r="E54" s="2">
        <f t="shared" ref="E54" si="113">C54+D54+B54</f>
        <v>31832</v>
      </c>
      <c r="F54" s="2">
        <f t="shared" ref="F54" si="114">H54-E54</f>
        <v>936</v>
      </c>
      <c r="G54" s="1">
        <f t="shared" ref="G54" si="115">1-(F54/H54)</f>
        <v>0.971435546875</v>
      </c>
      <c r="H54">
        <v>32768</v>
      </c>
    </row>
    <row r="55" spans="1:8">
      <c r="A55" t="s">
        <v>240</v>
      </c>
      <c r="B55" s="2">
        <v>21084</v>
      </c>
      <c r="C55" s="2">
        <v>4080</v>
      </c>
      <c r="D55" s="2">
        <v>6905</v>
      </c>
      <c r="E55" s="2">
        <f t="shared" ref="E55" si="116">C55+D55+B55</f>
        <v>32069</v>
      </c>
      <c r="F55" s="2">
        <f t="shared" ref="F55" si="117">H55-E55</f>
        <v>699</v>
      </c>
      <c r="G55" s="1">
        <f t="shared" ref="G55" si="118">1-(F55/H55)</f>
        <v>0.978668212890625</v>
      </c>
      <c r="H55">
        <v>32768</v>
      </c>
    </row>
    <row r="56" spans="1:8">
      <c r="A56" t="s">
        <v>241</v>
      </c>
      <c r="B56" s="2">
        <v>21040</v>
      </c>
      <c r="C56" s="2">
        <v>4088</v>
      </c>
      <c r="D56" s="2">
        <v>6904</v>
      </c>
      <c r="E56" s="2">
        <f t="shared" ref="E56" si="119">C56+D56+B56</f>
        <v>32032</v>
      </c>
      <c r="F56" s="2">
        <f t="shared" ref="F56" si="120">H56-E56</f>
        <v>736</v>
      </c>
      <c r="G56" s="1">
        <f t="shared" ref="G56" si="121">1-(F56/H56)</f>
        <v>0.9775390625</v>
      </c>
      <c r="H56">
        <v>32768</v>
      </c>
    </row>
    <row r="57" spans="1:8">
      <c r="A57" t="s">
        <v>242</v>
      </c>
      <c r="B57" s="2">
        <v>20980</v>
      </c>
      <c r="C57" s="2">
        <v>4088</v>
      </c>
      <c r="D57" s="2">
        <v>6908</v>
      </c>
      <c r="E57" s="2">
        <f t="shared" ref="E57" si="122">C57+D57+B57</f>
        <v>31976</v>
      </c>
      <c r="F57" s="2">
        <f t="shared" ref="F57" si="123">H57-E57</f>
        <v>792</v>
      </c>
      <c r="G57" s="1">
        <f t="shared" ref="G57" si="124">1-(F57/H57)</f>
        <v>0.975830078125</v>
      </c>
      <c r="H57">
        <v>32768</v>
      </c>
    </row>
    <row r="58" spans="1:8">
      <c r="A58" t="s">
        <v>244</v>
      </c>
      <c r="B58" s="2">
        <v>20900</v>
      </c>
      <c r="C58" s="2">
        <v>4084</v>
      </c>
      <c r="D58" s="2">
        <v>6904</v>
      </c>
      <c r="E58" s="2">
        <f t="shared" ref="E58:E59" si="125">C58+D58+B58</f>
        <v>31888</v>
      </c>
      <c r="F58" s="2">
        <f t="shared" ref="F58" si="126">H58-E58</f>
        <v>880</v>
      </c>
      <c r="G58" s="1">
        <f t="shared" ref="G58" si="127">1-(F58/H58)</f>
        <v>0.97314453125</v>
      </c>
      <c r="H58">
        <v>32768</v>
      </c>
    </row>
    <row r="59" spans="1:8">
      <c r="A59" t="s">
        <v>253</v>
      </c>
      <c r="B59" s="2">
        <v>22004</v>
      </c>
      <c r="C59" s="2">
        <v>4080</v>
      </c>
      <c r="D59" s="2">
        <v>6900</v>
      </c>
      <c r="E59" s="2">
        <f t="shared" si="125"/>
        <v>32984</v>
      </c>
      <c r="F59" s="2">
        <f t="shared" ref="F59" si="128">H59-E59</f>
        <v>-216</v>
      </c>
      <c r="G59" s="1">
        <f t="shared" ref="G59" si="129">1-(F59/H59)</f>
        <v>1.006591796875</v>
      </c>
      <c r="H59">
        <v>32768</v>
      </c>
    </row>
    <row r="60" spans="1:8">
      <c r="A60" t="s">
        <v>254</v>
      </c>
      <c r="B60" s="2">
        <v>19216</v>
      </c>
      <c r="C60" s="2">
        <v>4080</v>
      </c>
      <c r="D60" s="2">
        <v>6896</v>
      </c>
      <c r="E60" s="2">
        <f t="shared" ref="E60" si="130">C60+D60+B60</f>
        <v>30192</v>
      </c>
      <c r="F60" s="2">
        <f t="shared" ref="F60" si="131">H60-E60</f>
        <v>2576</v>
      </c>
      <c r="G60" s="1">
        <f t="shared" ref="G60" si="132">1-(F60/H60)</f>
        <v>0.92138671875</v>
      </c>
      <c r="H60">
        <v>32768</v>
      </c>
    </row>
    <row r="61" spans="1:8">
      <c r="A61" t="s">
        <v>257</v>
      </c>
      <c r="B61" s="2">
        <v>20558</v>
      </c>
      <c r="C61" s="2">
        <v>4080</v>
      </c>
      <c r="D61" s="2">
        <v>6896</v>
      </c>
      <c r="E61" s="2">
        <f t="shared" ref="E61:E62" si="133">C61+D61+B61</f>
        <v>31534</v>
      </c>
      <c r="F61" s="2">
        <f t="shared" ref="F61" si="134">H61-E61</f>
        <v>1234</v>
      </c>
      <c r="G61" s="1">
        <f t="shared" ref="G61" si="135">1-(F61/H61)</f>
        <v>0.96234130859375</v>
      </c>
      <c r="H61">
        <v>32768</v>
      </c>
    </row>
    <row r="62" spans="1:8">
      <c r="A62" t="s">
        <v>266</v>
      </c>
      <c r="B62" s="2">
        <v>19920</v>
      </c>
      <c r="C62" s="2">
        <v>4080</v>
      </c>
      <c r="D62" s="2">
        <v>6896</v>
      </c>
      <c r="E62" s="2">
        <f t="shared" si="133"/>
        <v>30896</v>
      </c>
      <c r="F62" s="2">
        <f t="shared" ref="F62" si="136">H62-E62</f>
        <v>1872</v>
      </c>
      <c r="G62" s="1">
        <f t="shared" ref="G62" si="137">1-(F62/H62)</f>
        <v>0.94287109375</v>
      </c>
      <c r="H62">
        <v>32768</v>
      </c>
    </row>
    <row r="63" spans="1:8">
      <c r="A63" t="s">
        <v>267</v>
      </c>
      <c r="B63" s="2">
        <v>21212</v>
      </c>
      <c r="C63" s="2">
        <v>4080</v>
      </c>
      <c r="D63" s="2">
        <v>6896</v>
      </c>
      <c r="E63" s="2">
        <f t="shared" ref="E63:E64" si="138">C63+D63+B63</f>
        <v>32188</v>
      </c>
      <c r="F63" s="2">
        <f t="shared" ref="F63" si="139">H63-E63</f>
        <v>580</v>
      </c>
      <c r="G63" s="1">
        <f t="shared" ref="G63" si="140">1-(F63/H63)</f>
        <v>0.9822998046875</v>
      </c>
      <c r="H63">
        <v>32768</v>
      </c>
    </row>
    <row r="64" spans="1:8">
      <c r="A64" t="s">
        <v>268</v>
      </c>
      <c r="B64" s="2">
        <v>21156</v>
      </c>
      <c r="C64" s="2">
        <v>3088</v>
      </c>
      <c r="D64" s="2">
        <v>6900</v>
      </c>
      <c r="E64" s="2">
        <f t="shared" si="138"/>
        <v>31144</v>
      </c>
      <c r="F64" s="2">
        <f t="shared" ref="F64" si="141">H64-E64</f>
        <v>1624</v>
      </c>
      <c r="G64" s="1">
        <f t="shared" ref="G64" si="142">1-(F64/H64)</f>
        <v>0.950439453125</v>
      </c>
      <c r="H64">
        <v>32768</v>
      </c>
    </row>
    <row r="65" spans="1:8">
      <c r="A65" t="s">
        <v>269</v>
      </c>
      <c r="B65" s="2">
        <v>21796</v>
      </c>
      <c r="C65" s="2">
        <v>3088</v>
      </c>
      <c r="D65" s="2">
        <v>6900</v>
      </c>
      <c r="E65" s="2">
        <f t="shared" ref="E65" si="143">C65+D65+B65</f>
        <v>31784</v>
      </c>
      <c r="F65" s="2">
        <f t="shared" ref="F65" si="144">H65-E65</f>
        <v>984</v>
      </c>
      <c r="G65" s="1">
        <f t="shared" ref="G65" si="145">1-(F65/H65)</f>
        <v>0.969970703125</v>
      </c>
      <c r="H65">
        <v>32768</v>
      </c>
    </row>
    <row r="66" spans="1:8">
      <c r="A66" t="s">
        <v>270</v>
      </c>
      <c r="B66" s="2">
        <v>21860</v>
      </c>
      <c r="C66" s="2">
        <v>3088</v>
      </c>
      <c r="D66" s="2">
        <v>6892</v>
      </c>
      <c r="E66" s="2">
        <f t="shared" ref="E66" si="146">C66+D66+B66</f>
        <v>31840</v>
      </c>
      <c r="F66" s="2">
        <f t="shared" ref="F66" si="147">H66-E66</f>
        <v>928</v>
      </c>
      <c r="G66" s="1">
        <f t="shared" ref="G66" si="148">1-(F66/H66)</f>
        <v>0.9716796875</v>
      </c>
      <c r="H66">
        <v>32768</v>
      </c>
    </row>
    <row r="67" spans="1:8">
      <c r="A67" t="s">
        <v>271</v>
      </c>
      <c r="B67" s="2">
        <v>21752</v>
      </c>
      <c r="C67" s="2">
        <v>3088</v>
      </c>
      <c r="D67" s="2">
        <v>6892</v>
      </c>
      <c r="E67" s="2">
        <f t="shared" ref="E67" si="149">C67+D67+B67</f>
        <v>31732</v>
      </c>
      <c r="F67" s="2">
        <f t="shared" ref="F67" si="150">H67-E67</f>
        <v>1036</v>
      </c>
      <c r="G67" s="1">
        <f t="shared" ref="G67" si="151">1-(F67/H67)</f>
        <v>0.9683837890625</v>
      </c>
      <c r="H67">
        <v>32768</v>
      </c>
    </row>
    <row r="68" spans="1:8">
      <c r="A68" t="s">
        <v>272</v>
      </c>
      <c r="B68" s="2">
        <v>21824</v>
      </c>
      <c r="C68" s="2">
        <v>3088</v>
      </c>
      <c r="D68" s="2">
        <v>6892</v>
      </c>
      <c r="E68" s="2">
        <f t="shared" ref="E68" si="152">C68+D68+B68</f>
        <v>31804</v>
      </c>
      <c r="F68" s="2">
        <f t="shared" ref="F68" si="153">H68-E68</f>
        <v>964</v>
      </c>
      <c r="G68" s="1">
        <f t="shared" ref="G68" si="154">1-(F68/H68)</f>
        <v>0.9705810546875</v>
      </c>
      <c r="H68">
        <v>32768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37"/>
  <sheetViews>
    <sheetView workbookViewId="0">
      <selection activeCell="C2" sqref="C2"/>
    </sheetView>
  </sheetViews>
  <sheetFormatPr defaultRowHeight="15"/>
  <cols>
    <col min="1" max="1" width="5.710937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0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85</v>
      </c>
      <c r="B2">
        <v>88032</v>
      </c>
      <c r="C2">
        <f>$E$2-B2</f>
        <v>174112</v>
      </c>
      <c r="D2" s="1">
        <f>1-(C2/$E$2)</f>
        <v>0.3358154296875</v>
      </c>
      <c r="E2">
        <f t="shared" ref="E2:E37" si="0">256*1024</f>
        <v>262144</v>
      </c>
      <c r="F2">
        <v>586</v>
      </c>
      <c r="G2" s="4">
        <f t="shared" ref="G2:G37" si="1">F2/30</f>
        <v>19.533333333333335</v>
      </c>
      <c r="H2">
        <v>593</v>
      </c>
      <c r="I2" s="4">
        <f t="shared" ref="I2:I37" si="2">H2/30</f>
        <v>19.766666666666666</v>
      </c>
      <c r="J2" s="1">
        <f t="shared" ref="J2:J37" si="3">(I2/G2)-1</f>
        <v>1.1945392491467421E-2</v>
      </c>
      <c r="K2">
        <v>618</v>
      </c>
      <c r="L2" s="4">
        <f t="shared" ref="L2:N31" si="4">K2/30</f>
        <v>20.6</v>
      </c>
      <c r="M2">
        <v>623</v>
      </c>
      <c r="N2" s="4">
        <f t="shared" si="4"/>
        <v>20.766666666666666</v>
      </c>
      <c r="O2" s="4">
        <v>22</v>
      </c>
      <c r="P2" s="1">
        <f>(O2/G2)-1</f>
        <v>0.12627986348122855</v>
      </c>
    </row>
    <row r="3" spans="1:16">
      <c r="A3" t="s">
        <v>86</v>
      </c>
      <c r="B3">
        <v>135784</v>
      </c>
      <c r="C3">
        <f t="shared" ref="C3:C37" si="5">$E$2-B3</f>
        <v>126360</v>
      </c>
      <c r="D3" s="1">
        <f t="shared" ref="D3:D37" si="6">1-(C3/$E$2)</f>
        <v>0.517974853515625</v>
      </c>
      <c r="E3">
        <f t="shared" si="0"/>
        <v>262144</v>
      </c>
      <c r="F3">
        <v>407</v>
      </c>
      <c r="G3" s="4">
        <f t="shared" si="1"/>
        <v>13.566666666666666</v>
      </c>
      <c r="H3">
        <v>423</v>
      </c>
      <c r="I3" s="4">
        <f t="shared" si="2"/>
        <v>14.1</v>
      </c>
      <c r="J3" s="1">
        <f t="shared" si="3"/>
        <v>3.9312039312039193E-2</v>
      </c>
      <c r="K3">
        <v>455</v>
      </c>
      <c r="L3" s="4">
        <f t="shared" si="4"/>
        <v>15.166666666666666</v>
      </c>
      <c r="M3">
        <v>448</v>
      </c>
      <c r="N3" s="4">
        <f t="shared" si="4"/>
        <v>14.933333333333334</v>
      </c>
      <c r="O3" s="4">
        <v>16</v>
      </c>
      <c r="P3" s="1">
        <f t="shared" ref="P3:P37" si="7">(O3/G3)-1</f>
        <v>0.17936117936117935</v>
      </c>
    </row>
    <row r="4" spans="1:16">
      <c r="A4" t="s">
        <v>87</v>
      </c>
      <c r="B4">
        <v>138600</v>
      </c>
      <c r="C4">
        <f t="shared" si="5"/>
        <v>123544</v>
      </c>
      <c r="D4" s="1">
        <f t="shared" si="6"/>
        <v>0.528717041015625</v>
      </c>
      <c r="E4">
        <f t="shared" si="0"/>
        <v>262144</v>
      </c>
      <c r="F4">
        <v>764</v>
      </c>
      <c r="G4" s="4">
        <f t="shared" si="1"/>
        <v>25.466666666666665</v>
      </c>
      <c r="H4">
        <v>808</v>
      </c>
      <c r="I4" s="4">
        <f t="shared" si="2"/>
        <v>26.933333333333334</v>
      </c>
      <c r="J4" s="1">
        <f t="shared" si="3"/>
        <v>5.7591623036649331E-2</v>
      </c>
      <c r="K4">
        <v>832</v>
      </c>
      <c r="L4" s="4">
        <f t="shared" si="4"/>
        <v>27.733333333333334</v>
      </c>
      <c r="M4">
        <v>945</v>
      </c>
      <c r="N4" s="4">
        <f t="shared" si="4"/>
        <v>31.5</v>
      </c>
      <c r="O4" s="4">
        <v>34</v>
      </c>
      <c r="P4" s="1">
        <f t="shared" si="7"/>
        <v>0.33507853403141374</v>
      </c>
    </row>
    <row r="5" spans="1:16">
      <c r="A5" t="s">
        <v>88</v>
      </c>
      <c r="B5">
        <v>111940</v>
      </c>
      <c r="C5">
        <f t="shared" si="5"/>
        <v>150204</v>
      </c>
      <c r="D5" s="1">
        <f t="shared" si="6"/>
        <v>0.4270172119140625</v>
      </c>
      <c r="E5">
        <f t="shared" si="0"/>
        <v>262144</v>
      </c>
      <c r="F5">
        <v>861</v>
      </c>
      <c r="G5" s="4">
        <f t="shared" si="1"/>
        <v>28.7</v>
      </c>
      <c r="H5">
        <v>1073</v>
      </c>
      <c r="I5" s="4">
        <f t="shared" si="2"/>
        <v>35.766666666666666</v>
      </c>
      <c r="J5" s="1">
        <f t="shared" si="3"/>
        <v>0.24622531939605108</v>
      </c>
      <c r="K5">
        <v>1071</v>
      </c>
      <c r="L5" s="4">
        <f t="shared" ref="L5:N10" si="8">K5/30</f>
        <v>35.700000000000003</v>
      </c>
      <c r="M5">
        <v>1078</v>
      </c>
      <c r="N5" s="4">
        <f t="shared" si="8"/>
        <v>35.93333333333333</v>
      </c>
      <c r="O5" s="4">
        <v>35</v>
      </c>
      <c r="P5" s="1">
        <f t="shared" si="7"/>
        <v>0.21951219512195119</v>
      </c>
    </row>
    <row r="6" spans="1:16">
      <c r="A6" t="s">
        <v>89</v>
      </c>
      <c r="B6">
        <v>109564</v>
      </c>
      <c r="C6">
        <f t="shared" si="5"/>
        <v>152580</v>
      </c>
      <c r="D6" s="1">
        <f t="shared" si="6"/>
        <v>0.4179534912109375</v>
      </c>
      <c r="E6">
        <f t="shared" si="0"/>
        <v>262144</v>
      </c>
      <c r="F6">
        <v>667</v>
      </c>
      <c r="G6" s="4">
        <f t="shared" si="1"/>
        <v>22.233333333333334</v>
      </c>
      <c r="H6">
        <v>709</v>
      </c>
      <c r="I6" s="4">
        <f t="shared" si="2"/>
        <v>23.633333333333333</v>
      </c>
      <c r="J6" s="1">
        <f t="shared" si="3"/>
        <v>6.2968515742128917E-2</v>
      </c>
      <c r="K6">
        <v>752</v>
      </c>
      <c r="L6" s="4">
        <f t="shared" si="8"/>
        <v>25.066666666666666</v>
      </c>
      <c r="M6">
        <v>789</v>
      </c>
      <c r="N6" s="4">
        <f t="shared" si="8"/>
        <v>26.3</v>
      </c>
      <c r="O6" s="4">
        <v>28</v>
      </c>
      <c r="P6" s="1">
        <f t="shared" si="7"/>
        <v>0.25937031484257855</v>
      </c>
    </row>
    <row r="7" spans="1:16">
      <c r="A7" t="s">
        <v>90</v>
      </c>
      <c r="B7">
        <v>164392</v>
      </c>
      <c r="C7">
        <f t="shared" si="5"/>
        <v>97752</v>
      </c>
      <c r="D7" s="1">
        <f t="shared" si="6"/>
        <v>0.627105712890625</v>
      </c>
      <c r="E7">
        <f t="shared" si="0"/>
        <v>262144</v>
      </c>
      <c r="F7">
        <v>521</v>
      </c>
      <c r="G7" s="4">
        <f t="shared" si="1"/>
        <v>17.366666666666667</v>
      </c>
      <c r="H7">
        <v>579</v>
      </c>
      <c r="I7" s="4">
        <f t="shared" si="2"/>
        <v>19.3</v>
      </c>
      <c r="J7" s="1">
        <f t="shared" si="3"/>
        <v>0.1113243761996161</v>
      </c>
      <c r="K7">
        <v>606</v>
      </c>
      <c r="L7" s="4">
        <f t="shared" si="8"/>
        <v>20.2</v>
      </c>
      <c r="M7">
        <v>630</v>
      </c>
      <c r="N7" s="4">
        <f t="shared" si="8"/>
        <v>21</v>
      </c>
      <c r="O7" s="4">
        <v>23</v>
      </c>
      <c r="P7" s="1">
        <f t="shared" si="7"/>
        <v>0.32437619961612274</v>
      </c>
    </row>
    <row r="8" spans="1:16">
      <c r="A8" t="s">
        <v>91</v>
      </c>
      <c r="B8">
        <v>126912</v>
      </c>
      <c r="C8">
        <f t="shared" si="5"/>
        <v>135232</v>
      </c>
      <c r="D8" s="1">
        <f t="shared" si="6"/>
        <v>0.484130859375</v>
      </c>
      <c r="E8">
        <f t="shared" si="0"/>
        <v>262144</v>
      </c>
      <c r="F8">
        <v>902</v>
      </c>
      <c r="G8" s="4">
        <f t="shared" si="1"/>
        <v>30.066666666666666</v>
      </c>
      <c r="H8">
        <v>1070</v>
      </c>
      <c r="I8" s="4">
        <f t="shared" si="2"/>
        <v>35.666666666666664</v>
      </c>
      <c r="J8" s="1">
        <f t="shared" si="3"/>
        <v>0.1862527716186253</v>
      </c>
      <c r="K8">
        <v>1075</v>
      </c>
      <c r="L8" s="4">
        <f t="shared" si="8"/>
        <v>35.833333333333336</v>
      </c>
      <c r="M8">
        <v>1077</v>
      </c>
      <c r="N8" s="4">
        <f t="shared" si="8"/>
        <v>35.9</v>
      </c>
      <c r="O8" s="4">
        <v>35</v>
      </c>
      <c r="P8" s="1">
        <f t="shared" si="7"/>
        <v>0.16407982261640797</v>
      </c>
    </row>
    <row r="9" spans="1:16">
      <c r="A9" t="s">
        <v>92</v>
      </c>
      <c r="B9">
        <v>86504</v>
      </c>
      <c r="C9">
        <f t="shared" si="5"/>
        <v>175640</v>
      </c>
      <c r="D9" s="1">
        <f t="shared" si="6"/>
        <v>0.329986572265625</v>
      </c>
      <c r="E9">
        <f t="shared" si="0"/>
        <v>262144</v>
      </c>
      <c r="F9">
        <v>990</v>
      </c>
      <c r="G9" s="4">
        <f t="shared" si="1"/>
        <v>33</v>
      </c>
      <c r="H9">
        <v>1078</v>
      </c>
      <c r="I9" s="4">
        <f t="shared" si="2"/>
        <v>35.93333333333333</v>
      </c>
      <c r="J9" s="1">
        <f t="shared" si="3"/>
        <v>8.8888888888888795E-2</v>
      </c>
      <c r="K9">
        <v>1075</v>
      </c>
      <c r="L9" s="4">
        <f t="shared" si="8"/>
        <v>35.833333333333336</v>
      </c>
      <c r="M9">
        <v>1080</v>
      </c>
      <c r="N9" s="4">
        <f t="shared" si="8"/>
        <v>36</v>
      </c>
      <c r="O9" s="4">
        <v>35</v>
      </c>
      <c r="P9" s="1">
        <f t="shared" si="7"/>
        <v>6.0606060606060552E-2</v>
      </c>
    </row>
    <row r="10" spans="1:16">
      <c r="A10" t="s">
        <v>93</v>
      </c>
      <c r="B10">
        <v>129824</v>
      </c>
      <c r="C10">
        <f t="shared" si="5"/>
        <v>132320</v>
      </c>
      <c r="D10" s="1">
        <f t="shared" si="6"/>
        <v>0.4952392578125</v>
      </c>
      <c r="E10">
        <f t="shared" si="0"/>
        <v>262144</v>
      </c>
      <c r="F10">
        <v>746</v>
      </c>
      <c r="G10" s="4">
        <f t="shared" si="1"/>
        <v>24.866666666666667</v>
      </c>
      <c r="H10">
        <v>827</v>
      </c>
      <c r="I10" s="4">
        <f t="shared" si="2"/>
        <v>27.566666666666666</v>
      </c>
      <c r="J10" s="1">
        <f t="shared" si="3"/>
        <v>0.10857908847184983</v>
      </c>
      <c r="K10">
        <v>863</v>
      </c>
      <c r="L10" s="4">
        <f t="shared" si="8"/>
        <v>28.766666666666666</v>
      </c>
      <c r="M10">
        <v>952</v>
      </c>
      <c r="N10" s="4">
        <f>M10/30</f>
        <v>31.733333333333334</v>
      </c>
      <c r="O10" s="4">
        <v>0</v>
      </c>
      <c r="P10" s="1">
        <f t="shared" si="7"/>
        <v>-1</v>
      </c>
    </row>
    <row r="11" spans="1:16">
      <c r="A11" t="s">
        <v>94</v>
      </c>
      <c r="B11">
        <v>78900</v>
      </c>
      <c r="C11">
        <f t="shared" si="5"/>
        <v>183244</v>
      </c>
      <c r="D11" s="1">
        <f t="shared" si="6"/>
        <v>0.3009796142578125</v>
      </c>
      <c r="E11">
        <f t="shared" si="0"/>
        <v>262144</v>
      </c>
      <c r="F11">
        <v>798</v>
      </c>
      <c r="G11" s="4">
        <f t="shared" si="1"/>
        <v>26.6</v>
      </c>
      <c r="H11">
        <v>873</v>
      </c>
      <c r="I11" s="4">
        <f t="shared" si="2"/>
        <v>29.1</v>
      </c>
      <c r="J11" s="1">
        <f t="shared" si="3"/>
        <v>9.3984962406014949E-2</v>
      </c>
      <c r="K11">
        <v>934</v>
      </c>
      <c r="L11" s="4">
        <f t="shared" si="4"/>
        <v>31.133333333333333</v>
      </c>
      <c r="M11">
        <v>1047</v>
      </c>
      <c r="N11" s="4">
        <f>M11/30</f>
        <v>34.9</v>
      </c>
      <c r="O11" s="4">
        <v>35</v>
      </c>
      <c r="P11" s="1">
        <f t="shared" si="7"/>
        <v>0.3157894736842104</v>
      </c>
    </row>
    <row r="12" spans="1:16">
      <c r="A12" t="s">
        <v>95</v>
      </c>
      <c r="B12">
        <v>164800</v>
      </c>
      <c r="C12">
        <f t="shared" si="5"/>
        <v>97344</v>
      </c>
      <c r="D12" s="1">
        <f t="shared" si="6"/>
        <v>0.628662109375</v>
      </c>
      <c r="E12">
        <f t="shared" si="0"/>
        <v>262144</v>
      </c>
      <c r="F12">
        <v>537</v>
      </c>
      <c r="G12" s="4">
        <f t="shared" si="1"/>
        <v>17.899999999999999</v>
      </c>
      <c r="H12">
        <v>559</v>
      </c>
      <c r="I12" s="4">
        <f t="shared" si="2"/>
        <v>18.633333333333333</v>
      </c>
      <c r="J12" s="1">
        <f t="shared" si="3"/>
        <v>4.0968342644320366E-2</v>
      </c>
      <c r="K12">
        <v>583</v>
      </c>
      <c r="L12" s="4">
        <f t="shared" si="4"/>
        <v>19.433333333333334</v>
      </c>
      <c r="M12">
        <v>652</v>
      </c>
      <c r="N12" s="4">
        <f t="shared" si="4"/>
        <v>21.733333333333334</v>
      </c>
      <c r="O12" s="4">
        <v>24</v>
      </c>
      <c r="P12" s="1">
        <f t="shared" si="7"/>
        <v>0.34078212290502807</v>
      </c>
    </row>
    <row r="13" spans="1:16">
      <c r="A13" t="s">
        <v>96</v>
      </c>
      <c r="B13">
        <v>113988</v>
      </c>
      <c r="C13">
        <f t="shared" si="5"/>
        <v>148156</v>
      </c>
      <c r="D13" s="1">
        <f t="shared" si="6"/>
        <v>0.4348297119140625</v>
      </c>
      <c r="E13">
        <f t="shared" si="0"/>
        <v>262144</v>
      </c>
      <c r="F13">
        <v>527</v>
      </c>
      <c r="G13" s="4">
        <f t="shared" si="1"/>
        <v>17.566666666666666</v>
      </c>
      <c r="H13">
        <v>576</v>
      </c>
      <c r="I13" s="4">
        <f t="shared" si="2"/>
        <v>19.2</v>
      </c>
      <c r="J13" s="1">
        <f t="shared" si="3"/>
        <v>9.2979127134724893E-2</v>
      </c>
      <c r="K13">
        <v>595</v>
      </c>
      <c r="L13" s="4">
        <f t="shared" si="4"/>
        <v>19.833333333333332</v>
      </c>
      <c r="M13">
        <v>639</v>
      </c>
      <c r="N13" s="4">
        <f t="shared" si="4"/>
        <v>21.3</v>
      </c>
      <c r="O13" s="4">
        <v>22</v>
      </c>
      <c r="P13" s="1">
        <f t="shared" si="7"/>
        <v>0.25237191650853896</v>
      </c>
    </row>
    <row r="14" spans="1:16">
      <c r="A14" t="s">
        <v>97</v>
      </c>
      <c r="B14">
        <v>136888</v>
      </c>
      <c r="C14">
        <f t="shared" si="5"/>
        <v>125256</v>
      </c>
      <c r="D14" s="1">
        <f t="shared" si="6"/>
        <v>0.522186279296875</v>
      </c>
      <c r="E14">
        <f t="shared" si="0"/>
        <v>262144</v>
      </c>
      <c r="F14">
        <v>625</v>
      </c>
      <c r="G14" s="4">
        <f t="shared" si="1"/>
        <v>20.833333333333332</v>
      </c>
      <c r="H14">
        <v>651</v>
      </c>
      <c r="I14" s="4">
        <f t="shared" si="2"/>
        <v>21.7</v>
      </c>
      <c r="J14" s="1">
        <f t="shared" si="3"/>
        <v>4.1600000000000081E-2</v>
      </c>
      <c r="K14">
        <v>665</v>
      </c>
      <c r="L14" s="4">
        <f t="shared" ref="L14:N19" si="9">K14/30</f>
        <v>22.166666666666668</v>
      </c>
      <c r="M14">
        <v>758</v>
      </c>
      <c r="N14" s="4">
        <f t="shared" si="9"/>
        <v>25.266666666666666</v>
      </c>
      <c r="O14" s="4">
        <v>27</v>
      </c>
      <c r="P14" s="1">
        <f t="shared" si="7"/>
        <v>0.29600000000000004</v>
      </c>
    </row>
    <row r="15" spans="1:16">
      <c r="A15" t="s">
        <v>98</v>
      </c>
      <c r="B15">
        <v>151832</v>
      </c>
      <c r="C15">
        <f t="shared" si="5"/>
        <v>110312</v>
      </c>
      <c r="D15" s="1">
        <f t="shared" si="6"/>
        <v>0.579193115234375</v>
      </c>
      <c r="E15">
        <f t="shared" si="0"/>
        <v>262144</v>
      </c>
      <c r="F15">
        <v>870</v>
      </c>
      <c r="G15" s="4">
        <f t="shared" si="1"/>
        <v>29</v>
      </c>
      <c r="H15">
        <v>1007</v>
      </c>
      <c r="I15" s="4">
        <f t="shared" si="2"/>
        <v>33.56666666666667</v>
      </c>
      <c r="J15" s="1">
        <f t="shared" si="3"/>
        <v>0.15747126436781622</v>
      </c>
      <c r="K15">
        <v>1063</v>
      </c>
      <c r="L15" s="4">
        <f t="shared" si="9"/>
        <v>35.43333333333333</v>
      </c>
      <c r="M15">
        <v>1081</v>
      </c>
      <c r="N15" s="4">
        <f t="shared" si="9"/>
        <v>36.033333333333331</v>
      </c>
      <c r="O15" s="4">
        <v>35</v>
      </c>
      <c r="P15" s="1">
        <f t="shared" si="7"/>
        <v>0.2068965517241379</v>
      </c>
    </row>
    <row r="16" spans="1:16">
      <c r="A16" t="s">
        <v>99</v>
      </c>
      <c r="B16">
        <v>135492</v>
      </c>
      <c r="C16">
        <f t="shared" si="5"/>
        <v>126652</v>
      </c>
      <c r="D16" s="1">
        <f t="shared" si="6"/>
        <v>0.5168609619140625</v>
      </c>
      <c r="E16">
        <f t="shared" si="0"/>
        <v>262144</v>
      </c>
      <c r="F16">
        <v>754</v>
      </c>
      <c r="G16" s="4">
        <f t="shared" si="1"/>
        <v>25.133333333333333</v>
      </c>
      <c r="H16">
        <v>805</v>
      </c>
      <c r="I16" s="4">
        <f t="shared" si="2"/>
        <v>26.833333333333332</v>
      </c>
      <c r="J16" s="1">
        <f t="shared" si="3"/>
        <v>6.7639257294429767E-2</v>
      </c>
      <c r="K16">
        <v>852</v>
      </c>
      <c r="L16" s="4">
        <f t="shared" si="9"/>
        <v>28.4</v>
      </c>
      <c r="M16">
        <v>991</v>
      </c>
      <c r="N16" s="4">
        <f t="shared" si="9"/>
        <v>33.033333333333331</v>
      </c>
      <c r="O16" s="4">
        <v>35</v>
      </c>
      <c r="P16" s="1">
        <f t="shared" si="7"/>
        <v>0.39257294429708223</v>
      </c>
    </row>
    <row r="17" spans="1:16">
      <c r="A17" t="s">
        <v>100</v>
      </c>
      <c r="B17">
        <v>165864</v>
      </c>
      <c r="C17">
        <f t="shared" si="5"/>
        <v>96280</v>
      </c>
      <c r="D17" s="1">
        <f t="shared" si="6"/>
        <v>0.632720947265625</v>
      </c>
      <c r="E17">
        <f t="shared" si="0"/>
        <v>262144</v>
      </c>
      <c r="F17">
        <v>628</v>
      </c>
      <c r="G17" s="4">
        <f t="shared" si="1"/>
        <v>20.933333333333334</v>
      </c>
      <c r="H17">
        <v>671</v>
      </c>
      <c r="I17" s="4">
        <f t="shared" si="2"/>
        <v>22.366666666666667</v>
      </c>
      <c r="J17" s="1">
        <f t="shared" si="3"/>
        <v>6.8471337579617764E-2</v>
      </c>
      <c r="K17">
        <v>701</v>
      </c>
      <c r="L17" s="4">
        <f t="shared" si="9"/>
        <v>23.366666666666667</v>
      </c>
      <c r="M17">
        <v>771</v>
      </c>
      <c r="N17" s="4">
        <f t="shared" si="9"/>
        <v>25.7</v>
      </c>
      <c r="O17" s="4">
        <v>28</v>
      </c>
      <c r="P17" s="1">
        <f t="shared" si="7"/>
        <v>0.33757961783439483</v>
      </c>
    </row>
    <row r="18" spans="1:16">
      <c r="A18" t="s">
        <v>101</v>
      </c>
      <c r="B18">
        <v>60808</v>
      </c>
      <c r="C18">
        <f t="shared" si="5"/>
        <v>201336</v>
      </c>
      <c r="D18" s="1">
        <f t="shared" si="6"/>
        <v>0.231964111328125</v>
      </c>
      <c r="E18">
        <f t="shared" si="0"/>
        <v>262144</v>
      </c>
      <c r="F18">
        <v>905</v>
      </c>
      <c r="G18" s="4">
        <f t="shared" si="1"/>
        <v>30.166666666666668</v>
      </c>
      <c r="H18">
        <v>1046</v>
      </c>
      <c r="I18" s="4">
        <f t="shared" si="2"/>
        <v>34.866666666666667</v>
      </c>
      <c r="J18" s="1">
        <f t="shared" si="3"/>
        <v>0.15580110497237576</v>
      </c>
      <c r="K18">
        <v>1062</v>
      </c>
      <c r="L18" s="4">
        <f t="shared" si="9"/>
        <v>35.4</v>
      </c>
      <c r="M18">
        <v>1083</v>
      </c>
      <c r="N18" s="4">
        <f t="shared" si="9"/>
        <v>36.1</v>
      </c>
      <c r="O18" s="4">
        <v>35</v>
      </c>
      <c r="P18" s="1">
        <f t="shared" si="7"/>
        <v>0.16022099447513805</v>
      </c>
    </row>
    <row r="19" spans="1:16">
      <c r="A19" t="s">
        <v>102</v>
      </c>
      <c r="B19">
        <v>70880</v>
      </c>
      <c r="C19">
        <f t="shared" si="5"/>
        <v>191264</v>
      </c>
      <c r="D19" s="1">
        <f t="shared" si="6"/>
        <v>0.2703857421875</v>
      </c>
      <c r="E19">
        <f t="shared" si="0"/>
        <v>262144</v>
      </c>
      <c r="F19">
        <v>835</v>
      </c>
      <c r="G19" s="4">
        <f t="shared" si="1"/>
        <v>27.833333333333332</v>
      </c>
      <c r="H19">
        <v>926</v>
      </c>
      <c r="I19" s="4">
        <f t="shared" si="2"/>
        <v>30.866666666666667</v>
      </c>
      <c r="J19" s="1">
        <f t="shared" si="3"/>
        <v>0.10898203592814371</v>
      </c>
      <c r="K19">
        <v>873</v>
      </c>
      <c r="L19" s="4">
        <f t="shared" si="9"/>
        <v>29.1</v>
      </c>
      <c r="M19">
        <v>935</v>
      </c>
      <c r="N19" s="4">
        <f t="shared" si="9"/>
        <v>31.166666666666668</v>
      </c>
      <c r="O19" s="4">
        <v>0</v>
      </c>
      <c r="P19" s="1">
        <f t="shared" si="7"/>
        <v>-1</v>
      </c>
    </row>
    <row r="20" spans="1:16">
      <c r="A20" t="s">
        <v>103</v>
      </c>
      <c r="B20">
        <v>64272</v>
      </c>
      <c r="C20">
        <f t="shared" si="5"/>
        <v>197872</v>
      </c>
      <c r="D20" s="1">
        <f t="shared" si="6"/>
        <v>0.24517822265625</v>
      </c>
      <c r="E20">
        <f t="shared" si="0"/>
        <v>262144</v>
      </c>
      <c r="F20">
        <v>949</v>
      </c>
      <c r="G20" s="4">
        <f t="shared" si="1"/>
        <v>31.633333333333333</v>
      </c>
      <c r="H20">
        <v>1077</v>
      </c>
      <c r="I20" s="4">
        <f t="shared" si="2"/>
        <v>35.9</v>
      </c>
      <c r="J20" s="1">
        <f t="shared" si="3"/>
        <v>0.13487881981032657</v>
      </c>
      <c r="K20">
        <v>1070</v>
      </c>
      <c r="L20" s="4">
        <f t="shared" si="4"/>
        <v>35.666666666666664</v>
      </c>
      <c r="M20">
        <v>1083</v>
      </c>
      <c r="N20" s="4">
        <f t="shared" si="4"/>
        <v>36.1</v>
      </c>
      <c r="O20" s="4">
        <v>35</v>
      </c>
      <c r="P20" s="1">
        <f t="shared" si="7"/>
        <v>0.10642781875658591</v>
      </c>
    </row>
    <row r="21" spans="1:16">
      <c r="A21" t="s">
        <v>104</v>
      </c>
      <c r="B21">
        <v>92964</v>
      </c>
      <c r="C21">
        <f t="shared" si="5"/>
        <v>169180</v>
      </c>
      <c r="D21" s="1">
        <f t="shared" si="6"/>
        <v>0.3546295166015625</v>
      </c>
      <c r="E21">
        <f t="shared" si="0"/>
        <v>262144</v>
      </c>
      <c r="F21">
        <v>626</v>
      </c>
      <c r="G21" s="4">
        <f t="shared" si="1"/>
        <v>20.866666666666667</v>
      </c>
      <c r="H21">
        <v>693</v>
      </c>
      <c r="I21" s="4">
        <f t="shared" si="2"/>
        <v>23.1</v>
      </c>
      <c r="J21" s="1">
        <f t="shared" si="3"/>
        <v>0.10702875399361034</v>
      </c>
      <c r="K21">
        <v>715</v>
      </c>
      <c r="L21" s="4">
        <f t="shared" si="4"/>
        <v>23.833333333333332</v>
      </c>
      <c r="M21">
        <v>820</v>
      </c>
      <c r="N21" s="4">
        <f t="shared" si="4"/>
        <v>27.333333333333332</v>
      </c>
      <c r="O21" s="4">
        <v>29</v>
      </c>
      <c r="P21" s="1">
        <f t="shared" si="7"/>
        <v>0.38977635782747599</v>
      </c>
    </row>
    <row r="22" spans="1:16">
      <c r="A22" t="s">
        <v>105</v>
      </c>
      <c r="B22">
        <v>122872</v>
      </c>
      <c r="C22">
        <f t="shared" si="5"/>
        <v>139272</v>
      </c>
      <c r="D22" s="1">
        <f t="shared" si="6"/>
        <v>0.468719482421875</v>
      </c>
      <c r="E22">
        <f t="shared" si="0"/>
        <v>262144</v>
      </c>
      <c r="F22">
        <v>732</v>
      </c>
      <c r="G22" s="4">
        <f t="shared" si="1"/>
        <v>24.4</v>
      </c>
      <c r="H22">
        <v>832</v>
      </c>
      <c r="I22" s="4">
        <f t="shared" si="2"/>
        <v>27.733333333333334</v>
      </c>
      <c r="J22" s="1">
        <f t="shared" si="3"/>
        <v>0.13661202185792365</v>
      </c>
      <c r="K22">
        <v>863</v>
      </c>
      <c r="L22" s="4">
        <f t="shared" si="4"/>
        <v>28.766666666666666</v>
      </c>
      <c r="M22">
        <v>980</v>
      </c>
      <c r="N22" s="4">
        <f t="shared" si="4"/>
        <v>32.666666666666664</v>
      </c>
      <c r="O22" s="4">
        <v>35</v>
      </c>
      <c r="P22" s="1">
        <f t="shared" si="7"/>
        <v>0.43442622950819687</v>
      </c>
    </row>
    <row r="23" spans="1:16">
      <c r="A23" t="s">
        <v>106</v>
      </c>
      <c r="B23">
        <v>139744</v>
      </c>
      <c r="C23">
        <f t="shared" si="5"/>
        <v>122400</v>
      </c>
      <c r="D23" s="1">
        <f t="shared" si="6"/>
        <v>0.5330810546875</v>
      </c>
      <c r="E23">
        <f t="shared" si="0"/>
        <v>262144</v>
      </c>
      <c r="F23">
        <v>571</v>
      </c>
      <c r="G23" s="4">
        <f t="shared" si="1"/>
        <v>19.033333333333335</v>
      </c>
      <c r="H23">
        <v>637</v>
      </c>
      <c r="I23" s="4">
        <f t="shared" si="2"/>
        <v>21.233333333333334</v>
      </c>
      <c r="J23" s="1">
        <f t="shared" si="3"/>
        <v>0.11558669001751309</v>
      </c>
      <c r="K23">
        <v>664</v>
      </c>
      <c r="L23" s="4">
        <f t="shared" ref="L23:N28" si="10">K23/30</f>
        <v>22.133333333333333</v>
      </c>
      <c r="M23">
        <v>715</v>
      </c>
      <c r="N23" s="4">
        <f t="shared" si="10"/>
        <v>23.833333333333332</v>
      </c>
      <c r="O23" s="4">
        <v>26</v>
      </c>
      <c r="P23" s="1">
        <f t="shared" si="7"/>
        <v>0.36602451838879158</v>
      </c>
    </row>
    <row r="24" spans="1:16">
      <c r="A24" t="s">
        <v>107</v>
      </c>
      <c r="B24">
        <v>152552</v>
      </c>
      <c r="C24">
        <f t="shared" si="5"/>
        <v>109592</v>
      </c>
      <c r="D24" s="1">
        <f t="shared" si="6"/>
        <v>0.581939697265625</v>
      </c>
      <c r="E24">
        <f t="shared" si="0"/>
        <v>262144</v>
      </c>
      <c r="F24">
        <v>633</v>
      </c>
      <c r="G24" s="4">
        <f t="shared" si="1"/>
        <v>21.1</v>
      </c>
      <c r="H24">
        <v>674</v>
      </c>
      <c r="I24" s="4">
        <f t="shared" si="2"/>
        <v>22.466666666666665</v>
      </c>
      <c r="J24" s="1">
        <f t="shared" si="3"/>
        <v>6.4770932069510012E-2</v>
      </c>
      <c r="K24">
        <v>683</v>
      </c>
      <c r="L24" s="4">
        <f t="shared" si="10"/>
        <v>22.766666666666666</v>
      </c>
      <c r="M24">
        <v>752</v>
      </c>
      <c r="N24" s="4">
        <f t="shared" si="10"/>
        <v>25.066666666666666</v>
      </c>
      <c r="O24" s="4">
        <v>26</v>
      </c>
      <c r="P24" s="1">
        <f t="shared" si="7"/>
        <v>0.23222748815165861</v>
      </c>
    </row>
    <row r="25" spans="1:16">
      <c r="A25" t="s">
        <v>108</v>
      </c>
      <c r="B25">
        <v>129080</v>
      </c>
      <c r="C25">
        <f t="shared" si="5"/>
        <v>133064</v>
      </c>
      <c r="D25" s="1">
        <f t="shared" si="6"/>
        <v>0.492401123046875</v>
      </c>
      <c r="E25">
        <f t="shared" si="0"/>
        <v>262144</v>
      </c>
      <c r="F25">
        <v>523</v>
      </c>
      <c r="G25" s="4">
        <f t="shared" si="1"/>
        <v>17.433333333333334</v>
      </c>
      <c r="H25">
        <v>551</v>
      </c>
      <c r="I25" s="4">
        <f t="shared" si="2"/>
        <v>18.366666666666667</v>
      </c>
      <c r="J25" s="1">
        <f t="shared" si="3"/>
        <v>5.3537284894837445E-2</v>
      </c>
      <c r="K25">
        <v>570</v>
      </c>
      <c r="L25" s="4">
        <f t="shared" si="10"/>
        <v>19</v>
      </c>
      <c r="M25">
        <v>768</v>
      </c>
      <c r="N25" s="4">
        <f t="shared" si="10"/>
        <v>25.6</v>
      </c>
      <c r="O25" s="4">
        <v>27</v>
      </c>
      <c r="P25" s="1">
        <f t="shared" si="7"/>
        <v>0.54875717017208414</v>
      </c>
    </row>
    <row r="26" spans="1:16">
      <c r="A26" t="s">
        <v>109</v>
      </c>
      <c r="B26">
        <v>112722</v>
      </c>
      <c r="C26">
        <f t="shared" si="5"/>
        <v>149422</v>
      </c>
      <c r="D26" s="1">
        <f t="shared" si="6"/>
        <v>0.43000030517578125</v>
      </c>
      <c r="E26">
        <f t="shared" si="0"/>
        <v>262144</v>
      </c>
      <c r="F26">
        <v>667</v>
      </c>
      <c r="G26" s="4">
        <f t="shared" si="1"/>
        <v>22.233333333333334</v>
      </c>
      <c r="H26">
        <v>691</v>
      </c>
      <c r="I26" s="4">
        <f t="shared" si="2"/>
        <v>23.033333333333335</v>
      </c>
      <c r="J26" s="1">
        <f t="shared" si="3"/>
        <v>3.5982008995502301E-2</v>
      </c>
      <c r="K26">
        <v>720</v>
      </c>
      <c r="L26" s="4">
        <f t="shared" si="10"/>
        <v>24</v>
      </c>
      <c r="M26">
        <v>808</v>
      </c>
      <c r="N26" s="4">
        <f t="shared" si="10"/>
        <v>26.933333333333334</v>
      </c>
      <c r="O26" s="4">
        <v>29</v>
      </c>
      <c r="P26" s="1">
        <f t="shared" si="7"/>
        <v>0.30434782608695654</v>
      </c>
    </row>
    <row r="27" spans="1:16">
      <c r="A27" t="s">
        <v>110</v>
      </c>
      <c r="B27">
        <v>54224</v>
      </c>
      <c r="C27">
        <f t="shared" si="5"/>
        <v>207920</v>
      </c>
      <c r="D27" s="1">
        <f t="shared" si="6"/>
        <v>0.20684814453125</v>
      </c>
      <c r="E27">
        <f t="shared" si="0"/>
        <v>262144</v>
      </c>
      <c r="F27">
        <v>788</v>
      </c>
      <c r="G27" s="4">
        <f t="shared" si="1"/>
        <v>26.266666666666666</v>
      </c>
      <c r="H27">
        <v>1074</v>
      </c>
      <c r="I27" s="4">
        <f t="shared" si="2"/>
        <v>35.799999999999997</v>
      </c>
      <c r="J27" s="1">
        <f t="shared" si="3"/>
        <v>0.36294416243654815</v>
      </c>
      <c r="K27">
        <v>1074</v>
      </c>
      <c r="L27" s="4">
        <f t="shared" si="10"/>
        <v>35.799999999999997</v>
      </c>
      <c r="M27">
        <v>1075</v>
      </c>
      <c r="N27" s="4">
        <f t="shared" si="10"/>
        <v>35.833333333333336</v>
      </c>
      <c r="O27" s="4">
        <v>35</v>
      </c>
      <c r="P27" s="1">
        <f t="shared" si="7"/>
        <v>0.3324873096446701</v>
      </c>
    </row>
    <row r="28" spans="1:16">
      <c r="A28" t="s">
        <v>111</v>
      </c>
      <c r="B28">
        <v>119224</v>
      </c>
      <c r="C28">
        <f t="shared" si="5"/>
        <v>142920</v>
      </c>
      <c r="D28" s="1">
        <f t="shared" si="6"/>
        <v>0.454803466796875</v>
      </c>
      <c r="E28">
        <f t="shared" si="0"/>
        <v>262144</v>
      </c>
      <c r="F28">
        <v>889</v>
      </c>
      <c r="G28" s="4">
        <f t="shared" si="1"/>
        <v>29.633333333333333</v>
      </c>
      <c r="H28">
        <v>1063</v>
      </c>
      <c r="I28" s="4">
        <f t="shared" si="2"/>
        <v>35.43333333333333</v>
      </c>
      <c r="J28" s="1">
        <f t="shared" si="3"/>
        <v>0.19572553430821138</v>
      </c>
      <c r="K28">
        <v>1074</v>
      </c>
      <c r="L28" s="4">
        <f t="shared" si="10"/>
        <v>35.799999999999997</v>
      </c>
      <c r="M28">
        <v>1080</v>
      </c>
      <c r="N28" s="4">
        <f t="shared" si="10"/>
        <v>36</v>
      </c>
      <c r="O28" s="4">
        <v>0</v>
      </c>
      <c r="P28" s="1">
        <f t="shared" si="7"/>
        <v>-1</v>
      </c>
    </row>
    <row r="29" spans="1:16">
      <c r="A29" t="s">
        <v>112</v>
      </c>
      <c r="B29">
        <v>85404</v>
      </c>
      <c r="C29">
        <f t="shared" si="5"/>
        <v>176740</v>
      </c>
      <c r="D29" s="1">
        <f t="shared" si="6"/>
        <v>0.3257904052734375</v>
      </c>
      <c r="E29">
        <f t="shared" si="0"/>
        <v>262144</v>
      </c>
      <c r="F29">
        <v>475</v>
      </c>
      <c r="G29" s="4">
        <f t="shared" si="1"/>
        <v>15.833333333333334</v>
      </c>
      <c r="H29">
        <v>512</v>
      </c>
      <c r="I29" s="4">
        <f t="shared" si="2"/>
        <v>17.066666666666666</v>
      </c>
      <c r="J29" s="1">
        <f t="shared" si="3"/>
        <v>7.7894736842105239E-2</v>
      </c>
      <c r="K29">
        <v>527</v>
      </c>
      <c r="L29" s="4">
        <f t="shared" si="4"/>
        <v>17.566666666666666</v>
      </c>
      <c r="M29">
        <v>555</v>
      </c>
      <c r="N29" s="4">
        <f t="shared" si="4"/>
        <v>18.5</v>
      </c>
      <c r="O29" s="4">
        <v>20</v>
      </c>
      <c r="P29" s="1">
        <f t="shared" si="7"/>
        <v>0.26315789473684204</v>
      </c>
    </row>
    <row r="30" spans="1:16">
      <c r="A30" t="s">
        <v>113</v>
      </c>
      <c r="B30">
        <v>117112</v>
      </c>
      <c r="C30">
        <f t="shared" si="5"/>
        <v>145032</v>
      </c>
      <c r="D30" s="1">
        <f t="shared" si="6"/>
        <v>0.446746826171875</v>
      </c>
      <c r="E30">
        <f t="shared" si="0"/>
        <v>262144</v>
      </c>
      <c r="F30">
        <v>212</v>
      </c>
      <c r="G30" s="4">
        <f t="shared" si="1"/>
        <v>7.0666666666666664</v>
      </c>
      <c r="H30">
        <v>208</v>
      </c>
      <c r="I30" s="4">
        <f t="shared" si="2"/>
        <v>6.9333333333333336</v>
      </c>
      <c r="J30" s="1">
        <f t="shared" si="3"/>
        <v>-1.8867924528301772E-2</v>
      </c>
      <c r="K30">
        <v>202</v>
      </c>
      <c r="L30" s="4">
        <f t="shared" si="4"/>
        <v>6.7333333333333334</v>
      </c>
      <c r="M30">
        <v>230</v>
      </c>
      <c r="N30" s="4">
        <f t="shared" si="4"/>
        <v>7.666666666666667</v>
      </c>
      <c r="O30" s="4">
        <v>8</v>
      </c>
      <c r="P30" s="1">
        <f t="shared" si="7"/>
        <v>0.13207547169811318</v>
      </c>
    </row>
    <row r="31" spans="1:16">
      <c r="A31" t="s">
        <v>114</v>
      </c>
      <c r="B31">
        <v>134592</v>
      </c>
      <c r="C31">
        <f t="shared" si="5"/>
        <v>127552</v>
      </c>
      <c r="D31" s="1">
        <f t="shared" si="6"/>
        <v>0.513427734375</v>
      </c>
      <c r="E31">
        <f t="shared" si="0"/>
        <v>262144</v>
      </c>
      <c r="F31">
        <v>352</v>
      </c>
      <c r="G31" s="4">
        <f t="shared" si="1"/>
        <v>11.733333333333333</v>
      </c>
      <c r="H31">
        <v>359</v>
      </c>
      <c r="I31" s="4">
        <f t="shared" si="2"/>
        <v>11.966666666666667</v>
      </c>
      <c r="J31" s="1">
        <f t="shared" si="3"/>
        <v>1.9886363636363757E-2</v>
      </c>
      <c r="K31">
        <v>352</v>
      </c>
      <c r="L31" s="4">
        <f t="shared" si="4"/>
        <v>11.733333333333333</v>
      </c>
      <c r="M31">
        <v>380</v>
      </c>
      <c r="N31" s="4">
        <f t="shared" si="4"/>
        <v>12.666666666666666</v>
      </c>
      <c r="O31" s="4">
        <v>14</v>
      </c>
      <c r="P31" s="1">
        <f t="shared" si="7"/>
        <v>0.19318181818181834</v>
      </c>
    </row>
    <row r="32" spans="1:16">
      <c r="A32" t="s">
        <v>115</v>
      </c>
      <c r="B32">
        <v>89492</v>
      </c>
      <c r="C32">
        <f t="shared" si="5"/>
        <v>172652</v>
      </c>
      <c r="D32" s="1">
        <f t="shared" si="6"/>
        <v>0.3413848876953125</v>
      </c>
      <c r="E32">
        <f t="shared" si="0"/>
        <v>262144</v>
      </c>
      <c r="F32">
        <v>765</v>
      </c>
      <c r="G32" s="4">
        <f t="shared" si="1"/>
        <v>25.5</v>
      </c>
      <c r="H32">
        <v>1060</v>
      </c>
      <c r="I32" s="4">
        <f t="shared" si="2"/>
        <v>35.333333333333336</v>
      </c>
      <c r="J32" s="1">
        <f t="shared" si="3"/>
        <v>0.38562091503267992</v>
      </c>
      <c r="K32">
        <v>1074</v>
      </c>
      <c r="L32" s="4">
        <f t="shared" ref="L32:N37" si="11">K32/30</f>
        <v>35.799999999999997</v>
      </c>
      <c r="M32">
        <v>1076</v>
      </c>
      <c r="N32" s="4">
        <f t="shared" si="11"/>
        <v>35.866666666666667</v>
      </c>
      <c r="O32" s="4">
        <v>35</v>
      </c>
      <c r="P32" s="1">
        <f t="shared" si="7"/>
        <v>0.37254901960784315</v>
      </c>
    </row>
    <row r="33" spans="1:16">
      <c r="A33" t="s">
        <v>116</v>
      </c>
      <c r="B33">
        <v>140220</v>
      </c>
      <c r="C33">
        <f t="shared" si="5"/>
        <v>121924</v>
      </c>
      <c r="D33" s="1">
        <f t="shared" si="6"/>
        <v>0.5348968505859375</v>
      </c>
      <c r="E33">
        <f t="shared" si="0"/>
        <v>262144</v>
      </c>
      <c r="F33">
        <v>626</v>
      </c>
      <c r="G33" s="4">
        <f t="shared" si="1"/>
        <v>20.866666666666667</v>
      </c>
      <c r="H33">
        <v>710</v>
      </c>
      <c r="I33" s="4">
        <f t="shared" si="2"/>
        <v>23.666666666666668</v>
      </c>
      <c r="J33" s="1">
        <f t="shared" si="3"/>
        <v>0.13418530351437696</v>
      </c>
      <c r="K33">
        <v>726</v>
      </c>
      <c r="L33" s="4">
        <f t="shared" si="11"/>
        <v>24.2</v>
      </c>
      <c r="M33">
        <v>785</v>
      </c>
      <c r="N33" s="4">
        <f t="shared" si="11"/>
        <v>26.166666666666668</v>
      </c>
      <c r="O33" s="4">
        <v>29</v>
      </c>
      <c r="P33" s="1">
        <f t="shared" si="7"/>
        <v>0.38977635782747599</v>
      </c>
    </row>
    <row r="34" spans="1:16">
      <c r="A34" t="s">
        <v>117</v>
      </c>
      <c r="B34">
        <v>152684</v>
      </c>
      <c r="C34">
        <f t="shared" si="5"/>
        <v>109460</v>
      </c>
      <c r="D34" s="1">
        <f t="shared" si="6"/>
        <v>0.5824432373046875</v>
      </c>
      <c r="E34">
        <f t="shared" si="0"/>
        <v>262144</v>
      </c>
      <c r="F34">
        <v>595</v>
      </c>
      <c r="G34" s="4">
        <f t="shared" si="1"/>
        <v>19.833333333333332</v>
      </c>
      <c r="H34">
        <v>665</v>
      </c>
      <c r="I34" s="4">
        <f t="shared" si="2"/>
        <v>22.166666666666668</v>
      </c>
      <c r="J34" s="1">
        <f t="shared" si="3"/>
        <v>0.11764705882352944</v>
      </c>
      <c r="K34">
        <v>681</v>
      </c>
      <c r="L34" s="4">
        <f t="shared" si="11"/>
        <v>22.7</v>
      </c>
      <c r="M34">
        <v>787</v>
      </c>
      <c r="N34" s="4">
        <f t="shared" si="11"/>
        <v>26.233333333333334</v>
      </c>
      <c r="O34" s="4">
        <v>28</v>
      </c>
      <c r="P34" s="1">
        <f t="shared" si="7"/>
        <v>0.41176470588235303</v>
      </c>
    </row>
    <row r="35" spans="1:16">
      <c r="A35" t="s">
        <v>118</v>
      </c>
      <c r="B35">
        <v>162748</v>
      </c>
      <c r="C35">
        <f t="shared" si="5"/>
        <v>99396</v>
      </c>
      <c r="D35" s="1">
        <f t="shared" si="6"/>
        <v>0.6208343505859375</v>
      </c>
      <c r="E35">
        <f t="shared" si="0"/>
        <v>262144</v>
      </c>
      <c r="F35">
        <v>411</v>
      </c>
      <c r="G35" s="4">
        <f t="shared" si="1"/>
        <v>13.7</v>
      </c>
      <c r="H35">
        <v>429</v>
      </c>
      <c r="I35" s="4">
        <f t="shared" si="2"/>
        <v>14.3</v>
      </c>
      <c r="J35" s="1">
        <f t="shared" si="3"/>
        <v>4.3795620437956373E-2</v>
      </c>
      <c r="K35">
        <v>437</v>
      </c>
      <c r="L35" s="4">
        <f t="shared" si="11"/>
        <v>14.566666666666666</v>
      </c>
      <c r="M35">
        <v>467</v>
      </c>
      <c r="N35" s="4">
        <f t="shared" si="11"/>
        <v>15.566666666666666</v>
      </c>
      <c r="O35" s="4">
        <v>17</v>
      </c>
      <c r="P35" s="1">
        <f t="shared" si="7"/>
        <v>0.24087591240875916</v>
      </c>
    </row>
    <row r="36" spans="1:16">
      <c r="A36" t="s">
        <v>119</v>
      </c>
      <c r="B36">
        <v>153964</v>
      </c>
      <c r="C36">
        <f t="shared" si="5"/>
        <v>108180</v>
      </c>
      <c r="D36" s="1">
        <f t="shared" si="6"/>
        <v>0.5873260498046875</v>
      </c>
      <c r="E36">
        <f t="shared" si="0"/>
        <v>262144</v>
      </c>
      <c r="F36">
        <v>325</v>
      </c>
      <c r="G36" s="4">
        <f t="shared" si="1"/>
        <v>10.833333333333334</v>
      </c>
      <c r="H36">
        <v>396</v>
      </c>
      <c r="I36" s="4">
        <f t="shared" si="2"/>
        <v>13.2</v>
      </c>
      <c r="J36" s="1">
        <f t="shared" si="3"/>
        <v>0.21846153846153826</v>
      </c>
      <c r="K36">
        <v>335</v>
      </c>
      <c r="L36" s="4">
        <f t="shared" si="11"/>
        <v>11.166666666666666</v>
      </c>
      <c r="M36">
        <v>370</v>
      </c>
      <c r="N36" s="4">
        <f t="shared" si="11"/>
        <v>12.333333333333334</v>
      </c>
      <c r="O36" s="4">
        <v>13</v>
      </c>
      <c r="P36" s="1">
        <f t="shared" si="7"/>
        <v>0.19999999999999996</v>
      </c>
    </row>
    <row r="37" spans="1:16">
      <c r="A37" t="s">
        <v>120</v>
      </c>
      <c r="B37">
        <v>198756</v>
      </c>
      <c r="C37">
        <f t="shared" si="5"/>
        <v>63388</v>
      </c>
      <c r="D37" s="1">
        <f t="shared" si="6"/>
        <v>0.7581939697265625</v>
      </c>
      <c r="E37">
        <f t="shared" si="0"/>
        <v>262144</v>
      </c>
      <c r="F37">
        <v>260</v>
      </c>
      <c r="G37" s="4">
        <f t="shared" si="1"/>
        <v>8.6666666666666661</v>
      </c>
      <c r="H37">
        <v>253</v>
      </c>
      <c r="I37" s="4">
        <f t="shared" si="2"/>
        <v>8.4333333333333336</v>
      </c>
      <c r="J37" s="1">
        <f t="shared" si="3"/>
        <v>-2.6923076923076827E-2</v>
      </c>
      <c r="K37">
        <v>282</v>
      </c>
      <c r="L37" s="4">
        <f t="shared" si="11"/>
        <v>9.4</v>
      </c>
      <c r="M37">
        <v>271</v>
      </c>
      <c r="N37" s="4">
        <f t="shared" si="11"/>
        <v>9.0333333333333332</v>
      </c>
      <c r="O37" s="4">
        <v>0</v>
      </c>
      <c r="P37" s="1">
        <f t="shared" si="7"/>
        <v>-1</v>
      </c>
    </row>
  </sheetData>
  <conditionalFormatting sqref="C2:C37">
    <cfRule type="colorScale" priority="28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7">
    <cfRule type="colorScale" priority="2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10">
    <cfRule type="colorScale" priority="2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0:I28">
    <cfRule type="colorScale" priority="2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11:I19">
    <cfRule type="colorScale" priority="2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9:I37">
    <cfRule type="colorScale" priority="1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10 N2:N10">
    <cfRule type="colorScale" priority="1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4:L28 N24:N28">
    <cfRule type="colorScale" priority="1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5:L19 N15:N19">
    <cfRule type="colorScale" priority="1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33:L37 N33:N37">
    <cfRule type="colorScale" priority="1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11:L14 N11:N14">
    <cfRule type="colorScale" priority="10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0:L23 N20:N23">
    <cfRule type="colorScale" priority="9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9:L32 N29:N32">
    <cfRule type="colorScale" priority="8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O2:O37">
    <cfRule type="colorScale" priority="7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000000-0003-0000-0600-000001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Levels'!J2:J2</xm:f>
              <xm:sqref>K2</xm:sqref>
            </x14:sparkline>
            <x14:sparkline>
              <xm:f>'Doom Levels'!J3:J3</xm:f>
              <xm:sqref>K3</xm:sqref>
            </x14:sparkline>
            <x14:sparkline>
              <xm:f>'Doom Levels'!J4:J4</xm:f>
              <xm:sqref>K4</xm:sqref>
            </x14:sparkline>
            <x14:sparkline>
              <xm:f>'Doom Levels'!J5:J5</xm:f>
              <xm:sqref>K5</xm:sqref>
            </x14:sparkline>
            <x14:sparkline>
              <xm:f>'Doom Levels'!J6:J6</xm:f>
              <xm:sqref>K6</xm:sqref>
            </x14:sparkline>
            <x14:sparkline>
              <xm:f>'Doom Levels'!J7:J7</xm:f>
              <xm:sqref>K7</xm:sqref>
            </x14:sparkline>
            <x14:sparkline>
              <xm:f>'Doom Levels'!J8:J8</xm:f>
              <xm:sqref>K8</xm:sqref>
            </x14:sparkline>
            <x14:sparkline>
              <xm:f>'Doom Levels'!J9:J9</xm:f>
              <xm:sqref>K9</xm:sqref>
            </x14:sparkline>
            <x14:sparkline>
              <xm:f>'Doom Levels'!J10:J10</xm:f>
              <xm:sqref>K10</xm:sqref>
            </x14:sparkline>
            <x14:sparkline>
              <xm:f>'Doom Levels'!J11:J11</xm:f>
              <xm:sqref>K11</xm:sqref>
            </x14:sparkline>
            <x14:sparkline>
              <xm:f>'Doom Levels'!J12:J12</xm:f>
              <xm:sqref>K12</xm:sqref>
            </x14:sparkline>
            <x14:sparkline>
              <xm:f>'Doom Levels'!J13:J13</xm:f>
              <xm:sqref>K13</xm:sqref>
            </x14:sparkline>
            <x14:sparkline>
              <xm:f>'Doom Levels'!J14:J14</xm:f>
              <xm:sqref>K14</xm:sqref>
            </x14:sparkline>
            <x14:sparkline>
              <xm:f>'Doom Levels'!J15:J15</xm:f>
              <xm:sqref>K15</xm:sqref>
            </x14:sparkline>
            <x14:sparkline>
              <xm:f>'Doom Levels'!J16:J16</xm:f>
              <xm:sqref>K16</xm:sqref>
            </x14:sparkline>
            <x14:sparkline>
              <xm:f>'Doom Levels'!J17:J17</xm:f>
              <xm:sqref>K17</xm:sqref>
            </x14:sparkline>
            <x14:sparkline>
              <xm:f>'Doom Levels'!J18:J18</xm:f>
              <xm:sqref>K18</xm:sqref>
            </x14:sparkline>
            <x14:sparkline>
              <xm:f>'Doom Levels'!J19:J19</xm:f>
              <xm:sqref>K19</xm:sqref>
            </x14:sparkline>
            <x14:sparkline>
              <xm:f>'Doom Levels'!J20:J20</xm:f>
              <xm:sqref>K20</xm:sqref>
            </x14:sparkline>
            <x14:sparkline>
              <xm:f>'Doom Levels'!J21:J21</xm:f>
              <xm:sqref>K21</xm:sqref>
            </x14:sparkline>
            <x14:sparkline>
              <xm:f>'Doom Levels'!J22:J22</xm:f>
              <xm:sqref>K22</xm:sqref>
            </x14:sparkline>
            <x14:sparkline>
              <xm:f>'Doom Levels'!J23:J23</xm:f>
              <xm:sqref>K23</xm:sqref>
            </x14:sparkline>
            <x14:sparkline>
              <xm:f>'Doom Levels'!J24:J24</xm:f>
              <xm:sqref>K24</xm:sqref>
            </x14:sparkline>
            <x14:sparkline>
              <xm:f>'Doom Levels'!J25:J25</xm:f>
              <xm:sqref>K25</xm:sqref>
            </x14:sparkline>
            <x14:sparkline>
              <xm:f>'Doom Levels'!J26:J26</xm:f>
              <xm:sqref>K26</xm:sqref>
            </x14:sparkline>
            <x14:sparkline>
              <xm:f>'Doom Levels'!J27:J27</xm:f>
              <xm:sqref>K27</xm:sqref>
            </x14:sparkline>
            <x14:sparkline>
              <xm:f>'Doom Levels'!J28:J28</xm:f>
              <xm:sqref>K28</xm:sqref>
            </x14:sparkline>
            <x14:sparkline>
              <xm:f>'Doom Levels'!J29:J29</xm:f>
              <xm:sqref>K29</xm:sqref>
            </x14:sparkline>
            <x14:sparkline>
              <xm:f>'Doom Levels'!J30:J30</xm:f>
              <xm:sqref>K30</xm:sqref>
            </x14:sparkline>
            <x14:sparkline>
              <xm:f>'Doom Levels'!J31:J31</xm:f>
              <xm:sqref>K31</xm:sqref>
            </x14:sparkline>
            <x14:sparkline>
              <xm:f>'Doom Levels'!J32:J32</xm:f>
              <xm:sqref>K32</xm:sqref>
            </x14:sparkline>
            <x14:sparkline>
              <xm:f>'Doom Levels'!J33:J33</xm:f>
              <xm:sqref>K33</xm:sqref>
            </x14:sparkline>
            <x14:sparkline>
              <xm:f>'Doom Levels'!J34:J34</xm:f>
              <xm:sqref>K34</xm:sqref>
            </x14:sparkline>
            <x14:sparkline>
              <xm:f>'Doom Levels'!J35:J35</xm:f>
              <xm:sqref>K35</xm:sqref>
            </x14:sparkline>
            <x14:sparkline>
              <xm:f>'Doom Levels'!J36:J36</xm:f>
              <xm:sqref>K36</xm:sqref>
            </x14:sparkline>
            <x14:sparkline>
              <xm:f>'Doom Levels'!J37:J37</xm:f>
              <xm:sqref>K37</xm:sqref>
            </x14:sparkline>
          </x14:sparklines>
        </x14:sparklineGroup>
        <x14:sparklineGroup displayEmptyCellsAs="span" xr2:uid="{00000000-0003-0000-06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 Levels'!G2:G2</xm:f>
              <xm:sqref>H2</xm:sqref>
            </x14:sparkline>
            <x14:sparkline>
              <xm:f>'Doom Levels'!G3:G3</xm:f>
              <xm:sqref>H3</xm:sqref>
            </x14:sparkline>
            <x14:sparkline>
              <xm:f>'Doom Levels'!G4:G4</xm:f>
              <xm:sqref>H4</xm:sqref>
            </x14:sparkline>
            <x14:sparkline>
              <xm:f>'Doom Levels'!G5:G5</xm:f>
              <xm:sqref>H5</xm:sqref>
            </x14:sparkline>
            <x14:sparkline>
              <xm:f>'Doom Levels'!G6:G6</xm:f>
              <xm:sqref>H6</xm:sqref>
            </x14:sparkline>
            <x14:sparkline>
              <xm:f>'Doom Levels'!G7:G7</xm:f>
              <xm:sqref>H7</xm:sqref>
            </x14:sparkline>
            <x14:sparkline>
              <xm:f>'Doom Levels'!G8:G8</xm:f>
              <xm:sqref>H8</xm:sqref>
            </x14:sparkline>
            <x14:sparkline>
              <xm:f>'Doom Levels'!G9:G9</xm:f>
              <xm:sqref>H9</xm:sqref>
            </x14:sparkline>
            <x14:sparkline>
              <xm:f>'Doom Levels'!G10:G10</xm:f>
              <xm:sqref>H10</xm:sqref>
            </x14:sparkline>
            <x14:sparkline>
              <xm:f>'Doom Levels'!G11:G11</xm:f>
              <xm:sqref>H11</xm:sqref>
            </x14:sparkline>
            <x14:sparkline>
              <xm:f>'Doom Levels'!G12:G12</xm:f>
              <xm:sqref>H12</xm:sqref>
            </x14:sparkline>
            <x14:sparkline>
              <xm:f>'Doom Levels'!G13:G13</xm:f>
              <xm:sqref>H13</xm:sqref>
            </x14:sparkline>
            <x14:sparkline>
              <xm:f>'Doom Levels'!G14:G14</xm:f>
              <xm:sqref>H14</xm:sqref>
            </x14:sparkline>
            <x14:sparkline>
              <xm:f>'Doom Levels'!G15:G15</xm:f>
              <xm:sqref>H15</xm:sqref>
            </x14:sparkline>
            <x14:sparkline>
              <xm:f>'Doom Levels'!G16:G16</xm:f>
              <xm:sqref>H16</xm:sqref>
            </x14:sparkline>
            <x14:sparkline>
              <xm:f>'Doom Levels'!G17:G17</xm:f>
              <xm:sqref>H17</xm:sqref>
            </x14:sparkline>
            <x14:sparkline>
              <xm:f>'Doom Levels'!G18:G18</xm:f>
              <xm:sqref>H18</xm:sqref>
            </x14:sparkline>
            <x14:sparkline>
              <xm:f>'Doom Levels'!G19:G19</xm:f>
              <xm:sqref>H19</xm:sqref>
            </x14:sparkline>
            <x14:sparkline>
              <xm:f>'Doom Levels'!G20:G20</xm:f>
              <xm:sqref>H20</xm:sqref>
            </x14:sparkline>
            <x14:sparkline>
              <xm:f>'Doom Levels'!G21:G21</xm:f>
              <xm:sqref>H21</xm:sqref>
            </x14:sparkline>
            <x14:sparkline>
              <xm:f>'Doom Levels'!G22:G22</xm:f>
              <xm:sqref>H22</xm:sqref>
            </x14:sparkline>
            <x14:sparkline>
              <xm:f>'Doom Levels'!G23:G23</xm:f>
              <xm:sqref>H23</xm:sqref>
            </x14:sparkline>
            <x14:sparkline>
              <xm:f>'Doom Levels'!G24:G24</xm:f>
              <xm:sqref>H24</xm:sqref>
            </x14:sparkline>
            <x14:sparkline>
              <xm:f>'Doom Levels'!G25:G25</xm:f>
              <xm:sqref>H25</xm:sqref>
            </x14:sparkline>
            <x14:sparkline>
              <xm:f>'Doom Levels'!G26:G26</xm:f>
              <xm:sqref>H26</xm:sqref>
            </x14:sparkline>
            <x14:sparkline>
              <xm:f>'Doom Levels'!G27:G27</xm:f>
              <xm:sqref>H27</xm:sqref>
            </x14:sparkline>
            <x14:sparkline>
              <xm:f>'Doom Levels'!G28:G28</xm:f>
              <xm:sqref>H28</xm:sqref>
            </x14:sparkline>
            <x14:sparkline>
              <xm:f>'Doom Levels'!G29:G29</xm:f>
              <xm:sqref>H29</xm:sqref>
            </x14:sparkline>
            <x14:sparkline>
              <xm:f>'Doom Levels'!G30:G30</xm:f>
              <xm:sqref>H30</xm:sqref>
            </x14:sparkline>
            <x14:sparkline>
              <xm:f>'Doom Levels'!G31:G31</xm:f>
              <xm:sqref>H31</xm:sqref>
            </x14:sparkline>
            <x14:sparkline>
              <xm:f>'Doom Levels'!G32:G32</xm:f>
              <xm:sqref>H32</xm:sqref>
            </x14:sparkline>
            <x14:sparkline>
              <xm:f>'Doom Levels'!G33:G33</xm:f>
              <xm:sqref>H33</xm:sqref>
            </x14:sparkline>
            <x14:sparkline>
              <xm:f>'Doom Levels'!G34:G34</xm:f>
              <xm:sqref>H34</xm:sqref>
            </x14:sparkline>
            <x14:sparkline>
              <xm:f>'Doom Levels'!G35:G35</xm:f>
              <xm:sqref>H35</xm:sqref>
            </x14:sparkline>
            <x14:sparkline>
              <xm:f>'Doom Levels'!G36:G36</xm:f>
              <xm:sqref>H36</xm:sqref>
            </x14:sparkline>
            <x14:sparkline>
              <xm:f>'Doom Levels'!G37:G37</xm:f>
              <xm:sqref>H37</xm:sqref>
            </x14:sparkline>
          </x14:sparklines>
        </x14:sparklineGroup>
      </x14:sparklineGroup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3"/>
  <sheetViews>
    <sheetView workbookViewId="0">
      <selection activeCell="P16" sqref="P16"/>
    </sheetView>
  </sheetViews>
  <sheetFormatPr defaultRowHeight="15"/>
  <cols>
    <col min="1" max="1" width="7.140625" bestFit="1" customWidth="1"/>
    <col min="2" max="2" width="8.42578125" bestFit="1" customWidth="1"/>
    <col min="3" max="3" width="7" bestFit="1" customWidth="1"/>
    <col min="4" max="4" width="6.140625" bestFit="1" customWidth="1"/>
    <col min="5" max="5" width="7" bestFit="1" customWidth="1"/>
    <col min="6" max="6" width="7.42578125" bestFit="1" customWidth="1"/>
    <col min="7" max="7" width="4.5703125" bestFit="1" customWidth="1"/>
    <col min="8" max="8" width="7.42578125" bestFit="1" customWidth="1"/>
    <col min="9" max="9" width="4.5703125" bestFit="1" customWidth="1"/>
    <col min="10" max="10" width="7.5703125" bestFit="1" customWidth="1"/>
    <col min="11" max="11" width="7.42578125" bestFit="1" customWidth="1"/>
    <col min="12" max="12" width="4.5703125" bestFit="1" customWidth="1"/>
    <col min="13" max="13" width="7.42578125" bestFit="1" customWidth="1"/>
    <col min="14" max="14" width="4.5703125" bestFit="1" customWidth="1"/>
    <col min="15" max="15" width="13.140625" bestFit="1" customWidth="1"/>
    <col min="16" max="16" width="11.140625" bestFit="1" customWidth="1"/>
  </cols>
  <sheetData>
    <row r="1" spans="1:1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200</v>
      </c>
      <c r="G1" t="s">
        <v>199</v>
      </c>
      <c r="H1" t="s">
        <v>200</v>
      </c>
      <c r="I1" t="s">
        <v>199</v>
      </c>
      <c r="J1" t="s">
        <v>224</v>
      </c>
      <c r="K1" t="s">
        <v>200</v>
      </c>
      <c r="L1" t="s">
        <v>199</v>
      </c>
      <c r="M1" t="s">
        <v>200</v>
      </c>
      <c r="N1" t="s">
        <v>199</v>
      </c>
      <c r="O1" t="s">
        <v>273</v>
      </c>
      <c r="P1" t="s">
        <v>224</v>
      </c>
    </row>
    <row r="2" spans="1:16">
      <c r="A2" t="s">
        <v>121</v>
      </c>
      <c r="B2">
        <v>96804</v>
      </c>
      <c r="C2">
        <f>$E$2-B2</f>
        <v>165340</v>
      </c>
      <c r="D2" s="1">
        <f>1-(C2/$E$2)</f>
        <v>0.3692779541015625</v>
      </c>
      <c r="E2">
        <f t="shared" ref="E2:E33" si="0">256*1024</f>
        <v>262144</v>
      </c>
      <c r="F2">
        <v>549</v>
      </c>
      <c r="G2" s="4">
        <f t="shared" ref="G2:G33" si="1">F2/30</f>
        <v>18.3</v>
      </c>
      <c r="H2">
        <v>550</v>
      </c>
      <c r="I2" s="4">
        <f t="shared" ref="I2:I33" si="2">H2/30</f>
        <v>18.333333333333332</v>
      </c>
      <c r="J2" s="1">
        <f t="shared" ref="J2:J33" si="3">(I2/G2)-1</f>
        <v>1.8214936247722413E-3</v>
      </c>
      <c r="K2">
        <v>586</v>
      </c>
      <c r="L2" s="4">
        <f t="shared" ref="L2" si="4">K2/30</f>
        <v>19.533333333333335</v>
      </c>
      <c r="M2">
        <v>610</v>
      </c>
      <c r="N2" s="4">
        <f t="shared" ref="N2:N31" si="5">M2/30</f>
        <v>20.333333333333332</v>
      </c>
      <c r="O2" s="4">
        <v>21</v>
      </c>
      <c r="P2" s="1">
        <f>(O2/G2)-1</f>
        <v>0.14754098360655732</v>
      </c>
    </row>
    <row r="3" spans="1:16">
      <c r="A3" t="s">
        <v>122</v>
      </c>
      <c r="B3">
        <v>113672</v>
      </c>
      <c r="C3">
        <f t="shared" ref="C3:C33" si="6">$E$2-B3</f>
        <v>148472</v>
      </c>
      <c r="D3" s="1">
        <f t="shared" ref="D3:D33" si="7">1-(C3/$E$2)</f>
        <v>0.433624267578125</v>
      </c>
      <c r="E3">
        <f t="shared" si="0"/>
        <v>262144</v>
      </c>
      <c r="F3">
        <v>472</v>
      </c>
      <c r="G3" s="4">
        <f t="shared" si="1"/>
        <v>15.733333333333333</v>
      </c>
      <c r="H3">
        <v>463</v>
      </c>
      <c r="I3" s="4">
        <f t="shared" si="2"/>
        <v>15.433333333333334</v>
      </c>
      <c r="J3" s="1">
        <f t="shared" si="3"/>
        <v>-1.9067796610169441E-2</v>
      </c>
      <c r="K3">
        <v>505</v>
      </c>
      <c r="L3" s="4">
        <f t="shared" ref="L3" si="8">K3/30</f>
        <v>16.833333333333332</v>
      </c>
      <c r="M3">
        <v>494</v>
      </c>
      <c r="N3" s="4">
        <f t="shared" si="5"/>
        <v>16.466666666666665</v>
      </c>
      <c r="O3" s="4">
        <v>18</v>
      </c>
      <c r="P3" s="1">
        <f t="shared" ref="P3:P31" si="9">(O3/G3)-1</f>
        <v>0.14406779661016955</v>
      </c>
    </row>
    <row r="4" spans="1:16">
      <c r="A4" t="s">
        <v>123</v>
      </c>
      <c r="B4">
        <v>115792</v>
      </c>
      <c r="C4">
        <f t="shared" si="6"/>
        <v>146352</v>
      </c>
      <c r="D4" s="1">
        <f t="shared" si="7"/>
        <v>0.44171142578125</v>
      </c>
      <c r="E4">
        <f t="shared" si="0"/>
        <v>262144</v>
      </c>
      <c r="F4">
        <v>753</v>
      </c>
      <c r="G4" s="4">
        <f t="shared" si="1"/>
        <v>25.1</v>
      </c>
      <c r="H4">
        <v>928</v>
      </c>
      <c r="I4" s="4">
        <f t="shared" si="2"/>
        <v>30.933333333333334</v>
      </c>
      <c r="J4" s="1">
        <f t="shared" si="3"/>
        <v>0.23240371845949537</v>
      </c>
      <c r="K4">
        <v>954</v>
      </c>
      <c r="L4" s="4">
        <f t="shared" ref="L4" si="10">K4/30</f>
        <v>31.8</v>
      </c>
      <c r="M4">
        <v>1072</v>
      </c>
      <c r="N4" s="4">
        <f t="shared" si="5"/>
        <v>35.733333333333334</v>
      </c>
      <c r="O4" s="4">
        <v>35</v>
      </c>
      <c r="P4" s="1">
        <f t="shared" si="9"/>
        <v>0.39442231075697198</v>
      </c>
    </row>
    <row r="5" spans="1:16">
      <c r="A5" t="s">
        <v>124</v>
      </c>
      <c r="B5">
        <v>114360</v>
      </c>
      <c r="C5">
        <f t="shared" si="6"/>
        <v>147784</v>
      </c>
      <c r="D5" s="1">
        <f t="shared" si="7"/>
        <v>0.436248779296875</v>
      </c>
      <c r="E5">
        <f t="shared" si="0"/>
        <v>262144</v>
      </c>
      <c r="F5">
        <v>867</v>
      </c>
      <c r="G5" s="4">
        <f t="shared" si="1"/>
        <v>28.9</v>
      </c>
      <c r="H5">
        <v>1074</v>
      </c>
      <c r="I5" s="4">
        <f t="shared" si="2"/>
        <v>35.799999999999997</v>
      </c>
      <c r="J5" s="1">
        <f t="shared" si="3"/>
        <v>0.23875432525951545</v>
      </c>
      <c r="K5">
        <v>1070</v>
      </c>
      <c r="L5" s="4">
        <f t="shared" ref="L5:L31" si="11">K5/30</f>
        <v>35.666666666666664</v>
      </c>
      <c r="M5">
        <v>1079</v>
      </c>
      <c r="N5" s="4">
        <f t="shared" si="5"/>
        <v>35.966666666666669</v>
      </c>
      <c r="O5" s="4">
        <v>35</v>
      </c>
      <c r="P5" s="1">
        <f t="shared" si="9"/>
        <v>0.21107266435986172</v>
      </c>
    </row>
    <row r="6" spans="1:16">
      <c r="A6" t="s">
        <v>125</v>
      </c>
      <c r="B6">
        <v>142708</v>
      </c>
      <c r="C6">
        <f t="shared" si="6"/>
        <v>119436</v>
      </c>
      <c r="D6" s="1">
        <f t="shared" si="7"/>
        <v>0.5443878173828125</v>
      </c>
      <c r="E6">
        <f t="shared" si="0"/>
        <v>262144</v>
      </c>
      <c r="F6">
        <v>747</v>
      </c>
      <c r="G6" s="4">
        <f t="shared" si="1"/>
        <v>24.9</v>
      </c>
      <c r="H6">
        <v>920</v>
      </c>
      <c r="I6" s="4">
        <f t="shared" si="2"/>
        <v>30.666666666666668</v>
      </c>
      <c r="J6" s="1">
        <f t="shared" si="3"/>
        <v>0.2315930388219547</v>
      </c>
      <c r="K6">
        <v>953</v>
      </c>
      <c r="L6" s="4">
        <f t="shared" si="11"/>
        <v>31.766666666666666</v>
      </c>
      <c r="M6">
        <v>1076</v>
      </c>
      <c r="N6" s="4">
        <f t="shared" si="5"/>
        <v>35.866666666666667</v>
      </c>
      <c r="O6" s="4">
        <v>35</v>
      </c>
      <c r="P6" s="1">
        <f t="shared" si="9"/>
        <v>0.40562248995983952</v>
      </c>
    </row>
    <row r="7" spans="1:16">
      <c r="A7" t="s">
        <v>126</v>
      </c>
      <c r="B7">
        <v>158208</v>
      </c>
      <c r="C7">
        <f t="shared" si="6"/>
        <v>103936</v>
      </c>
      <c r="D7" s="1">
        <f t="shared" si="7"/>
        <v>0.603515625</v>
      </c>
      <c r="E7">
        <f t="shared" si="0"/>
        <v>262144</v>
      </c>
      <c r="F7">
        <v>630</v>
      </c>
      <c r="G7" s="4">
        <f t="shared" si="1"/>
        <v>21</v>
      </c>
      <c r="H7">
        <v>759</v>
      </c>
      <c r="I7" s="4">
        <f t="shared" si="2"/>
        <v>25.3</v>
      </c>
      <c r="J7" s="1">
        <f t="shared" si="3"/>
        <v>0.2047619047619047</v>
      </c>
      <c r="K7">
        <v>769</v>
      </c>
      <c r="L7" s="4">
        <f t="shared" si="11"/>
        <v>25.633333333333333</v>
      </c>
      <c r="M7">
        <v>853</v>
      </c>
      <c r="N7" s="4">
        <f t="shared" si="5"/>
        <v>28.433333333333334</v>
      </c>
      <c r="O7" s="4">
        <v>30</v>
      </c>
      <c r="P7" s="1">
        <f t="shared" si="9"/>
        <v>0.4285714285714286</v>
      </c>
    </row>
    <row r="8" spans="1:16">
      <c r="A8" t="s">
        <v>127</v>
      </c>
      <c r="B8">
        <v>82352</v>
      </c>
      <c r="C8">
        <f t="shared" si="6"/>
        <v>179792</v>
      </c>
      <c r="D8" s="1">
        <f t="shared" si="7"/>
        <v>0.31414794921875</v>
      </c>
      <c r="E8">
        <f t="shared" si="0"/>
        <v>262144</v>
      </c>
      <c r="F8">
        <v>934</v>
      </c>
      <c r="G8" s="4">
        <f t="shared" si="1"/>
        <v>31.133333333333333</v>
      </c>
      <c r="H8">
        <v>1075</v>
      </c>
      <c r="I8" s="4">
        <f t="shared" si="2"/>
        <v>35.833333333333336</v>
      </c>
      <c r="J8" s="1">
        <f t="shared" si="3"/>
        <v>0.15096359743040688</v>
      </c>
      <c r="K8">
        <v>1074</v>
      </c>
      <c r="L8" s="4">
        <f t="shared" si="11"/>
        <v>35.799999999999997</v>
      </c>
      <c r="M8">
        <v>1081</v>
      </c>
      <c r="N8" s="4">
        <f t="shared" si="5"/>
        <v>36.033333333333331</v>
      </c>
      <c r="O8" s="4">
        <v>35</v>
      </c>
      <c r="P8" s="1">
        <f t="shared" si="9"/>
        <v>0.12419700214132767</v>
      </c>
    </row>
    <row r="9" spans="1:16">
      <c r="A9" t="s">
        <v>128</v>
      </c>
      <c r="B9">
        <v>133624</v>
      </c>
      <c r="C9">
        <f t="shared" si="6"/>
        <v>128520</v>
      </c>
      <c r="D9" s="1">
        <f t="shared" si="7"/>
        <v>0.509735107421875</v>
      </c>
      <c r="E9">
        <f t="shared" si="0"/>
        <v>262144</v>
      </c>
      <c r="F9">
        <v>671</v>
      </c>
      <c r="G9" s="4">
        <f t="shared" si="1"/>
        <v>22.366666666666667</v>
      </c>
      <c r="H9">
        <v>827</v>
      </c>
      <c r="I9" s="4">
        <f t="shared" si="2"/>
        <v>27.566666666666666</v>
      </c>
      <c r="J9" s="1">
        <f t="shared" si="3"/>
        <v>0.23248882265275705</v>
      </c>
      <c r="K9">
        <v>884</v>
      </c>
      <c r="L9" s="4">
        <f t="shared" si="11"/>
        <v>29.466666666666665</v>
      </c>
      <c r="M9">
        <v>953</v>
      </c>
      <c r="N9" s="4">
        <f t="shared" si="5"/>
        <v>31.766666666666666</v>
      </c>
      <c r="O9" s="4">
        <v>35</v>
      </c>
      <c r="P9" s="1">
        <f t="shared" si="9"/>
        <v>0.5648286140089418</v>
      </c>
    </row>
    <row r="10" spans="1:16">
      <c r="A10" t="s">
        <v>129</v>
      </c>
      <c r="B10">
        <v>137932</v>
      </c>
      <c r="C10">
        <f t="shared" si="6"/>
        <v>124212</v>
      </c>
      <c r="D10" s="1">
        <f t="shared" si="7"/>
        <v>0.5261688232421875</v>
      </c>
      <c r="E10">
        <f t="shared" si="0"/>
        <v>262144</v>
      </c>
      <c r="F10">
        <v>696</v>
      </c>
      <c r="G10" s="4">
        <f t="shared" si="1"/>
        <v>23.2</v>
      </c>
      <c r="H10">
        <v>863</v>
      </c>
      <c r="I10" s="4">
        <f t="shared" si="2"/>
        <v>28.766666666666666</v>
      </c>
      <c r="J10" s="1">
        <f t="shared" si="3"/>
        <v>0.23994252873563227</v>
      </c>
      <c r="K10">
        <v>880</v>
      </c>
      <c r="L10" s="4">
        <f t="shared" si="11"/>
        <v>29.333333333333332</v>
      </c>
      <c r="M10">
        <v>999</v>
      </c>
      <c r="N10" s="4">
        <f t="shared" si="5"/>
        <v>33.299999999999997</v>
      </c>
      <c r="O10" s="4">
        <v>35</v>
      </c>
      <c r="P10" s="1">
        <f t="shared" si="9"/>
        <v>0.50862068965517238</v>
      </c>
    </row>
    <row r="11" spans="1:16">
      <c r="A11" t="s">
        <v>130</v>
      </c>
      <c r="B11">
        <v>186160</v>
      </c>
      <c r="C11">
        <f t="shared" si="6"/>
        <v>75984</v>
      </c>
      <c r="D11" s="1">
        <f t="shared" si="7"/>
        <v>0.71014404296875</v>
      </c>
      <c r="E11">
        <f t="shared" si="0"/>
        <v>262144</v>
      </c>
      <c r="F11">
        <v>623</v>
      </c>
      <c r="G11" s="4">
        <f t="shared" si="1"/>
        <v>20.766666666666666</v>
      </c>
      <c r="H11">
        <v>675</v>
      </c>
      <c r="I11" s="4">
        <f t="shared" si="2"/>
        <v>22.5</v>
      </c>
      <c r="J11" s="1">
        <f t="shared" si="3"/>
        <v>8.3467094703049804E-2</v>
      </c>
      <c r="K11">
        <v>689</v>
      </c>
      <c r="L11" s="4">
        <f t="shared" si="11"/>
        <v>22.966666666666665</v>
      </c>
      <c r="M11">
        <v>769</v>
      </c>
      <c r="N11" s="4">
        <f t="shared" si="5"/>
        <v>25.633333333333333</v>
      </c>
      <c r="O11" s="4">
        <v>28</v>
      </c>
      <c r="P11" s="1">
        <f t="shared" si="9"/>
        <v>0.348314606741573</v>
      </c>
    </row>
    <row r="12" spans="1:16">
      <c r="A12" t="s">
        <v>131</v>
      </c>
      <c r="B12">
        <v>150124</v>
      </c>
      <c r="C12">
        <f t="shared" si="6"/>
        <v>112020</v>
      </c>
      <c r="D12" s="1">
        <f t="shared" si="7"/>
        <v>0.5726776123046875</v>
      </c>
      <c r="E12">
        <f t="shared" si="0"/>
        <v>262144</v>
      </c>
      <c r="F12">
        <v>385</v>
      </c>
      <c r="G12" s="4">
        <f t="shared" si="1"/>
        <v>12.833333333333334</v>
      </c>
      <c r="H12">
        <v>434</v>
      </c>
      <c r="I12" s="4">
        <f t="shared" si="2"/>
        <v>14.466666666666667</v>
      </c>
      <c r="J12" s="1">
        <f t="shared" si="3"/>
        <v>0.1272727272727272</v>
      </c>
      <c r="K12">
        <v>453</v>
      </c>
      <c r="L12" s="4">
        <f t="shared" si="11"/>
        <v>15.1</v>
      </c>
      <c r="M12">
        <v>477</v>
      </c>
      <c r="N12" s="4">
        <f t="shared" si="5"/>
        <v>15.9</v>
      </c>
      <c r="O12" s="4">
        <v>17</v>
      </c>
      <c r="P12" s="1">
        <f t="shared" si="9"/>
        <v>0.32467532467532467</v>
      </c>
    </row>
    <row r="13" spans="1:16">
      <c r="A13" t="s">
        <v>132</v>
      </c>
      <c r="B13">
        <v>138060</v>
      </c>
      <c r="C13">
        <f t="shared" si="6"/>
        <v>124084</v>
      </c>
      <c r="D13" s="1">
        <f t="shared" si="7"/>
        <v>0.5266571044921875</v>
      </c>
      <c r="E13">
        <f t="shared" si="0"/>
        <v>262144</v>
      </c>
      <c r="F13">
        <v>504</v>
      </c>
      <c r="G13" s="4">
        <f t="shared" si="1"/>
        <v>16.8</v>
      </c>
      <c r="H13">
        <v>579</v>
      </c>
      <c r="I13" s="4">
        <f t="shared" si="2"/>
        <v>19.3</v>
      </c>
      <c r="J13" s="1">
        <f t="shared" si="3"/>
        <v>0.14880952380952372</v>
      </c>
      <c r="K13">
        <v>604</v>
      </c>
      <c r="L13" s="4">
        <f t="shared" si="11"/>
        <v>20.133333333333333</v>
      </c>
      <c r="M13">
        <v>641</v>
      </c>
      <c r="N13" s="4">
        <f t="shared" si="5"/>
        <v>21.366666666666667</v>
      </c>
      <c r="O13" s="4">
        <v>23</v>
      </c>
      <c r="P13" s="1">
        <f t="shared" si="9"/>
        <v>0.36904761904761907</v>
      </c>
    </row>
    <row r="14" spans="1:16">
      <c r="A14" t="s">
        <v>133</v>
      </c>
      <c r="B14">
        <v>188844</v>
      </c>
      <c r="C14">
        <f t="shared" si="6"/>
        <v>73300</v>
      </c>
      <c r="D14" s="1">
        <f t="shared" si="7"/>
        <v>0.7203826904296875</v>
      </c>
      <c r="E14">
        <f t="shared" si="0"/>
        <v>262144</v>
      </c>
      <c r="F14">
        <v>371</v>
      </c>
      <c r="G14" s="4">
        <f t="shared" si="1"/>
        <v>12.366666666666667</v>
      </c>
      <c r="H14">
        <v>424</v>
      </c>
      <c r="I14" s="4">
        <f t="shared" si="2"/>
        <v>14.133333333333333</v>
      </c>
      <c r="J14" s="1">
        <f t="shared" si="3"/>
        <v>0.14285714285714279</v>
      </c>
      <c r="K14">
        <v>431</v>
      </c>
      <c r="L14" s="4">
        <f t="shared" si="11"/>
        <v>14.366666666666667</v>
      </c>
      <c r="M14">
        <v>526</v>
      </c>
      <c r="N14" s="4">
        <f t="shared" si="5"/>
        <v>17.533333333333335</v>
      </c>
      <c r="O14" s="4">
        <v>19</v>
      </c>
      <c r="P14" s="1">
        <f t="shared" si="9"/>
        <v>0.53638814016172498</v>
      </c>
    </row>
    <row r="15" spans="1:16">
      <c r="A15" t="s">
        <v>134</v>
      </c>
      <c r="B15">
        <v>202176</v>
      </c>
      <c r="C15">
        <f t="shared" si="6"/>
        <v>59968</v>
      </c>
      <c r="D15" s="1">
        <f t="shared" si="7"/>
        <v>0.771240234375</v>
      </c>
      <c r="E15">
        <f t="shared" si="0"/>
        <v>262144</v>
      </c>
      <c r="F15">
        <v>403</v>
      </c>
      <c r="G15" s="4">
        <f t="shared" si="1"/>
        <v>13.433333333333334</v>
      </c>
      <c r="H15">
        <v>456</v>
      </c>
      <c r="I15" s="4">
        <f t="shared" si="2"/>
        <v>15.2</v>
      </c>
      <c r="J15" s="1">
        <f t="shared" si="3"/>
        <v>0.13151364764267992</v>
      </c>
      <c r="K15">
        <v>467</v>
      </c>
      <c r="L15" s="4">
        <f t="shared" si="11"/>
        <v>15.566666666666666</v>
      </c>
      <c r="M15">
        <v>468</v>
      </c>
      <c r="N15" s="4">
        <f t="shared" si="5"/>
        <v>15.6</v>
      </c>
      <c r="O15" s="4">
        <v>16.5</v>
      </c>
      <c r="P15" s="1">
        <f t="shared" si="9"/>
        <v>0.22828784119106693</v>
      </c>
    </row>
    <row r="16" spans="1:16">
      <c r="A16" t="s">
        <v>135</v>
      </c>
      <c r="B16">
        <v>220624</v>
      </c>
      <c r="C16">
        <f t="shared" si="6"/>
        <v>41520</v>
      </c>
      <c r="D16" s="1">
        <f t="shared" si="7"/>
        <v>0.84161376953125</v>
      </c>
      <c r="E16">
        <f t="shared" si="0"/>
        <v>262144</v>
      </c>
      <c r="F16">
        <v>391</v>
      </c>
      <c r="G16" s="4">
        <f t="shared" si="1"/>
        <v>13.033333333333333</v>
      </c>
      <c r="H16">
        <v>455</v>
      </c>
      <c r="I16" s="4">
        <f t="shared" si="2"/>
        <v>15.166666666666666</v>
      </c>
      <c r="J16" s="1">
        <f t="shared" si="3"/>
        <v>0.16368286445012781</v>
      </c>
      <c r="K16">
        <v>465</v>
      </c>
      <c r="L16" s="4">
        <f t="shared" si="11"/>
        <v>15.5</v>
      </c>
      <c r="M16">
        <v>541</v>
      </c>
      <c r="N16" s="4">
        <f t="shared" si="5"/>
        <v>18.033333333333335</v>
      </c>
      <c r="O16" s="4">
        <v>20</v>
      </c>
      <c r="P16" s="1">
        <f t="shared" si="9"/>
        <v>0.53452685421994883</v>
      </c>
    </row>
    <row r="17" spans="1:16">
      <c r="A17" t="s">
        <v>136</v>
      </c>
      <c r="B17">
        <v>140956</v>
      </c>
      <c r="C17">
        <f t="shared" si="6"/>
        <v>121188</v>
      </c>
      <c r="D17" s="1">
        <f t="shared" si="7"/>
        <v>0.5377044677734375</v>
      </c>
      <c r="E17">
        <f t="shared" si="0"/>
        <v>262144</v>
      </c>
      <c r="F17">
        <v>557</v>
      </c>
      <c r="G17" s="4">
        <f t="shared" si="1"/>
        <v>18.566666666666666</v>
      </c>
      <c r="H17">
        <v>651</v>
      </c>
      <c r="I17" s="4">
        <f t="shared" si="2"/>
        <v>21.7</v>
      </c>
      <c r="J17" s="1">
        <f t="shared" si="3"/>
        <v>0.16876122082585265</v>
      </c>
      <c r="K17">
        <v>669</v>
      </c>
      <c r="L17" s="4">
        <f t="shared" si="11"/>
        <v>22.3</v>
      </c>
      <c r="M17">
        <v>691</v>
      </c>
      <c r="N17" s="4">
        <f t="shared" si="5"/>
        <v>23.033333333333335</v>
      </c>
      <c r="O17" s="4">
        <v>24</v>
      </c>
      <c r="P17" s="1">
        <f t="shared" si="9"/>
        <v>0.29263913824057441</v>
      </c>
    </row>
    <row r="18" spans="1:16">
      <c r="A18" t="s">
        <v>137</v>
      </c>
      <c r="B18">
        <v>214152</v>
      </c>
      <c r="C18">
        <f t="shared" si="6"/>
        <v>47992</v>
      </c>
      <c r="D18" s="1">
        <f t="shared" si="7"/>
        <v>0.816925048828125</v>
      </c>
      <c r="E18">
        <f t="shared" si="0"/>
        <v>262144</v>
      </c>
      <c r="F18">
        <v>408</v>
      </c>
      <c r="G18" s="4">
        <f t="shared" si="1"/>
        <v>13.6</v>
      </c>
      <c r="H18">
        <v>465</v>
      </c>
      <c r="I18" s="4">
        <f t="shared" si="2"/>
        <v>15.5</v>
      </c>
      <c r="J18" s="1">
        <f t="shared" si="3"/>
        <v>0.13970588235294112</v>
      </c>
      <c r="K18">
        <v>472</v>
      </c>
      <c r="L18" s="4">
        <f t="shared" si="11"/>
        <v>15.733333333333333</v>
      </c>
      <c r="M18">
        <v>523</v>
      </c>
      <c r="N18" s="4">
        <f t="shared" si="5"/>
        <v>17.433333333333334</v>
      </c>
      <c r="O18" s="4">
        <v>19</v>
      </c>
      <c r="P18" s="1">
        <f t="shared" si="9"/>
        <v>0.39705882352941191</v>
      </c>
    </row>
    <row r="19" spans="1:16">
      <c r="A19" t="s">
        <v>138</v>
      </c>
      <c r="B19">
        <v>174816</v>
      </c>
      <c r="C19">
        <f t="shared" si="6"/>
        <v>87328</v>
      </c>
      <c r="D19" s="1">
        <f t="shared" si="7"/>
        <v>0.6668701171875</v>
      </c>
      <c r="E19">
        <f t="shared" si="0"/>
        <v>262144</v>
      </c>
      <c r="F19">
        <v>601</v>
      </c>
      <c r="G19" s="4">
        <f t="shared" si="1"/>
        <v>20.033333333333335</v>
      </c>
      <c r="H19">
        <v>1002</v>
      </c>
      <c r="I19" s="4">
        <f t="shared" si="2"/>
        <v>33.4</v>
      </c>
      <c r="J19" s="1">
        <f t="shared" si="3"/>
        <v>0.66722129783693829</v>
      </c>
      <c r="K19">
        <v>1000</v>
      </c>
      <c r="L19" s="4">
        <f t="shared" si="11"/>
        <v>33.333333333333336</v>
      </c>
      <c r="M19">
        <v>1072</v>
      </c>
      <c r="N19" s="4">
        <f t="shared" si="5"/>
        <v>35.733333333333334</v>
      </c>
      <c r="O19" s="4">
        <v>35</v>
      </c>
      <c r="P19" s="1">
        <f t="shared" si="9"/>
        <v>0.74708818635607299</v>
      </c>
    </row>
    <row r="20" spans="1:16">
      <c r="A20" t="s">
        <v>139</v>
      </c>
      <c r="B20">
        <v>209572</v>
      </c>
      <c r="C20">
        <f t="shared" si="6"/>
        <v>52572</v>
      </c>
      <c r="D20" s="1">
        <f t="shared" si="7"/>
        <v>0.7994537353515625</v>
      </c>
      <c r="E20">
        <f t="shared" si="0"/>
        <v>262144</v>
      </c>
      <c r="F20">
        <v>651</v>
      </c>
      <c r="G20" s="4">
        <f t="shared" si="1"/>
        <v>21.7</v>
      </c>
      <c r="H20">
        <v>820</v>
      </c>
      <c r="I20" s="4">
        <f t="shared" si="2"/>
        <v>27.333333333333332</v>
      </c>
      <c r="J20" s="1">
        <f t="shared" si="3"/>
        <v>0.25960061443932414</v>
      </c>
      <c r="K20">
        <v>823</v>
      </c>
      <c r="L20" s="4">
        <f t="shared" si="11"/>
        <v>27.433333333333334</v>
      </c>
      <c r="M20">
        <v>930</v>
      </c>
      <c r="N20" s="4">
        <f t="shared" si="5"/>
        <v>31</v>
      </c>
      <c r="O20" s="4">
        <v>34</v>
      </c>
      <c r="P20" s="1">
        <f t="shared" si="9"/>
        <v>0.56682027649769595</v>
      </c>
    </row>
    <row r="21" spans="1:16">
      <c r="A21" t="s">
        <v>140</v>
      </c>
      <c r="B21">
        <v>166904</v>
      </c>
      <c r="C21">
        <f t="shared" si="6"/>
        <v>95240</v>
      </c>
      <c r="D21" s="1">
        <f t="shared" si="7"/>
        <v>0.636688232421875</v>
      </c>
      <c r="E21">
        <f t="shared" si="0"/>
        <v>262144</v>
      </c>
      <c r="F21">
        <v>695</v>
      </c>
      <c r="G21" s="4">
        <f t="shared" si="1"/>
        <v>23.166666666666668</v>
      </c>
      <c r="H21">
        <v>854</v>
      </c>
      <c r="I21" s="4">
        <f t="shared" si="2"/>
        <v>28.466666666666665</v>
      </c>
      <c r="J21" s="1">
        <f t="shared" si="3"/>
        <v>0.22877697841726596</v>
      </c>
      <c r="K21">
        <v>884</v>
      </c>
      <c r="L21" s="4">
        <f t="shared" si="11"/>
        <v>29.466666666666665</v>
      </c>
      <c r="M21">
        <v>1020</v>
      </c>
      <c r="N21" s="4">
        <f t="shared" si="5"/>
        <v>34</v>
      </c>
      <c r="O21" s="4">
        <v>35</v>
      </c>
      <c r="P21" s="1">
        <f t="shared" si="9"/>
        <v>0.51079136690647475</v>
      </c>
    </row>
    <row r="22" spans="1:16">
      <c r="A22" t="s">
        <v>141</v>
      </c>
      <c r="B22">
        <v>108808</v>
      </c>
      <c r="C22">
        <f t="shared" si="6"/>
        <v>153336</v>
      </c>
      <c r="D22" s="1">
        <f t="shared" si="7"/>
        <v>0.415069580078125</v>
      </c>
      <c r="E22">
        <f t="shared" si="0"/>
        <v>262144</v>
      </c>
      <c r="F22">
        <v>495</v>
      </c>
      <c r="G22" s="4">
        <f t="shared" si="1"/>
        <v>16.5</v>
      </c>
      <c r="H22">
        <v>558</v>
      </c>
      <c r="I22" s="4">
        <f t="shared" si="2"/>
        <v>18.600000000000001</v>
      </c>
      <c r="J22" s="1">
        <f t="shared" si="3"/>
        <v>0.12727272727272743</v>
      </c>
      <c r="K22">
        <v>590</v>
      </c>
      <c r="L22" s="4">
        <f t="shared" si="11"/>
        <v>19.666666666666668</v>
      </c>
      <c r="M22">
        <v>627</v>
      </c>
      <c r="N22" s="4">
        <f t="shared" si="5"/>
        <v>20.9</v>
      </c>
      <c r="O22" s="4">
        <v>22.3</v>
      </c>
      <c r="P22" s="1">
        <f t="shared" si="9"/>
        <v>0.35151515151515156</v>
      </c>
    </row>
    <row r="23" spans="1:16">
      <c r="A23" t="s">
        <v>142</v>
      </c>
      <c r="B23">
        <v>120084</v>
      </c>
      <c r="C23">
        <f t="shared" si="6"/>
        <v>142060</v>
      </c>
      <c r="D23" s="1">
        <f t="shared" si="7"/>
        <v>0.4580841064453125</v>
      </c>
      <c r="E23">
        <f t="shared" si="0"/>
        <v>262144</v>
      </c>
      <c r="F23">
        <v>465</v>
      </c>
      <c r="G23" s="4">
        <f t="shared" si="1"/>
        <v>15.5</v>
      </c>
      <c r="H23">
        <v>537</v>
      </c>
      <c r="I23" s="4">
        <f t="shared" si="2"/>
        <v>17.899999999999999</v>
      </c>
      <c r="J23" s="1">
        <f t="shared" si="3"/>
        <v>0.15483870967741931</v>
      </c>
      <c r="K23">
        <v>548</v>
      </c>
      <c r="L23" s="4">
        <f t="shared" si="11"/>
        <v>18.266666666666666</v>
      </c>
      <c r="M23">
        <v>610</v>
      </c>
      <c r="N23" s="4">
        <f t="shared" si="5"/>
        <v>20.333333333333332</v>
      </c>
      <c r="O23" s="4">
        <v>21.3</v>
      </c>
      <c r="P23" s="1">
        <f t="shared" si="9"/>
        <v>0.37419354838709684</v>
      </c>
    </row>
    <row r="24" spans="1:16">
      <c r="A24" t="s">
        <v>143</v>
      </c>
      <c r="B24">
        <v>153788</v>
      </c>
      <c r="C24">
        <f t="shared" si="6"/>
        <v>108356</v>
      </c>
      <c r="D24" s="1">
        <f t="shared" si="7"/>
        <v>0.5866546630859375</v>
      </c>
      <c r="E24">
        <f t="shared" si="0"/>
        <v>262144</v>
      </c>
      <c r="F24">
        <v>546</v>
      </c>
      <c r="G24" s="4">
        <f t="shared" si="1"/>
        <v>18.2</v>
      </c>
      <c r="H24">
        <v>684</v>
      </c>
      <c r="I24" s="4">
        <f t="shared" si="2"/>
        <v>22.8</v>
      </c>
      <c r="J24" s="1">
        <f t="shared" si="3"/>
        <v>0.25274725274725274</v>
      </c>
      <c r="K24">
        <v>696</v>
      </c>
      <c r="L24" s="4">
        <f t="shared" si="11"/>
        <v>23.2</v>
      </c>
      <c r="M24">
        <v>813</v>
      </c>
      <c r="N24" s="4">
        <f t="shared" si="5"/>
        <v>27.1</v>
      </c>
      <c r="O24" s="4">
        <v>30</v>
      </c>
      <c r="P24" s="1">
        <f t="shared" si="9"/>
        <v>0.64835164835164849</v>
      </c>
    </row>
    <row r="25" spans="1:16">
      <c r="A25" t="s">
        <v>144</v>
      </c>
      <c r="B25">
        <v>187088</v>
      </c>
      <c r="C25">
        <f t="shared" si="6"/>
        <v>75056</v>
      </c>
      <c r="D25" s="1">
        <f t="shared" si="7"/>
        <v>0.71368408203125</v>
      </c>
      <c r="E25">
        <f t="shared" si="0"/>
        <v>262144</v>
      </c>
      <c r="F25">
        <v>523</v>
      </c>
      <c r="G25" s="4">
        <f t="shared" si="1"/>
        <v>17.433333333333334</v>
      </c>
      <c r="H25">
        <v>604</v>
      </c>
      <c r="I25" s="4">
        <f t="shared" si="2"/>
        <v>20.133333333333333</v>
      </c>
      <c r="J25" s="1">
        <f t="shared" si="3"/>
        <v>0.15487571701720837</v>
      </c>
      <c r="K25">
        <v>620</v>
      </c>
      <c r="L25" s="4">
        <f t="shared" si="11"/>
        <v>20.666666666666668</v>
      </c>
      <c r="M25">
        <v>699</v>
      </c>
      <c r="N25" s="4">
        <f t="shared" si="5"/>
        <v>23.3</v>
      </c>
      <c r="O25" s="4">
        <v>25</v>
      </c>
      <c r="P25" s="1">
        <f t="shared" si="9"/>
        <v>0.43403441682600374</v>
      </c>
    </row>
    <row r="26" spans="1:16">
      <c r="A26" t="s">
        <v>145</v>
      </c>
      <c r="B26">
        <v>149372</v>
      </c>
      <c r="C26">
        <f t="shared" si="6"/>
        <v>112772</v>
      </c>
      <c r="D26" s="1">
        <f t="shared" si="7"/>
        <v>0.5698089599609375</v>
      </c>
      <c r="E26">
        <f t="shared" si="0"/>
        <v>262144</v>
      </c>
      <c r="F26">
        <v>625</v>
      </c>
      <c r="G26" s="4">
        <f t="shared" si="1"/>
        <v>20.833333333333332</v>
      </c>
      <c r="H26">
        <v>710</v>
      </c>
      <c r="I26" s="4">
        <f t="shared" si="2"/>
        <v>23.666666666666668</v>
      </c>
      <c r="J26" s="1">
        <f t="shared" si="3"/>
        <v>0.13600000000000012</v>
      </c>
      <c r="K26">
        <v>757</v>
      </c>
      <c r="L26" s="4">
        <f t="shared" si="11"/>
        <v>25.233333333333334</v>
      </c>
      <c r="M26">
        <v>778</v>
      </c>
      <c r="N26" s="4">
        <f t="shared" si="5"/>
        <v>25.933333333333334</v>
      </c>
      <c r="O26" s="4">
        <v>28</v>
      </c>
      <c r="P26" s="1">
        <f t="shared" si="9"/>
        <v>0.34400000000000008</v>
      </c>
    </row>
    <row r="27" spans="1:16">
      <c r="A27" t="s">
        <v>146</v>
      </c>
      <c r="B27">
        <v>156964</v>
      </c>
      <c r="C27">
        <f t="shared" si="6"/>
        <v>105180</v>
      </c>
      <c r="D27" s="1">
        <f t="shared" si="7"/>
        <v>0.5987701416015625</v>
      </c>
      <c r="E27">
        <f t="shared" si="0"/>
        <v>262144</v>
      </c>
      <c r="F27">
        <v>479</v>
      </c>
      <c r="G27" s="4">
        <f t="shared" si="1"/>
        <v>15.966666666666667</v>
      </c>
      <c r="H27">
        <v>556</v>
      </c>
      <c r="I27" s="4">
        <f t="shared" si="2"/>
        <v>18.533333333333335</v>
      </c>
      <c r="J27" s="1">
        <f t="shared" si="3"/>
        <v>0.16075156576200422</v>
      </c>
      <c r="K27">
        <v>571</v>
      </c>
      <c r="L27" s="4">
        <f t="shared" si="11"/>
        <v>19.033333333333335</v>
      </c>
      <c r="M27">
        <v>601</v>
      </c>
      <c r="N27" s="4">
        <f t="shared" si="5"/>
        <v>20.033333333333335</v>
      </c>
      <c r="O27" s="4">
        <v>21.3</v>
      </c>
      <c r="P27" s="1">
        <f t="shared" si="9"/>
        <v>0.33402922755741127</v>
      </c>
    </row>
    <row r="28" spans="1:16">
      <c r="A28" t="s">
        <v>147</v>
      </c>
      <c r="B28">
        <v>194956</v>
      </c>
      <c r="C28">
        <f t="shared" si="6"/>
        <v>67188</v>
      </c>
      <c r="D28" s="1">
        <f t="shared" si="7"/>
        <v>0.7436981201171875</v>
      </c>
      <c r="E28">
        <f t="shared" si="0"/>
        <v>262144</v>
      </c>
      <c r="F28">
        <v>404</v>
      </c>
      <c r="G28" s="4">
        <f t="shared" si="1"/>
        <v>13.466666666666667</v>
      </c>
      <c r="H28">
        <v>450</v>
      </c>
      <c r="I28" s="4">
        <f t="shared" si="2"/>
        <v>15</v>
      </c>
      <c r="J28" s="1">
        <f t="shared" si="3"/>
        <v>0.11386138613861396</v>
      </c>
      <c r="K28">
        <v>467</v>
      </c>
      <c r="L28" s="4">
        <f t="shared" si="11"/>
        <v>15.566666666666666</v>
      </c>
      <c r="M28">
        <v>500</v>
      </c>
      <c r="N28" s="4">
        <f t="shared" si="5"/>
        <v>16.666666666666668</v>
      </c>
      <c r="O28" s="4">
        <v>18</v>
      </c>
      <c r="P28" s="1">
        <f t="shared" si="9"/>
        <v>0.33663366336633671</v>
      </c>
    </row>
    <row r="29" spans="1:16">
      <c r="A29" t="s">
        <v>148</v>
      </c>
      <c r="B29">
        <v>141744</v>
      </c>
      <c r="C29">
        <f t="shared" si="6"/>
        <v>120400</v>
      </c>
      <c r="D29" s="1">
        <f t="shared" si="7"/>
        <v>0.54071044921875</v>
      </c>
      <c r="E29">
        <f t="shared" si="0"/>
        <v>262144</v>
      </c>
      <c r="F29">
        <v>684</v>
      </c>
      <c r="G29" s="4">
        <f t="shared" si="1"/>
        <v>22.8</v>
      </c>
      <c r="H29">
        <v>832</v>
      </c>
      <c r="I29" s="4">
        <f t="shared" si="2"/>
        <v>27.733333333333334</v>
      </c>
      <c r="J29" s="1">
        <f t="shared" si="3"/>
        <v>0.21637426900584789</v>
      </c>
      <c r="K29">
        <v>877</v>
      </c>
      <c r="L29" s="4">
        <f t="shared" si="11"/>
        <v>29.233333333333334</v>
      </c>
      <c r="M29">
        <v>1013</v>
      </c>
      <c r="N29" s="4">
        <f t="shared" si="5"/>
        <v>33.766666666666666</v>
      </c>
      <c r="O29" s="4">
        <v>35</v>
      </c>
      <c r="P29" s="1">
        <f t="shared" si="9"/>
        <v>0.5350877192982455</v>
      </c>
    </row>
    <row r="30" spans="1:16">
      <c r="A30" t="s">
        <v>149</v>
      </c>
      <c r="B30">
        <v>176952</v>
      </c>
      <c r="C30">
        <f t="shared" si="6"/>
        <v>85192</v>
      </c>
      <c r="D30" s="1">
        <f t="shared" si="7"/>
        <v>0.675018310546875</v>
      </c>
      <c r="E30">
        <f t="shared" si="0"/>
        <v>262144</v>
      </c>
      <c r="F30">
        <v>712</v>
      </c>
      <c r="G30" s="4">
        <f t="shared" si="1"/>
        <v>23.733333333333334</v>
      </c>
      <c r="H30">
        <v>864</v>
      </c>
      <c r="I30" s="4">
        <f t="shared" si="2"/>
        <v>28.8</v>
      </c>
      <c r="J30" s="1">
        <f t="shared" si="3"/>
        <v>0.21348314606741581</v>
      </c>
      <c r="K30">
        <v>896</v>
      </c>
      <c r="L30" s="4">
        <f t="shared" si="11"/>
        <v>29.866666666666667</v>
      </c>
      <c r="M30">
        <v>1008</v>
      </c>
      <c r="N30" s="4">
        <f t="shared" si="5"/>
        <v>33.6</v>
      </c>
      <c r="O30" s="4">
        <v>35</v>
      </c>
      <c r="P30" s="1">
        <f t="shared" si="9"/>
        <v>0.47471910112359539</v>
      </c>
    </row>
    <row r="31" spans="1:16">
      <c r="A31" t="s">
        <v>150</v>
      </c>
      <c r="B31">
        <v>82832</v>
      </c>
      <c r="C31">
        <f t="shared" si="6"/>
        <v>179312</v>
      </c>
      <c r="D31" s="1">
        <f t="shared" si="7"/>
        <v>0.31597900390625</v>
      </c>
      <c r="E31">
        <f t="shared" si="0"/>
        <v>262144</v>
      </c>
      <c r="F31">
        <v>402</v>
      </c>
      <c r="G31" s="4">
        <f t="shared" si="1"/>
        <v>13.4</v>
      </c>
      <c r="H31">
        <v>466</v>
      </c>
      <c r="I31" s="4">
        <f t="shared" si="2"/>
        <v>15.533333333333333</v>
      </c>
      <c r="J31" s="1">
        <f t="shared" si="3"/>
        <v>0.15920398009950243</v>
      </c>
      <c r="K31">
        <v>501</v>
      </c>
      <c r="L31" s="4">
        <f t="shared" si="11"/>
        <v>16.7</v>
      </c>
      <c r="M31">
        <v>587</v>
      </c>
      <c r="N31" s="4">
        <f t="shared" si="5"/>
        <v>19.566666666666666</v>
      </c>
      <c r="O31" s="4">
        <v>20</v>
      </c>
      <c r="P31" s="1">
        <f t="shared" si="9"/>
        <v>0.49253731343283569</v>
      </c>
    </row>
    <row r="32" spans="1:16">
      <c r="A32" t="s">
        <v>151</v>
      </c>
      <c r="B32">
        <v>143968</v>
      </c>
      <c r="C32">
        <f t="shared" si="6"/>
        <v>118176</v>
      </c>
      <c r="D32" s="1">
        <f t="shared" si="7"/>
        <v>0.5491943359375</v>
      </c>
      <c r="E32">
        <f t="shared" si="0"/>
        <v>262144</v>
      </c>
      <c r="F32">
        <v>814</v>
      </c>
      <c r="G32" s="4">
        <f t="shared" si="1"/>
        <v>27.133333333333333</v>
      </c>
      <c r="H32">
        <v>1025</v>
      </c>
      <c r="I32" s="4">
        <f t="shared" si="2"/>
        <v>34.166666666666664</v>
      </c>
      <c r="J32" s="1">
        <f t="shared" si="3"/>
        <v>0.25921375921375911</v>
      </c>
      <c r="L32" s="4"/>
      <c r="N32" s="4"/>
      <c r="O32" s="4"/>
      <c r="P32" s="1"/>
    </row>
    <row r="33" spans="1:16">
      <c r="A33" t="s">
        <v>152</v>
      </c>
      <c r="B33">
        <v>92084</v>
      </c>
      <c r="C33">
        <f t="shared" si="6"/>
        <v>170060</v>
      </c>
      <c r="D33" s="1">
        <f t="shared" si="7"/>
        <v>0.3512725830078125</v>
      </c>
      <c r="E33">
        <f t="shared" si="0"/>
        <v>262144</v>
      </c>
      <c r="F33">
        <v>851</v>
      </c>
      <c r="G33" s="4">
        <f t="shared" si="1"/>
        <v>28.366666666666667</v>
      </c>
      <c r="H33">
        <v>1026</v>
      </c>
      <c r="I33" s="4">
        <f t="shared" si="2"/>
        <v>34.200000000000003</v>
      </c>
      <c r="J33" s="1">
        <f t="shared" si="3"/>
        <v>0.20564042303172747</v>
      </c>
      <c r="L33" s="4"/>
      <c r="N33" s="4"/>
      <c r="O33" s="4"/>
      <c r="P33" s="1"/>
    </row>
  </sheetData>
  <conditionalFormatting sqref="C2:C33">
    <cfRule type="colorScale" priority="5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G2:G33">
    <cfRule type="colorScale" priority="4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I2:I33">
    <cfRule type="colorScale" priority="3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L2:L33">
    <cfRule type="colorScale" priority="2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conditionalFormatting sqref="N2:O33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D21CAF72-2AF7-4E10-80D4-49E1123EB21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Levels'!L2:L2</xm:f>
              <xm:sqref>M2</xm:sqref>
            </x14:sparkline>
          </x14:sparklines>
        </x14:sparklineGroup>
        <x14:sparklineGroup displayEmptyCellsAs="span" xr2:uid="{00000000-0003-0000-0700-000003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Levels'!J2:J2</xm:f>
              <xm:sqref>K2</xm:sqref>
            </x14:sparkline>
          </x14:sparklines>
        </x14:sparklineGroup>
        <x14:sparklineGroup displayEmptyCellsAs="span" xr2:uid="{00000000-0003-0000-07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'Doom2 Levels'!G2:G2</xm:f>
              <xm:sqref>H2</xm:sqref>
            </x14:sparkline>
          </x14:sparklines>
        </x14:sparklineGroup>
      </x14:sparklineGroup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0020B-64A4-492D-9830-6A4BD6B3C292}">
  <dimension ref="A1:F41"/>
  <sheetViews>
    <sheetView workbookViewId="0">
      <selection activeCell="B10" sqref="B10"/>
    </sheetView>
  </sheetViews>
  <sheetFormatPr defaultRowHeight="15"/>
  <cols>
    <col min="1" max="1" width="10.85546875" bestFit="1" customWidth="1"/>
  </cols>
  <sheetData>
    <row r="1" spans="1:6">
      <c r="A1" t="s">
        <v>84</v>
      </c>
      <c r="B1" t="s">
        <v>0</v>
      </c>
      <c r="C1" t="s">
        <v>3</v>
      </c>
      <c r="D1" t="s">
        <v>5</v>
      </c>
      <c r="E1" t="s">
        <v>66</v>
      </c>
      <c r="F1" t="s">
        <v>199</v>
      </c>
    </row>
    <row r="2" spans="1:6">
      <c r="A2" t="s">
        <v>85</v>
      </c>
      <c r="B2">
        <v>193056</v>
      </c>
      <c r="C2">
        <f>$E$2-B2</f>
        <v>69088</v>
      </c>
      <c r="D2" s="1">
        <f>1-(C2/$E$2)</f>
        <v>0.7364501953125</v>
      </c>
      <c r="E2">
        <f t="shared" ref="E2:E10" si="0">256*1024</f>
        <v>262144</v>
      </c>
      <c r="F2" s="4">
        <v>0</v>
      </c>
    </row>
    <row r="3" spans="1:6">
      <c r="A3" t="s">
        <v>86</v>
      </c>
      <c r="B3">
        <v>191532</v>
      </c>
      <c r="C3">
        <f t="shared" ref="C3:C10" si="1">$E$2-B3</f>
        <v>70612</v>
      </c>
      <c r="D3" s="1">
        <f t="shared" ref="D3:D10" si="2">1-(C3/$E$2)</f>
        <v>0.7306365966796875</v>
      </c>
      <c r="E3">
        <f t="shared" si="0"/>
        <v>262144</v>
      </c>
      <c r="F3" s="4">
        <v>0</v>
      </c>
    </row>
    <row r="4" spans="1:6">
      <c r="A4" t="s">
        <v>87</v>
      </c>
      <c r="B4">
        <v>156940</v>
      </c>
      <c r="C4">
        <f t="shared" si="1"/>
        <v>105204</v>
      </c>
      <c r="D4" s="1">
        <f t="shared" si="2"/>
        <v>0.5986785888671875</v>
      </c>
      <c r="E4">
        <f t="shared" si="0"/>
        <v>262144</v>
      </c>
      <c r="F4" s="4">
        <v>0</v>
      </c>
    </row>
    <row r="5" spans="1:6">
      <c r="A5" t="s">
        <v>88</v>
      </c>
      <c r="B5">
        <v>330172</v>
      </c>
      <c r="C5">
        <f t="shared" si="1"/>
        <v>-68028</v>
      </c>
      <c r="D5" s="1">
        <f t="shared" si="2"/>
        <v>1.2595062255859375</v>
      </c>
      <c r="E5">
        <f t="shared" si="0"/>
        <v>262144</v>
      </c>
      <c r="F5" s="4">
        <v>0</v>
      </c>
    </row>
    <row r="6" spans="1:6">
      <c r="A6" t="s">
        <v>89</v>
      </c>
      <c r="B6">
        <v>248084</v>
      </c>
      <c r="C6">
        <f t="shared" si="1"/>
        <v>14060</v>
      </c>
      <c r="D6" s="1">
        <f t="shared" si="2"/>
        <v>0.9463653564453125</v>
      </c>
      <c r="E6">
        <f t="shared" si="0"/>
        <v>262144</v>
      </c>
      <c r="F6" s="4">
        <v>0</v>
      </c>
    </row>
    <row r="7" spans="1:6">
      <c r="A7" t="s">
        <v>90</v>
      </c>
      <c r="B7">
        <v>380064</v>
      </c>
      <c r="C7">
        <f t="shared" si="1"/>
        <v>-117920</v>
      </c>
      <c r="D7" s="1">
        <f t="shared" si="2"/>
        <v>1.4498291015625</v>
      </c>
      <c r="E7">
        <f t="shared" si="0"/>
        <v>262144</v>
      </c>
      <c r="F7" s="4">
        <v>0</v>
      </c>
    </row>
    <row r="8" spans="1:6">
      <c r="A8" t="s">
        <v>91</v>
      </c>
      <c r="B8">
        <v>412212</v>
      </c>
      <c r="C8">
        <f t="shared" si="1"/>
        <v>-150068</v>
      </c>
      <c r="D8" s="1">
        <f t="shared" si="2"/>
        <v>1.5724639892578125</v>
      </c>
      <c r="E8">
        <f t="shared" si="0"/>
        <v>262144</v>
      </c>
      <c r="F8" s="4">
        <v>0</v>
      </c>
    </row>
    <row r="9" spans="1:6">
      <c r="A9" t="s">
        <v>92</v>
      </c>
      <c r="B9">
        <v>194480</v>
      </c>
      <c r="C9">
        <f t="shared" si="1"/>
        <v>67664</v>
      </c>
      <c r="D9" s="1">
        <f t="shared" si="2"/>
        <v>0.74188232421875</v>
      </c>
      <c r="E9">
        <f t="shared" si="0"/>
        <v>262144</v>
      </c>
      <c r="F9" s="4">
        <v>0</v>
      </c>
    </row>
    <row r="10" spans="1:6">
      <c r="A10" t="s">
        <v>93</v>
      </c>
      <c r="C10">
        <f t="shared" si="1"/>
        <v>262144</v>
      </c>
      <c r="D10" s="1">
        <f t="shared" si="2"/>
        <v>0</v>
      </c>
      <c r="E10">
        <f t="shared" si="0"/>
        <v>262144</v>
      </c>
      <c r="F10" s="4">
        <v>0</v>
      </c>
    </row>
    <row r="32" spans="1:1">
      <c r="A32" t="s">
        <v>91</v>
      </c>
    </row>
    <row r="33" spans="1:3">
      <c r="A33" t="s">
        <v>274</v>
      </c>
      <c r="B33">
        <v>38480</v>
      </c>
    </row>
    <row r="34" spans="1:3">
      <c r="A34" t="s">
        <v>275</v>
      </c>
      <c r="B34">
        <v>105440</v>
      </c>
      <c r="C34">
        <v>66960</v>
      </c>
    </row>
    <row r="35" spans="1:3">
      <c r="A35" t="s">
        <v>276</v>
      </c>
      <c r="B35">
        <v>179980</v>
      </c>
      <c r="C35">
        <v>285420</v>
      </c>
    </row>
    <row r="36" spans="1:3">
      <c r="A36" t="s">
        <v>277</v>
      </c>
      <c r="B36">
        <v>45032</v>
      </c>
      <c r="C36">
        <v>330452</v>
      </c>
    </row>
    <row r="37" spans="1:3">
      <c r="A37" t="s">
        <v>278</v>
      </c>
      <c r="B37">
        <v>6136</v>
      </c>
      <c r="C37">
        <v>337440</v>
      </c>
    </row>
    <row r="38" spans="1:3">
      <c r="A38" t="s">
        <v>279</v>
      </c>
      <c r="B38">
        <v>33736</v>
      </c>
      <c r="C38">
        <v>371176</v>
      </c>
    </row>
    <row r="39" spans="1:3">
      <c r="A39" t="s">
        <v>282</v>
      </c>
      <c r="B39">
        <v>35928</v>
      </c>
      <c r="C39">
        <v>407104</v>
      </c>
    </row>
    <row r="40" spans="1:3">
      <c r="A40" t="s">
        <v>280</v>
      </c>
      <c r="B40">
        <f>C40-C39</f>
        <v>48136</v>
      </c>
      <c r="C40">
        <v>455240</v>
      </c>
    </row>
    <row r="41" spans="1:3">
      <c r="A41" t="s">
        <v>281</v>
      </c>
      <c r="B41">
        <f>C41-C40</f>
        <v>2076</v>
      </c>
      <c r="C41">
        <v>457316</v>
      </c>
    </row>
  </sheetData>
  <conditionalFormatting sqref="C2:C10">
    <cfRule type="colorScale" priority="3">
      <colorScale>
        <cfvo type="num" val="-16384"/>
        <cfvo type="num" val="0"/>
        <cfvo type="num" val="16384"/>
        <color rgb="FFF8696B"/>
        <color rgb="FFFFEB84"/>
        <color rgb="FF63BE7B"/>
      </colorScale>
    </cfRule>
  </conditionalFormatting>
  <conditionalFormatting sqref="F2:F10">
    <cfRule type="colorScale" priority="1">
      <colorScale>
        <cfvo type="num" val="10"/>
        <cfvo type="num" val="15"/>
        <cfvo type="num" val="2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Globals</vt:lpstr>
      <vt:lpstr>D_DoomLoop</vt:lpstr>
      <vt:lpstr>E1M1</vt:lpstr>
      <vt:lpstr>E1M2</vt:lpstr>
      <vt:lpstr>Column cache</vt:lpstr>
      <vt:lpstr>IWRAM</vt:lpstr>
      <vt:lpstr>Doom Levels</vt:lpstr>
      <vt:lpstr>Doom2 Levels</vt:lpstr>
      <vt:lpstr>Sigil Levels</vt:lpstr>
      <vt:lpstr>Plutonia Levels</vt:lpstr>
      <vt:lpstr>TNT Levels</vt:lpstr>
      <vt:lpstr>Playthroughs</vt:lpstr>
      <vt:lpstr>Sheet1</vt:lpstr>
      <vt:lpstr>E1M6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Zak</dc:creator>
  <cp:lastModifiedBy>Zak</cp:lastModifiedBy>
  <dcterms:created xsi:type="dcterms:W3CDTF">2019-09-16T23:35:33Z</dcterms:created>
  <dcterms:modified xsi:type="dcterms:W3CDTF">2021-12-07T14:18:06Z</dcterms:modified>
</cp:coreProperties>
</file>