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Zak\Documents\GitProjects\GBADoom\"/>
    </mc:Choice>
  </mc:AlternateContent>
  <xr:revisionPtr revIDLastSave="0" documentId="13_ncr:1_{14A5B7A3-8677-44C1-A174-B459518F1EA1}" xr6:coauthVersionLast="45" xr6:coauthVersionMax="45" xr10:uidLastSave="{00000000-0000-0000-0000-000000000000}"/>
  <bookViews>
    <workbookView xWindow="7230" yWindow="480" windowWidth="21570" windowHeight="11370" firstSheet="5" activeTab="6" xr2:uid="{00000000-000D-0000-FFFF-FFFF00000000}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Sigil Levels" sheetId="17" r:id="rId9"/>
    <sheet name="Plutonia Levels" sheetId="15" r:id="rId10"/>
    <sheet name="TNT Levels" sheetId="16" r:id="rId11"/>
    <sheet name="Playthroughs" sheetId="14" r:id="rId12"/>
    <sheet name="Sheet1" sheetId="10" r:id="rId13"/>
    <sheet name="E1M6" sheetId="12" r:id="rId14"/>
    <sheet name="Gamma" sheetId="13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3" i="10" l="1"/>
  <c r="J268" i="10" l="1"/>
  <c r="J269" i="10"/>
  <c r="J270" i="10"/>
  <c r="J267" i="10"/>
  <c r="K267" i="10" l="1"/>
  <c r="K268" i="10"/>
  <c r="K269" i="10"/>
  <c r="K270" i="10"/>
  <c r="F46" i="4" l="1"/>
  <c r="C46" i="4"/>
  <c r="D46" i="4"/>
  <c r="E46" i="4"/>
  <c r="F54" i="3"/>
  <c r="C54" i="3"/>
  <c r="D54" i="3"/>
  <c r="E54" i="3" s="1"/>
  <c r="B41" i="17"/>
  <c r="B40" i="17"/>
  <c r="F49" i="1"/>
  <c r="C49" i="1"/>
  <c r="D49" i="1"/>
  <c r="E49" i="1" s="1"/>
  <c r="E10" i="17"/>
  <c r="E9" i="17"/>
  <c r="E8" i="17"/>
  <c r="E7" i="17"/>
  <c r="E6" i="17"/>
  <c r="E5" i="17"/>
  <c r="E4" i="17"/>
  <c r="E3" i="17"/>
  <c r="E2" i="17"/>
  <c r="C9" i="17" s="1"/>
  <c r="D9" i="17" s="1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C27" i="16"/>
  <c r="D27" i="16" s="1"/>
  <c r="G26" i="16"/>
  <c r="E26" i="16"/>
  <c r="C26" i="16"/>
  <c r="D26" i="16" s="1"/>
  <c r="G25" i="16"/>
  <c r="E25" i="16"/>
  <c r="C25" i="16"/>
  <c r="D25" i="16" s="1"/>
  <c r="G24" i="16"/>
  <c r="E24" i="16"/>
  <c r="C24" i="16"/>
  <c r="D24" i="16" s="1"/>
  <c r="G23" i="16"/>
  <c r="E23" i="16"/>
  <c r="C23" i="16"/>
  <c r="D23" i="16" s="1"/>
  <c r="G22" i="16"/>
  <c r="E22" i="16"/>
  <c r="C22" i="16"/>
  <c r="D22" i="16" s="1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C14" i="16"/>
  <c r="D14" i="16" s="1"/>
  <c r="G13" i="16"/>
  <c r="E13" i="16"/>
  <c r="C13" i="16"/>
  <c r="D13" i="16" s="1"/>
  <c r="G12" i="16"/>
  <c r="E12" i="16"/>
  <c r="C12" i="16"/>
  <c r="D12" i="16" s="1"/>
  <c r="G11" i="16"/>
  <c r="E11" i="16"/>
  <c r="C11" i="16"/>
  <c r="D11" i="16" s="1"/>
  <c r="G10" i="16"/>
  <c r="E10" i="16"/>
  <c r="C10" i="16"/>
  <c r="D10" i="16" s="1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C33" i="16" s="1"/>
  <c r="D33" i="16" s="1"/>
  <c r="C2" i="16"/>
  <c r="D2" i="16" s="1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3" i="15" s="1"/>
  <c r="D33" i="15" s="1"/>
  <c r="C2" i="15"/>
  <c r="D2" i="15" s="1"/>
  <c r="C24" i="15" l="1"/>
  <c r="D24" i="15" s="1"/>
  <c r="C25" i="15"/>
  <c r="D25" i="15" s="1"/>
  <c r="C10" i="15"/>
  <c r="D10" i="15" s="1"/>
  <c r="C11" i="15"/>
  <c r="D11" i="15" s="1"/>
  <c r="C12" i="15"/>
  <c r="D12" i="15" s="1"/>
  <c r="C13" i="15"/>
  <c r="D13" i="15" s="1"/>
  <c r="C14" i="15"/>
  <c r="D14" i="15" s="1"/>
  <c r="C22" i="15"/>
  <c r="D22" i="15" s="1"/>
  <c r="C23" i="15"/>
  <c r="D23" i="15" s="1"/>
  <c r="C26" i="15"/>
  <c r="D26" i="15" s="1"/>
  <c r="C2" i="17"/>
  <c r="D2" i="17" s="1"/>
  <c r="C6" i="17"/>
  <c r="D6" i="17" s="1"/>
  <c r="C5" i="17"/>
  <c r="D5" i="17" s="1"/>
  <c r="C3" i="17"/>
  <c r="D3" i="17" s="1"/>
  <c r="C4" i="17"/>
  <c r="D4" i="17" s="1"/>
  <c r="C7" i="17"/>
  <c r="D7" i="17" s="1"/>
  <c r="C10" i="17"/>
  <c r="D10" i="17" s="1"/>
  <c r="C8" i="17"/>
  <c r="D8" i="17" s="1"/>
  <c r="C15" i="16"/>
  <c r="D15" i="16" s="1"/>
  <c r="C29" i="16"/>
  <c r="D29" i="16" s="1"/>
  <c r="C30" i="16"/>
  <c r="D30" i="16" s="1"/>
  <c r="C28" i="16"/>
  <c r="D28" i="16" s="1"/>
  <c r="C5" i="16"/>
  <c r="D5" i="16" s="1"/>
  <c r="C7" i="16"/>
  <c r="D7" i="16" s="1"/>
  <c r="C19" i="16"/>
  <c r="D19" i="16" s="1"/>
  <c r="C31" i="16"/>
  <c r="D31" i="16" s="1"/>
  <c r="C3" i="16"/>
  <c r="D3" i="16" s="1"/>
  <c r="C16" i="16"/>
  <c r="D16" i="16" s="1"/>
  <c r="C32" i="16"/>
  <c r="D32" i="16" s="1"/>
  <c r="C18" i="16"/>
  <c r="D18" i="16" s="1"/>
  <c r="C21" i="16"/>
  <c r="D21" i="16" s="1"/>
  <c r="C4" i="16"/>
  <c r="D4" i="16" s="1"/>
  <c r="C17" i="16"/>
  <c r="D17" i="16" s="1"/>
  <c r="C6" i="16"/>
  <c r="D6" i="16" s="1"/>
  <c r="C8" i="16"/>
  <c r="D8" i="16" s="1"/>
  <c r="C20" i="16"/>
  <c r="D20" i="16" s="1"/>
  <c r="C9" i="16"/>
  <c r="D9" i="16" s="1"/>
  <c r="C27" i="15"/>
  <c r="D27" i="15" s="1"/>
  <c r="C3" i="15"/>
  <c r="D3" i="15" s="1"/>
  <c r="C16" i="15"/>
  <c r="D16" i="15" s="1"/>
  <c r="C29" i="15"/>
  <c r="D29" i="15" s="1"/>
  <c r="C30" i="15"/>
  <c r="D30" i="15" s="1"/>
  <c r="C31" i="15"/>
  <c r="D31" i="15" s="1"/>
  <c r="C17" i="15"/>
  <c r="D17" i="15" s="1"/>
  <c r="C15" i="15"/>
  <c r="D15" i="15" s="1"/>
  <c r="C4" i="15"/>
  <c r="D4" i="15" s="1"/>
  <c r="C5" i="15"/>
  <c r="D5" i="15" s="1"/>
  <c r="C6" i="15"/>
  <c r="D6" i="15" s="1"/>
  <c r="C18" i="15"/>
  <c r="D18" i="15" s="1"/>
  <c r="C7" i="15"/>
  <c r="D7" i="15" s="1"/>
  <c r="C19" i="15"/>
  <c r="D19" i="15" s="1"/>
  <c r="C32" i="15"/>
  <c r="D32" i="15" s="1"/>
  <c r="C28" i="15"/>
  <c r="D28" i="15" s="1"/>
  <c r="C20" i="15"/>
  <c r="D20" i="15" s="1"/>
  <c r="C8" i="15"/>
  <c r="D8" i="15" s="1"/>
  <c r="C9" i="15"/>
  <c r="D9" i="15" s="1"/>
  <c r="C21" i="15"/>
  <c r="D21" i="15" s="1"/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2" i="8"/>
  <c r="C278" i="10"/>
  <c r="C277" i="10"/>
  <c r="C276" i="10"/>
  <c r="C275" i="10"/>
  <c r="C274" i="10"/>
  <c r="E68" i="6"/>
  <c r="F68" i="6"/>
  <c r="G68" i="6" s="1"/>
  <c r="E67" i="6"/>
  <c r="F67" i="6"/>
  <c r="G67" i="6" s="1"/>
  <c r="E66" i="6"/>
  <c r="F66" i="6"/>
  <c r="G66" i="6" s="1"/>
  <c r="D258" i="10" l="1"/>
  <c r="D259" i="10"/>
  <c r="D261" i="10"/>
  <c r="D260" i="10"/>
  <c r="E65" i="6"/>
  <c r="F65" i="6" s="1"/>
  <c r="G65" i="6" s="1"/>
  <c r="F64" i="6"/>
  <c r="G64" i="6" s="1"/>
  <c r="E64" i="6"/>
  <c r="N31" i="9" l="1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E63" i="6" l="1"/>
  <c r="F63" i="6" s="1"/>
  <c r="G63" i="6" s="1"/>
  <c r="F248" i="10"/>
  <c r="F250" i="10"/>
  <c r="F249" i="10"/>
  <c r="F251" i="10"/>
  <c r="G251" i="10"/>
  <c r="I241" i="10" l="1"/>
  <c r="E62" i="6"/>
  <c r="F62" i="6" s="1"/>
  <c r="G62" i="6" s="1"/>
  <c r="I242" i="10"/>
  <c r="I243" i="10"/>
  <c r="I244" i="10"/>
  <c r="K242" i="10" l="1"/>
  <c r="K243" i="10"/>
  <c r="K244" i="10"/>
  <c r="K241" i="10"/>
  <c r="N23" i="8" l="1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D78" i="5"/>
  <c r="D77" i="5"/>
  <c r="E61" i="6" l="1"/>
  <c r="F61" i="6" s="1"/>
  <c r="G61" i="6" s="1"/>
  <c r="E60" i="6"/>
  <c r="F60" i="6" s="1"/>
  <c r="G60" i="6" s="1"/>
  <c r="E59" i="6"/>
  <c r="F59" i="6" s="1"/>
  <c r="G59" i="6" s="1"/>
  <c r="I209" i="10" l="1"/>
  <c r="H209" i="10"/>
  <c r="K209" i="10" s="1"/>
  <c r="I196" i="10"/>
  <c r="H196" i="10"/>
  <c r="H183" i="10"/>
  <c r="I183" i="10"/>
  <c r="I171" i="10"/>
  <c r="H171" i="10"/>
  <c r="C209" i="10"/>
  <c r="F209" i="10"/>
  <c r="B209" i="10"/>
  <c r="F196" i="10"/>
  <c r="C196" i="10"/>
  <c r="B196" i="10"/>
  <c r="C183" i="10"/>
  <c r="F183" i="10"/>
  <c r="B183" i="10"/>
  <c r="F171" i="10"/>
  <c r="E171" i="10"/>
  <c r="D171" i="10"/>
  <c r="C171" i="10"/>
  <c r="B171" i="10"/>
  <c r="K171" i="10" l="1"/>
  <c r="K196" i="10"/>
  <c r="K183" i="10"/>
  <c r="F53" i="3"/>
  <c r="C53" i="3"/>
  <c r="E58" i="6"/>
  <c r="F58" i="6"/>
  <c r="G58" i="6"/>
  <c r="D3" i="14"/>
  <c r="F45" i="4" l="1"/>
  <c r="C45" i="4"/>
  <c r="F52" i="3"/>
  <c r="C52" i="3"/>
  <c r="F35" i="2"/>
  <c r="C35" i="2"/>
  <c r="F48" i="1"/>
  <c r="C48" i="1"/>
  <c r="E57" i="6"/>
  <c r="F57" i="6" s="1"/>
  <c r="G57" i="6" s="1"/>
  <c r="L31" i="9" l="1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7" i="8"/>
  <c r="L28" i="8"/>
  <c r="L19" i="8"/>
  <c r="L10" i="8"/>
  <c r="L36" i="8"/>
  <c r="L27" i="8"/>
  <c r="L18" i="8"/>
  <c r="L9" i="8"/>
  <c r="L35" i="8"/>
  <c r="L26" i="8"/>
  <c r="L17" i="8"/>
  <c r="L8" i="8"/>
  <c r="L34" i="8"/>
  <c r="L25" i="8"/>
  <c r="L16" i="8"/>
  <c r="L7" i="8"/>
  <c r="L33" i="8"/>
  <c r="L24" i="8"/>
  <c r="L15" i="8"/>
  <c r="L6" i="8"/>
  <c r="L32" i="8"/>
  <c r="L23" i="8"/>
  <c r="L14" i="8"/>
  <c r="L5" i="8"/>
  <c r="E56" i="6"/>
  <c r="F56" i="6"/>
  <c r="G56" i="6" s="1"/>
  <c r="L3" i="9"/>
  <c r="L2" i="9"/>
  <c r="L31" i="8"/>
  <c r="L22" i="8"/>
  <c r="L13" i="8"/>
  <c r="L4" i="8"/>
  <c r="L30" i="8"/>
  <c r="L21" i="8"/>
  <c r="L12" i="8"/>
  <c r="L3" i="8"/>
  <c r="L29" i="8"/>
  <c r="L20" i="8"/>
  <c r="L11" i="8"/>
  <c r="L2" i="8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 s="1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 s="1"/>
  <c r="D101" i="10"/>
  <c r="E101" i="10" s="1"/>
  <c r="H95" i="10"/>
  <c r="H96" i="10"/>
  <c r="H97" i="10"/>
  <c r="H98" i="10"/>
  <c r="H99" i="10"/>
  <c r="H100" i="10"/>
  <c r="D100" i="10"/>
  <c r="E100" i="10" s="1"/>
  <c r="D99" i="10"/>
  <c r="E99" i="10" s="1"/>
  <c r="D95" i="10"/>
  <c r="E95" i="10" s="1"/>
  <c r="D96" i="10"/>
  <c r="E96" i="10" s="1"/>
  <c r="D97" i="10"/>
  <c r="E97" i="10" s="1"/>
  <c r="D98" i="10"/>
  <c r="E98" i="10" s="1"/>
  <c r="F88" i="10"/>
  <c r="E47" i="6"/>
  <c r="F47" i="6"/>
  <c r="G47" i="6" s="1"/>
  <c r="F83" i="10"/>
  <c r="F79" i="10"/>
  <c r="E46" i="6"/>
  <c r="F46" i="6" s="1"/>
  <c r="G46" i="6" s="1"/>
  <c r="E45" i="6"/>
  <c r="F45" i="6"/>
  <c r="G45" i="6"/>
  <c r="F51" i="3"/>
  <c r="C51" i="3"/>
  <c r="F34" i="2"/>
  <c r="C34" i="2"/>
  <c r="F47" i="1"/>
  <c r="C47" i="1"/>
  <c r="F44" i="4"/>
  <c r="C44" i="4"/>
  <c r="E44" i="6"/>
  <c r="F44" i="6"/>
  <c r="G44" i="6"/>
  <c r="E43" i="6"/>
  <c r="F43" i="6"/>
  <c r="G43" i="6"/>
  <c r="F50" i="3"/>
  <c r="C50" i="3"/>
  <c r="F33" i="2"/>
  <c r="C33" i="2"/>
  <c r="F46" i="1"/>
  <c r="C46" i="1"/>
  <c r="F43" i="4"/>
  <c r="C43" i="4"/>
  <c r="F42" i="4"/>
  <c r="C42" i="4"/>
  <c r="F41" i="4"/>
  <c r="C41" i="4"/>
  <c r="F49" i="3"/>
  <c r="C49" i="3"/>
  <c r="F32" i="2"/>
  <c r="C32" i="2"/>
  <c r="F45" i="1"/>
  <c r="C45" i="1"/>
  <c r="F40" i="4"/>
  <c r="C40" i="4"/>
  <c r="F48" i="3"/>
  <c r="C48" i="3"/>
  <c r="F31" i="2"/>
  <c r="C31" i="2"/>
  <c r="F44" i="1"/>
  <c r="C44" i="1"/>
  <c r="F39" i="4"/>
  <c r="C39" i="4"/>
  <c r="F30" i="2"/>
  <c r="C30" i="2"/>
  <c r="F43" i="1"/>
  <c r="C43" i="1"/>
  <c r="F47" i="3"/>
  <c r="C47" i="3"/>
  <c r="F46" i="3"/>
  <c r="C46" i="3"/>
  <c r="E42" i="6"/>
  <c r="F42" i="6"/>
  <c r="G42" i="6" s="1"/>
  <c r="E41" i="6" l="1"/>
  <c r="F41" i="6"/>
  <c r="G41" i="6" s="1"/>
  <c r="F38" i="4"/>
  <c r="C38" i="4"/>
  <c r="F45" i="3"/>
  <c r="C45" i="3"/>
  <c r="F29" i="2"/>
  <c r="C29" i="2"/>
  <c r="F42" i="1"/>
  <c r="C42" i="1"/>
  <c r="E40" i="6"/>
  <c r="F40" i="6" s="1"/>
  <c r="G40" i="6" s="1"/>
  <c r="F37" i="4"/>
  <c r="C37" i="4"/>
  <c r="F44" i="3"/>
  <c r="C44" i="3"/>
  <c r="F28" i="2"/>
  <c r="C28" i="2"/>
  <c r="F41" i="1"/>
  <c r="C41" i="1"/>
  <c r="E39" i="6"/>
  <c r="F39" i="6"/>
  <c r="G39" i="6" s="1"/>
  <c r="F36" i="4"/>
  <c r="C36" i="4"/>
  <c r="F43" i="3"/>
  <c r="C43" i="3"/>
  <c r="F27" i="2"/>
  <c r="C27" i="2"/>
  <c r="C40" i="1"/>
  <c r="F40" i="1"/>
  <c r="E38" i="6"/>
  <c r="F38" i="6"/>
  <c r="G38" i="6"/>
  <c r="G33" i="9"/>
  <c r="J33" i="9" s="1"/>
  <c r="G32" i="9"/>
  <c r="J32" i="9" s="1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J4" i="9" l="1"/>
  <c r="J18" i="9"/>
  <c r="J26" i="9"/>
  <c r="J9" i="9"/>
  <c r="J15" i="9"/>
  <c r="J6" i="9"/>
  <c r="J14" i="9"/>
  <c r="J10" i="9"/>
  <c r="J16" i="9"/>
  <c r="J23" i="9"/>
  <c r="J13" i="9"/>
  <c r="J22" i="9"/>
  <c r="J24" i="9"/>
  <c r="J25" i="9"/>
  <c r="J27" i="9"/>
  <c r="J11" i="9"/>
  <c r="J17" i="9"/>
  <c r="J29" i="9"/>
  <c r="J31" i="9"/>
  <c r="J30" i="9"/>
  <c r="J2" i="9"/>
  <c r="J5" i="9"/>
  <c r="J8" i="9"/>
  <c r="J12" i="9"/>
  <c r="J28" i="9"/>
  <c r="J3" i="9"/>
  <c r="J21" i="9"/>
  <c r="J7" i="9"/>
  <c r="J19" i="9"/>
  <c r="J20" i="9"/>
  <c r="G37" i="8"/>
  <c r="G28" i="8"/>
  <c r="G19" i="8"/>
  <c r="G10" i="8"/>
  <c r="G36" i="8"/>
  <c r="G27" i="8"/>
  <c r="G18" i="8"/>
  <c r="G9" i="8"/>
  <c r="G35" i="8"/>
  <c r="G26" i="8"/>
  <c r="G17" i="8"/>
  <c r="G8" i="8"/>
  <c r="G34" i="8"/>
  <c r="G25" i="8"/>
  <c r="G16" i="8"/>
  <c r="G7" i="8"/>
  <c r="G33" i="8"/>
  <c r="G24" i="8"/>
  <c r="G15" i="8"/>
  <c r="G6" i="8"/>
  <c r="G32" i="8"/>
  <c r="G23" i="8"/>
  <c r="G14" i="8"/>
  <c r="G5" i="8"/>
  <c r="G31" i="8"/>
  <c r="G22" i="8"/>
  <c r="G13" i="8"/>
  <c r="G4" i="8"/>
  <c r="G30" i="8"/>
  <c r="G21" i="8"/>
  <c r="G12" i="8"/>
  <c r="G3" i="8"/>
  <c r="G29" i="8"/>
  <c r="G20" i="8"/>
  <c r="G11" i="8"/>
  <c r="G2" i="8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J4" i="8" l="1"/>
  <c r="J11" i="8"/>
  <c r="J13" i="8"/>
  <c r="J31" i="8"/>
  <c r="J7" i="8"/>
  <c r="J32" i="8"/>
  <c r="J9" i="8"/>
  <c r="J20" i="8"/>
  <c r="J5" i="8"/>
  <c r="J23" i="8"/>
  <c r="J33" i="8"/>
  <c r="J25" i="8"/>
  <c r="J8" i="8"/>
  <c r="J18" i="8"/>
  <c r="J37" i="8"/>
  <c r="J21" i="8"/>
  <c r="J16" i="8"/>
  <c r="J34" i="8"/>
  <c r="J35" i="8"/>
  <c r="J10" i="8"/>
  <c r="J2" i="8"/>
  <c r="J29" i="8"/>
  <c r="J12" i="8"/>
  <c r="J24" i="8"/>
  <c r="J17" i="8"/>
  <c r="J36" i="8"/>
  <c r="J28" i="8"/>
  <c r="J3" i="8"/>
  <c r="J30" i="8"/>
  <c r="J22" i="8"/>
  <c r="J14" i="8"/>
  <c r="J6" i="8"/>
  <c r="J15" i="8"/>
  <c r="J26" i="8"/>
  <c r="J27" i="8"/>
  <c r="J19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F42" i="3"/>
  <c r="C42" i="3"/>
  <c r="F34" i="4" l="1"/>
  <c r="C34" i="4"/>
  <c r="F41" i="3"/>
  <c r="C41" i="3"/>
  <c r="F33" i="4"/>
  <c r="C33" i="4"/>
  <c r="F40" i="3"/>
  <c r="C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F39" i="3"/>
  <c r="C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F38" i="3"/>
  <c r="C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 s="1"/>
  <c r="E8" i="6"/>
  <c r="F8" i="6"/>
  <c r="G8" i="6" s="1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F36" i="3"/>
  <c r="C36" i="3"/>
  <c r="F29" i="4"/>
  <c r="C29" i="4"/>
  <c r="F28" i="4"/>
  <c r="C28" i="4"/>
  <c r="F27" i="4"/>
  <c r="C27" i="4"/>
  <c r="F26" i="4"/>
  <c r="C26" i="4"/>
  <c r="F35" i="3"/>
  <c r="C35" i="3"/>
  <c r="F22" i="2"/>
  <c r="C22" i="2"/>
  <c r="F36" i="1"/>
  <c r="C36" i="1"/>
  <c r="E3" i="9"/>
  <c r="E4" i="9"/>
  <c r="E5" i="9"/>
  <c r="E6" i="9"/>
  <c r="E7" i="9"/>
  <c r="E8" i="9"/>
  <c r="E9" i="9"/>
  <c r="E10" i="9"/>
  <c r="C11" i="9"/>
  <c r="D11" i="9" s="1"/>
  <c r="E11" i="9"/>
  <c r="C12" i="9"/>
  <c r="D12" i="9" s="1"/>
  <c r="E12" i="9"/>
  <c r="C13" i="9"/>
  <c r="D13" i="9" s="1"/>
  <c r="E13" i="9"/>
  <c r="E14" i="9"/>
  <c r="E15" i="9"/>
  <c r="E16" i="9"/>
  <c r="E17" i="9"/>
  <c r="E18" i="9"/>
  <c r="E19" i="9"/>
  <c r="E20" i="9"/>
  <c r="E21" i="9"/>
  <c r="C22" i="9"/>
  <c r="D22" i="9" s="1"/>
  <c r="E22" i="9"/>
  <c r="C23" i="9"/>
  <c r="D23" i="9" s="1"/>
  <c r="E23" i="9"/>
  <c r="C24" i="9"/>
  <c r="D24" i="9" s="1"/>
  <c r="E24" i="9"/>
  <c r="C25" i="9"/>
  <c r="D25" i="9" s="1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F24" i="4"/>
  <c r="C24" i="4"/>
  <c r="F33" i="3"/>
  <c r="C33" i="3"/>
  <c r="F23" i="4"/>
  <c r="C23" i="4"/>
  <c r="F32" i="3"/>
  <c r="C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27" i="8" l="1"/>
  <c r="D27" i="8" s="1"/>
  <c r="C23" i="8"/>
  <c r="D23" i="8" s="1"/>
  <c r="C25" i="8"/>
  <c r="D25" i="8" s="1"/>
  <c r="C24" i="8"/>
  <c r="D24" i="8" s="1"/>
  <c r="C22" i="8"/>
  <c r="D22" i="8" s="1"/>
  <c r="C21" i="8"/>
  <c r="D21" i="8" s="1"/>
  <c r="C20" i="8"/>
  <c r="D20" i="8" s="1"/>
  <c r="C16" i="8"/>
  <c r="D16" i="8" s="1"/>
  <c r="C19" i="8"/>
  <c r="D19" i="8" s="1"/>
  <c r="C17" i="8"/>
  <c r="D17" i="8" s="1"/>
  <c r="C18" i="8"/>
  <c r="D18" i="8" s="1"/>
  <c r="C13" i="8"/>
  <c r="D13" i="8" s="1"/>
  <c r="C11" i="8"/>
  <c r="D11" i="8" s="1"/>
  <c r="C37" i="8"/>
  <c r="D37" i="8" s="1"/>
  <c r="C8" i="8"/>
  <c r="D8" i="8" s="1"/>
  <c r="C34" i="8"/>
  <c r="D34" i="8" s="1"/>
  <c r="C12" i="8"/>
  <c r="D12" i="8" s="1"/>
  <c r="C9" i="8"/>
  <c r="D9" i="8" s="1"/>
  <c r="C7" i="8"/>
  <c r="D7" i="8" s="1"/>
  <c r="C6" i="8"/>
  <c r="D6" i="8" s="1"/>
  <c r="C33" i="8"/>
  <c r="D33" i="8" s="1"/>
  <c r="C32" i="8"/>
  <c r="D32" i="8" s="1"/>
  <c r="C31" i="8"/>
  <c r="D31" i="8" s="1"/>
  <c r="C36" i="8"/>
  <c r="D36" i="8" s="1"/>
  <c r="C10" i="8"/>
  <c r="D10" i="8" s="1"/>
  <c r="C35" i="8"/>
  <c r="D35" i="8" s="1"/>
  <c r="C30" i="8"/>
  <c r="D30" i="8" s="1"/>
  <c r="C5" i="8"/>
  <c r="D5" i="8" s="1"/>
  <c r="C4" i="8"/>
  <c r="D4" i="8" s="1"/>
  <c r="C29" i="8"/>
  <c r="D29" i="8" s="1"/>
  <c r="C28" i="8"/>
  <c r="D28" i="8" s="1"/>
  <c r="C15" i="8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F16" i="4"/>
  <c r="C16" i="4"/>
  <c r="F15" i="4"/>
  <c r="C15" i="4"/>
  <c r="F29" i="3"/>
  <c r="C29" i="3"/>
  <c r="F28" i="3"/>
  <c r="C28" i="3"/>
  <c r="F27" i="3"/>
  <c r="C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5" i="3"/>
  <c r="F16" i="3"/>
  <c r="C16" i="3"/>
  <c r="C15" i="3"/>
  <c r="F14" i="3"/>
  <c r="C14" i="3"/>
  <c r="F17" i="2"/>
  <c r="C17" i="2"/>
  <c r="F31" i="1"/>
  <c r="C31" i="1"/>
  <c r="D30" i="4" l="1"/>
  <c r="E30" i="4" s="1"/>
  <c r="D45" i="4"/>
  <c r="E45" i="4" s="1"/>
  <c r="D39" i="4"/>
  <c r="E39" i="4" s="1"/>
  <c r="D40" i="4"/>
  <c r="E40" i="4" s="1"/>
  <c r="D42" i="4"/>
  <c r="E42" i="4" s="1"/>
  <c r="D43" i="4"/>
  <c r="E43" i="4" s="1"/>
  <c r="D41" i="4"/>
  <c r="E41" i="4" s="1"/>
  <c r="D44" i="4"/>
  <c r="E44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12" i="4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F16" i="2"/>
  <c r="C16" i="2"/>
  <c r="C30" i="1"/>
  <c r="D30" i="1"/>
  <c r="E30" i="1" s="1"/>
  <c r="F12" i="3"/>
  <c r="C12" i="3"/>
  <c r="F11" i="3"/>
  <c r="C11" i="3"/>
  <c r="D11" i="3"/>
  <c r="E11" i="3" s="1"/>
  <c r="F15" i="2"/>
  <c r="C15" i="2"/>
  <c r="C29" i="1"/>
  <c r="D29" i="1"/>
  <c r="E29" i="1" s="1"/>
  <c r="F10" i="3"/>
  <c r="C10" i="3"/>
  <c r="D10" i="3"/>
  <c r="E10" i="3" s="1"/>
  <c r="F14" i="2"/>
  <c r="C14" i="2"/>
  <c r="C28" i="1"/>
  <c r="F9" i="3"/>
  <c r="C9" i="3"/>
  <c r="F8" i="3"/>
  <c r="C8" i="3"/>
  <c r="F7" i="3"/>
  <c r="C7" i="3"/>
  <c r="F13" i="2"/>
  <c r="C13" i="2"/>
  <c r="C27" i="1"/>
  <c r="D27" i="1"/>
  <c r="E27" i="1" s="1"/>
  <c r="F6" i="3"/>
  <c r="C6" i="3"/>
  <c r="F5" i="3"/>
  <c r="C5" i="3"/>
  <c r="F4" i="3"/>
  <c r="C4" i="3"/>
  <c r="F3" i="3"/>
  <c r="C3" i="3"/>
  <c r="F2" i="3"/>
  <c r="F12" i="2"/>
  <c r="C12" i="2"/>
  <c r="F11" i="2"/>
  <c r="C11" i="2"/>
  <c r="C26" i="1"/>
  <c r="F10" i="2"/>
  <c r="C10" i="2"/>
  <c r="C25" i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C3" i="2"/>
  <c r="C23" i="1"/>
  <c r="C22" i="1"/>
  <c r="D22" i="1"/>
  <c r="E22" i="1" s="1"/>
  <c r="C21" i="1"/>
  <c r="D21" i="1"/>
  <c r="E21" i="1" s="1"/>
  <c r="C20" i="1"/>
  <c r="D20" i="1"/>
  <c r="E20" i="1"/>
  <c r="C19" i="1"/>
  <c r="C18" i="1"/>
  <c r="D18" i="1"/>
  <c r="E18" i="1" s="1"/>
  <c r="C17" i="1"/>
  <c r="D17" i="1"/>
  <c r="E17" i="1" s="1"/>
  <c r="C16" i="1"/>
  <c r="D16" i="1"/>
  <c r="E16" i="1" s="1"/>
  <c r="C15" i="1"/>
  <c r="D15" i="1"/>
  <c r="E15" i="1" s="1"/>
  <c r="C14" i="1"/>
  <c r="C13" i="1"/>
  <c r="C12" i="1"/>
  <c r="D12" i="1"/>
  <c r="E12" i="1"/>
  <c r="C11" i="1"/>
  <c r="C10" i="1"/>
  <c r="D10" i="1"/>
  <c r="E10" i="1" s="1"/>
  <c r="C9" i="1"/>
  <c r="D9" i="1"/>
  <c r="E9" i="1" s="1"/>
  <c r="C8" i="1"/>
  <c r="C7" i="1"/>
  <c r="C6" i="1"/>
  <c r="C5" i="1"/>
  <c r="C4" i="1"/>
  <c r="F3" i="1"/>
  <c r="C3" i="1"/>
  <c r="D53" i="3" l="1"/>
  <c r="E53" i="3" s="1"/>
  <c r="D52" i="3"/>
  <c r="E52" i="3" s="1"/>
  <c r="D50" i="3"/>
  <c r="E50" i="3" s="1"/>
  <c r="D49" i="3"/>
  <c r="E49" i="3" s="1"/>
  <c r="D51" i="3"/>
  <c r="E51" i="3" s="1"/>
  <c r="D47" i="3"/>
  <c r="E47" i="3" s="1"/>
  <c r="D46" i="3"/>
  <c r="E46" i="3" s="1"/>
  <c r="D48" i="3"/>
  <c r="E48" i="3" s="1"/>
  <c r="D43" i="3"/>
  <c r="E43" i="3" s="1"/>
  <c r="D44" i="3"/>
  <c r="E44" i="3" s="1"/>
  <c r="D45" i="3"/>
  <c r="E45" i="3" s="1"/>
  <c r="D42" i="3"/>
  <c r="E42" i="3" s="1"/>
  <c r="D41" i="3"/>
  <c r="E41" i="3" s="1"/>
  <c r="D40" i="3"/>
  <c r="E40" i="3" s="1"/>
  <c r="D35" i="3"/>
  <c r="E35" i="3" s="1"/>
  <c r="D38" i="3"/>
  <c r="E38" i="3" s="1"/>
  <c r="D32" i="3"/>
  <c r="E32" i="3" s="1"/>
  <c r="D39" i="3"/>
  <c r="E39" i="3" s="1"/>
  <c r="D34" i="3"/>
  <c r="E34" i="3" s="1"/>
  <c r="D37" i="3"/>
  <c r="E37" i="3" s="1"/>
  <c r="D36" i="3"/>
  <c r="E36" i="3" s="1"/>
  <c r="D33" i="3"/>
  <c r="E33" i="3" s="1"/>
  <c r="D19" i="3"/>
  <c r="E19" i="3" s="1"/>
  <c r="D18" i="3"/>
  <c r="E18" i="3" s="1"/>
  <c r="D14" i="3"/>
  <c r="E14" i="3" s="1"/>
  <c r="D20" i="3"/>
  <c r="E20" i="3" s="1"/>
  <c r="D28" i="3"/>
  <c r="E28" i="3" s="1"/>
  <c r="D31" i="3"/>
  <c r="E31" i="3" s="1"/>
  <c r="D26" i="3"/>
  <c r="E26" i="3" s="1"/>
  <c r="D17" i="3"/>
  <c r="E17" i="3" s="1"/>
  <c r="D16" i="3"/>
  <c r="E16" i="3" s="1"/>
  <c r="D23" i="3"/>
  <c r="E23" i="3" s="1"/>
  <c r="D30" i="3"/>
  <c r="E30" i="3" s="1"/>
  <c r="D15" i="3"/>
  <c r="E15" i="3" s="1"/>
  <c r="D24" i="3"/>
  <c r="E24" i="3" s="1"/>
  <c r="D25" i="3"/>
  <c r="E25" i="3" s="1"/>
  <c r="D27" i="3"/>
  <c r="E27" i="3" s="1"/>
  <c r="D29" i="3"/>
  <c r="E29" i="3" s="1"/>
  <c r="D22" i="3"/>
  <c r="E22" i="3" s="1"/>
  <c r="D21" i="3"/>
  <c r="E21" i="3" s="1"/>
  <c r="D13" i="3"/>
  <c r="E13" i="3" s="1"/>
  <c r="D3" i="3"/>
  <c r="E3" i="3" s="1"/>
  <c r="D5" i="3"/>
  <c r="E5" i="3" s="1"/>
  <c r="D12" i="3"/>
  <c r="E12" i="3" s="1"/>
  <c r="D8" i="3"/>
  <c r="E8" i="3" s="1"/>
  <c r="D6" i="3"/>
  <c r="E6" i="3" s="1"/>
  <c r="D10" i="2"/>
  <c r="E10" i="2" s="1"/>
  <c r="D35" i="2"/>
  <c r="E35" i="2" s="1"/>
  <c r="D33" i="2"/>
  <c r="E33" i="2" s="1"/>
  <c r="D30" i="2"/>
  <c r="E30" i="2" s="1"/>
  <c r="D32" i="2"/>
  <c r="E32" i="2" s="1"/>
  <c r="D34" i="2"/>
  <c r="E34" i="2" s="1"/>
  <c r="D31" i="2"/>
  <c r="E31" i="2" s="1"/>
  <c r="D27" i="2"/>
  <c r="E27" i="2" s="1"/>
  <c r="D29" i="2"/>
  <c r="E29" i="2" s="1"/>
  <c r="D28" i="2"/>
  <c r="E28" i="2" s="1"/>
  <c r="D7" i="3"/>
  <c r="E7" i="3" s="1"/>
  <c r="D9" i="3"/>
  <c r="E9" i="3" s="1"/>
  <c r="D2" i="3"/>
  <c r="E2" i="3" s="1"/>
  <c r="D4" i="3"/>
  <c r="E4" i="3" s="1"/>
  <c r="D13" i="1"/>
  <c r="E13" i="1" s="1"/>
  <c r="D48" i="1"/>
  <c r="E48" i="1" s="1"/>
  <c r="D46" i="1"/>
  <c r="E46" i="1" s="1"/>
  <c r="D44" i="1"/>
  <c r="E44" i="1" s="1"/>
  <c r="D43" i="1"/>
  <c r="E43" i="1" s="1"/>
  <c r="D45" i="1"/>
  <c r="E45" i="1" s="1"/>
  <c r="D47" i="1"/>
  <c r="E47" i="1" s="1"/>
  <c r="D42" i="1"/>
  <c r="E42" i="1" s="1"/>
  <c r="D41" i="1"/>
  <c r="E41" i="1" s="1"/>
  <c r="D28" i="1"/>
  <c r="E28" i="1" s="1"/>
  <c r="D7" i="1"/>
  <c r="E7" i="1" s="1"/>
  <c r="D6" i="1"/>
  <c r="E6" i="1" s="1"/>
  <c r="D8" i="1"/>
  <c r="E8" i="1" s="1"/>
  <c r="D25" i="1"/>
  <c r="E25" i="1" s="1"/>
  <c r="D26" i="2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<sst xmlns="http://schemas.openxmlformats.org/spreadsheetml/2006/main" count="675" uniqueCount="285">
  <si>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</si>
  <si>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</si>
  <si>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</si>
  <si>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</si>
  <si>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</si>
  <si>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</si>
  <si>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</si>
  <si>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</si>
  <si>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</si>
  <si>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</si>
  <si>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</si>
  <si>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</si>
  <si>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</si>
  <si>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</si>
  <si>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</si>
  <si>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</si>
  <si>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</si>
  <si>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</si>
  <si>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</si>
  <si>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</si>
  <si>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</si>
  <si>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</si>
  <si>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</si>
  <si>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</si>
  <si>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</si>
  <si>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</si>
  <si>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</si>
  <si>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</si>
  <si>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</si>
  <si>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</si>
  <si>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</si>
  <si>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</si>
  <si>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</si>
  <si>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</si>
  <si>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</si>
  <si>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</si>
  <si>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</si>
  <si>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</si>
  <si>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</si>
  <si>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</si>
  <si>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</si>
  <si>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</si>
  <si>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</si>
  <si>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</si>
  <si>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</si>
  <si>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</si>
  <si>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</si>
  <si>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</si>
  <si>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</si>
  <si>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</si>
  <si>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</si>
  <si>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</si>
  <si>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</si>
  <si>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</si>
  <si>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</si>
  <si>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</si>
  <si>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</si>
  <si>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</si>
  <si>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</si>
  <si>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</si>
  <si>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</si>
  <si>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</si>
  <si>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</si>
  <si>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</si>
  <si>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</si>
  <si>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</si>
  <si>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</si>
  <si>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</si>
  <si>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</si>
  <si>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</si>
  <si>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</si>
  <si>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</si>
  <si>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</si>
  <si>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</si>
  <si>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</si>
  <si>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</si>
  <si>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</si>
  <si>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</si>
  <si>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</si>
  <si>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</si>
  <si>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</si>
  <si>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</si>
  <si>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</si>
  <si>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</si>
  <si>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</si>
  <si>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</si>
  <si>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</si>
  <si>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</si>
  <si>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</si>
  <si>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</si>
  <si>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</si>
  <si>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</si>
  <si>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</si>
  <si>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</si>
  <si>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</si>
  <si>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</si>
  <si>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</si>
  <si>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</si>
  <si>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</si>
  <si>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</si>
  <si>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</si>
  <si>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</si>
  <si>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</si>
  <si>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</si>
  <si>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</si>
  <si>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</si>
  <si>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</si>
  <si>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</si>
  <si>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</si>
  <si>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</si>
  <si>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</si>
  <si>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</si>
  <si>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</si>
  <si>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</si>
  <si>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</si>
  <si>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</si>
  <si>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</si>
  <si>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</si>
  <si>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</si>
  <si>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</si>
  <si>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</si>
  <si>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</si>
  <si>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</si>
  <si>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</si>
  <si>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</si>
  <si>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</si>
  <si>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</si>
  <si>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</si>
  <si>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</si>
  <si>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</si>
  <si>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</si>
  <si>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</si>
  <si>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</si>
  <si>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</si>
  <si>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</si>
  <si>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</si>
  <si>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</si>
  <si>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</si>
  <si>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</si>
  <si>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</si>
  <si>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</si>
  <si>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</si>
  <si>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</si>
  <si>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</si>
  <si>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</si>
  <si>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</si>
  <si>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</si>
  <si>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</si>
  <si>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</si>
  <si>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</si>
  <si>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</si>
  <si>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</si>
  <si>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</si>
  <si>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</si>
  <si>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</si>
  <si>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</si>
  <si>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</si>
  <si>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</si>
  <si>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</si>
  <si>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</si>
  <si>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</si>
  <si>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</si>
  <si>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</si>
  <si>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</si>
  <si>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</si>
  <si>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</si>
  <si>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</si>
  <si>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</si>
  <si>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</si>
  <si>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</si>
  <si>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</si>
  <si>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</si>
  <si>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</si>
  <si>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</si>
  <si>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</si>
  <si>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</si>
  <si>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</si>
  <si>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</si>
  <si>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</si>
  <si>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</si>
  <si>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</si>
  <si>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</si>
  <si>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</si>
  <si>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</si>
  <si>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</si>
  <si>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</si>
  <si>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</si>
  <si>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</si>
  <si>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</si>
  <si>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</si>
  <si>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</si>
  <si>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</si>
  <si>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</si>
  <si>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</si>
  <si>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</si>
  <si>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</si>
  <si>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</si>
  <si>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</si>
  <si>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</si>
  <si>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</si>
  <si>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</si>
  <si>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</si>
  <si>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</si>
  <si>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</si>
  <si>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</si>
  <si>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</si>
  <si>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</si>
  <si>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</si>
  <si>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</si>
  <si>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</si>
  <si>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</si>
  <si>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</si>
  <si>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</si>
  <si>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</si>
  <si>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</si>
  <si>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</si>
  <si>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</si>
  <si>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</si>
  <si>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</si>
  <si>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</si>
  <si>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</si>
  <si>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</si>
  <si>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</si>
  <si>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</si>
  <si>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</si>
  <si>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</si>
  <si>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</si>
  <si>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</si>
  <si>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</si>
  <si>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</si>
  <si>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</si>
  <si>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</si>
  <si>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</si>
  <si>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</si>
  <si>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</si>
  <si>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</si>
  <si>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</si>
  <si>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</si>
  <si>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</si>
  <si>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</si>
  <si>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</si>
  <si>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</si>
  <si>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</si>
  <si>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</si>
  <si>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</si>
  <si>
    <t>Demo 4</t>
  </si>
  <si>
    <t>Hash1</t>
  </si>
  <si>
    <t>Hash3</t>
  </si>
  <si>
    <t>Hash4</t>
  </si>
  <si>
    <t>Hash5</t>
  </si>
  <si>
    <t>Demo1</t>
  </si>
  <si>
    <t>Demo2</t>
  </si>
  <si>
    <t>Demo3</t>
  </si>
  <si>
    <t>V1.9</t>
  </si>
  <si>
    <t>V1.9 Os</t>
  </si>
  <si>
    <t>16x</t>
  </si>
  <si>
    <t>Both</t>
  </si>
  <si>
    <t>V1.9 Unroll</t>
  </si>
  <si>
    <t>MM</t>
  </si>
  <si>
    <t>D1</t>
  </si>
  <si>
    <t>No MM</t>
  </si>
  <si>
    <t>D2</t>
  </si>
  <si>
    <t>D3</t>
  </si>
  <si>
    <t>D4</t>
  </si>
  <si>
    <t>1x</t>
  </si>
  <si>
    <t>FC F8</t>
  </si>
  <si>
    <t>V2.0</t>
  </si>
  <si>
    <t>LOS</t>
  </si>
  <si>
    <t>VRAM Spare</t>
  </si>
  <si>
    <t>asas</t>
  </si>
  <si>
    <t>New div</t>
  </si>
  <si>
    <t>New u64 div</t>
  </si>
  <si>
    <t>I_getTime</t>
  </si>
  <si>
    <t>FPS (real gba)</t>
  </si>
  <si>
    <t>base</t>
  </si>
  <si>
    <t>sectors</t>
  </si>
  <si>
    <t>sides</t>
  </si>
  <si>
    <t>lines</t>
  </si>
  <si>
    <t>block links</t>
  </si>
  <si>
    <t>subsectos</t>
  </si>
  <si>
    <t>things</t>
  </si>
  <si>
    <t>specials</t>
  </si>
  <si>
    <t>group lines</t>
  </si>
  <si>
    <t>RDiv1</t>
  </si>
  <si>
    <t>RDiv2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</si>
</sst>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F400]h:mm:ss\ AM/PM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Globals!$B$2:$B$49</c:f>
              <c:numCache>
                <c:formatCode>General</c:formatCode>
                <c:ptCount val="48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  <c:pt idx="47">
                  <c:v>24128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E49-B1AA-665A46A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B0-A418-A30D6CC62D61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B0-A418-A30D6CC62D61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B0-A418-A30D6CC62D61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B0-A418-A30D6CC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D_DoomLoop!$B$2:$B$35</c:f>
              <c:numCache>
                <c:formatCode>General</c:formatCode>
                <c:ptCount val="34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D3-AB17-1E50AEE34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D_DoomLoop!$F$2:$F$35</c:f>
              <c:numCache>
                <c:formatCode>General</c:formatCode>
                <c:ptCount val="3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D3-AB17-1E50AEE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E1M1!$B$2:$B$54</c:f>
              <c:numCache>
                <c:formatCode>General</c:formatCode>
                <c:ptCount val="53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  <c:pt idx="52">
                  <c:v>89472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CC5-9806-B7C38B83A6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E1M1!$F$2:$F$53</c:f>
              <c:numCache>
                <c:formatCode>General</c:formatCode>
                <c:ptCount val="5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CC5-9806-B7C38B8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E1M2!$B$2:$B$46</c:f>
              <c:numCache>
                <c:formatCode>General</c:formatCode>
                <c:ptCount val="45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  <c:pt idx="44">
                  <c:v>138664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311-ADBC-B5359C62EF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E1M2!$F$2:$F$45</c:f>
              <c:numCache>
                <c:formatCode>General</c:formatCode>
                <c:ptCount val="4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311-ADBC-B5359C62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89472</c:v>
                </c:pt>
                <c:pt idx="1">
                  <c:v>138664</c:v>
                </c:pt>
                <c:pt idx="2">
                  <c:v>167620</c:v>
                </c:pt>
                <c:pt idx="3">
                  <c:v>134604</c:v>
                </c:pt>
                <c:pt idx="4">
                  <c:v>133620</c:v>
                </c:pt>
                <c:pt idx="5">
                  <c:v>197068</c:v>
                </c:pt>
                <c:pt idx="6">
                  <c:v>154032</c:v>
                </c:pt>
                <c:pt idx="7">
                  <c:v>103356</c:v>
                </c:pt>
                <c:pt idx="8">
                  <c:v>129824</c:v>
                </c:pt>
                <c:pt idx="9">
                  <c:v>97796</c:v>
                </c:pt>
                <c:pt idx="10">
                  <c:v>197248</c:v>
                </c:pt>
                <c:pt idx="11">
                  <c:v>138752</c:v>
                </c:pt>
                <c:pt idx="12">
                  <c:v>164136</c:v>
                </c:pt>
                <c:pt idx="13">
                  <c:v>181388</c:v>
                </c:pt>
                <c:pt idx="14">
                  <c:v>163660</c:v>
                </c:pt>
                <c:pt idx="15">
                  <c:v>197616</c:v>
                </c:pt>
                <c:pt idx="16">
                  <c:v>74292</c:v>
                </c:pt>
                <c:pt idx="17">
                  <c:v>70880</c:v>
                </c:pt>
                <c:pt idx="18">
                  <c:v>80580</c:v>
                </c:pt>
                <c:pt idx="19">
                  <c:v>113980</c:v>
                </c:pt>
                <c:pt idx="20">
                  <c:v>151444</c:v>
                </c:pt>
                <c:pt idx="21">
                  <c:v>168112</c:v>
                </c:pt>
                <c:pt idx="22">
                  <c:v>183988</c:v>
                </c:pt>
                <c:pt idx="23">
                  <c:v>156788</c:v>
                </c:pt>
                <c:pt idx="24">
                  <c:v>136976</c:v>
                </c:pt>
                <c:pt idx="25">
                  <c:v>68728</c:v>
                </c:pt>
                <c:pt idx="26">
                  <c:v>119224</c:v>
                </c:pt>
                <c:pt idx="27">
                  <c:v>106076</c:v>
                </c:pt>
                <c:pt idx="28">
                  <c:v>142768</c:v>
                </c:pt>
                <c:pt idx="29">
                  <c:v>161720</c:v>
                </c:pt>
                <c:pt idx="30">
                  <c:v>110740</c:v>
                </c:pt>
                <c:pt idx="31">
                  <c:v>168980</c:v>
                </c:pt>
                <c:pt idx="32">
                  <c:v>184264</c:v>
                </c:pt>
                <c:pt idx="33">
                  <c:v>195892</c:v>
                </c:pt>
                <c:pt idx="34">
                  <c:v>186336</c:v>
                </c:pt>
                <c:pt idx="35">
                  <c:v>198756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96804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143968</c:v>
                </c:pt>
                <c:pt idx="31">
                  <c:v>92084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'Sigil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Levels'!$B$2:$B$10</c:f>
              <c:numCache>
                <c:formatCode>General</c:formatCode>
                <c:ptCount val="9"/>
                <c:pt idx="0">
                  <c:v>194672</c:v>
                </c:pt>
                <c:pt idx="1">
                  <c:v>193260</c:v>
                </c:pt>
                <c:pt idx="2">
                  <c:v>159596</c:v>
                </c:pt>
                <c:pt idx="3">
                  <c:v>334084</c:v>
                </c:pt>
                <c:pt idx="4">
                  <c:v>249652</c:v>
                </c:pt>
                <c:pt idx="5">
                  <c:v>384784</c:v>
                </c:pt>
                <c:pt idx="6">
                  <c:v>416804</c:v>
                </c:pt>
                <c:pt idx="7">
                  <c:v>196672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0357008"/>
        <c:axId val="663569568"/>
      </c:barChart>
      <c:lineChart>
        <c:grouping val="standard"/>
        <c:varyColors val="0"/>
        <c:ser>
          <c:idx val="1"/>
          <c:order val="1"/>
          <c:tx>
            <c:strRef>
              <c:f>'Sigil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Levels'!$E$2:$E$10</c:f>
              <c:numCache>
                <c:formatCode>General</c:formatCode>
                <c:ptCount val="9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357008"/>
        <c:axId val="663569568"/>
      </c:lineChart>
      <c:catAx>
        <c:axId val="6603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568"/>
        <c:crosses val="autoZero"/>
        <c:auto val="1"/>
        <c:lblAlgn val="ctr"/>
        <c:lblOffset val="100"/>
        <c:noMultiLvlLbl val="0"/>
      </c:catAx>
      <c:valAx>
        <c:axId val="663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'Plutonia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Levels'!$B$2:$B$33</c:f>
              <c:numCache>
                <c:formatCode>General</c:formatCode>
                <c:ptCount val="32"/>
                <c:pt idx="0">
                  <c:v>117480</c:v>
                </c:pt>
                <c:pt idx="1">
                  <c:v>130088</c:v>
                </c:pt>
                <c:pt idx="2">
                  <c:v>128084</c:v>
                </c:pt>
                <c:pt idx="3">
                  <c:v>149536</c:v>
                </c:pt>
                <c:pt idx="4">
                  <c:v>134320</c:v>
                </c:pt>
                <c:pt idx="5">
                  <c:v>163368</c:v>
                </c:pt>
                <c:pt idx="6">
                  <c:v>98408</c:v>
                </c:pt>
                <c:pt idx="7">
                  <c:v>166324</c:v>
                </c:pt>
                <c:pt idx="8">
                  <c:v>203620</c:v>
                </c:pt>
                <c:pt idx="9">
                  <c:v>130528</c:v>
                </c:pt>
                <c:pt idx="10">
                  <c:v>148072</c:v>
                </c:pt>
                <c:pt idx="11">
                  <c:v>172084</c:v>
                </c:pt>
                <c:pt idx="12">
                  <c:v>156956</c:v>
                </c:pt>
                <c:pt idx="13">
                  <c:v>146208</c:v>
                </c:pt>
                <c:pt idx="14">
                  <c:v>162296</c:v>
                </c:pt>
                <c:pt idx="15">
                  <c:v>141304</c:v>
                </c:pt>
                <c:pt idx="16">
                  <c:v>165228</c:v>
                </c:pt>
                <c:pt idx="17">
                  <c:v>183092</c:v>
                </c:pt>
                <c:pt idx="18">
                  <c:v>150760</c:v>
                </c:pt>
                <c:pt idx="19">
                  <c:v>165728</c:v>
                </c:pt>
                <c:pt idx="20">
                  <c:v>112774</c:v>
                </c:pt>
                <c:pt idx="21">
                  <c:v>209108</c:v>
                </c:pt>
                <c:pt idx="22">
                  <c:v>257364</c:v>
                </c:pt>
                <c:pt idx="23">
                  <c:v>150508</c:v>
                </c:pt>
                <c:pt idx="24">
                  <c:v>187544</c:v>
                </c:pt>
                <c:pt idx="25">
                  <c:v>205348</c:v>
                </c:pt>
                <c:pt idx="26">
                  <c:v>180836</c:v>
                </c:pt>
                <c:pt idx="27">
                  <c:v>272356</c:v>
                </c:pt>
                <c:pt idx="28">
                  <c:v>216236</c:v>
                </c:pt>
                <c:pt idx="29">
                  <c:v>144748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'Plutonia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9525</xdr:rowOff>
    </xdr:from>
    <xdr:to>
      <xdr:col>35</xdr:col>
      <xdr:colOff>342900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66674</xdr:rowOff>
    </xdr:from>
    <xdr:to>
      <xdr:col>34</xdr:col>
      <xdr:colOff>190499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85725</xdr:rowOff>
    </xdr:from>
    <xdr:to>
      <xdr:col>26</xdr:col>
      <xdr:colOff>38100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C5558-4CFF-4C3B-BEAE-7297C3133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5</xdr:row>
      <xdr:rowOff>66676</xdr:rowOff>
    </xdr:from>
    <xdr:to>
      <xdr:col>25</xdr:col>
      <xdr:colOff>200025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8ECEA-3711-4FE2-B127-BE5A1342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77</xdr:row>
      <xdr:rowOff>161925</xdr:rowOff>
    </xdr:from>
    <xdr:to>
      <xdr:col>23</xdr:col>
      <xdr:colOff>542925</xdr:colOff>
      <xdr:row>99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19" workbookViewId="0">
      <selection activeCell="C49" sqref="C49"/>
    </sheetView>
  </sheetViews>
  <sheetFormatPr defaultRowHeight="15"/>
  <cols>
    <col min="1" max="1" width="21.5703125" bestFit="1" customWidth="1"/>
    <col min="5" max="5" width="9.140625" style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112960</v>
      </c>
      <c r="D2">
        <f t="shared" ref="D2:D49" si="0">$F$3-B2</f>
        <v>149184</v>
      </c>
      <c r="E2" s="1">
        <f>1-(D2/$F$3)</f>
        <v>0.430908203125</v>
      </c>
      <c r="F2">
        <f>256*1024</f>
        <v>262144</v>
      </c>
    </row>
    <row r="3" spans="1:6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9" si="2">1-(D3/$F$3)</f>
        <v>0.1973876953125</v>
      </c>
      <c r="F3">
        <f>256*1024</f>
        <v>262144</v>
      </c>
    </row>
    <row r="4" spans="1:6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49" si="3">256*1024</f>
        <v>262144</v>
      </c>
    </row>
    <row r="5" spans="1:6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>
      <c r="A33" t="s">
        <v>48</v>
      </c>
      <c r="B33">
        <v>10592</v>
      </c>
      <c r="C33">
        <f t="shared" ref="C33:C49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  <row r="49" spans="1:6">
      <c r="A49" t="s">
        <v>253</v>
      </c>
      <c r="B49">
        <v>24128</v>
      </c>
      <c r="C49">
        <f t="shared" si="4"/>
        <v>1528</v>
      </c>
      <c r="D49">
        <f t="shared" si="0"/>
        <v>238016</v>
      </c>
      <c r="E49" s="1">
        <f t="shared" si="2"/>
        <v>9.2041015625E-2</v>
      </c>
      <c r="F49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B5C2-1263-4F5F-A356-135B21345C52}">
  <dimension ref="A1:F33"/>
  <sheetViews>
    <sheetView workbookViewId="0">
      <selection activeCell="C29" sqref="C29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13.14062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273</v>
      </c>
    </row>
    <row r="2" spans="1:6">
      <c r="A2" t="s">
        <v>121</v>
      </c>
      <c r="B2">
        <v>117480</v>
      </c>
      <c r="C2">
        <f>$E$2-B2</f>
        <v>144664</v>
      </c>
      <c r="D2" s="1">
        <f>1-(C2/$E$2)</f>
        <v>0.448150634765625</v>
      </c>
      <c r="E2">
        <f t="shared" ref="E2:E33" si="0">256*1024</f>
        <v>262144</v>
      </c>
      <c r="F2" s="4">
        <v>18</v>
      </c>
    </row>
    <row r="3" spans="1:6">
      <c r="A3" t="s">
        <v>122</v>
      </c>
      <c r="B3">
        <v>130088</v>
      </c>
      <c r="C3">
        <f t="shared" ref="C3:C33" si="1">$E$2-B3</f>
        <v>132056</v>
      </c>
      <c r="D3" s="1">
        <f t="shared" ref="D3:D33" si="2">1-(C3/$E$2)</f>
        <v>0.496246337890625</v>
      </c>
      <c r="E3">
        <f t="shared" si="0"/>
        <v>262144</v>
      </c>
      <c r="F3" s="4">
        <v>31</v>
      </c>
    </row>
    <row r="4" spans="1:6">
      <c r="A4" t="s">
        <v>123</v>
      </c>
      <c r="B4">
        <v>128084</v>
      </c>
      <c r="C4">
        <f t="shared" si="1"/>
        <v>134060</v>
      </c>
      <c r="D4" s="1">
        <f t="shared" si="2"/>
        <v>0.4886016845703125</v>
      </c>
      <c r="E4">
        <f t="shared" si="0"/>
        <v>262144</v>
      </c>
      <c r="F4" s="4">
        <v>31</v>
      </c>
    </row>
    <row r="5" spans="1:6">
      <c r="A5" t="s">
        <v>124</v>
      </c>
      <c r="B5">
        <v>149536</v>
      </c>
      <c r="C5">
        <f t="shared" si="1"/>
        <v>112608</v>
      </c>
      <c r="D5" s="1">
        <f t="shared" si="2"/>
        <v>0.5704345703125</v>
      </c>
      <c r="E5">
        <f t="shared" si="0"/>
        <v>262144</v>
      </c>
      <c r="F5" s="4">
        <v>35</v>
      </c>
    </row>
    <row r="6" spans="1:6">
      <c r="A6" t="s">
        <v>125</v>
      </c>
      <c r="B6">
        <v>134320</v>
      </c>
      <c r="C6">
        <f t="shared" si="1"/>
        <v>127824</v>
      </c>
      <c r="D6" s="1">
        <f t="shared" si="2"/>
        <v>0.51239013671875</v>
      </c>
      <c r="E6">
        <f t="shared" si="0"/>
        <v>262144</v>
      </c>
      <c r="F6" s="4">
        <v>21</v>
      </c>
    </row>
    <row r="7" spans="1:6">
      <c r="A7" t="s">
        <v>126</v>
      </c>
      <c r="B7">
        <v>163368</v>
      </c>
      <c r="C7">
        <f t="shared" si="1"/>
        <v>98776</v>
      </c>
      <c r="D7" s="1">
        <f t="shared" si="2"/>
        <v>0.623199462890625</v>
      </c>
      <c r="E7">
        <f t="shared" si="0"/>
        <v>262144</v>
      </c>
      <c r="F7" s="4">
        <v>14.1</v>
      </c>
    </row>
    <row r="8" spans="1:6">
      <c r="A8" t="s">
        <v>127</v>
      </c>
      <c r="B8">
        <v>98408</v>
      </c>
      <c r="C8">
        <f t="shared" si="1"/>
        <v>163736</v>
      </c>
      <c r="D8" s="1">
        <f t="shared" si="2"/>
        <v>0.375396728515625</v>
      </c>
      <c r="E8">
        <f t="shared" si="0"/>
        <v>262144</v>
      </c>
      <c r="F8" s="4">
        <v>9.6999999999999993</v>
      </c>
    </row>
    <row r="9" spans="1:6">
      <c r="A9" t="s">
        <v>128</v>
      </c>
      <c r="B9">
        <v>166324</v>
      </c>
      <c r="C9">
        <f t="shared" si="1"/>
        <v>95820</v>
      </c>
      <c r="D9" s="1">
        <f t="shared" si="2"/>
        <v>0.6344757080078125</v>
      </c>
      <c r="E9">
        <f t="shared" si="0"/>
        <v>262144</v>
      </c>
      <c r="F9" s="4">
        <v>30</v>
      </c>
    </row>
    <row r="10" spans="1:6">
      <c r="A10" t="s">
        <v>129</v>
      </c>
      <c r="B10">
        <v>203620</v>
      </c>
      <c r="C10">
        <f t="shared" si="1"/>
        <v>58524</v>
      </c>
      <c r="D10" s="1">
        <f t="shared" si="2"/>
        <v>0.7767486572265625</v>
      </c>
      <c r="E10">
        <f t="shared" si="0"/>
        <v>262144</v>
      </c>
      <c r="F10" s="4">
        <v>8</v>
      </c>
    </row>
    <row r="11" spans="1:6">
      <c r="A11" t="s">
        <v>130</v>
      </c>
      <c r="B11">
        <v>130528</v>
      </c>
      <c r="C11">
        <f t="shared" si="1"/>
        <v>131616</v>
      </c>
      <c r="D11" s="1">
        <f t="shared" si="2"/>
        <v>0.4979248046875</v>
      </c>
      <c r="E11">
        <f t="shared" si="0"/>
        <v>262144</v>
      </c>
      <c r="F11" s="4">
        <v>13</v>
      </c>
    </row>
    <row r="12" spans="1:6">
      <c r="A12" t="s">
        <v>131</v>
      </c>
      <c r="B12">
        <v>148072</v>
      </c>
      <c r="C12">
        <f t="shared" si="1"/>
        <v>114072</v>
      </c>
      <c r="D12" s="1">
        <f t="shared" si="2"/>
        <v>0.564849853515625</v>
      </c>
      <c r="E12">
        <f t="shared" si="0"/>
        <v>262144</v>
      </c>
      <c r="F12" s="4">
        <v>15</v>
      </c>
    </row>
    <row r="13" spans="1:6">
      <c r="A13" t="s">
        <v>132</v>
      </c>
      <c r="B13">
        <v>172084</v>
      </c>
      <c r="C13">
        <f t="shared" si="1"/>
        <v>90060</v>
      </c>
      <c r="D13" s="1">
        <f t="shared" si="2"/>
        <v>0.6564483642578125</v>
      </c>
      <c r="E13">
        <f t="shared" si="0"/>
        <v>262144</v>
      </c>
      <c r="F13" s="4">
        <v>13.6</v>
      </c>
    </row>
    <row r="14" spans="1:6">
      <c r="A14" t="s">
        <v>133</v>
      </c>
      <c r="B14">
        <v>156956</v>
      </c>
      <c r="C14">
        <f t="shared" si="1"/>
        <v>105188</v>
      </c>
      <c r="D14" s="1">
        <f t="shared" si="2"/>
        <v>0.5987396240234375</v>
      </c>
      <c r="E14">
        <f t="shared" si="0"/>
        <v>262144</v>
      </c>
      <c r="F14" s="4">
        <v>17.5</v>
      </c>
    </row>
    <row r="15" spans="1:6">
      <c r="A15" t="s">
        <v>134</v>
      </c>
      <c r="B15">
        <v>146208</v>
      </c>
      <c r="C15">
        <f t="shared" si="1"/>
        <v>115936</v>
      </c>
      <c r="D15" s="1">
        <f t="shared" si="2"/>
        <v>0.5577392578125</v>
      </c>
      <c r="E15">
        <f t="shared" si="0"/>
        <v>262144</v>
      </c>
      <c r="F15" s="4">
        <v>16</v>
      </c>
    </row>
    <row r="16" spans="1:6">
      <c r="A16" t="s">
        <v>135</v>
      </c>
      <c r="B16">
        <v>162296</v>
      </c>
      <c r="C16">
        <f t="shared" si="1"/>
        <v>99848</v>
      </c>
      <c r="D16" s="1">
        <f t="shared" si="2"/>
        <v>0.619110107421875</v>
      </c>
      <c r="E16">
        <f t="shared" si="0"/>
        <v>262144</v>
      </c>
      <c r="F16" s="4">
        <v>19.399999999999999</v>
      </c>
    </row>
    <row r="17" spans="1:6">
      <c r="A17" t="s">
        <v>136</v>
      </c>
      <c r="B17">
        <v>141304</v>
      </c>
      <c r="C17">
        <f t="shared" si="1"/>
        <v>120840</v>
      </c>
      <c r="D17" s="1">
        <f t="shared" si="2"/>
        <v>0.539031982421875</v>
      </c>
      <c r="E17">
        <f t="shared" si="0"/>
        <v>262144</v>
      </c>
      <c r="F17" s="4">
        <v>20</v>
      </c>
    </row>
    <row r="18" spans="1:6">
      <c r="A18" t="s">
        <v>137</v>
      </c>
      <c r="B18">
        <v>165228</v>
      </c>
      <c r="C18">
        <f t="shared" si="1"/>
        <v>96916</v>
      </c>
      <c r="D18" s="1">
        <f t="shared" si="2"/>
        <v>0.6302947998046875</v>
      </c>
      <c r="E18">
        <f t="shared" si="0"/>
        <v>262144</v>
      </c>
      <c r="F18" s="4">
        <v>29</v>
      </c>
    </row>
    <row r="19" spans="1:6">
      <c r="A19" t="s">
        <v>138</v>
      </c>
      <c r="B19">
        <v>183092</v>
      </c>
      <c r="C19">
        <f t="shared" si="1"/>
        <v>79052</v>
      </c>
      <c r="D19" s="1">
        <f t="shared" si="2"/>
        <v>0.6984405517578125</v>
      </c>
      <c r="E19">
        <f t="shared" si="0"/>
        <v>262144</v>
      </c>
      <c r="F19" s="4">
        <v>8</v>
      </c>
    </row>
    <row r="20" spans="1:6">
      <c r="A20" t="s">
        <v>139</v>
      </c>
      <c r="B20">
        <v>150760</v>
      </c>
      <c r="C20">
        <f t="shared" si="1"/>
        <v>111384</v>
      </c>
      <c r="D20" s="1">
        <f t="shared" si="2"/>
        <v>0.575103759765625</v>
      </c>
      <c r="E20">
        <f t="shared" si="0"/>
        <v>262144</v>
      </c>
      <c r="F20" s="4">
        <v>10</v>
      </c>
    </row>
    <row r="21" spans="1:6">
      <c r="A21" t="s">
        <v>140</v>
      </c>
      <c r="B21">
        <v>165728</v>
      </c>
      <c r="C21">
        <f t="shared" si="1"/>
        <v>96416</v>
      </c>
      <c r="D21" s="1">
        <f t="shared" si="2"/>
        <v>0.6322021484375</v>
      </c>
      <c r="E21">
        <f t="shared" si="0"/>
        <v>262144</v>
      </c>
      <c r="F21" s="4"/>
    </row>
    <row r="22" spans="1:6">
      <c r="A22" t="s">
        <v>141</v>
      </c>
      <c r="B22">
        <v>112774</v>
      </c>
      <c r="C22">
        <f t="shared" si="1"/>
        <v>149370</v>
      </c>
      <c r="D22" s="1">
        <f t="shared" si="2"/>
        <v>0.43019866943359375</v>
      </c>
      <c r="E22">
        <f t="shared" si="0"/>
        <v>262144</v>
      </c>
      <c r="F22" s="4"/>
    </row>
    <row r="23" spans="1:6">
      <c r="A23" t="s">
        <v>142</v>
      </c>
      <c r="B23">
        <v>209108</v>
      </c>
      <c r="C23">
        <f t="shared" si="1"/>
        <v>53036</v>
      </c>
      <c r="D23" s="1">
        <f t="shared" si="2"/>
        <v>0.7976837158203125</v>
      </c>
      <c r="E23">
        <f t="shared" si="0"/>
        <v>262144</v>
      </c>
      <c r="F23" s="4"/>
    </row>
    <row r="24" spans="1:6">
      <c r="A24" t="s">
        <v>143</v>
      </c>
      <c r="B24">
        <v>257364</v>
      </c>
      <c r="C24">
        <f t="shared" si="1"/>
        <v>4780</v>
      </c>
      <c r="D24" s="1">
        <f t="shared" si="2"/>
        <v>0.9817657470703125</v>
      </c>
      <c r="E24">
        <f t="shared" si="0"/>
        <v>262144</v>
      </c>
      <c r="F24" s="4"/>
    </row>
    <row r="25" spans="1:6">
      <c r="A25" t="s">
        <v>144</v>
      </c>
      <c r="B25">
        <v>150508</v>
      </c>
      <c r="C25">
        <f t="shared" si="1"/>
        <v>111636</v>
      </c>
      <c r="D25" s="1">
        <f t="shared" si="2"/>
        <v>0.5741424560546875</v>
      </c>
      <c r="E25">
        <f t="shared" si="0"/>
        <v>262144</v>
      </c>
      <c r="F25" s="4"/>
    </row>
    <row r="26" spans="1:6">
      <c r="A26" t="s">
        <v>145</v>
      </c>
      <c r="B26">
        <v>187544</v>
      </c>
      <c r="C26">
        <f t="shared" si="1"/>
        <v>74600</v>
      </c>
      <c r="D26" s="1">
        <f t="shared" si="2"/>
        <v>0.715423583984375</v>
      </c>
      <c r="E26">
        <f t="shared" si="0"/>
        <v>262144</v>
      </c>
      <c r="F26" s="4"/>
    </row>
    <row r="27" spans="1:6">
      <c r="A27" t="s">
        <v>146</v>
      </c>
      <c r="B27">
        <v>205348</v>
      </c>
      <c r="C27">
        <f t="shared" si="1"/>
        <v>56796</v>
      </c>
      <c r="D27" s="1">
        <f t="shared" si="2"/>
        <v>0.7833404541015625</v>
      </c>
      <c r="E27">
        <f t="shared" si="0"/>
        <v>262144</v>
      </c>
      <c r="F27" s="4"/>
    </row>
    <row r="28" spans="1:6">
      <c r="A28" t="s">
        <v>147</v>
      </c>
      <c r="B28">
        <v>180836</v>
      </c>
      <c r="C28">
        <f t="shared" si="1"/>
        <v>81308</v>
      </c>
      <c r="D28" s="1">
        <f t="shared" si="2"/>
        <v>0.6898345947265625</v>
      </c>
      <c r="E28">
        <f t="shared" si="0"/>
        <v>262144</v>
      </c>
      <c r="F28" s="4"/>
    </row>
    <row r="29" spans="1:6">
      <c r="A29" t="s">
        <v>148</v>
      </c>
      <c r="B29">
        <v>272356</v>
      </c>
      <c r="C29">
        <f t="shared" si="1"/>
        <v>-10212</v>
      </c>
      <c r="D29" s="1">
        <f t="shared" si="2"/>
        <v>1.0389556884765625</v>
      </c>
      <c r="E29">
        <f t="shared" si="0"/>
        <v>262144</v>
      </c>
      <c r="F29" s="4"/>
    </row>
    <row r="30" spans="1:6">
      <c r="A30" t="s">
        <v>149</v>
      </c>
      <c r="B30">
        <v>216236</v>
      </c>
      <c r="C30">
        <f t="shared" si="1"/>
        <v>45908</v>
      </c>
      <c r="D30" s="1">
        <f t="shared" si="2"/>
        <v>0.8248748779296875</v>
      </c>
      <c r="E30">
        <f t="shared" si="0"/>
        <v>262144</v>
      </c>
      <c r="F30" s="4"/>
    </row>
    <row r="31" spans="1:6">
      <c r="A31" t="s">
        <v>150</v>
      </c>
      <c r="B31">
        <v>144748</v>
      </c>
      <c r="C31">
        <f t="shared" si="1"/>
        <v>117396</v>
      </c>
      <c r="D31" s="1">
        <f t="shared" si="2"/>
        <v>0.5521697998046875</v>
      </c>
      <c r="E31">
        <f t="shared" si="0"/>
        <v>262144</v>
      </c>
      <c r="F31" s="4"/>
    </row>
    <row r="32" spans="1:6">
      <c r="A32" t="s">
        <v>151</v>
      </c>
      <c r="C32">
        <f t="shared" si="1"/>
        <v>262144</v>
      </c>
      <c r="D32" s="1">
        <f t="shared" si="2"/>
        <v>0</v>
      </c>
      <c r="E32">
        <f t="shared" si="0"/>
        <v>262144</v>
      </c>
      <c r="F32" s="4"/>
    </row>
    <row r="33" spans="1:6">
      <c r="A33" t="s">
        <v>152</v>
      </c>
      <c r="C33">
        <f t="shared" si="1"/>
        <v>262144</v>
      </c>
      <c r="D33" s="1">
        <f t="shared" si="2"/>
        <v>0</v>
      </c>
      <c r="E33">
        <f t="shared" si="0"/>
        <v>262144</v>
      </c>
      <c r="F33" s="4"/>
    </row>
  </sheetData>
  <conditionalFormatting sqref="C2:C33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32:F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F2:F31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2DD2-3E1D-4398-BAA6-068F8779D1E4}">
  <dimension ref="A1:G33"/>
  <sheetViews>
    <sheetView workbookViewId="0">
      <selection activeCell="B9" sqref="B9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7.42578125" bestFit="1" customWidth="1"/>
    <col min="7" max="7" width="4.5703125" bestFit="1" customWidth="1"/>
  </cols>
  <sheetData>
    <row r="1" spans="1:7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</row>
    <row r="2" spans="1:7">
      <c r="A2" t="s">
        <v>121</v>
      </c>
      <c r="B2">
        <v>91172</v>
      </c>
      <c r="C2">
        <f>$E$2-B2</f>
        <v>170972</v>
      </c>
      <c r="D2" s="1">
        <f>1-(C2/$E$2)</f>
        <v>0.3477935791015625</v>
      </c>
      <c r="E2">
        <f t="shared" ref="E2:E33" si="0">256*1024</f>
        <v>262144</v>
      </c>
      <c r="G2" s="4">
        <f t="shared" ref="G2:G33" si="1">F2/30</f>
        <v>0</v>
      </c>
    </row>
    <row r="3" spans="1:7">
      <c r="A3" t="s">
        <v>122</v>
      </c>
      <c r="B3">
        <v>111500</v>
      </c>
      <c r="C3">
        <f t="shared" ref="C3:C33" si="2">$E$2-B3</f>
        <v>150644</v>
      </c>
      <c r="D3" s="1">
        <f t="shared" ref="D3:D33" si="3">1-(C3/$E$2)</f>
        <v>0.4253387451171875</v>
      </c>
      <c r="E3">
        <f t="shared" si="0"/>
        <v>262144</v>
      </c>
      <c r="G3" s="4">
        <f t="shared" si="1"/>
        <v>0</v>
      </c>
    </row>
    <row r="4" spans="1:7">
      <c r="A4" t="s">
        <v>123</v>
      </c>
      <c r="B4">
        <v>140936</v>
      </c>
      <c r="C4">
        <f t="shared" si="2"/>
        <v>121208</v>
      </c>
      <c r="D4" s="1">
        <f t="shared" si="3"/>
        <v>0.537628173828125</v>
      </c>
      <c r="E4">
        <f t="shared" si="0"/>
        <v>262144</v>
      </c>
      <c r="G4" s="4">
        <f t="shared" si="1"/>
        <v>0</v>
      </c>
    </row>
    <row r="5" spans="1:7">
      <c r="A5" t="s">
        <v>124</v>
      </c>
      <c r="B5">
        <v>177676</v>
      </c>
      <c r="C5">
        <f t="shared" si="2"/>
        <v>84468</v>
      </c>
      <c r="D5" s="1">
        <f t="shared" si="3"/>
        <v>0.6777801513671875</v>
      </c>
      <c r="E5">
        <f t="shared" si="0"/>
        <v>262144</v>
      </c>
      <c r="G5" s="4">
        <f t="shared" si="1"/>
        <v>0</v>
      </c>
    </row>
    <row r="6" spans="1:7">
      <c r="A6" t="s">
        <v>125</v>
      </c>
      <c r="B6">
        <v>157600</v>
      </c>
      <c r="C6">
        <f t="shared" si="2"/>
        <v>104544</v>
      </c>
      <c r="D6" s="1">
        <f t="shared" si="3"/>
        <v>0.6011962890625</v>
      </c>
      <c r="E6">
        <f t="shared" si="0"/>
        <v>262144</v>
      </c>
      <c r="G6" s="4">
        <f t="shared" si="1"/>
        <v>0</v>
      </c>
    </row>
    <row r="7" spans="1:7">
      <c r="A7" t="s">
        <v>126</v>
      </c>
      <c r="B7">
        <v>109716</v>
      </c>
      <c r="C7">
        <f t="shared" si="2"/>
        <v>152428</v>
      </c>
      <c r="D7" s="1">
        <f t="shared" si="3"/>
        <v>0.4185333251953125</v>
      </c>
      <c r="E7">
        <f t="shared" si="0"/>
        <v>262144</v>
      </c>
      <c r="G7" s="4">
        <f t="shared" si="1"/>
        <v>0</v>
      </c>
    </row>
    <row r="8" spans="1:7">
      <c r="A8" t="s">
        <v>127</v>
      </c>
      <c r="B8">
        <v>151076</v>
      </c>
      <c r="C8">
        <f t="shared" si="2"/>
        <v>111068</v>
      </c>
      <c r="D8" s="1">
        <f t="shared" si="3"/>
        <v>0.5763092041015625</v>
      </c>
      <c r="E8">
        <f t="shared" si="0"/>
        <v>262144</v>
      </c>
      <c r="G8" s="4">
        <f t="shared" si="1"/>
        <v>0</v>
      </c>
    </row>
    <row r="9" spans="1:7">
      <c r="A9" t="s">
        <v>128</v>
      </c>
      <c r="C9">
        <f t="shared" si="2"/>
        <v>262144</v>
      </c>
      <c r="D9" s="1">
        <f t="shared" si="3"/>
        <v>0</v>
      </c>
      <c r="E9">
        <f t="shared" si="0"/>
        <v>262144</v>
      </c>
      <c r="G9" s="4">
        <f t="shared" si="1"/>
        <v>0</v>
      </c>
    </row>
    <row r="10" spans="1:7">
      <c r="A10" t="s">
        <v>129</v>
      </c>
      <c r="C10">
        <f t="shared" si="2"/>
        <v>262144</v>
      </c>
      <c r="D10" s="1">
        <f t="shared" si="3"/>
        <v>0</v>
      </c>
      <c r="E10">
        <f t="shared" si="0"/>
        <v>262144</v>
      </c>
      <c r="G10" s="4">
        <f t="shared" si="1"/>
        <v>0</v>
      </c>
    </row>
    <row r="11" spans="1:7">
      <c r="A11" t="s">
        <v>130</v>
      </c>
      <c r="C11">
        <f t="shared" si="2"/>
        <v>262144</v>
      </c>
      <c r="D11" s="1">
        <f t="shared" si="3"/>
        <v>0</v>
      </c>
      <c r="E11">
        <f t="shared" si="0"/>
        <v>262144</v>
      </c>
      <c r="G11" s="4">
        <f t="shared" si="1"/>
        <v>0</v>
      </c>
    </row>
    <row r="12" spans="1:7">
      <c r="A12" t="s">
        <v>131</v>
      </c>
      <c r="C12">
        <f t="shared" si="2"/>
        <v>262144</v>
      </c>
      <c r="D12" s="1">
        <f t="shared" si="3"/>
        <v>0</v>
      </c>
      <c r="E12">
        <f t="shared" si="0"/>
        <v>262144</v>
      </c>
      <c r="G12" s="4">
        <f t="shared" si="1"/>
        <v>0</v>
      </c>
    </row>
    <row r="13" spans="1:7">
      <c r="A13" t="s">
        <v>132</v>
      </c>
      <c r="C13">
        <f t="shared" si="2"/>
        <v>262144</v>
      </c>
      <c r="D13" s="1">
        <f t="shared" si="3"/>
        <v>0</v>
      </c>
      <c r="E13">
        <f t="shared" si="0"/>
        <v>262144</v>
      </c>
      <c r="G13" s="4">
        <f t="shared" si="1"/>
        <v>0</v>
      </c>
    </row>
    <row r="14" spans="1:7">
      <c r="A14" t="s">
        <v>133</v>
      </c>
      <c r="C14">
        <f t="shared" si="2"/>
        <v>262144</v>
      </c>
      <c r="D14" s="1">
        <f t="shared" si="3"/>
        <v>0</v>
      </c>
      <c r="E14">
        <f t="shared" si="0"/>
        <v>262144</v>
      </c>
      <c r="G14" s="4">
        <f t="shared" si="1"/>
        <v>0</v>
      </c>
    </row>
    <row r="15" spans="1:7">
      <c r="A15" t="s">
        <v>134</v>
      </c>
      <c r="C15">
        <f t="shared" si="2"/>
        <v>262144</v>
      </c>
      <c r="D15" s="1">
        <f t="shared" si="3"/>
        <v>0</v>
      </c>
      <c r="E15">
        <f t="shared" si="0"/>
        <v>262144</v>
      </c>
      <c r="G15" s="4">
        <f t="shared" si="1"/>
        <v>0</v>
      </c>
    </row>
    <row r="16" spans="1:7">
      <c r="A16" t="s">
        <v>135</v>
      </c>
      <c r="C16">
        <f t="shared" si="2"/>
        <v>262144</v>
      </c>
      <c r="D16" s="1">
        <f t="shared" si="3"/>
        <v>0</v>
      </c>
      <c r="E16">
        <f t="shared" si="0"/>
        <v>262144</v>
      </c>
      <c r="G16" s="4">
        <f t="shared" si="1"/>
        <v>0</v>
      </c>
    </row>
    <row r="17" spans="1:7">
      <c r="A17" t="s">
        <v>136</v>
      </c>
      <c r="C17">
        <f t="shared" si="2"/>
        <v>262144</v>
      </c>
      <c r="D17" s="1">
        <f t="shared" si="3"/>
        <v>0</v>
      </c>
      <c r="E17">
        <f t="shared" si="0"/>
        <v>262144</v>
      </c>
      <c r="G17" s="4">
        <f t="shared" si="1"/>
        <v>0</v>
      </c>
    </row>
    <row r="18" spans="1:7">
      <c r="A18" t="s">
        <v>137</v>
      </c>
      <c r="C18">
        <f t="shared" si="2"/>
        <v>262144</v>
      </c>
      <c r="D18" s="1">
        <f t="shared" si="3"/>
        <v>0</v>
      </c>
      <c r="E18">
        <f t="shared" si="0"/>
        <v>262144</v>
      </c>
      <c r="G18" s="4">
        <f t="shared" si="1"/>
        <v>0</v>
      </c>
    </row>
    <row r="19" spans="1:7">
      <c r="A19" t="s">
        <v>138</v>
      </c>
      <c r="C19">
        <f t="shared" si="2"/>
        <v>262144</v>
      </c>
      <c r="D19" s="1">
        <f t="shared" si="3"/>
        <v>0</v>
      </c>
      <c r="E19">
        <f t="shared" si="0"/>
        <v>262144</v>
      </c>
      <c r="G19" s="4">
        <f t="shared" si="1"/>
        <v>0</v>
      </c>
    </row>
    <row r="20" spans="1:7">
      <c r="A20" t="s">
        <v>139</v>
      </c>
      <c r="C20">
        <f t="shared" si="2"/>
        <v>262144</v>
      </c>
      <c r="D20" s="1">
        <f t="shared" si="3"/>
        <v>0</v>
      </c>
      <c r="E20">
        <f t="shared" si="0"/>
        <v>262144</v>
      </c>
      <c r="G20" s="4">
        <f t="shared" si="1"/>
        <v>0</v>
      </c>
    </row>
    <row r="21" spans="1:7">
      <c r="A21" t="s">
        <v>140</v>
      </c>
      <c r="C21">
        <f t="shared" si="2"/>
        <v>262144</v>
      </c>
      <c r="D21" s="1">
        <f t="shared" si="3"/>
        <v>0</v>
      </c>
      <c r="E21">
        <f t="shared" si="0"/>
        <v>262144</v>
      </c>
      <c r="G21" s="4">
        <f t="shared" si="1"/>
        <v>0</v>
      </c>
    </row>
    <row r="22" spans="1:7">
      <c r="A22" t="s">
        <v>141</v>
      </c>
      <c r="C22">
        <f t="shared" si="2"/>
        <v>262144</v>
      </c>
      <c r="D22" s="1">
        <f t="shared" si="3"/>
        <v>0</v>
      </c>
      <c r="E22">
        <f t="shared" si="0"/>
        <v>262144</v>
      </c>
      <c r="G22" s="4">
        <f t="shared" si="1"/>
        <v>0</v>
      </c>
    </row>
    <row r="23" spans="1:7">
      <c r="A23" t="s">
        <v>142</v>
      </c>
      <c r="C23">
        <f t="shared" si="2"/>
        <v>262144</v>
      </c>
      <c r="D23" s="1">
        <f t="shared" si="3"/>
        <v>0</v>
      </c>
      <c r="E23">
        <f t="shared" si="0"/>
        <v>262144</v>
      </c>
      <c r="G23" s="4">
        <f t="shared" si="1"/>
        <v>0</v>
      </c>
    </row>
    <row r="24" spans="1:7">
      <c r="A24" t="s">
        <v>143</v>
      </c>
      <c r="C24">
        <f t="shared" si="2"/>
        <v>262144</v>
      </c>
      <c r="D24" s="1">
        <f t="shared" si="3"/>
        <v>0</v>
      </c>
      <c r="E24">
        <f t="shared" si="0"/>
        <v>262144</v>
      </c>
      <c r="G24" s="4">
        <f t="shared" si="1"/>
        <v>0</v>
      </c>
    </row>
    <row r="25" spans="1:7">
      <c r="A25" t="s">
        <v>144</v>
      </c>
      <c r="C25">
        <f t="shared" si="2"/>
        <v>262144</v>
      </c>
      <c r="D25" s="1">
        <f t="shared" si="3"/>
        <v>0</v>
      </c>
      <c r="E25">
        <f t="shared" si="0"/>
        <v>262144</v>
      </c>
      <c r="G25" s="4">
        <f t="shared" si="1"/>
        <v>0</v>
      </c>
    </row>
    <row r="26" spans="1:7">
      <c r="A26" t="s">
        <v>145</v>
      </c>
      <c r="C26">
        <f t="shared" si="2"/>
        <v>262144</v>
      </c>
      <c r="D26" s="1">
        <f t="shared" si="3"/>
        <v>0</v>
      </c>
      <c r="E26">
        <f t="shared" si="0"/>
        <v>262144</v>
      </c>
      <c r="G26" s="4">
        <f t="shared" si="1"/>
        <v>0</v>
      </c>
    </row>
    <row r="27" spans="1:7">
      <c r="A27" t="s">
        <v>146</v>
      </c>
      <c r="C27">
        <f t="shared" si="2"/>
        <v>262144</v>
      </c>
      <c r="D27" s="1">
        <f t="shared" si="3"/>
        <v>0</v>
      </c>
      <c r="E27">
        <f t="shared" si="0"/>
        <v>262144</v>
      </c>
      <c r="G27" s="4">
        <f t="shared" si="1"/>
        <v>0</v>
      </c>
    </row>
    <row r="28" spans="1:7">
      <c r="A28" t="s">
        <v>147</v>
      </c>
      <c r="C28">
        <f t="shared" si="2"/>
        <v>262144</v>
      </c>
      <c r="D28" s="1">
        <f t="shared" si="3"/>
        <v>0</v>
      </c>
      <c r="E28">
        <f t="shared" si="0"/>
        <v>262144</v>
      </c>
      <c r="G28" s="4">
        <f t="shared" si="1"/>
        <v>0</v>
      </c>
    </row>
    <row r="29" spans="1:7">
      <c r="A29" t="s">
        <v>148</v>
      </c>
      <c r="C29">
        <f t="shared" si="2"/>
        <v>262144</v>
      </c>
      <c r="D29" s="1">
        <f t="shared" si="3"/>
        <v>0</v>
      </c>
      <c r="E29">
        <f t="shared" si="0"/>
        <v>262144</v>
      </c>
      <c r="G29" s="4">
        <f t="shared" si="1"/>
        <v>0</v>
      </c>
    </row>
    <row r="30" spans="1:7">
      <c r="A30" t="s">
        <v>149</v>
      </c>
      <c r="C30">
        <f t="shared" si="2"/>
        <v>262144</v>
      </c>
      <c r="D30" s="1">
        <f t="shared" si="3"/>
        <v>0</v>
      </c>
      <c r="E30">
        <f t="shared" si="0"/>
        <v>262144</v>
      </c>
      <c r="G30" s="4">
        <f t="shared" si="1"/>
        <v>0</v>
      </c>
    </row>
    <row r="31" spans="1:7">
      <c r="A31" t="s">
        <v>150</v>
      </c>
      <c r="C31">
        <f t="shared" si="2"/>
        <v>262144</v>
      </c>
      <c r="D31" s="1">
        <f t="shared" si="3"/>
        <v>0</v>
      </c>
      <c r="E31">
        <f t="shared" si="0"/>
        <v>262144</v>
      </c>
      <c r="G31" s="4">
        <f t="shared" si="1"/>
        <v>0</v>
      </c>
    </row>
    <row r="32" spans="1:7">
      <c r="A32" t="s">
        <v>151</v>
      </c>
      <c r="C32">
        <f t="shared" si="2"/>
        <v>262144</v>
      </c>
      <c r="D32" s="1">
        <f t="shared" si="3"/>
        <v>0</v>
      </c>
      <c r="E32">
        <f t="shared" si="0"/>
        <v>262144</v>
      </c>
      <c r="G32" s="4">
        <f t="shared" si="1"/>
        <v>0</v>
      </c>
    </row>
    <row r="33" spans="1:7">
      <c r="A33" t="s">
        <v>152</v>
      </c>
      <c r="C33">
        <f t="shared" si="2"/>
        <v>262144</v>
      </c>
      <c r="D33" s="1">
        <f t="shared" si="3"/>
        <v>0</v>
      </c>
      <c r="E33">
        <f t="shared" si="0"/>
        <v>262144</v>
      </c>
      <c r="G33" s="4">
        <f t="shared" si="1"/>
        <v>0</v>
      </c>
    </row>
  </sheetData>
  <conditionalFormatting sqref="C2:C33">
    <cfRule type="colorScale" priority="2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>
      <c r="A1" t="s">
        <v>84</v>
      </c>
      <c r="B1" s="7" t="s">
        <v>243</v>
      </c>
      <c r="C1" t="s">
        <v>200</v>
      </c>
      <c r="D1" s="4" t="s">
        <v>199</v>
      </c>
    </row>
    <row r="2" spans="1:4">
      <c r="A2" t="s">
        <v>85</v>
      </c>
    </row>
    <row r="3" spans="1:4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>
      <c r="A4" t="s">
        <v>87</v>
      </c>
    </row>
    <row r="5" spans="1:4">
      <c r="A5" t="s">
        <v>88</v>
      </c>
    </row>
    <row r="6" spans="1:4">
      <c r="A6" t="s">
        <v>89</v>
      </c>
    </row>
    <row r="7" spans="1:4">
      <c r="A7" t="s">
        <v>90</v>
      </c>
    </row>
    <row r="8" spans="1:4">
      <c r="A8" t="s">
        <v>91</v>
      </c>
    </row>
    <row r="9" spans="1:4">
      <c r="A9" t="s">
        <v>92</v>
      </c>
    </row>
    <row r="10" spans="1:4">
      <c r="A10" t="s">
        <v>93</v>
      </c>
    </row>
    <row r="11" spans="1:4">
      <c r="A11" t="s">
        <v>94</v>
      </c>
    </row>
    <row r="12" spans="1:4">
      <c r="A12" t="s">
        <v>95</v>
      </c>
    </row>
    <row r="13" spans="1:4">
      <c r="A13" t="s">
        <v>96</v>
      </c>
    </row>
    <row r="14" spans="1:4">
      <c r="A14" t="s">
        <v>97</v>
      </c>
    </row>
    <row r="15" spans="1:4">
      <c r="A15" t="s">
        <v>98</v>
      </c>
    </row>
    <row r="16" spans="1:4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84"/>
  <sheetViews>
    <sheetView topLeftCell="A268" workbookViewId="0">
      <selection activeCell="F284" sqref="F283:F284"/>
    </sheetView>
  </sheetViews>
  <sheetFormatPr defaultRowHeight="15"/>
  <cols>
    <col min="1" max="1" width="10.28515625" bestFit="1" customWidth="1"/>
    <col min="3" max="3" width="10.140625" bestFit="1" customWidth="1"/>
  </cols>
  <sheetData>
    <row r="2" spans="1:3">
      <c r="A2">
        <v>206</v>
      </c>
      <c r="B2">
        <f>A2/32</f>
        <v>6.4375</v>
      </c>
      <c r="C2" s="5">
        <f>B2/B2</f>
        <v>1</v>
      </c>
    </row>
    <row r="3" spans="1:3">
      <c r="A3">
        <v>254</v>
      </c>
      <c r="B3">
        <f>A3/30</f>
        <v>8.4666666666666668</v>
      </c>
      <c r="C3" s="5">
        <f>B3/B2</f>
        <v>1.3152103559870549</v>
      </c>
    </row>
    <row r="4" spans="1:3">
      <c r="A4">
        <v>168</v>
      </c>
      <c r="B4">
        <f>A4/30</f>
        <v>5.6</v>
      </c>
      <c r="C4" s="5">
        <f>B4/B2</f>
        <v>0.86990291262135921</v>
      </c>
    </row>
    <row r="6" spans="1:3">
      <c r="A6">
        <v>253</v>
      </c>
      <c r="B6">
        <f>A6/30</f>
        <v>8.4333333333333336</v>
      </c>
      <c r="C6" s="5">
        <f>B6/B2</f>
        <v>1.3100323624595469</v>
      </c>
    </row>
    <row r="7" spans="1:3">
      <c r="A7">
        <v>286</v>
      </c>
      <c r="B7">
        <f>A7/30</f>
        <v>9.5333333333333332</v>
      </c>
      <c r="C7" s="5">
        <f>B7/B2</f>
        <v>1.4809061488673139</v>
      </c>
    </row>
    <row r="8" spans="1:3">
      <c r="A8">
        <v>323</v>
      </c>
      <c r="B8">
        <f>A8/30</f>
        <v>10.766666666666667</v>
      </c>
      <c r="C8" s="5">
        <f>B8/B2</f>
        <v>1.6724919093851134</v>
      </c>
    </row>
    <row r="9" spans="1:3">
      <c r="A9">
        <v>393</v>
      </c>
      <c r="B9">
        <f>A9/30</f>
        <v>13.1</v>
      </c>
      <c r="C9" s="5">
        <f>B9/B2</f>
        <v>2.0349514563106794</v>
      </c>
    </row>
    <row r="13" spans="1:3">
      <c r="A13">
        <v>282</v>
      </c>
      <c r="B13">
        <f>A13/30</f>
        <v>9.4</v>
      </c>
    </row>
    <row r="14" spans="1:3">
      <c r="A14">
        <v>261</v>
      </c>
      <c r="B14">
        <f>A14/30</f>
        <v>8.6999999999999993</v>
      </c>
    </row>
    <row r="16" spans="1:3">
      <c r="A16">
        <v>304</v>
      </c>
      <c r="B16">
        <f>A16/30</f>
        <v>10.133333333333333</v>
      </c>
    </row>
    <row r="17" spans="1:2">
      <c r="A17">
        <v>331</v>
      </c>
      <c r="B17">
        <f>A17/30</f>
        <v>11.033333333333333</v>
      </c>
    </row>
    <row r="20" spans="1:2">
      <c r="A20">
        <v>369</v>
      </c>
      <c r="B20">
        <f>A20/30</f>
        <v>12.3</v>
      </c>
    </row>
    <row r="28" spans="1:2">
      <c r="A28" s="2">
        <v>2517648</v>
      </c>
    </row>
    <row r="29" spans="1:2">
      <c r="A29" s="2">
        <v>1668342</v>
      </c>
    </row>
    <row r="31" spans="1:2">
      <c r="A31">
        <v>306</v>
      </c>
      <c r="B31">
        <f>A31/30</f>
        <v>10.199999999999999</v>
      </c>
    </row>
    <row r="32" spans="1:2">
      <c r="A32">
        <v>664</v>
      </c>
      <c r="B32">
        <f>A32/30</f>
        <v>22.133333333333333</v>
      </c>
    </row>
    <row r="33" spans="1:2">
      <c r="A33">
        <v>490</v>
      </c>
      <c r="B33">
        <f>A33/30</f>
        <v>16.333333333333332</v>
      </c>
    </row>
    <row r="35" spans="1:2">
      <c r="A35">
        <v>358</v>
      </c>
      <c r="B35">
        <f t="shared" ref="B35:B42" si="0">A35/30</f>
        <v>11.933333333333334</v>
      </c>
    </row>
    <row r="36" spans="1:2">
      <c r="A36">
        <v>365</v>
      </c>
      <c r="B36">
        <f t="shared" si="0"/>
        <v>12.166666666666666</v>
      </c>
    </row>
    <row r="37" spans="1:2">
      <c r="A37">
        <v>380</v>
      </c>
      <c r="B37">
        <f t="shared" si="0"/>
        <v>12.666666666666666</v>
      </c>
    </row>
    <row r="38" spans="1:2">
      <c r="A38">
        <v>388</v>
      </c>
      <c r="B38">
        <f t="shared" si="0"/>
        <v>12.933333333333334</v>
      </c>
    </row>
    <row r="39" spans="1:2">
      <c r="A39">
        <v>393</v>
      </c>
      <c r="B39">
        <f t="shared" si="0"/>
        <v>13.1</v>
      </c>
    </row>
    <row r="40" spans="1:2">
      <c r="A40">
        <v>394</v>
      </c>
      <c r="B40">
        <f t="shared" si="0"/>
        <v>13.133333333333333</v>
      </c>
    </row>
    <row r="41" spans="1:2">
      <c r="A41">
        <v>375</v>
      </c>
      <c r="B41">
        <f t="shared" si="0"/>
        <v>12.5</v>
      </c>
    </row>
    <row r="42" spans="1:2">
      <c r="A42">
        <v>360</v>
      </c>
      <c r="B42">
        <f t="shared" si="0"/>
        <v>12</v>
      </c>
    </row>
    <row r="44" spans="1:2">
      <c r="A44">
        <v>468</v>
      </c>
      <c r="B44">
        <f t="shared" ref="B44:B52" si="1">A44/30</f>
        <v>15.6</v>
      </c>
    </row>
    <row r="45" spans="1:2">
      <c r="A45">
        <v>424</v>
      </c>
      <c r="B45">
        <f t="shared" si="1"/>
        <v>14.133333333333333</v>
      </c>
    </row>
    <row r="47" spans="1:2">
      <c r="A47">
        <v>375</v>
      </c>
      <c r="B47">
        <f t="shared" si="1"/>
        <v>12.5</v>
      </c>
    </row>
    <row r="48" spans="1:2">
      <c r="A48">
        <v>434</v>
      </c>
      <c r="B48">
        <f t="shared" si="1"/>
        <v>14.466666666666667</v>
      </c>
    </row>
    <row r="49" spans="1:5">
      <c r="A49">
        <v>485</v>
      </c>
      <c r="B49">
        <f t="shared" si="1"/>
        <v>16.166666666666668</v>
      </c>
    </row>
    <row r="51" spans="1:5">
      <c r="A51">
        <v>479</v>
      </c>
      <c r="B51">
        <f t="shared" si="1"/>
        <v>15.966666666666667</v>
      </c>
    </row>
    <row r="52" spans="1:5">
      <c r="A52">
        <v>489</v>
      </c>
      <c r="B52">
        <f t="shared" si="1"/>
        <v>16.3</v>
      </c>
    </row>
    <row r="56" spans="1: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>
      <c r="A57">
        <v>539</v>
      </c>
      <c r="B57">
        <f t="shared" si="2"/>
        <v>17.966666666666665</v>
      </c>
      <c r="D57" s="2">
        <v>4712958</v>
      </c>
      <c r="E57" s="2"/>
    </row>
    <row r="58" spans="1:5">
      <c r="A58">
        <v>541</v>
      </c>
      <c r="B58">
        <f t="shared" si="2"/>
        <v>18.033333333333335</v>
      </c>
      <c r="D58" s="2">
        <v>4656393</v>
      </c>
      <c r="E58" s="2"/>
    </row>
    <row r="59" spans="1:5">
      <c r="A59">
        <v>545</v>
      </c>
      <c r="B59">
        <f t="shared" si="2"/>
        <v>18.166666666666668</v>
      </c>
      <c r="D59" s="2">
        <v>4715589</v>
      </c>
    </row>
    <row r="60" spans="1: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>
      <c r="A61">
        <v>550</v>
      </c>
      <c r="B61">
        <f t="shared" si="2"/>
        <v>18.333333333333332</v>
      </c>
    </row>
    <row r="63" spans="1:5">
      <c r="A63">
        <v>1741</v>
      </c>
      <c r="B63">
        <f>180+28.43</f>
        <v>208.43</v>
      </c>
      <c r="C63">
        <f>A63/B63</f>
        <v>8.3529242431511772</v>
      </c>
    </row>
    <row r="65" spans="1:6">
      <c r="A65">
        <v>7168</v>
      </c>
      <c r="B65">
        <f>(12*60)+30</f>
        <v>750</v>
      </c>
      <c r="C65">
        <f t="shared" ref="C65" si="3">A65/B65</f>
        <v>9.5573333333333341</v>
      </c>
    </row>
    <row r="67" spans="1:6">
      <c r="C67" s="2">
        <v>5357786</v>
      </c>
    </row>
    <row r="68" spans="1:6">
      <c r="C68" s="2">
        <v>1364423</v>
      </c>
    </row>
    <row r="71" spans="1:6">
      <c r="A71">
        <v>400</v>
      </c>
      <c r="B71">
        <f>A71/30</f>
        <v>13.333333333333334</v>
      </c>
      <c r="C71" s="2">
        <v>3389051</v>
      </c>
    </row>
    <row r="72" spans="1:6">
      <c r="A72">
        <v>411</v>
      </c>
      <c r="B72">
        <f>A72/30</f>
        <v>13.7</v>
      </c>
      <c r="C72" s="2">
        <v>3099119</v>
      </c>
    </row>
    <row r="78" spans="1:6">
      <c r="D78" s="2">
        <v>4075793</v>
      </c>
    </row>
    <row r="79" spans="1:6">
      <c r="D79" s="2">
        <v>3574494</v>
      </c>
      <c r="F79" s="1">
        <f>D78/D79</f>
        <v>1.1402433463309771</v>
      </c>
    </row>
    <row r="80" spans="1:6">
      <c r="F80" s="1"/>
    </row>
    <row r="81" spans="1:8">
      <c r="F81" s="1"/>
    </row>
    <row r="82" spans="1:8">
      <c r="D82">
        <v>4793685</v>
      </c>
      <c r="F82" s="1"/>
    </row>
    <row r="83" spans="1:8">
      <c r="D83">
        <v>5226125</v>
      </c>
      <c r="F83" s="1">
        <f>D83/D82</f>
        <v>1.0902103496579354</v>
      </c>
    </row>
    <row r="87" spans="1:8">
      <c r="D87">
        <v>1996134</v>
      </c>
    </row>
    <row r="88" spans="1:8">
      <c r="D88">
        <v>1732488</v>
      </c>
      <c r="F88" s="1">
        <f>D87/D88</f>
        <v>1.1521776774211423</v>
      </c>
    </row>
    <row r="94" spans="1:8">
      <c r="A94" t="s">
        <v>112</v>
      </c>
      <c r="E94" t="s">
        <v>221</v>
      </c>
      <c r="G94" t="s">
        <v>200</v>
      </c>
      <c r="H94" t="s">
        <v>199</v>
      </c>
    </row>
    <row r="95" spans="1:8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>
      <c r="A104" t="s">
        <v>85</v>
      </c>
      <c r="E104" t="s">
        <v>221</v>
      </c>
      <c r="G104" t="s">
        <v>200</v>
      </c>
      <c r="H104" t="s">
        <v>199</v>
      </c>
    </row>
    <row r="105" spans="1:8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>
      <c r="A114" t="s">
        <v>90</v>
      </c>
      <c r="E114" t="s">
        <v>221</v>
      </c>
      <c r="G114" t="s">
        <v>200</v>
      </c>
      <c r="H114" t="s">
        <v>199</v>
      </c>
    </row>
    <row r="115" spans="1:8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>
      <c r="A130" t="s">
        <v>226</v>
      </c>
      <c r="B130">
        <v>905621</v>
      </c>
    </row>
    <row r="131" spans="1:3">
      <c r="A131" t="s">
        <v>227</v>
      </c>
      <c r="B131">
        <v>900958</v>
      </c>
      <c r="C131">
        <f>B131/B130</f>
        <v>0.99485104696114601</v>
      </c>
    </row>
    <row r="132" spans="1:3">
      <c r="B132">
        <v>901523</v>
      </c>
    </row>
    <row r="135" spans="1:3">
      <c r="B135">
        <v>260186</v>
      </c>
    </row>
    <row r="136" spans="1:3">
      <c r="B136">
        <v>22705</v>
      </c>
      <c r="C136" s="1">
        <f>B136/B135</f>
        <v>8.7264495399445016E-2</v>
      </c>
    </row>
    <row r="138" spans="1:3">
      <c r="B138">
        <v>478831</v>
      </c>
      <c r="C138">
        <f>B138/B139</f>
        <v>9.0847705238393388</v>
      </c>
    </row>
    <row r="139" spans="1:3">
      <c r="B139">
        <v>52707</v>
      </c>
    </row>
    <row r="147" spans="1:4">
      <c r="A147" t="s">
        <v>231</v>
      </c>
      <c r="B147" t="s">
        <v>234</v>
      </c>
    </row>
    <row r="148" spans="1:4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>
      <c r="A151" t="s">
        <v>159</v>
      </c>
    </row>
    <row r="152" spans="1:4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>
      <c r="A158" t="s">
        <v>237</v>
      </c>
    </row>
    <row r="161" spans="1:11">
      <c r="A161" t="s">
        <v>245</v>
      </c>
      <c r="B161" t="s">
        <v>246</v>
      </c>
      <c r="C161" t="s">
        <v>237</v>
      </c>
      <c r="D161" t="s">
        <v>247</v>
      </c>
      <c r="E161" t="s">
        <v>248</v>
      </c>
      <c r="F161" t="s">
        <v>249</v>
      </c>
    </row>
    <row r="162" spans="1:11">
      <c r="A162" t="s">
        <v>218</v>
      </c>
      <c r="B162">
        <v>11.4</v>
      </c>
      <c r="C162">
        <v>13</v>
      </c>
      <c r="D162">
        <v>12</v>
      </c>
      <c r="E162">
        <v>12.9</v>
      </c>
      <c r="F162">
        <v>12.9</v>
      </c>
    </row>
    <row r="163" spans="1:11">
      <c r="A163" t="s">
        <v>217</v>
      </c>
      <c r="B163">
        <v>11.8</v>
      </c>
      <c r="C163">
        <v>13.2</v>
      </c>
      <c r="D163">
        <v>13.2</v>
      </c>
      <c r="E163">
        <v>13.1</v>
      </c>
      <c r="F163" s="10">
        <v>13.2</v>
      </c>
    </row>
    <row r="164" spans="1:11">
      <c r="A164" t="s">
        <v>216</v>
      </c>
      <c r="B164">
        <v>12.2</v>
      </c>
      <c r="C164" s="10">
        <v>13.4</v>
      </c>
      <c r="D164">
        <v>13.4</v>
      </c>
      <c r="E164">
        <v>13.2</v>
      </c>
      <c r="F164" s="10">
        <v>13.2</v>
      </c>
    </row>
    <row r="165" spans="1:11">
      <c r="A165" t="s">
        <v>179</v>
      </c>
      <c r="B165" s="10">
        <v>13.2</v>
      </c>
      <c r="C165">
        <v>13.3</v>
      </c>
      <c r="D165">
        <v>13.4</v>
      </c>
      <c r="E165">
        <v>13.2</v>
      </c>
      <c r="F165" s="10">
        <v>13.2</v>
      </c>
    </row>
    <row r="166" spans="1:11">
      <c r="A166" t="s">
        <v>219</v>
      </c>
      <c r="B166" s="10">
        <v>13.2</v>
      </c>
      <c r="C166">
        <v>13.2</v>
      </c>
      <c r="D166">
        <v>13.3</v>
      </c>
      <c r="E166">
        <v>13.1</v>
      </c>
      <c r="F166" s="10">
        <v>13.2</v>
      </c>
    </row>
    <row r="167" spans="1:11">
      <c r="A167" t="s">
        <v>220</v>
      </c>
      <c r="B167" s="9">
        <v>13</v>
      </c>
      <c r="C167">
        <v>13</v>
      </c>
      <c r="D167">
        <v>13.1</v>
      </c>
      <c r="E167">
        <v>12.9</v>
      </c>
      <c r="F167">
        <v>13</v>
      </c>
    </row>
    <row r="168" spans="1:11">
      <c r="A168" t="s">
        <v>222</v>
      </c>
      <c r="B168">
        <v>12.7</v>
      </c>
      <c r="C168">
        <v>12.7</v>
      </c>
      <c r="D168">
        <v>12.8</v>
      </c>
      <c r="E168">
        <v>12.6</v>
      </c>
      <c r="F168">
        <v>12.6</v>
      </c>
    </row>
    <row r="169" spans="1:11">
      <c r="A169" t="s">
        <v>223</v>
      </c>
      <c r="B169">
        <v>12.1</v>
      </c>
      <c r="C169">
        <v>12.1</v>
      </c>
      <c r="D169">
        <v>12.1</v>
      </c>
      <c r="E169">
        <v>12.1</v>
      </c>
      <c r="F169">
        <v>12</v>
      </c>
    </row>
    <row r="171" spans="1:11">
      <c r="B171">
        <f>AVERAGE(B162:B169)</f>
        <v>12.450000000000001</v>
      </c>
      <c r="C171">
        <f>AVERAGE(C162:C169)</f>
        <v>12.987500000000001</v>
      </c>
      <c r="D171">
        <f>AVERAGE(D162:D169)</f>
        <v>12.912499999999998</v>
      </c>
      <c r="E171">
        <f>AVERAGE(E162:E169)</f>
        <v>12.887499999999999</v>
      </c>
      <c r="F171">
        <f>AVERAGE(F162:F169)</f>
        <v>12.9125</v>
      </c>
      <c r="H171">
        <f>C164</f>
        <v>13.4</v>
      </c>
      <c r="I171">
        <f>B167</f>
        <v>13</v>
      </c>
      <c r="K171" s="1">
        <f>H171/I171</f>
        <v>1.0307692307692309</v>
      </c>
    </row>
    <row r="173" spans="1:11">
      <c r="A173" t="s">
        <v>250</v>
      </c>
      <c r="B173" t="s">
        <v>246</v>
      </c>
      <c r="C173" t="s">
        <v>237</v>
      </c>
      <c r="D173" t="s">
        <v>247</v>
      </c>
      <c r="E173" t="s">
        <v>248</v>
      </c>
      <c r="F173" t="s">
        <v>249</v>
      </c>
    </row>
    <row r="174" spans="1:11">
      <c r="A174" t="s">
        <v>218</v>
      </c>
      <c r="B174">
        <v>19.899999999999999</v>
      </c>
      <c r="C174" s="10">
        <v>24.8</v>
      </c>
      <c r="F174">
        <v>23.2</v>
      </c>
    </row>
    <row r="175" spans="1:11">
      <c r="A175" t="s">
        <v>217</v>
      </c>
      <c r="B175">
        <v>20.399999999999999</v>
      </c>
      <c r="C175" s="10">
        <v>24.8</v>
      </c>
      <c r="F175">
        <v>23.9</v>
      </c>
    </row>
    <row r="176" spans="1:11">
      <c r="A176" t="s">
        <v>216</v>
      </c>
      <c r="B176">
        <v>21.5</v>
      </c>
      <c r="C176" s="10">
        <v>24.8</v>
      </c>
      <c r="F176">
        <v>24.4</v>
      </c>
    </row>
    <row r="177" spans="1:11">
      <c r="A177" t="s">
        <v>179</v>
      </c>
      <c r="B177" s="10">
        <v>24.6</v>
      </c>
      <c r="C177">
        <v>24.7</v>
      </c>
      <c r="F177">
        <v>24.4</v>
      </c>
    </row>
    <row r="178" spans="1:11">
      <c r="A178" t="s">
        <v>219</v>
      </c>
      <c r="B178" s="10">
        <v>24.6</v>
      </c>
      <c r="C178">
        <v>24.6</v>
      </c>
      <c r="F178" s="10">
        <v>24.5</v>
      </c>
    </row>
    <row r="179" spans="1:11">
      <c r="A179" t="s">
        <v>220</v>
      </c>
      <c r="B179" s="9">
        <v>24.4</v>
      </c>
      <c r="C179">
        <v>24.4</v>
      </c>
      <c r="F179">
        <v>24.3</v>
      </c>
    </row>
    <row r="180" spans="1:11">
      <c r="A180" t="s">
        <v>222</v>
      </c>
      <c r="B180">
        <v>24</v>
      </c>
      <c r="C180">
        <v>24</v>
      </c>
      <c r="F180">
        <v>23.9</v>
      </c>
    </row>
    <row r="181" spans="1:11">
      <c r="A181" t="s">
        <v>223</v>
      </c>
      <c r="B181">
        <v>23.3</v>
      </c>
      <c r="C181">
        <v>23.3</v>
      </c>
      <c r="F181">
        <v>23.3</v>
      </c>
    </row>
    <row r="183" spans="1:11">
      <c r="B183">
        <f>AVERAGE(B174:B181)</f>
        <v>22.837500000000002</v>
      </c>
      <c r="C183">
        <f t="shared" ref="C183:F183" si="13">AVERAGE(C174:C181)</f>
        <v>24.425000000000004</v>
      </c>
      <c r="F183">
        <f t="shared" si="13"/>
        <v>23.987500000000004</v>
      </c>
      <c r="H183">
        <f>C176</f>
        <v>24.8</v>
      </c>
      <c r="I183">
        <f>B179</f>
        <v>24.4</v>
      </c>
      <c r="K183" s="1">
        <f>H183/I183</f>
        <v>1.0163934426229508</v>
      </c>
    </row>
    <row r="186" spans="1:11">
      <c r="A186" t="s">
        <v>251</v>
      </c>
      <c r="B186" t="s">
        <v>246</v>
      </c>
      <c r="C186" t="s">
        <v>237</v>
      </c>
      <c r="D186" t="s">
        <v>247</v>
      </c>
      <c r="E186" t="s">
        <v>248</v>
      </c>
      <c r="F186" t="s">
        <v>249</v>
      </c>
    </row>
    <row r="187" spans="1:11">
      <c r="A187" t="s">
        <v>218</v>
      </c>
      <c r="B187">
        <v>20</v>
      </c>
      <c r="C187">
        <v>21.6</v>
      </c>
      <c r="F187">
        <v>21.3</v>
      </c>
    </row>
    <row r="188" spans="1:11">
      <c r="A188" t="s">
        <v>217</v>
      </c>
      <c r="B188">
        <v>20.5</v>
      </c>
      <c r="C188">
        <v>21.9</v>
      </c>
      <c r="F188">
        <v>21.7</v>
      </c>
    </row>
    <row r="189" spans="1:11">
      <c r="A189" t="s">
        <v>216</v>
      </c>
      <c r="B189">
        <v>21</v>
      </c>
      <c r="C189" s="10">
        <v>22</v>
      </c>
      <c r="F189" s="10">
        <v>21.8</v>
      </c>
    </row>
    <row r="190" spans="1:11">
      <c r="A190" t="s">
        <v>179</v>
      </c>
      <c r="B190">
        <v>21.8</v>
      </c>
      <c r="C190" s="10">
        <v>22</v>
      </c>
      <c r="F190" s="10">
        <v>21.8</v>
      </c>
    </row>
    <row r="191" spans="1:11">
      <c r="A191" t="s">
        <v>219</v>
      </c>
      <c r="B191" s="10">
        <v>21.9</v>
      </c>
      <c r="C191">
        <v>21.9</v>
      </c>
      <c r="F191" s="10">
        <v>21.8</v>
      </c>
    </row>
    <row r="192" spans="1:11">
      <c r="A192" t="s">
        <v>220</v>
      </c>
      <c r="B192" s="9">
        <v>21.7</v>
      </c>
      <c r="C192">
        <v>21.8</v>
      </c>
      <c r="F192">
        <v>21.7</v>
      </c>
    </row>
    <row r="193" spans="1:11">
      <c r="A193" t="s">
        <v>222</v>
      </c>
      <c r="B193">
        <v>21.5</v>
      </c>
      <c r="C193">
        <v>21.5</v>
      </c>
      <c r="F193">
        <v>21.4</v>
      </c>
    </row>
    <row r="194" spans="1:11">
      <c r="A194" t="s">
        <v>223</v>
      </c>
      <c r="B194">
        <v>20.9</v>
      </c>
      <c r="C194">
        <v>20.9</v>
      </c>
      <c r="F194">
        <v>20.9</v>
      </c>
    </row>
    <row r="196" spans="1:11">
      <c r="B196">
        <f>AVERAGE(B187:B194)</f>
        <v>21.162499999999998</v>
      </c>
      <c r="C196">
        <f t="shared" ref="C196" si="14">AVERAGE(C187:C194)</f>
        <v>21.700000000000003</v>
      </c>
      <c r="F196">
        <f t="shared" ref="F196" si="15">AVERAGE(F187:F194)</f>
        <v>21.55</v>
      </c>
      <c r="H196">
        <f>C189</f>
        <v>22</v>
      </c>
      <c r="I196">
        <f>B192</f>
        <v>21.7</v>
      </c>
      <c r="K196" s="1">
        <f>H196/I196</f>
        <v>1.0138248847926268</v>
      </c>
    </row>
    <row r="199" spans="1:11">
      <c r="A199" t="s">
        <v>252</v>
      </c>
      <c r="B199" t="s">
        <v>246</v>
      </c>
      <c r="C199" t="s">
        <v>237</v>
      </c>
      <c r="D199" t="s">
        <v>247</v>
      </c>
      <c r="E199" t="s">
        <v>248</v>
      </c>
      <c r="F199" t="s">
        <v>249</v>
      </c>
    </row>
    <row r="200" spans="1:11">
      <c r="A200" t="s">
        <v>218</v>
      </c>
      <c r="B200">
        <v>19.899999999999999</v>
      </c>
      <c r="C200" s="10">
        <v>23.3</v>
      </c>
      <c r="F200">
        <v>21.5</v>
      </c>
    </row>
    <row r="201" spans="1:11">
      <c r="A201" t="s">
        <v>217</v>
      </c>
      <c r="B201" s="11">
        <v>20.6</v>
      </c>
      <c r="C201" s="10">
        <v>23.3</v>
      </c>
      <c r="D201" s="11"/>
      <c r="E201" s="11"/>
      <c r="F201" s="11">
        <v>22.7</v>
      </c>
    </row>
    <row r="202" spans="1:11">
      <c r="A202" t="s">
        <v>216</v>
      </c>
      <c r="B202" s="11">
        <v>21.7</v>
      </c>
      <c r="C202" s="11">
        <v>23.2</v>
      </c>
      <c r="D202" s="11"/>
      <c r="E202" s="11"/>
      <c r="F202" s="11">
        <v>23.1</v>
      </c>
    </row>
    <row r="203" spans="1:11">
      <c r="A203" t="s">
        <v>179</v>
      </c>
      <c r="B203" s="10">
        <v>23.5</v>
      </c>
      <c r="C203" s="11">
        <v>23.1</v>
      </c>
      <c r="D203" s="11"/>
      <c r="E203" s="11"/>
      <c r="F203" s="10">
        <v>23.3</v>
      </c>
    </row>
    <row r="204" spans="1:11">
      <c r="A204" t="s">
        <v>219</v>
      </c>
      <c r="B204" s="11">
        <v>23.4</v>
      </c>
      <c r="C204" s="11">
        <v>22.8</v>
      </c>
      <c r="D204" s="11"/>
      <c r="E204" s="11"/>
      <c r="F204" s="11">
        <v>23.2</v>
      </c>
    </row>
    <row r="205" spans="1:11">
      <c r="A205" t="s">
        <v>220</v>
      </c>
      <c r="B205" s="12">
        <v>23</v>
      </c>
      <c r="C205" s="11">
        <v>22.4</v>
      </c>
      <c r="D205" s="11"/>
      <c r="E205" s="11"/>
      <c r="F205" s="11">
        <v>22.8</v>
      </c>
    </row>
    <row r="206" spans="1:11">
      <c r="A206" t="s">
        <v>222</v>
      </c>
      <c r="B206" s="11">
        <v>22.2</v>
      </c>
      <c r="C206" s="11">
        <v>22.1</v>
      </c>
      <c r="D206" s="11"/>
      <c r="E206" s="11"/>
      <c r="F206" s="11">
        <v>22</v>
      </c>
    </row>
    <row r="207" spans="1:11">
      <c r="A207" t="s">
        <v>223</v>
      </c>
      <c r="B207" s="11">
        <v>20.8</v>
      </c>
      <c r="C207" s="11">
        <v>20.8</v>
      </c>
      <c r="D207" s="11"/>
      <c r="E207" s="11"/>
      <c r="F207" s="11">
        <v>20.8</v>
      </c>
    </row>
    <row r="209" spans="1:11">
      <c r="B209">
        <f>AVERAGE(B200:B207)</f>
        <v>21.887499999999999</v>
      </c>
      <c r="C209">
        <f t="shared" ref="C209:F209" si="16">AVERAGE(C200:C207)</f>
        <v>22.625</v>
      </c>
      <c r="F209">
        <f t="shared" si="16"/>
        <v>22.425000000000004</v>
      </c>
      <c r="H209">
        <f>C202</f>
        <v>23.2</v>
      </c>
      <c r="I209">
        <f>B205</f>
        <v>23</v>
      </c>
      <c r="K209" s="1">
        <f>H209/I209</f>
        <v>1.008695652173913</v>
      </c>
    </row>
    <row r="213" spans="1:11">
      <c r="A213" t="s">
        <v>234</v>
      </c>
    </row>
    <row r="214" spans="1:11">
      <c r="A214" t="s">
        <v>250</v>
      </c>
      <c r="B214" t="s">
        <v>232</v>
      </c>
      <c r="C214" t="s">
        <v>255</v>
      </c>
    </row>
    <row r="215" spans="1:11">
      <c r="A215">
        <v>24.7</v>
      </c>
      <c r="B215">
        <v>24.8</v>
      </c>
      <c r="C215">
        <v>25.2</v>
      </c>
      <c r="E215" s="1"/>
    </row>
    <row r="216" spans="1:11">
      <c r="E216" s="1"/>
    </row>
    <row r="217" spans="1:11">
      <c r="A217" t="s">
        <v>159</v>
      </c>
      <c r="E217" s="1"/>
    </row>
    <row r="218" spans="1:11">
      <c r="A218">
        <v>24.7</v>
      </c>
      <c r="B218">
        <v>24.9</v>
      </c>
      <c r="C218">
        <v>25.2</v>
      </c>
      <c r="E218" s="1"/>
    </row>
    <row r="220" spans="1:11">
      <c r="A220" t="s">
        <v>256</v>
      </c>
    </row>
    <row r="221" spans="1:11">
      <c r="A221">
        <v>24.7</v>
      </c>
      <c r="B221">
        <v>25</v>
      </c>
      <c r="C221">
        <v>25.6</v>
      </c>
      <c r="D221">
        <v>26.2</v>
      </c>
      <c r="E221" s="1"/>
    </row>
    <row r="225" spans="1:17">
      <c r="B225" t="s">
        <v>258</v>
      </c>
      <c r="C225" t="s">
        <v>260</v>
      </c>
      <c r="D225" t="s">
        <v>264</v>
      </c>
      <c r="F225" t="s">
        <v>265</v>
      </c>
    </row>
    <row r="226" spans="1:17">
      <c r="A226" t="s">
        <v>259</v>
      </c>
      <c r="B226">
        <v>26.2</v>
      </c>
      <c r="C226">
        <v>26.2</v>
      </c>
      <c r="D226">
        <v>26</v>
      </c>
      <c r="H226">
        <v>26.2</v>
      </c>
      <c r="I226">
        <v>26.1</v>
      </c>
      <c r="K226">
        <v>26.1</v>
      </c>
      <c r="M226">
        <v>26.2</v>
      </c>
      <c r="N226">
        <v>25</v>
      </c>
      <c r="O226">
        <v>27.2</v>
      </c>
      <c r="Q226">
        <v>26.1</v>
      </c>
    </row>
    <row r="227" spans="1:17">
      <c r="A227" t="s">
        <v>261</v>
      </c>
      <c r="B227">
        <v>23.5</v>
      </c>
      <c r="C227">
        <v>23.4</v>
      </c>
      <c r="D227">
        <v>22.8</v>
      </c>
      <c r="H227">
        <v>23.4</v>
      </c>
      <c r="I227">
        <v>23.5</v>
      </c>
      <c r="K227">
        <v>23.4</v>
      </c>
      <c r="M227">
        <v>23.5</v>
      </c>
      <c r="N227">
        <v>22.5</v>
      </c>
      <c r="O227">
        <v>24</v>
      </c>
    </row>
    <row r="228" spans="1:17">
      <c r="A228" t="s">
        <v>262</v>
      </c>
      <c r="B228">
        <v>24.6</v>
      </c>
      <c r="C228">
        <v>24.2</v>
      </c>
      <c r="D228">
        <v>22</v>
      </c>
      <c r="F228">
        <v>24.1</v>
      </c>
      <c r="G228">
        <v>24.2</v>
      </c>
      <c r="H228">
        <v>24.6</v>
      </c>
      <c r="I228">
        <v>24.5</v>
      </c>
      <c r="K228">
        <v>24.6</v>
      </c>
      <c r="M228">
        <v>25.6</v>
      </c>
      <c r="N228">
        <v>23.6</v>
      </c>
      <c r="O228">
        <v>26</v>
      </c>
    </row>
    <row r="229" spans="1:17">
      <c r="A229" t="s">
        <v>263</v>
      </c>
      <c r="B229">
        <v>13.6</v>
      </c>
      <c r="C229">
        <v>13.5</v>
      </c>
      <c r="D229">
        <v>12.8</v>
      </c>
      <c r="H229">
        <v>13.6</v>
      </c>
      <c r="I229">
        <v>13.7</v>
      </c>
      <c r="K229">
        <v>13.6</v>
      </c>
      <c r="M229">
        <v>13.7</v>
      </c>
      <c r="N229">
        <v>13.4</v>
      </c>
      <c r="O229">
        <v>13.8</v>
      </c>
    </row>
    <row r="232" spans="1:17">
      <c r="A232" t="s">
        <v>259</v>
      </c>
      <c r="B232">
        <v>26.1</v>
      </c>
      <c r="C232">
        <v>26.7</v>
      </c>
      <c r="E232">
        <v>26.5</v>
      </c>
      <c r="G232">
        <v>26.7</v>
      </c>
      <c r="H232">
        <v>26.9</v>
      </c>
      <c r="I232">
        <v>26.9</v>
      </c>
    </row>
    <row r="233" spans="1:17">
      <c r="A233" t="s">
        <v>261</v>
      </c>
      <c r="B233">
        <v>23.4</v>
      </c>
      <c r="C233">
        <v>23.4</v>
      </c>
      <c r="E233">
        <v>23.3</v>
      </c>
      <c r="G233">
        <v>23.4</v>
      </c>
      <c r="H233">
        <v>23.7</v>
      </c>
      <c r="I233">
        <v>23.8</v>
      </c>
    </row>
    <row r="234" spans="1:17">
      <c r="A234" t="s">
        <v>262</v>
      </c>
      <c r="B234">
        <v>24.6</v>
      </c>
      <c r="C234">
        <v>24.6</v>
      </c>
      <c r="E234">
        <v>24.4</v>
      </c>
      <c r="G234">
        <v>24.6</v>
      </c>
      <c r="H234">
        <v>25.1</v>
      </c>
      <c r="I234">
        <v>25.3</v>
      </c>
    </row>
    <row r="235" spans="1:17">
      <c r="A235" t="s">
        <v>263</v>
      </c>
      <c r="B235">
        <v>13.6</v>
      </c>
      <c r="C235">
        <v>13.6</v>
      </c>
      <c r="E235">
        <v>13.6</v>
      </c>
      <c r="G235">
        <v>13.6</v>
      </c>
      <c r="H235">
        <v>14.5</v>
      </c>
      <c r="I235">
        <v>14.7</v>
      </c>
      <c r="K235">
        <v>14</v>
      </c>
      <c r="L235">
        <v>15.5</v>
      </c>
      <c r="M235">
        <v>14.8</v>
      </c>
    </row>
    <row r="241" spans="1:12">
      <c r="A241" t="s">
        <v>259</v>
      </c>
      <c r="B241">
        <v>26.2</v>
      </c>
      <c r="C241">
        <v>26.2</v>
      </c>
      <c r="D241">
        <v>26.4</v>
      </c>
      <c r="E241">
        <v>26.4</v>
      </c>
      <c r="F241">
        <v>26.4</v>
      </c>
      <c r="G241">
        <v>26.9</v>
      </c>
      <c r="H241">
        <v>30.1</v>
      </c>
      <c r="I241" s="1">
        <f>G241/B241</f>
        <v>1.0267175572519083</v>
      </c>
      <c r="J241" s="1"/>
      <c r="K241" s="1">
        <f>H241/B241</f>
        <v>1.1488549618320612</v>
      </c>
      <c r="L241" s="1"/>
    </row>
    <row r="242" spans="1:12">
      <c r="A242" t="s">
        <v>261</v>
      </c>
      <c r="B242">
        <v>23.4</v>
      </c>
      <c r="C242">
        <v>23.6</v>
      </c>
      <c r="D242">
        <v>23.7</v>
      </c>
      <c r="E242">
        <v>23.7</v>
      </c>
      <c r="F242">
        <v>23.8</v>
      </c>
      <c r="G242">
        <v>23.7</v>
      </c>
      <c r="H242">
        <v>25.3</v>
      </c>
      <c r="I242" s="1">
        <f t="shared" ref="I242:I244" si="17">F242/B242</f>
        <v>1.0170940170940173</v>
      </c>
      <c r="J242" s="1"/>
      <c r="K242" s="1">
        <f>H242/B242</f>
        <v>1.0811965811965814</v>
      </c>
      <c r="L242" s="1"/>
    </row>
    <row r="243" spans="1:12">
      <c r="A243" t="s">
        <v>262</v>
      </c>
      <c r="B243">
        <v>24.8</v>
      </c>
      <c r="C243">
        <v>25.3</v>
      </c>
      <c r="D243">
        <v>25.4</v>
      </c>
      <c r="E243">
        <v>25.4</v>
      </c>
      <c r="F243">
        <v>25.5</v>
      </c>
      <c r="G243">
        <v>25.5</v>
      </c>
      <c r="H243">
        <v>27.3</v>
      </c>
      <c r="I243" s="1">
        <f t="shared" si="17"/>
        <v>1.0282258064516128</v>
      </c>
      <c r="J243" s="1"/>
      <c r="K243" s="1">
        <f>H243/B243</f>
        <v>1.1008064516129032</v>
      </c>
      <c r="L243" s="1"/>
    </row>
    <row r="244" spans="1:12">
      <c r="A244" t="s">
        <v>263</v>
      </c>
      <c r="B244">
        <v>13.5</v>
      </c>
      <c r="C244">
        <v>14.2</v>
      </c>
      <c r="D244">
        <v>14.3</v>
      </c>
      <c r="E244">
        <v>14.4</v>
      </c>
      <c r="F244">
        <v>14.4</v>
      </c>
      <c r="G244">
        <v>14.4</v>
      </c>
      <c r="H244">
        <v>16.7</v>
      </c>
      <c r="I244" s="1">
        <f t="shared" si="17"/>
        <v>1.0666666666666667</v>
      </c>
      <c r="J244" s="1"/>
      <c r="K244" s="1">
        <f>H244/B244</f>
        <v>1.2370370370370369</v>
      </c>
      <c r="L244" s="1"/>
    </row>
    <row r="248" spans="1:12">
      <c r="A248" t="s">
        <v>259</v>
      </c>
      <c r="B248">
        <v>26.9</v>
      </c>
      <c r="C248">
        <v>27</v>
      </c>
      <c r="D248">
        <v>26.9</v>
      </c>
      <c r="F248" s="1">
        <f>D248/B248</f>
        <v>1</v>
      </c>
    </row>
    <row r="249" spans="1:12">
      <c r="A249" t="s">
        <v>261</v>
      </c>
      <c r="B249">
        <v>23.7</v>
      </c>
      <c r="C249">
        <v>23.8</v>
      </c>
      <c r="D249">
        <v>23.9</v>
      </c>
      <c r="F249" s="1">
        <f t="shared" ref="F249" si="18">D249/B249</f>
        <v>1.0084388185654007</v>
      </c>
    </row>
    <row r="250" spans="1:12">
      <c r="A250" t="s">
        <v>262</v>
      </c>
      <c r="B250">
        <v>25.5</v>
      </c>
      <c r="C250">
        <v>25.5</v>
      </c>
      <c r="D250">
        <v>25.7</v>
      </c>
      <c r="F250" s="1">
        <f>D250/B250</f>
        <v>1.0078431372549019</v>
      </c>
    </row>
    <row r="251" spans="1:12">
      <c r="A251" t="s">
        <v>263</v>
      </c>
      <c r="B251">
        <v>14.4</v>
      </c>
      <c r="C251">
        <v>14.5</v>
      </c>
      <c r="D251">
        <v>14.6</v>
      </c>
      <c r="E251">
        <v>15</v>
      </c>
      <c r="F251" s="1">
        <f>D251/B251</f>
        <v>1.0138888888888888</v>
      </c>
      <c r="G251" s="1">
        <f>E251/B251</f>
        <v>1.0416666666666667</v>
      </c>
    </row>
    <row r="253" spans="1:12">
      <c r="A253" t="s">
        <v>259</v>
      </c>
      <c r="B253">
        <v>27</v>
      </c>
      <c r="C253">
        <v>26.9</v>
      </c>
      <c r="D253">
        <v>27</v>
      </c>
      <c r="E253">
        <v>27</v>
      </c>
      <c r="G253">
        <v>26.8</v>
      </c>
    </row>
    <row r="254" spans="1:12">
      <c r="A254" t="s">
        <v>261</v>
      </c>
      <c r="B254">
        <v>23.8</v>
      </c>
      <c r="C254">
        <v>23.8</v>
      </c>
      <c r="D254">
        <v>23.8</v>
      </c>
      <c r="E254">
        <v>23.8</v>
      </c>
      <c r="G254">
        <v>23.6</v>
      </c>
    </row>
    <row r="255" spans="1:12">
      <c r="A255" t="s">
        <v>262</v>
      </c>
      <c r="B255">
        <v>25.6</v>
      </c>
      <c r="C255">
        <v>25.5</v>
      </c>
      <c r="D255">
        <v>25.6</v>
      </c>
      <c r="E255">
        <v>25.6</v>
      </c>
      <c r="G255">
        <v>25.2</v>
      </c>
    </row>
    <row r="256" spans="1:12">
      <c r="A256" t="s">
        <v>263</v>
      </c>
      <c r="B256">
        <v>14.5</v>
      </c>
      <c r="C256">
        <v>14.5</v>
      </c>
      <c r="D256">
        <v>14.6</v>
      </c>
      <c r="E256">
        <v>14.6</v>
      </c>
      <c r="G256">
        <v>14.3</v>
      </c>
      <c r="H256">
        <v>14.5</v>
      </c>
    </row>
    <row r="258" spans="1:11">
      <c r="A258" t="s">
        <v>259</v>
      </c>
      <c r="B258">
        <v>27</v>
      </c>
      <c r="C258">
        <v>28</v>
      </c>
      <c r="D258" s="1">
        <f>C258/B258</f>
        <v>1.037037037037037</v>
      </c>
    </row>
    <row r="259" spans="1:11">
      <c r="A259" t="s">
        <v>261</v>
      </c>
      <c r="B259">
        <v>23.8</v>
      </c>
      <c r="C259">
        <v>24.5</v>
      </c>
      <c r="D259" s="1">
        <f>C259/B259</f>
        <v>1.0294117647058822</v>
      </c>
    </row>
    <row r="260" spans="1:11">
      <c r="A260" t="s">
        <v>262</v>
      </c>
      <c r="B260">
        <v>25.6</v>
      </c>
      <c r="C260">
        <v>26.2</v>
      </c>
      <c r="D260" s="1">
        <f>C260/B260</f>
        <v>1.0234375</v>
      </c>
    </row>
    <row r="261" spans="1:11">
      <c r="A261" t="s">
        <v>263</v>
      </c>
      <c r="B261">
        <v>14.5</v>
      </c>
      <c r="C261">
        <v>14.7</v>
      </c>
      <c r="D261" s="1">
        <f>C261/B261</f>
        <v>1.0137931034482759</v>
      </c>
    </row>
    <row r="263" spans="1:11">
      <c r="A263" t="s">
        <v>259</v>
      </c>
      <c r="B263">
        <v>15.6</v>
      </c>
    </row>
    <row r="264" spans="1:11">
      <c r="A264" t="s">
        <v>261</v>
      </c>
      <c r="B264">
        <v>25.6</v>
      </c>
    </row>
    <row r="265" spans="1:11">
      <c r="A265" t="s">
        <v>262</v>
      </c>
      <c r="B265">
        <v>20.8</v>
      </c>
    </row>
    <row r="267" spans="1:11">
      <c r="A267" t="s">
        <v>259</v>
      </c>
      <c r="B267">
        <v>28</v>
      </c>
      <c r="C267">
        <v>28.8</v>
      </c>
      <c r="D267">
        <v>28.9</v>
      </c>
      <c r="E267">
        <v>29.1</v>
      </c>
      <c r="F267">
        <v>29</v>
      </c>
      <c r="G267">
        <v>29.1</v>
      </c>
      <c r="H267">
        <v>29.9</v>
      </c>
      <c r="I267">
        <v>29.9</v>
      </c>
      <c r="J267" s="1">
        <f>I267/B267</f>
        <v>1.0678571428571428</v>
      </c>
      <c r="K267" s="1">
        <f>H267/G267</f>
        <v>1.0274914089347078</v>
      </c>
    </row>
    <row r="268" spans="1:11">
      <c r="A268" t="s">
        <v>261</v>
      </c>
      <c r="B268">
        <v>24.5</v>
      </c>
      <c r="C268">
        <v>25.2</v>
      </c>
      <c r="D268">
        <v>25.3</v>
      </c>
      <c r="E268">
        <v>25.4</v>
      </c>
      <c r="F268">
        <v>25.6</v>
      </c>
      <c r="G268">
        <v>25.8</v>
      </c>
      <c r="H268">
        <v>26.4</v>
      </c>
      <c r="I268">
        <v>26.4</v>
      </c>
      <c r="J268" s="1">
        <f>I268/B268</f>
        <v>1.0775510204081633</v>
      </c>
      <c r="K268" s="1">
        <f>H268/G268</f>
        <v>1.0232558139534882</v>
      </c>
    </row>
    <row r="269" spans="1:11">
      <c r="A269" t="s">
        <v>262</v>
      </c>
      <c r="B269">
        <v>26.2</v>
      </c>
      <c r="C269">
        <v>27.2</v>
      </c>
      <c r="D269">
        <v>27.3</v>
      </c>
      <c r="E269">
        <v>27.5</v>
      </c>
      <c r="F269">
        <v>27.7</v>
      </c>
      <c r="G269">
        <v>27.8</v>
      </c>
      <c r="H269">
        <v>28.5</v>
      </c>
      <c r="I269">
        <v>28.5</v>
      </c>
      <c r="J269" s="1">
        <f>I269/B269</f>
        <v>1.0877862595419847</v>
      </c>
      <c r="K269" s="1">
        <f>H269/G269</f>
        <v>1.025179856115108</v>
      </c>
    </row>
    <row r="270" spans="1:11">
      <c r="A270" t="s">
        <v>263</v>
      </c>
      <c r="B270">
        <v>14.7</v>
      </c>
      <c r="C270">
        <v>15.4</v>
      </c>
      <c r="D270">
        <v>15.5</v>
      </c>
      <c r="E270">
        <v>15.5</v>
      </c>
      <c r="F270">
        <v>15.6</v>
      </c>
      <c r="G270">
        <v>15.8</v>
      </c>
      <c r="H270">
        <v>16.100000000000001</v>
      </c>
      <c r="I270">
        <v>16.100000000000001</v>
      </c>
      <c r="J270" s="1">
        <f>I270/B270</f>
        <v>1.0952380952380953</v>
      </c>
      <c r="K270" s="1">
        <f>H270/G270</f>
        <v>1.018987341772152</v>
      </c>
    </row>
    <row r="274" spans="1:11">
      <c r="A274">
        <v>124210</v>
      </c>
      <c r="B274">
        <v>29444</v>
      </c>
      <c r="C274" s="1">
        <f>B274/A274</f>
        <v>0.23705015699219065</v>
      </c>
    </row>
    <row r="275" spans="1:11">
      <c r="A275">
        <v>742611</v>
      </c>
      <c r="B275">
        <v>204679</v>
      </c>
      <c r="C275" s="1">
        <f>B275/A275</f>
        <v>0.2756207489520085</v>
      </c>
      <c r="K275" s="1"/>
    </row>
    <row r="276" spans="1:11">
      <c r="A276">
        <v>457391</v>
      </c>
      <c r="B276">
        <v>147332</v>
      </c>
      <c r="C276" s="1">
        <f>B276/A276</f>
        <v>0.32211390254727357</v>
      </c>
      <c r="K276" s="1"/>
    </row>
    <row r="277" spans="1:11">
      <c r="A277">
        <v>891854</v>
      </c>
      <c r="B277">
        <v>302813</v>
      </c>
      <c r="C277" s="1">
        <f>B277/A277</f>
        <v>0.33953203102750001</v>
      </c>
      <c r="K277" s="1"/>
    </row>
    <row r="278" spans="1:11">
      <c r="A278">
        <v>700363</v>
      </c>
      <c r="B278">
        <v>352809</v>
      </c>
      <c r="C278" s="1">
        <f>B278/A278</f>
        <v>0.50375162594254697</v>
      </c>
      <c r="K278" s="1"/>
    </row>
    <row r="279" spans="1:11">
      <c r="K279" s="1"/>
    </row>
    <row r="282" spans="1:11">
      <c r="A282" t="s">
        <v>283</v>
      </c>
      <c r="B282">
        <v>23</v>
      </c>
      <c r="C282" s="13">
        <v>362609</v>
      </c>
    </row>
    <row r="283" spans="1:11">
      <c r="A283" t="s">
        <v>284</v>
      </c>
      <c r="C283" s="13">
        <v>398478</v>
      </c>
      <c r="D283" s="1">
        <f>C283/C282</f>
        <v>1.0989192215306294</v>
      </c>
    </row>
    <row r="284" spans="1:11">
      <c r="C284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B1" sqref="B1:B6"/>
    </sheetView>
  </sheetViews>
  <sheetFormatPr defaultRowHeight="15"/>
  <cols>
    <col min="1" max="1" width="10.5703125" bestFit="1" customWidth="1"/>
  </cols>
  <sheetData>
    <row r="1" spans="1:4">
      <c r="A1" t="s">
        <v>181</v>
      </c>
      <c r="B1">
        <v>9656</v>
      </c>
    </row>
    <row r="2" spans="1:4">
      <c r="A2" t="s">
        <v>182</v>
      </c>
      <c r="B2">
        <v>20000</v>
      </c>
    </row>
    <row r="3" spans="1:4">
      <c r="A3" t="s">
        <v>183</v>
      </c>
      <c r="B3">
        <v>34540</v>
      </c>
    </row>
    <row r="4" spans="1:4">
      <c r="A4" t="s">
        <v>184</v>
      </c>
      <c r="B4">
        <v>59488</v>
      </c>
      <c r="D4">
        <f>B4+B6</f>
        <v>119072</v>
      </c>
    </row>
    <row r="5" spans="1:4">
      <c r="A5" t="s">
        <v>185</v>
      </c>
      <c r="B5">
        <v>4848</v>
      </c>
    </row>
    <row r="6" spans="1:4">
      <c r="A6" t="s">
        <v>186</v>
      </c>
      <c r="B6">
        <v>59584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5"/>
  <sheetViews>
    <sheetView workbookViewId="0">
      <selection activeCell="E2" sqref="E2"/>
    </sheetView>
  </sheetViews>
  <sheetFormatPr defaultRowHeight="15"/>
  <cols>
    <col min="5" max="5" width="39.7109375" bestFit="1" customWidth="1"/>
  </cols>
  <sheetData>
    <row r="1" spans="1:5">
      <c r="B1" t="s">
        <v>195</v>
      </c>
      <c r="C1" t="s">
        <v>196</v>
      </c>
      <c r="D1" t="s">
        <v>197</v>
      </c>
      <c r="E1" s="6" t="s">
        <v>238</v>
      </c>
    </row>
    <row r="2" spans="1: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topLeftCell="A4" workbookViewId="0">
      <selection activeCell="C35" sqref="C35"/>
    </sheetView>
  </sheetViews>
  <sheetFormatPr defaultRowHeight="15"/>
  <cols>
    <col min="1" max="1" width="21.5703125" bestFit="1" customWidth="1"/>
    <col min="2" max="2" width="14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5" si="3">256*1024</f>
        <v>262144</v>
      </c>
    </row>
    <row r="5" spans="1:6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topLeftCell="A25" workbookViewId="0">
      <selection activeCell="B55" sqref="B55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572432</v>
      </c>
      <c r="D2">
        <f t="shared" ref="D2:D54" si="0">$F$2-B2</f>
        <v>-310288</v>
      </c>
      <c r="E2" s="1">
        <f t="shared" ref="E2:E54" si="1">1-(D2/$F$2)</f>
        <v>2.18365478515625</v>
      </c>
      <c r="F2">
        <f t="shared" ref="F2:F54" si="2">256*1024</f>
        <v>262144</v>
      </c>
    </row>
    <row r="3" spans="1:6">
      <c r="A3" t="s">
        <v>36</v>
      </c>
      <c r="B3">
        <v>533516</v>
      </c>
      <c r="C3">
        <f t="shared" ref="C3:C54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  <row r="54" spans="1:6">
      <c r="A54" t="s">
        <v>253</v>
      </c>
      <c r="B54">
        <v>89472</v>
      </c>
      <c r="C54">
        <f t="shared" si="3"/>
        <v>6680</v>
      </c>
      <c r="D54">
        <f t="shared" si="0"/>
        <v>172672</v>
      </c>
      <c r="E54" s="1">
        <f t="shared" si="1"/>
        <v>0.34130859375</v>
      </c>
      <c r="F54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6"/>
  <sheetViews>
    <sheetView topLeftCell="A16" workbookViewId="0">
      <selection activeCell="I28" sqref="I28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367176</v>
      </c>
      <c r="D2">
        <f t="shared" ref="D2:D46" si="0">$F$2-B2</f>
        <v>-105032</v>
      </c>
      <c r="E2" s="1">
        <f t="shared" ref="E2:E46" si="1">1-(D2/$F$2)</f>
        <v>1.400665283203125</v>
      </c>
      <c r="F2">
        <f t="shared" ref="F2:F46" si="2">256*1024</f>
        <v>262144</v>
      </c>
    </row>
    <row r="3" spans="1:6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>
      <c r="A29" t="s">
        <v>48</v>
      </c>
      <c r="B29">
        <v>252316</v>
      </c>
      <c r="C29">
        <f t="shared" ref="C29:C46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  <row r="46" spans="1:6">
      <c r="A46" t="s">
        <v>253</v>
      </c>
      <c r="B46">
        <v>138664</v>
      </c>
      <c r="C46">
        <f t="shared" si="4"/>
        <v>14004</v>
      </c>
      <c r="D46">
        <f t="shared" si="0"/>
        <v>123480</v>
      </c>
      <c r="E46" s="1">
        <f t="shared" si="1"/>
        <v>0.528961181640625</v>
      </c>
      <c r="F46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topLeftCell="A61" workbookViewId="0">
      <selection activeCell="B79" sqref="B79"/>
    </sheetView>
  </sheetViews>
  <sheetFormatPr defaultRowHeight="15"/>
  <cols>
    <col min="1" max="1" width="12.42578125" bestFit="1" customWidth="1"/>
    <col min="4" max="4" width="9.140625" style="1"/>
  </cols>
  <sheetData>
    <row r="1" spans="1:4">
      <c r="B1" t="s">
        <v>66</v>
      </c>
      <c r="C1" t="s">
        <v>64</v>
      </c>
      <c r="D1" s="1" t="s">
        <v>65</v>
      </c>
    </row>
    <row r="2" spans="1:4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>
      <c r="B13">
        <v>609637</v>
      </c>
      <c r="C13">
        <v>31503</v>
      </c>
      <c r="D13" s="1">
        <f t="shared" si="0"/>
        <v>0.94832498683642885</v>
      </c>
    </row>
    <row r="14" spans="1:4">
      <c r="B14">
        <v>303246</v>
      </c>
      <c r="C14">
        <v>31007</v>
      </c>
      <c r="D14" s="1">
        <f t="shared" si="0"/>
        <v>0.89774968177651149</v>
      </c>
    </row>
    <row r="17" spans="2:4">
      <c r="B17">
        <v>221584</v>
      </c>
      <c r="C17">
        <v>49910</v>
      </c>
      <c r="D17" s="1">
        <f>(B17-C17)/B17</f>
        <v>0.77475810527835942</v>
      </c>
    </row>
    <row r="18" spans="2:4">
      <c r="B18">
        <v>385236</v>
      </c>
      <c r="C18">
        <v>102051</v>
      </c>
      <c r="D18" s="1">
        <f>(B18-C18)/B18</f>
        <v>0.73509485094850946</v>
      </c>
    </row>
    <row r="19" spans="2:4">
      <c r="B19">
        <v>900701</v>
      </c>
      <c r="C19">
        <v>211565</v>
      </c>
      <c r="D19" s="1">
        <f>(B19-C19)/B19</f>
        <v>0.76511073041997291</v>
      </c>
    </row>
    <row r="20" spans="2:4">
      <c r="B20">
        <v>1324687</v>
      </c>
      <c r="C20">
        <v>265815</v>
      </c>
      <c r="D20" s="1">
        <f>(B20-C20)/B20</f>
        <v>0.79933750387827462</v>
      </c>
    </row>
    <row r="24" spans="2:4">
      <c r="B24">
        <v>19403050</v>
      </c>
      <c r="C24">
        <v>386375</v>
      </c>
      <c r="D24" s="3">
        <f>B24/C24</f>
        <v>50.218181818181819</v>
      </c>
    </row>
    <row r="25" spans="2:4">
      <c r="B25">
        <v>12898540</v>
      </c>
      <c r="C25">
        <v>256850</v>
      </c>
      <c r="D25" s="3">
        <f>B25/C25</f>
        <v>50.218181818181819</v>
      </c>
    </row>
    <row r="26" spans="2:4">
      <c r="D26" s="3"/>
    </row>
    <row r="27" spans="2:4">
      <c r="B27">
        <v>25321632</v>
      </c>
      <c r="C27">
        <v>754600</v>
      </c>
      <c r="D27" s="3">
        <f t="shared" ref="D27:D37" si="1">B27/C27</f>
        <v>33.556363636363635</v>
      </c>
    </row>
    <row r="28" spans="2:4">
      <c r="B28">
        <v>7490979</v>
      </c>
      <c r="C28">
        <v>292335</v>
      </c>
      <c r="D28" s="3">
        <f t="shared" si="1"/>
        <v>25.624639540253476</v>
      </c>
    </row>
    <row r="29" spans="2:4">
      <c r="B29">
        <v>15277914</v>
      </c>
      <c r="C29">
        <v>596210</v>
      </c>
      <c r="D29" s="3">
        <f t="shared" si="1"/>
        <v>25.625054930309791</v>
      </c>
    </row>
    <row r="30" spans="2:4">
      <c r="B30">
        <v>12156075</v>
      </c>
      <c r="C30">
        <v>474375</v>
      </c>
      <c r="D30" s="3">
        <f t="shared" si="1"/>
        <v>25.625454545454545</v>
      </c>
    </row>
    <row r="31" spans="2:4">
      <c r="D31" s="3"/>
    </row>
    <row r="32" spans="2:4">
      <c r="D32" s="3"/>
    </row>
    <row r="33" spans="1:4">
      <c r="D33" s="3"/>
    </row>
    <row r="34" spans="1:4">
      <c r="B34">
        <v>8079665</v>
      </c>
      <c r="C34">
        <v>207925</v>
      </c>
      <c r="D34" s="3">
        <f t="shared" si="1"/>
        <v>38.858554767343996</v>
      </c>
    </row>
    <row r="35" spans="1:4">
      <c r="B35">
        <v>12576521</v>
      </c>
      <c r="C35">
        <v>345381</v>
      </c>
      <c r="D35" s="3">
        <f t="shared" si="1"/>
        <v>36.413470920519657</v>
      </c>
    </row>
    <row r="36" spans="1:4">
      <c r="B36">
        <v>25831030</v>
      </c>
      <c r="C36">
        <v>533011</v>
      </c>
      <c r="D36" s="3">
        <f t="shared" si="1"/>
        <v>48.462470755763015</v>
      </c>
    </row>
    <row r="37" spans="1:4">
      <c r="B37">
        <v>53728812</v>
      </c>
      <c r="C37">
        <v>862335</v>
      </c>
      <c r="D37" s="3">
        <f t="shared" si="1"/>
        <v>62.306194228461095</v>
      </c>
    </row>
    <row r="38" spans="1:4">
      <c r="D38" s="3"/>
    </row>
    <row r="39" spans="1:4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>
      <c r="B40">
        <v>345381</v>
      </c>
      <c r="C40">
        <v>16331</v>
      </c>
      <c r="D40" s="1">
        <f>(B40-C40)/B40</f>
        <v>0.95271598611388586</v>
      </c>
    </row>
    <row r="41" spans="1:4">
      <c r="B41">
        <v>533011</v>
      </c>
      <c r="C41">
        <v>91860</v>
      </c>
      <c r="D41" s="1">
        <f>(B41-C41)/B41</f>
        <v>0.82765834100984781</v>
      </c>
    </row>
    <row r="42" spans="1:4">
      <c r="B42">
        <v>862335</v>
      </c>
      <c r="C42">
        <v>271988</v>
      </c>
      <c r="D42" s="1">
        <f>(B42-C42)/B42</f>
        <v>0.68459125513866426</v>
      </c>
    </row>
    <row r="44" spans="1:4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>
      <c r="B45">
        <v>684522</v>
      </c>
      <c r="C45">
        <v>56463</v>
      </c>
      <c r="D45" s="1">
        <f>(B45-C45)/B45</f>
        <v>0.91751470369104282</v>
      </c>
    </row>
    <row r="46" spans="1:4">
      <c r="B46">
        <v>996768</v>
      </c>
      <c r="C46">
        <v>132268</v>
      </c>
      <c r="D46" s="1">
        <f>(B46-C46)/B46</f>
        <v>0.86730312369578477</v>
      </c>
    </row>
    <row r="47" spans="1:4">
      <c r="B47">
        <v>2370729</v>
      </c>
      <c r="C47">
        <v>191714</v>
      </c>
      <c r="D47" s="1">
        <f>(B47-C47)/B47</f>
        <v>0.91913289119085306</v>
      </c>
    </row>
    <row r="49" spans="1:4">
      <c r="B49">
        <v>7348896</v>
      </c>
      <c r="C49">
        <v>355300</v>
      </c>
      <c r="D49" s="3">
        <f>B49/C49</f>
        <v>20.683636363636364</v>
      </c>
    </row>
    <row r="50" spans="1:4">
      <c r="B50">
        <v>23102298</v>
      </c>
      <c r="C50">
        <v>684522</v>
      </c>
      <c r="D50" s="3">
        <f>B50/C50</f>
        <v>33.749533250940075</v>
      </c>
    </row>
    <row r="51" spans="1:4">
      <c r="B51">
        <v>40569034</v>
      </c>
      <c r="C51">
        <v>996768</v>
      </c>
      <c r="D51" s="3">
        <f>B51/C51</f>
        <v>40.700578268965295</v>
      </c>
    </row>
    <row r="52" spans="1:4">
      <c r="B52">
        <v>90746637</v>
      </c>
      <c r="C52">
        <v>2370729</v>
      </c>
      <c r="D52" s="3">
        <f>B52/C52</f>
        <v>38.277946150740974</v>
      </c>
    </row>
    <row r="54" spans="1:4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>
      <c r="B55">
        <v>530970</v>
      </c>
      <c r="C55">
        <v>16223</v>
      </c>
      <c r="D55" s="1">
        <f>(B55-C55)/B55</f>
        <v>0.96944648473548412</v>
      </c>
    </row>
    <row r="56" spans="1:4">
      <c r="B56">
        <v>771196</v>
      </c>
      <c r="C56">
        <v>53583</v>
      </c>
      <c r="D56" s="1">
        <f>(B56-C56)/B56</f>
        <v>0.93051960850419346</v>
      </c>
    </row>
    <row r="57" spans="1:4">
      <c r="B57">
        <v>234366</v>
      </c>
      <c r="C57">
        <v>34445</v>
      </c>
      <c r="D57" s="1">
        <f>(B57-C57)/B57</f>
        <v>0.85302902298114913</v>
      </c>
    </row>
    <row r="58" spans="1:4">
      <c r="B58">
        <v>686728</v>
      </c>
      <c r="C58">
        <v>79842</v>
      </c>
      <c r="D58" s="1">
        <f>(B58-C58)/B58</f>
        <v>0.8837356274973498</v>
      </c>
    </row>
    <row r="60" spans="1:4">
      <c r="B60">
        <v>149600</v>
      </c>
      <c r="C60">
        <v>304640</v>
      </c>
      <c r="D60" s="4">
        <f>C60/B60</f>
        <v>2.0363636363636362</v>
      </c>
    </row>
    <row r="61" spans="1:4">
      <c r="B61">
        <v>530972</v>
      </c>
      <c r="C61">
        <v>1422488</v>
      </c>
      <c r="D61" s="4">
        <f>C61/B61</f>
        <v>2.6790263893387976</v>
      </c>
    </row>
    <row r="62" spans="1:4">
      <c r="B62">
        <v>771197</v>
      </c>
      <c r="C62">
        <v>2648591</v>
      </c>
      <c r="D62" s="4">
        <f>C62/B62</f>
        <v>3.4343896565987677</v>
      </c>
    </row>
    <row r="63" spans="1:4">
      <c r="B63">
        <v>234366</v>
      </c>
      <c r="C63">
        <v>1173914</v>
      </c>
      <c r="D63" s="4">
        <f>C63/B63</f>
        <v>5.0088920747890056</v>
      </c>
    </row>
    <row r="64" spans="1:4">
      <c r="B64">
        <v>686730</v>
      </c>
      <c r="C64">
        <v>3358140</v>
      </c>
      <c r="D64" s="4">
        <f>C64/B64</f>
        <v>4.890044122144074</v>
      </c>
    </row>
    <row r="68" spans="2:4">
      <c r="B68">
        <v>255563</v>
      </c>
      <c r="C68">
        <v>36168</v>
      </c>
      <c r="D68" s="1">
        <f>(B68-C68)/B68</f>
        <v>0.85847716609994407</v>
      </c>
    </row>
    <row r="71" spans="2:4">
      <c r="B71">
        <v>255565</v>
      </c>
      <c r="C71">
        <v>1221560</v>
      </c>
      <c r="D71" s="4">
        <f>C71/B71</f>
        <v>4.779840745015945</v>
      </c>
    </row>
    <row r="77" spans="2:4">
      <c r="B77">
        <v>75736</v>
      </c>
      <c r="C77">
        <v>122</v>
      </c>
      <c r="D77" s="1">
        <f>(B77-C77)/B77</f>
        <v>0.99838914122742162</v>
      </c>
    </row>
    <row r="78" spans="2:4">
      <c r="B78">
        <v>219440</v>
      </c>
      <c r="C78">
        <v>17985</v>
      </c>
      <c r="D78" s="1">
        <f>(B78-C78)/B78</f>
        <v>0.91804137805322639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8"/>
  <sheetViews>
    <sheetView topLeftCell="A34" workbookViewId="0">
      <selection activeCell="A69" sqref="A69"/>
    </sheetView>
  </sheetViews>
  <sheetFormatPr defaultRowHeight="15"/>
  <cols>
    <col min="1" max="1" width="20" bestFit="1" customWidth="1"/>
    <col min="2" max="2" width="11.7109375" style="2" customWidth="1"/>
    <col min="3" max="3" width="9.140625" style="2"/>
    <col min="7" max="7" width="9.140625" style="1"/>
  </cols>
  <sheetData>
    <row r="1" spans="1:8">
      <c r="B1" s="2" t="s">
        <v>156</v>
      </c>
      <c r="C1" s="2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>
      <c r="A2" t="s">
        <v>81</v>
      </c>
      <c r="C2" s="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>
      <c r="A3" t="s">
        <v>83</v>
      </c>
      <c r="C3" s="2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>
      <c r="E4" s="2"/>
      <c r="F4" s="2"/>
    </row>
    <row r="5" spans="1:8">
      <c r="A5" t="s">
        <v>155</v>
      </c>
      <c r="B5" s="2">
        <v>8124</v>
      </c>
      <c r="C5" s="2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>
      <c r="A6" t="s">
        <v>157</v>
      </c>
      <c r="B6" s="2">
        <v>8984</v>
      </c>
      <c r="C6" s="2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>
      <c r="A7" t="s">
        <v>158</v>
      </c>
      <c r="B7" s="2">
        <v>10568</v>
      </c>
      <c r="C7" s="2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>
      <c r="A8" t="s">
        <v>159</v>
      </c>
      <c r="B8" s="2">
        <v>12544</v>
      </c>
      <c r="C8" s="2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>
      <c r="A9" t="s">
        <v>160</v>
      </c>
      <c r="B9" s="2">
        <v>15736</v>
      </c>
      <c r="C9" s="2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>
      <c r="A10" t="s">
        <v>161</v>
      </c>
      <c r="B10" s="2">
        <v>16672</v>
      </c>
      <c r="C10" s="2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>
      <c r="A11" t="s">
        <v>162</v>
      </c>
      <c r="B11" s="2">
        <v>17080</v>
      </c>
      <c r="C11" s="2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>
      <c r="A12" t="s">
        <v>163</v>
      </c>
      <c r="B12" s="2">
        <v>17316</v>
      </c>
      <c r="C12" s="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>
      <c r="A58" t="s">
        <v>244</v>
      </c>
      <c r="B58" s="2">
        <v>20900</v>
      </c>
      <c r="C58" s="2">
        <v>4084</v>
      </c>
      <c r="D58" s="2">
        <v>6904</v>
      </c>
      <c r="E58" s="2">
        <f t="shared" ref="E58:E59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  <row r="59" spans="1:8">
      <c r="A59" t="s">
        <v>253</v>
      </c>
      <c r="B59" s="2">
        <v>22004</v>
      </c>
      <c r="C59" s="2">
        <v>4080</v>
      </c>
      <c r="D59" s="2">
        <v>6900</v>
      </c>
      <c r="E59" s="2">
        <f t="shared" si="125"/>
        <v>32984</v>
      </c>
      <c r="F59" s="2">
        <f t="shared" ref="F59" si="128">H59-E59</f>
        <v>-216</v>
      </c>
      <c r="G59" s="1">
        <f t="shared" ref="G59" si="129">1-(F59/H59)</f>
        <v>1.006591796875</v>
      </c>
      <c r="H59">
        <v>32768</v>
      </c>
    </row>
    <row r="60" spans="1:8">
      <c r="A60" t="s">
        <v>254</v>
      </c>
      <c r="B60" s="2">
        <v>19216</v>
      </c>
      <c r="C60" s="2">
        <v>4080</v>
      </c>
      <c r="D60" s="2">
        <v>6896</v>
      </c>
      <c r="E60" s="2">
        <f t="shared" ref="E60" si="130">C60+D60+B60</f>
        <v>30192</v>
      </c>
      <c r="F60" s="2">
        <f t="shared" ref="F60" si="131">H60-E60</f>
        <v>2576</v>
      </c>
      <c r="G60" s="1">
        <f t="shared" ref="G60" si="132">1-(F60/H60)</f>
        <v>0.92138671875</v>
      </c>
      <c r="H60">
        <v>32768</v>
      </c>
    </row>
    <row r="61" spans="1:8">
      <c r="A61" t="s">
        <v>257</v>
      </c>
      <c r="B61" s="2">
        <v>20558</v>
      </c>
      <c r="C61" s="2">
        <v>4080</v>
      </c>
      <c r="D61" s="2">
        <v>6896</v>
      </c>
      <c r="E61" s="2">
        <f t="shared" ref="E61:E62" si="133">C61+D61+B61</f>
        <v>31534</v>
      </c>
      <c r="F61" s="2">
        <f t="shared" ref="F61" si="134">H61-E61</f>
        <v>1234</v>
      </c>
      <c r="G61" s="1">
        <f t="shared" ref="G61" si="135">1-(F61/H61)</f>
        <v>0.96234130859375</v>
      </c>
      <c r="H61">
        <v>32768</v>
      </c>
    </row>
    <row r="62" spans="1:8">
      <c r="A62" t="s">
        <v>266</v>
      </c>
      <c r="B62" s="2">
        <v>19920</v>
      </c>
      <c r="C62" s="2">
        <v>4080</v>
      </c>
      <c r="D62" s="2">
        <v>6896</v>
      </c>
      <c r="E62" s="2">
        <f t="shared" si="133"/>
        <v>30896</v>
      </c>
      <c r="F62" s="2">
        <f t="shared" ref="F62" si="136">H62-E62</f>
        <v>1872</v>
      </c>
      <c r="G62" s="1">
        <f t="shared" ref="G62" si="137">1-(F62/H62)</f>
        <v>0.94287109375</v>
      </c>
      <c r="H62">
        <v>32768</v>
      </c>
    </row>
    <row r="63" spans="1:8">
      <c r="A63" t="s">
        <v>267</v>
      </c>
      <c r="B63" s="2">
        <v>21212</v>
      </c>
      <c r="C63" s="2">
        <v>4080</v>
      </c>
      <c r="D63" s="2">
        <v>6896</v>
      </c>
      <c r="E63" s="2">
        <f t="shared" ref="E63:E64" si="138">C63+D63+B63</f>
        <v>32188</v>
      </c>
      <c r="F63" s="2">
        <f t="shared" ref="F63" si="139">H63-E63</f>
        <v>580</v>
      </c>
      <c r="G63" s="1">
        <f t="shared" ref="G63" si="140">1-(F63/H63)</f>
        <v>0.9822998046875</v>
      </c>
      <c r="H63">
        <v>32768</v>
      </c>
    </row>
    <row r="64" spans="1:8">
      <c r="A64" t="s">
        <v>268</v>
      </c>
      <c r="B64" s="2">
        <v>21156</v>
      </c>
      <c r="C64" s="2">
        <v>3088</v>
      </c>
      <c r="D64" s="2">
        <v>6900</v>
      </c>
      <c r="E64" s="2">
        <f t="shared" si="138"/>
        <v>31144</v>
      </c>
      <c r="F64" s="2">
        <f t="shared" ref="F64" si="141">H64-E64</f>
        <v>1624</v>
      </c>
      <c r="G64" s="1">
        <f t="shared" ref="G64" si="142">1-(F64/H64)</f>
        <v>0.950439453125</v>
      </c>
      <c r="H64">
        <v>32768</v>
      </c>
    </row>
    <row r="65" spans="1:8">
      <c r="A65" t="s">
        <v>269</v>
      </c>
      <c r="B65" s="2">
        <v>21796</v>
      </c>
      <c r="C65" s="2">
        <v>3088</v>
      </c>
      <c r="D65" s="2">
        <v>6900</v>
      </c>
      <c r="E65" s="2">
        <f t="shared" ref="E65" si="143">C65+D65+B65</f>
        <v>31784</v>
      </c>
      <c r="F65" s="2">
        <f t="shared" ref="F65" si="144">H65-E65</f>
        <v>984</v>
      </c>
      <c r="G65" s="1">
        <f t="shared" ref="G65" si="145">1-(F65/H65)</f>
        <v>0.969970703125</v>
      </c>
      <c r="H65">
        <v>32768</v>
      </c>
    </row>
    <row r="66" spans="1:8">
      <c r="A66" t="s">
        <v>270</v>
      </c>
      <c r="B66" s="2">
        <v>21860</v>
      </c>
      <c r="C66" s="2">
        <v>3088</v>
      </c>
      <c r="D66" s="2">
        <v>6892</v>
      </c>
      <c r="E66" s="2">
        <f t="shared" ref="E66" si="146">C66+D66+B66</f>
        <v>31840</v>
      </c>
      <c r="F66" s="2">
        <f t="shared" ref="F66" si="147">H66-E66</f>
        <v>928</v>
      </c>
      <c r="G66" s="1">
        <f t="shared" ref="G66" si="148">1-(F66/H66)</f>
        <v>0.9716796875</v>
      </c>
      <c r="H66">
        <v>32768</v>
      </c>
    </row>
    <row r="67" spans="1:8">
      <c r="A67" t="s">
        <v>271</v>
      </c>
      <c r="B67" s="2">
        <v>21752</v>
      </c>
      <c r="C67" s="2">
        <v>3088</v>
      </c>
      <c r="D67" s="2">
        <v>6892</v>
      </c>
      <c r="E67" s="2">
        <f t="shared" ref="E67" si="149">C67+D67+B67</f>
        <v>31732</v>
      </c>
      <c r="F67" s="2">
        <f t="shared" ref="F67" si="150">H67-E67</f>
        <v>1036</v>
      </c>
      <c r="G67" s="1">
        <f t="shared" ref="G67" si="151">1-(F67/H67)</f>
        <v>0.9683837890625</v>
      </c>
      <c r="H67">
        <v>32768</v>
      </c>
    </row>
    <row r="68" spans="1:8">
      <c r="A68" t="s">
        <v>272</v>
      </c>
      <c r="B68" s="2">
        <v>21824</v>
      </c>
      <c r="C68" s="2">
        <v>3088</v>
      </c>
      <c r="D68" s="2">
        <v>6892</v>
      </c>
      <c r="E68" s="2">
        <f t="shared" ref="E68" si="152">C68+D68+B68</f>
        <v>31804</v>
      </c>
      <c r="F68" s="2">
        <f t="shared" ref="F68" si="153">H68-E68</f>
        <v>964</v>
      </c>
      <c r="G68" s="1">
        <f t="shared" ref="G68" si="154">1-(F68/H68)</f>
        <v>0.9705810546875</v>
      </c>
      <c r="H68">
        <v>32768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tabSelected="1" topLeftCell="A19" workbookViewId="0">
      <selection activeCell="O30" sqref="O30"/>
    </sheetView>
  </sheetViews>
  <sheetFormatPr defaultRowHeight="1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0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85</v>
      </c>
      <c r="B2">
        <v>89472</v>
      </c>
      <c r="C2">
        <f>$E$2-B2</f>
        <v>172672</v>
      </c>
      <c r="D2" s="1">
        <f>1-(C2/$E$2)</f>
        <v>0.34130859375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N31" si="4">K2/30</f>
        <v>20.6</v>
      </c>
      <c r="M2">
        <v>623</v>
      </c>
      <c r="N2" s="4">
        <f t="shared" si="4"/>
        <v>20.766666666666666</v>
      </c>
      <c r="O2" s="4">
        <v>22</v>
      </c>
      <c r="P2" s="1">
        <f>(O2/G2)-1</f>
        <v>0.12627986348122855</v>
      </c>
    </row>
    <row r="3" spans="1:16">
      <c r="A3" t="s">
        <v>86</v>
      </c>
      <c r="B3">
        <v>138664</v>
      </c>
      <c r="C3">
        <f t="shared" ref="C3:C37" si="5">$E$2-B3</f>
        <v>123480</v>
      </c>
      <c r="D3" s="1">
        <f t="shared" ref="D3:D37" si="6">1-(C3/$E$2)</f>
        <v>0.528961181640625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>
        <v>448</v>
      </c>
      <c r="N3" s="4">
        <f t="shared" si="4"/>
        <v>14.933333333333334</v>
      </c>
      <c r="O3" s="4">
        <v>16</v>
      </c>
      <c r="P3" s="1">
        <f t="shared" ref="P3:P37" si="7">(O3/G3)-1</f>
        <v>0.17936117936117935</v>
      </c>
    </row>
    <row r="4" spans="1:16">
      <c r="A4" t="s">
        <v>87</v>
      </c>
      <c r="B4">
        <v>167620</v>
      </c>
      <c r="C4">
        <f t="shared" si="5"/>
        <v>94524</v>
      </c>
      <c r="D4" s="1">
        <f t="shared" si="6"/>
        <v>0.6394195556640625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>
        <v>945</v>
      </c>
      <c r="N4" s="4">
        <f t="shared" si="4"/>
        <v>31.5</v>
      </c>
      <c r="O4" s="4">
        <v>34</v>
      </c>
      <c r="P4" s="1">
        <f t="shared" si="7"/>
        <v>0.33507853403141374</v>
      </c>
    </row>
    <row r="5" spans="1:16">
      <c r="A5" t="s">
        <v>88</v>
      </c>
      <c r="B5">
        <v>134604</v>
      </c>
      <c r="C5">
        <f t="shared" si="5"/>
        <v>127540</v>
      </c>
      <c r="D5" s="1">
        <f t="shared" si="6"/>
        <v>0.5134735107421875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N10" si="8">K5/30</f>
        <v>35.700000000000003</v>
      </c>
      <c r="M5">
        <v>1078</v>
      </c>
      <c r="N5" s="4">
        <f t="shared" si="8"/>
        <v>35.93333333333333</v>
      </c>
      <c r="O5" s="4">
        <v>35</v>
      </c>
      <c r="P5" s="1">
        <f t="shared" si="7"/>
        <v>0.21951219512195119</v>
      </c>
    </row>
    <row r="6" spans="1:16">
      <c r="A6" t="s">
        <v>89</v>
      </c>
      <c r="B6">
        <v>133620</v>
      </c>
      <c r="C6">
        <f t="shared" si="5"/>
        <v>128524</v>
      </c>
      <c r="D6" s="1">
        <f t="shared" si="6"/>
        <v>0.5097198486328125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>
        <v>789</v>
      </c>
      <c r="N6" s="4">
        <f t="shared" si="8"/>
        <v>26.3</v>
      </c>
      <c r="O6" s="4">
        <v>28</v>
      </c>
      <c r="P6" s="1">
        <f t="shared" si="7"/>
        <v>0.25937031484257855</v>
      </c>
    </row>
    <row r="7" spans="1:16">
      <c r="A7" t="s">
        <v>90</v>
      </c>
      <c r="B7">
        <v>197068</v>
      </c>
      <c r="C7">
        <f t="shared" si="5"/>
        <v>65076</v>
      </c>
      <c r="D7" s="1">
        <f t="shared" si="6"/>
        <v>0.7517547607421875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>
        <v>630</v>
      </c>
      <c r="N7" s="4">
        <f t="shared" si="8"/>
        <v>21</v>
      </c>
      <c r="O7" s="4">
        <v>23</v>
      </c>
      <c r="P7" s="1">
        <f t="shared" si="7"/>
        <v>0.32437619961612274</v>
      </c>
    </row>
    <row r="8" spans="1:16">
      <c r="A8" t="s">
        <v>91</v>
      </c>
      <c r="B8">
        <v>154032</v>
      </c>
      <c r="C8">
        <f t="shared" si="5"/>
        <v>108112</v>
      </c>
      <c r="D8" s="1">
        <f t="shared" si="6"/>
        <v>0.58758544921875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>
        <v>1077</v>
      </c>
      <c r="N8" s="4">
        <f t="shared" si="8"/>
        <v>35.9</v>
      </c>
      <c r="O8" s="4">
        <v>35</v>
      </c>
      <c r="P8" s="1">
        <f t="shared" si="7"/>
        <v>0.16407982261640797</v>
      </c>
    </row>
    <row r="9" spans="1:16">
      <c r="A9" t="s">
        <v>92</v>
      </c>
      <c r="B9">
        <v>103356</v>
      </c>
      <c r="C9">
        <f t="shared" si="5"/>
        <v>158788</v>
      </c>
      <c r="D9" s="1">
        <f t="shared" si="6"/>
        <v>0.3942718505859375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>
        <v>1080</v>
      </c>
      <c r="N9" s="4">
        <f t="shared" si="8"/>
        <v>36</v>
      </c>
      <c r="O9" s="4">
        <v>35</v>
      </c>
      <c r="P9" s="1">
        <f t="shared" si="7"/>
        <v>6.0606060606060552E-2</v>
      </c>
    </row>
    <row r="10" spans="1:16">
      <c r="A10" t="s">
        <v>93</v>
      </c>
      <c r="B10">
        <v>129824</v>
      </c>
      <c r="C10">
        <f t="shared" si="5"/>
        <v>132320</v>
      </c>
      <c r="D10" s="1">
        <f t="shared" si="6"/>
        <v>0.4952392578125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>
        <v>952</v>
      </c>
      <c r="N10" s="4">
        <f>M10/30</f>
        <v>31.733333333333334</v>
      </c>
      <c r="O10" s="4">
        <v>0</v>
      </c>
      <c r="P10" s="1">
        <f t="shared" si="7"/>
        <v>-1</v>
      </c>
    </row>
    <row r="11" spans="1:16">
      <c r="A11" t="s">
        <v>94</v>
      </c>
      <c r="B11">
        <v>97796</v>
      </c>
      <c r="C11">
        <f t="shared" si="5"/>
        <v>164348</v>
      </c>
      <c r="D11" s="1">
        <f t="shared" si="6"/>
        <v>0.3730621337890625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>
        <v>1047</v>
      </c>
      <c r="N11" s="4">
        <f>M11/30</f>
        <v>34.9</v>
      </c>
      <c r="O11" s="4">
        <v>35</v>
      </c>
      <c r="P11" s="1">
        <f t="shared" si="7"/>
        <v>0.3157894736842104</v>
      </c>
    </row>
    <row r="12" spans="1:16">
      <c r="A12" t="s">
        <v>95</v>
      </c>
      <c r="B12">
        <v>197248</v>
      </c>
      <c r="C12">
        <f t="shared" si="5"/>
        <v>64896</v>
      </c>
      <c r="D12" s="1">
        <f t="shared" si="6"/>
        <v>0.75244140625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>
        <v>652</v>
      </c>
      <c r="N12" s="4">
        <f t="shared" si="4"/>
        <v>21.733333333333334</v>
      </c>
      <c r="O12" s="4">
        <v>24</v>
      </c>
      <c r="P12" s="1">
        <f t="shared" si="7"/>
        <v>0.34078212290502807</v>
      </c>
    </row>
    <row r="13" spans="1:16">
      <c r="A13" t="s">
        <v>96</v>
      </c>
      <c r="B13">
        <v>138752</v>
      </c>
      <c r="C13">
        <f t="shared" si="5"/>
        <v>123392</v>
      </c>
      <c r="D13" s="1">
        <f t="shared" si="6"/>
        <v>0.529296875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>
        <v>639</v>
      </c>
      <c r="N13" s="4">
        <f t="shared" si="4"/>
        <v>21.3</v>
      </c>
      <c r="O13" s="4">
        <v>22</v>
      </c>
      <c r="P13" s="1">
        <f t="shared" si="7"/>
        <v>0.25237191650853896</v>
      </c>
    </row>
    <row r="14" spans="1:16">
      <c r="A14" t="s">
        <v>97</v>
      </c>
      <c r="B14">
        <v>164136</v>
      </c>
      <c r="C14">
        <f t="shared" si="5"/>
        <v>98008</v>
      </c>
      <c r="D14" s="1">
        <f t="shared" si="6"/>
        <v>0.626129150390625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N19" si="9">K14/30</f>
        <v>22.166666666666668</v>
      </c>
      <c r="M14">
        <v>758</v>
      </c>
      <c r="N14" s="4">
        <f t="shared" si="9"/>
        <v>25.266666666666666</v>
      </c>
      <c r="O14" s="4">
        <v>27</v>
      </c>
      <c r="P14" s="1">
        <f t="shared" si="7"/>
        <v>0.29600000000000004</v>
      </c>
    </row>
    <row r="15" spans="1:16">
      <c r="A15" t="s">
        <v>98</v>
      </c>
      <c r="B15">
        <v>181388</v>
      </c>
      <c r="C15">
        <f t="shared" si="5"/>
        <v>80756</v>
      </c>
      <c r="D15" s="1">
        <f t="shared" si="6"/>
        <v>0.6919403076171875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>
        <v>1081</v>
      </c>
      <c r="N15" s="4">
        <f t="shared" si="9"/>
        <v>36.033333333333331</v>
      </c>
      <c r="O15" s="4">
        <v>35</v>
      </c>
      <c r="P15" s="1">
        <f t="shared" si="7"/>
        <v>0.2068965517241379</v>
      </c>
    </row>
    <row r="16" spans="1:16">
      <c r="A16" t="s">
        <v>99</v>
      </c>
      <c r="B16">
        <v>163660</v>
      </c>
      <c r="C16">
        <f t="shared" si="5"/>
        <v>98484</v>
      </c>
      <c r="D16" s="1">
        <f t="shared" si="6"/>
        <v>0.6243133544921875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>
        <v>991</v>
      </c>
      <c r="N16" s="4">
        <f t="shared" si="9"/>
        <v>33.033333333333331</v>
      </c>
      <c r="O16" s="4">
        <v>35</v>
      </c>
      <c r="P16" s="1">
        <f t="shared" si="7"/>
        <v>0.39257294429708223</v>
      </c>
    </row>
    <row r="17" spans="1:16">
      <c r="A17" t="s">
        <v>100</v>
      </c>
      <c r="B17">
        <v>197616</v>
      </c>
      <c r="C17">
        <f t="shared" si="5"/>
        <v>64528</v>
      </c>
      <c r="D17" s="1">
        <f t="shared" si="6"/>
        <v>0.75384521484375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>
        <v>771</v>
      </c>
      <c r="N17" s="4">
        <f t="shared" si="9"/>
        <v>25.7</v>
      </c>
      <c r="O17" s="4">
        <v>28</v>
      </c>
      <c r="P17" s="1">
        <f t="shared" si="7"/>
        <v>0.33757961783439483</v>
      </c>
    </row>
    <row r="18" spans="1:16">
      <c r="A18" t="s">
        <v>101</v>
      </c>
      <c r="B18">
        <v>74292</v>
      </c>
      <c r="C18">
        <f t="shared" si="5"/>
        <v>187852</v>
      </c>
      <c r="D18" s="1">
        <f t="shared" si="6"/>
        <v>0.2834014892578125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>
        <v>1083</v>
      </c>
      <c r="N18" s="4">
        <f t="shared" si="9"/>
        <v>36.1</v>
      </c>
      <c r="O18" s="4">
        <v>35</v>
      </c>
      <c r="P18" s="1">
        <f t="shared" si="7"/>
        <v>0.16022099447513805</v>
      </c>
    </row>
    <row r="19" spans="1:16">
      <c r="A19" t="s">
        <v>102</v>
      </c>
      <c r="B19">
        <v>70880</v>
      </c>
      <c r="C19">
        <f t="shared" si="5"/>
        <v>191264</v>
      </c>
      <c r="D19" s="1">
        <f t="shared" si="6"/>
        <v>0.2703857421875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>
        <v>935</v>
      </c>
      <c r="N19" s="4">
        <f t="shared" si="9"/>
        <v>31.166666666666668</v>
      </c>
      <c r="O19" s="4">
        <v>0</v>
      </c>
      <c r="P19" s="1">
        <f t="shared" si="7"/>
        <v>-1</v>
      </c>
    </row>
    <row r="20" spans="1:16">
      <c r="A20" t="s">
        <v>103</v>
      </c>
      <c r="B20">
        <v>80580</v>
      </c>
      <c r="C20">
        <f t="shared" si="5"/>
        <v>181564</v>
      </c>
      <c r="D20" s="1">
        <f t="shared" si="6"/>
        <v>0.3073883056640625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>
        <v>1083</v>
      </c>
      <c r="N20" s="4">
        <f t="shared" si="4"/>
        <v>36.1</v>
      </c>
      <c r="O20" s="4">
        <v>35</v>
      </c>
      <c r="P20" s="1">
        <f t="shared" si="7"/>
        <v>0.10642781875658591</v>
      </c>
    </row>
    <row r="21" spans="1:16">
      <c r="A21" t="s">
        <v>104</v>
      </c>
      <c r="B21">
        <v>113980</v>
      </c>
      <c r="C21">
        <f t="shared" si="5"/>
        <v>148164</v>
      </c>
      <c r="D21" s="1">
        <f t="shared" si="6"/>
        <v>0.4347991943359375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>
        <v>820</v>
      </c>
      <c r="N21" s="4">
        <f t="shared" si="4"/>
        <v>27.333333333333332</v>
      </c>
      <c r="O21" s="4">
        <v>29</v>
      </c>
      <c r="P21" s="1">
        <f t="shared" si="7"/>
        <v>0.38977635782747599</v>
      </c>
    </row>
    <row r="22" spans="1:16">
      <c r="A22" t="s">
        <v>105</v>
      </c>
      <c r="B22">
        <v>151444</v>
      </c>
      <c r="C22">
        <f t="shared" si="5"/>
        <v>110700</v>
      </c>
      <c r="D22" s="1">
        <f t="shared" si="6"/>
        <v>0.5777130126953125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>
        <v>980</v>
      </c>
      <c r="N22" s="4">
        <f t="shared" si="4"/>
        <v>32.666666666666664</v>
      </c>
      <c r="O22" s="4">
        <v>35</v>
      </c>
      <c r="P22" s="1">
        <f t="shared" si="7"/>
        <v>0.43442622950819687</v>
      </c>
    </row>
    <row r="23" spans="1:16">
      <c r="A23" t="s">
        <v>106</v>
      </c>
      <c r="B23">
        <v>168112</v>
      </c>
      <c r="C23">
        <f t="shared" si="5"/>
        <v>94032</v>
      </c>
      <c r="D23" s="1">
        <f t="shared" si="6"/>
        <v>0.64129638671875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N28" si="10">K23/30</f>
        <v>22.133333333333333</v>
      </c>
      <c r="M23">
        <v>715</v>
      </c>
      <c r="N23" s="4">
        <f t="shared" si="10"/>
        <v>23.833333333333332</v>
      </c>
      <c r="O23" s="4">
        <v>26</v>
      </c>
      <c r="P23" s="1">
        <f t="shared" si="7"/>
        <v>0.36602451838879158</v>
      </c>
    </row>
    <row r="24" spans="1:16">
      <c r="A24" t="s">
        <v>107</v>
      </c>
      <c r="B24">
        <v>183988</v>
      </c>
      <c r="C24">
        <f t="shared" si="5"/>
        <v>78156</v>
      </c>
      <c r="D24" s="1">
        <f t="shared" si="6"/>
        <v>0.7018585205078125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>
        <v>752</v>
      </c>
      <c r="N24" s="4">
        <f t="shared" si="10"/>
        <v>25.066666666666666</v>
      </c>
      <c r="O24" s="4">
        <v>26</v>
      </c>
      <c r="P24" s="1">
        <f t="shared" si="7"/>
        <v>0.23222748815165861</v>
      </c>
    </row>
    <row r="25" spans="1:16">
      <c r="A25" t="s">
        <v>108</v>
      </c>
      <c r="B25">
        <v>156788</v>
      </c>
      <c r="C25">
        <f t="shared" si="5"/>
        <v>105356</v>
      </c>
      <c r="D25" s="1">
        <f t="shared" si="6"/>
        <v>0.5980987548828125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>
        <v>768</v>
      </c>
      <c r="N25" s="4">
        <f t="shared" si="10"/>
        <v>25.6</v>
      </c>
      <c r="O25" s="4">
        <v>27</v>
      </c>
      <c r="P25" s="1">
        <f t="shared" si="7"/>
        <v>0.54875717017208414</v>
      </c>
    </row>
    <row r="26" spans="1:16">
      <c r="A26" t="s">
        <v>109</v>
      </c>
      <c r="B26">
        <v>136976</v>
      </c>
      <c r="C26">
        <f t="shared" si="5"/>
        <v>125168</v>
      </c>
      <c r="D26" s="1">
        <f t="shared" si="6"/>
        <v>0.52252197265625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>
        <v>808</v>
      </c>
      <c r="N26" s="4">
        <f t="shared" si="10"/>
        <v>26.933333333333334</v>
      </c>
      <c r="O26" s="4">
        <v>29</v>
      </c>
      <c r="P26" s="1">
        <f t="shared" si="7"/>
        <v>0.30434782608695654</v>
      </c>
    </row>
    <row r="27" spans="1:16">
      <c r="A27" t="s">
        <v>110</v>
      </c>
      <c r="B27">
        <v>68728</v>
      </c>
      <c r="C27">
        <f t="shared" si="5"/>
        <v>193416</v>
      </c>
      <c r="D27" s="1">
        <f t="shared" si="6"/>
        <v>0.262176513671875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>
        <v>1075</v>
      </c>
      <c r="N27" s="4">
        <f t="shared" si="10"/>
        <v>35.833333333333336</v>
      </c>
      <c r="O27" s="4">
        <v>35</v>
      </c>
      <c r="P27" s="1">
        <f t="shared" si="7"/>
        <v>0.3324873096446701</v>
      </c>
    </row>
    <row r="28" spans="1:16">
      <c r="A28" t="s">
        <v>111</v>
      </c>
      <c r="B28">
        <v>119224</v>
      </c>
      <c r="C28">
        <f t="shared" si="5"/>
        <v>142920</v>
      </c>
      <c r="D28" s="1">
        <f t="shared" si="6"/>
        <v>0.454803466796875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>
        <v>1080</v>
      </c>
      <c r="N28" s="4">
        <f t="shared" si="10"/>
        <v>36</v>
      </c>
      <c r="O28" s="4">
        <v>0</v>
      </c>
      <c r="P28" s="1">
        <f t="shared" si="7"/>
        <v>-1</v>
      </c>
    </row>
    <row r="29" spans="1:16">
      <c r="A29" t="s">
        <v>112</v>
      </c>
      <c r="B29">
        <v>106076</v>
      </c>
      <c r="C29">
        <f t="shared" si="5"/>
        <v>156068</v>
      </c>
      <c r="D29" s="1">
        <f t="shared" si="6"/>
        <v>0.4046478271484375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>
        <v>555</v>
      </c>
      <c r="N29" s="4">
        <f t="shared" si="4"/>
        <v>18.5</v>
      </c>
      <c r="O29" s="4">
        <v>20</v>
      </c>
      <c r="P29" s="1">
        <f t="shared" si="7"/>
        <v>0.26315789473684204</v>
      </c>
    </row>
    <row r="30" spans="1:16">
      <c r="A30" t="s">
        <v>113</v>
      </c>
      <c r="B30">
        <v>142768</v>
      </c>
      <c r="C30">
        <f t="shared" si="5"/>
        <v>119376</v>
      </c>
      <c r="D30" s="1">
        <f t="shared" si="6"/>
        <v>0.54461669921875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>
        <v>230</v>
      </c>
      <c r="N30" s="4">
        <f t="shared" si="4"/>
        <v>7.666666666666667</v>
      </c>
      <c r="O30" s="4">
        <v>8</v>
      </c>
      <c r="P30" s="1">
        <f t="shared" si="7"/>
        <v>0.13207547169811318</v>
      </c>
    </row>
    <row r="31" spans="1:16">
      <c r="A31" t="s">
        <v>114</v>
      </c>
      <c r="B31">
        <v>161720</v>
      </c>
      <c r="C31">
        <f t="shared" si="5"/>
        <v>100424</v>
      </c>
      <c r="D31" s="1">
        <f t="shared" si="6"/>
        <v>0.616912841796875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>
        <v>380</v>
      </c>
      <c r="N31" s="4">
        <f t="shared" si="4"/>
        <v>12.666666666666666</v>
      </c>
      <c r="O31" s="4">
        <v>14</v>
      </c>
      <c r="P31" s="1">
        <f t="shared" si="7"/>
        <v>0.19318181818181834</v>
      </c>
    </row>
    <row r="32" spans="1:16">
      <c r="A32" t="s">
        <v>115</v>
      </c>
      <c r="B32">
        <v>110740</v>
      </c>
      <c r="C32">
        <f t="shared" si="5"/>
        <v>151404</v>
      </c>
      <c r="D32" s="1">
        <f t="shared" si="6"/>
        <v>0.4224395751953125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N37" si="11">K32/30</f>
        <v>35.799999999999997</v>
      </c>
      <c r="M32">
        <v>1076</v>
      </c>
      <c r="N32" s="4">
        <f t="shared" si="11"/>
        <v>35.866666666666667</v>
      </c>
      <c r="O32" s="4">
        <v>35</v>
      </c>
      <c r="P32" s="1">
        <f t="shared" si="7"/>
        <v>0.37254901960784315</v>
      </c>
    </row>
    <row r="33" spans="1:16">
      <c r="A33" t="s">
        <v>116</v>
      </c>
      <c r="B33">
        <v>168980</v>
      </c>
      <c r="C33">
        <f t="shared" si="5"/>
        <v>93164</v>
      </c>
      <c r="D33" s="1">
        <f t="shared" si="6"/>
        <v>0.6446075439453125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>
        <v>785</v>
      </c>
      <c r="N33" s="4">
        <f t="shared" si="11"/>
        <v>26.166666666666668</v>
      </c>
      <c r="O33" s="4">
        <v>29</v>
      </c>
      <c r="P33" s="1">
        <f t="shared" si="7"/>
        <v>0.38977635782747599</v>
      </c>
    </row>
    <row r="34" spans="1:16">
      <c r="A34" t="s">
        <v>117</v>
      </c>
      <c r="B34">
        <v>184264</v>
      </c>
      <c r="C34">
        <f t="shared" si="5"/>
        <v>77880</v>
      </c>
      <c r="D34" s="1">
        <f t="shared" si="6"/>
        <v>0.702911376953125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>
        <v>787</v>
      </c>
      <c r="N34" s="4">
        <f t="shared" si="11"/>
        <v>26.233333333333334</v>
      </c>
      <c r="O34" s="4">
        <v>28</v>
      </c>
      <c r="P34" s="1">
        <f t="shared" si="7"/>
        <v>0.41176470588235303</v>
      </c>
    </row>
    <row r="35" spans="1:16">
      <c r="A35" t="s">
        <v>118</v>
      </c>
      <c r="B35">
        <v>195892</v>
      </c>
      <c r="C35">
        <f t="shared" si="5"/>
        <v>66252</v>
      </c>
      <c r="D35" s="1">
        <f t="shared" si="6"/>
        <v>0.7472686767578125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>
        <v>467</v>
      </c>
      <c r="N35" s="4">
        <f t="shared" si="11"/>
        <v>15.566666666666666</v>
      </c>
      <c r="O35" s="4">
        <v>17</v>
      </c>
      <c r="P35" s="1">
        <f t="shared" si="7"/>
        <v>0.24087591240875916</v>
      </c>
    </row>
    <row r="36" spans="1:16">
      <c r="A36" t="s">
        <v>119</v>
      </c>
      <c r="B36">
        <v>186336</v>
      </c>
      <c r="C36">
        <f t="shared" si="5"/>
        <v>75808</v>
      </c>
      <c r="D36" s="1">
        <f t="shared" si="6"/>
        <v>0.7108154296875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>
        <v>370</v>
      </c>
      <c r="N36" s="4">
        <f t="shared" si="11"/>
        <v>12.333333333333334</v>
      </c>
      <c r="O36" s="4">
        <v>13</v>
      </c>
      <c r="P36" s="1">
        <f t="shared" si="7"/>
        <v>0.19999999999999996</v>
      </c>
    </row>
    <row r="37" spans="1:16">
      <c r="A37" t="s">
        <v>120</v>
      </c>
      <c r="B37">
        <v>198756</v>
      </c>
      <c r="C37">
        <f t="shared" si="5"/>
        <v>63388</v>
      </c>
      <c r="D37" s="1">
        <f t="shared" si="6"/>
        <v>0.7581939697265625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>
        <v>271</v>
      </c>
      <c r="N37" s="4">
        <f t="shared" si="11"/>
        <v>9.0333333333333332</v>
      </c>
      <c r="O37" s="4">
        <v>0</v>
      </c>
      <c r="P37" s="1">
        <f t="shared" si="7"/>
        <v>-1</v>
      </c>
    </row>
  </sheetData>
  <conditionalFormatting sqref="C2:C37">
    <cfRule type="colorScale" priority="28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2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2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2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2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 N2:N10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 N24:N28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 N15:N19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 N33:N37">
    <cfRule type="colorScale" priority="1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 N11:N14">
    <cfRule type="colorScale" priority="1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 N20:N23">
    <cfRule type="colorScale" priority="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 N29:N32">
    <cfRule type="colorScale" priority="8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O2:O37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  <x14:sparklineGroup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activeCell="O1" sqref="O1:O31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1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121</v>
      </c>
      <c r="B2">
        <v>96804</v>
      </c>
      <c r="C2">
        <f>$E$2-B2</f>
        <v>165340</v>
      </c>
      <c r="D2" s="1">
        <f>1-(C2/$E$2)</f>
        <v>0.3692779541015625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>
        <v>610</v>
      </c>
      <c r="N2" s="4">
        <f t="shared" ref="N2:N31" si="5">M2/30</f>
        <v>20.333333333333332</v>
      </c>
      <c r="O2" s="4">
        <v>21</v>
      </c>
      <c r="P2" s="1">
        <f>(O2/G2)-1</f>
        <v>0.14754098360655732</v>
      </c>
    </row>
    <row r="3" spans="1:16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>
        <v>494</v>
      </c>
      <c r="N3" s="4">
        <f t="shared" si="5"/>
        <v>16.466666666666665</v>
      </c>
      <c r="O3" s="4">
        <v>18</v>
      </c>
      <c r="P3" s="1">
        <f t="shared" ref="P3:P31" si="9">(O3/G3)-1</f>
        <v>0.14406779661016955</v>
      </c>
    </row>
    <row r="4" spans="1:16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10">K4/30</f>
        <v>31.8</v>
      </c>
      <c r="M4">
        <v>1072</v>
      </c>
      <c r="N4" s="4">
        <f t="shared" si="5"/>
        <v>35.733333333333334</v>
      </c>
      <c r="O4" s="4">
        <v>35</v>
      </c>
      <c r="P4" s="1">
        <f t="shared" si="9"/>
        <v>0.39442231075697198</v>
      </c>
    </row>
    <row r="5" spans="1:16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1">K5/30</f>
        <v>35.666666666666664</v>
      </c>
      <c r="M5">
        <v>1079</v>
      </c>
      <c r="N5" s="4">
        <f t="shared" si="5"/>
        <v>35.966666666666669</v>
      </c>
      <c r="O5" s="4">
        <v>35</v>
      </c>
      <c r="P5" s="1">
        <f t="shared" si="9"/>
        <v>0.21107266435986172</v>
      </c>
    </row>
    <row r="6" spans="1:16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1"/>
        <v>31.766666666666666</v>
      </c>
      <c r="M6">
        <v>1076</v>
      </c>
      <c r="N6" s="4">
        <f t="shared" si="5"/>
        <v>35.866666666666667</v>
      </c>
      <c r="O6" s="4">
        <v>35</v>
      </c>
      <c r="P6" s="1">
        <f t="shared" si="9"/>
        <v>0.40562248995983952</v>
      </c>
    </row>
    <row r="7" spans="1:16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1"/>
        <v>25.633333333333333</v>
      </c>
      <c r="M7">
        <v>853</v>
      </c>
      <c r="N7" s="4">
        <f t="shared" si="5"/>
        <v>28.433333333333334</v>
      </c>
      <c r="O7" s="4">
        <v>30</v>
      </c>
      <c r="P7" s="1">
        <f t="shared" si="9"/>
        <v>0.4285714285714286</v>
      </c>
    </row>
    <row r="8" spans="1:16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1"/>
        <v>35.799999999999997</v>
      </c>
      <c r="M8">
        <v>1081</v>
      </c>
      <c r="N8" s="4">
        <f t="shared" si="5"/>
        <v>36.033333333333331</v>
      </c>
      <c r="O8" s="4">
        <v>35</v>
      </c>
      <c r="P8" s="1">
        <f t="shared" si="9"/>
        <v>0.12419700214132767</v>
      </c>
    </row>
    <row r="9" spans="1:16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1"/>
        <v>29.466666666666665</v>
      </c>
      <c r="M9">
        <v>953</v>
      </c>
      <c r="N9" s="4">
        <f t="shared" si="5"/>
        <v>31.766666666666666</v>
      </c>
      <c r="O9" s="4">
        <v>35</v>
      </c>
      <c r="P9" s="1">
        <f t="shared" si="9"/>
        <v>0.5648286140089418</v>
      </c>
    </row>
    <row r="10" spans="1:16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1"/>
        <v>29.333333333333332</v>
      </c>
      <c r="M10">
        <v>999</v>
      </c>
      <c r="N10" s="4">
        <f t="shared" si="5"/>
        <v>33.299999999999997</v>
      </c>
      <c r="O10" s="4">
        <v>35</v>
      </c>
      <c r="P10" s="1">
        <f t="shared" si="9"/>
        <v>0.50862068965517238</v>
      </c>
    </row>
    <row r="11" spans="1:16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1"/>
        <v>22.966666666666665</v>
      </c>
      <c r="M11">
        <v>769</v>
      </c>
      <c r="N11" s="4">
        <f t="shared" si="5"/>
        <v>25.633333333333333</v>
      </c>
      <c r="O11" s="4">
        <v>28</v>
      </c>
      <c r="P11" s="1">
        <f t="shared" si="9"/>
        <v>0.348314606741573</v>
      </c>
    </row>
    <row r="12" spans="1:16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1"/>
        <v>15.1</v>
      </c>
      <c r="M12">
        <v>477</v>
      </c>
      <c r="N12" s="4">
        <f t="shared" si="5"/>
        <v>15.9</v>
      </c>
      <c r="O12" s="4">
        <v>17</v>
      </c>
      <c r="P12" s="1">
        <f t="shared" si="9"/>
        <v>0.32467532467532467</v>
      </c>
    </row>
    <row r="13" spans="1:16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1"/>
        <v>20.133333333333333</v>
      </c>
      <c r="M13">
        <v>641</v>
      </c>
      <c r="N13" s="4">
        <f t="shared" si="5"/>
        <v>21.366666666666667</v>
      </c>
      <c r="O13" s="4">
        <v>23</v>
      </c>
      <c r="P13" s="1">
        <f t="shared" si="9"/>
        <v>0.36904761904761907</v>
      </c>
    </row>
    <row r="14" spans="1:16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1"/>
        <v>14.366666666666667</v>
      </c>
      <c r="M14">
        <v>526</v>
      </c>
      <c r="N14" s="4">
        <f t="shared" si="5"/>
        <v>17.533333333333335</v>
      </c>
      <c r="O14" s="4">
        <v>19</v>
      </c>
      <c r="P14" s="1">
        <f t="shared" si="9"/>
        <v>0.53638814016172498</v>
      </c>
    </row>
    <row r="15" spans="1:16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1"/>
        <v>15.566666666666666</v>
      </c>
      <c r="M15">
        <v>468</v>
      </c>
      <c r="N15" s="4">
        <f t="shared" si="5"/>
        <v>15.6</v>
      </c>
      <c r="O15" s="4">
        <v>16.5</v>
      </c>
      <c r="P15" s="1">
        <f t="shared" si="9"/>
        <v>0.22828784119106693</v>
      </c>
    </row>
    <row r="16" spans="1:16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1"/>
        <v>15.5</v>
      </c>
      <c r="M16">
        <v>541</v>
      </c>
      <c r="N16" s="4">
        <f t="shared" si="5"/>
        <v>18.033333333333335</v>
      </c>
      <c r="O16" s="4">
        <v>20</v>
      </c>
      <c r="P16" s="1">
        <f t="shared" si="9"/>
        <v>0.53452685421994883</v>
      </c>
    </row>
    <row r="17" spans="1:16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1"/>
        <v>22.3</v>
      </c>
      <c r="M17">
        <v>691</v>
      </c>
      <c r="N17" s="4">
        <f t="shared" si="5"/>
        <v>23.033333333333335</v>
      </c>
      <c r="O17" s="4">
        <v>24</v>
      </c>
      <c r="P17" s="1">
        <f t="shared" si="9"/>
        <v>0.29263913824057441</v>
      </c>
    </row>
    <row r="18" spans="1:16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1"/>
        <v>15.733333333333333</v>
      </c>
      <c r="M18">
        <v>523</v>
      </c>
      <c r="N18" s="4">
        <f t="shared" si="5"/>
        <v>17.433333333333334</v>
      </c>
      <c r="O18" s="4">
        <v>19</v>
      </c>
      <c r="P18" s="1">
        <f t="shared" si="9"/>
        <v>0.39705882352941191</v>
      </c>
    </row>
    <row r="19" spans="1:16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1"/>
        <v>33.333333333333336</v>
      </c>
      <c r="M19">
        <v>1072</v>
      </c>
      <c r="N19" s="4">
        <f t="shared" si="5"/>
        <v>35.733333333333334</v>
      </c>
      <c r="O19" s="4">
        <v>35</v>
      </c>
      <c r="P19" s="1">
        <f t="shared" si="9"/>
        <v>0.74708818635607299</v>
      </c>
    </row>
    <row r="20" spans="1:16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1"/>
        <v>27.433333333333334</v>
      </c>
      <c r="M20">
        <v>930</v>
      </c>
      <c r="N20" s="4">
        <f t="shared" si="5"/>
        <v>31</v>
      </c>
      <c r="O20" s="4">
        <v>34</v>
      </c>
      <c r="P20" s="1">
        <f t="shared" si="9"/>
        <v>0.56682027649769595</v>
      </c>
    </row>
    <row r="21" spans="1:16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1"/>
        <v>29.466666666666665</v>
      </c>
      <c r="M21">
        <v>1020</v>
      </c>
      <c r="N21" s="4">
        <f t="shared" si="5"/>
        <v>34</v>
      </c>
      <c r="O21" s="4">
        <v>35</v>
      </c>
      <c r="P21" s="1">
        <f t="shared" si="9"/>
        <v>0.51079136690647475</v>
      </c>
    </row>
    <row r="22" spans="1:16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1"/>
        <v>19.666666666666668</v>
      </c>
      <c r="M22">
        <v>627</v>
      </c>
      <c r="N22" s="4">
        <f t="shared" si="5"/>
        <v>20.9</v>
      </c>
      <c r="O22" s="4">
        <v>22.3</v>
      </c>
      <c r="P22" s="1">
        <f t="shared" si="9"/>
        <v>0.35151515151515156</v>
      </c>
    </row>
    <row r="23" spans="1:16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1"/>
        <v>18.266666666666666</v>
      </c>
      <c r="M23">
        <v>610</v>
      </c>
      <c r="N23" s="4">
        <f t="shared" si="5"/>
        <v>20.333333333333332</v>
      </c>
      <c r="O23" s="4">
        <v>21.3</v>
      </c>
      <c r="P23" s="1">
        <f t="shared" si="9"/>
        <v>0.37419354838709684</v>
      </c>
    </row>
    <row r="24" spans="1:16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1"/>
        <v>23.2</v>
      </c>
      <c r="M24">
        <v>813</v>
      </c>
      <c r="N24" s="4">
        <f t="shared" si="5"/>
        <v>27.1</v>
      </c>
      <c r="O24" s="4">
        <v>30</v>
      </c>
      <c r="P24" s="1">
        <f t="shared" si="9"/>
        <v>0.64835164835164849</v>
      </c>
    </row>
    <row r="25" spans="1:16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1"/>
        <v>20.666666666666668</v>
      </c>
      <c r="M25">
        <v>699</v>
      </c>
      <c r="N25" s="4">
        <f t="shared" si="5"/>
        <v>23.3</v>
      </c>
      <c r="O25" s="4">
        <v>25</v>
      </c>
      <c r="P25" s="1">
        <f t="shared" si="9"/>
        <v>0.43403441682600374</v>
      </c>
    </row>
    <row r="26" spans="1:16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1"/>
        <v>25.233333333333334</v>
      </c>
      <c r="M26">
        <v>778</v>
      </c>
      <c r="N26" s="4">
        <f t="shared" si="5"/>
        <v>25.933333333333334</v>
      </c>
      <c r="O26" s="4">
        <v>28</v>
      </c>
      <c r="P26" s="1">
        <f t="shared" si="9"/>
        <v>0.34400000000000008</v>
      </c>
    </row>
    <row r="27" spans="1:16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1"/>
        <v>19.033333333333335</v>
      </c>
      <c r="M27">
        <v>601</v>
      </c>
      <c r="N27" s="4">
        <f t="shared" si="5"/>
        <v>20.033333333333335</v>
      </c>
      <c r="O27" s="4">
        <v>21.3</v>
      </c>
      <c r="P27" s="1">
        <f t="shared" si="9"/>
        <v>0.33402922755741127</v>
      </c>
    </row>
    <row r="28" spans="1:16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1"/>
        <v>15.566666666666666</v>
      </c>
      <c r="M28">
        <v>500</v>
      </c>
      <c r="N28" s="4">
        <f t="shared" si="5"/>
        <v>16.666666666666668</v>
      </c>
      <c r="O28" s="4">
        <v>18</v>
      </c>
      <c r="P28" s="1">
        <f t="shared" si="9"/>
        <v>0.33663366336633671</v>
      </c>
    </row>
    <row r="29" spans="1:16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1"/>
        <v>29.233333333333334</v>
      </c>
      <c r="M29">
        <v>1013</v>
      </c>
      <c r="N29" s="4">
        <f t="shared" si="5"/>
        <v>33.766666666666666</v>
      </c>
      <c r="O29" s="4">
        <v>35</v>
      </c>
      <c r="P29" s="1">
        <f t="shared" si="9"/>
        <v>0.5350877192982455</v>
      </c>
    </row>
    <row r="30" spans="1:16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1"/>
        <v>29.866666666666667</v>
      </c>
      <c r="M30">
        <v>1008</v>
      </c>
      <c r="N30" s="4">
        <f t="shared" si="5"/>
        <v>33.6</v>
      </c>
      <c r="O30" s="4">
        <v>35</v>
      </c>
      <c r="P30" s="1">
        <f t="shared" si="9"/>
        <v>0.47471910112359539</v>
      </c>
    </row>
    <row r="31" spans="1:16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1"/>
        <v>16.7</v>
      </c>
      <c r="M31">
        <v>587</v>
      </c>
      <c r="N31" s="4">
        <f t="shared" si="5"/>
        <v>19.566666666666666</v>
      </c>
      <c r="O31" s="4">
        <v>20</v>
      </c>
      <c r="P31" s="1">
        <f t="shared" si="9"/>
        <v>0.49253731343283569</v>
      </c>
    </row>
    <row r="32" spans="1:16">
      <c r="A32" t="s">
        <v>151</v>
      </c>
      <c r="B32">
        <v>143968</v>
      </c>
      <c r="C32">
        <f t="shared" si="6"/>
        <v>118176</v>
      </c>
      <c r="D32" s="1">
        <f t="shared" si="7"/>
        <v>0.5491943359375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N32" s="4"/>
      <c r="O32" s="4"/>
      <c r="P32" s="1"/>
    </row>
    <row r="33" spans="1:16">
      <c r="A33" t="s">
        <v>152</v>
      </c>
      <c r="B33">
        <v>92084</v>
      </c>
      <c r="C33">
        <f t="shared" si="6"/>
        <v>170060</v>
      </c>
      <c r="D33" s="1">
        <f t="shared" si="7"/>
        <v>0.3512725830078125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N33" s="4"/>
      <c r="O33" s="4"/>
      <c r="P33" s="1"/>
    </row>
  </sheetData>
  <conditionalFormatting sqref="C2:C33">
    <cfRule type="colorScale" priority="5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N2:O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21CAF72-2AF7-4E10-80D4-49E1123EB2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Levels'!L2:L2</xm:f>
              <xm:sqref>M2</xm:sqref>
            </x14:sparkline>
          </x14:sparklines>
        </x14:sparklineGroup>
        <x14:sparklineGroup displayEmptyCellsAs="span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  <x14:sparklineGroup displayEmptyCellsAs="span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020B-64A4-492D-9830-6A4BD6B3C292}">
  <dimension ref="A1:F41"/>
  <sheetViews>
    <sheetView workbookViewId="0">
      <selection activeCell="B40" sqref="B40"/>
    </sheetView>
  </sheetViews>
  <sheetFormatPr defaultRowHeight="15"/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199</v>
      </c>
    </row>
    <row r="2" spans="1:6">
      <c r="A2" t="s">
        <v>85</v>
      </c>
      <c r="B2">
        <v>194672</v>
      </c>
      <c r="C2">
        <f>$E$2-B2</f>
        <v>67472</v>
      </c>
      <c r="D2" s="1">
        <f>1-(C2/$E$2)</f>
        <v>0.74261474609375</v>
      </c>
      <c r="E2">
        <f t="shared" ref="E2:E10" si="0">256*1024</f>
        <v>262144</v>
      </c>
      <c r="F2" s="4">
        <v>0</v>
      </c>
    </row>
    <row r="3" spans="1:6">
      <c r="A3" t="s">
        <v>86</v>
      </c>
      <c r="B3">
        <v>193260</v>
      </c>
      <c r="C3">
        <f t="shared" ref="C3:C10" si="1">$E$2-B3</f>
        <v>68884</v>
      </c>
      <c r="D3" s="1">
        <f t="shared" ref="D3:D10" si="2">1-(C3/$E$2)</f>
        <v>0.7372283935546875</v>
      </c>
      <c r="E3">
        <f t="shared" si="0"/>
        <v>262144</v>
      </c>
      <c r="F3" s="4">
        <v>0</v>
      </c>
    </row>
    <row r="4" spans="1:6">
      <c r="A4" t="s">
        <v>87</v>
      </c>
      <c r="B4">
        <v>159596</v>
      </c>
      <c r="C4">
        <f t="shared" si="1"/>
        <v>102548</v>
      </c>
      <c r="D4" s="1">
        <f t="shared" si="2"/>
        <v>0.6088104248046875</v>
      </c>
      <c r="E4">
        <f t="shared" si="0"/>
        <v>262144</v>
      </c>
      <c r="F4" s="4">
        <v>0</v>
      </c>
    </row>
    <row r="5" spans="1:6">
      <c r="A5" t="s">
        <v>88</v>
      </c>
      <c r="B5">
        <v>334084</v>
      </c>
      <c r="C5">
        <f t="shared" si="1"/>
        <v>-71940</v>
      </c>
      <c r="D5" s="1">
        <f t="shared" si="2"/>
        <v>1.2744293212890625</v>
      </c>
      <c r="E5">
        <f t="shared" si="0"/>
        <v>262144</v>
      </c>
      <c r="F5" s="4">
        <v>0</v>
      </c>
    </row>
    <row r="6" spans="1:6">
      <c r="A6" t="s">
        <v>89</v>
      </c>
      <c r="B6">
        <v>249652</v>
      </c>
      <c r="C6">
        <f t="shared" si="1"/>
        <v>12492</v>
      </c>
      <c r="D6" s="1">
        <f t="shared" si="2"/>
        <v>0.9523468017578125</v>
      </c>
      <c r="E6">
        <f t="shared" si="0"/>
        <v>262144</v>
      </c>
      <c r="F6" s="4">
        <v>0</v>
      </c>
    </row>
    <row r="7" spans="1:6">
      <c r="A7" t="s">
        <v>90</v>
      </c>
      <c r="B7">
        <v>384784</v>
      </c>
      <c r="C7">
        <f t="shared" si="1"/>
        <v>-122640</v>
      </c>
      <c r="D7" s="1">
        <f t="shared" si="2"/>
        <v>1.46783447265625</v>
      </c>
      <c r="E7">
        <f t="shared" si="0"/>
        <v>262144</v>
      </c>
      <c r="F7" s="4">
        <v>0</v>
      </c>
    </row>
    <row r="8" spans="1:6">
      <c r="A8" t="s">
        <v>91</v>
      </c>
      <c r="B8">
        <v>416804</v>
      </c>
      <c r="C8">
        <f t="shared" si="1"/>
        <v>-154660</v>
      </c>
      <c r="D8" s="1">
        <f t="shared" si="2"/>
        <v>1.5899810791015625</v>
      </c>
      <c r="E8">
        <f t="shared" si="0"/>
        <v>262144</v>
      </c>
      <c r="F8" s="4">
        <v>0</v>
      </c>
    </row>
    <row r="9" spans="1:6">
      <c r="A9" t="s">
        <v>92</v>
      </c>
      <c r="B9">
        <v>196672</v>
      </c>
      <c r="C9">
        <f t="shared" si="1"/>
        <v>65472</v>
      </c>
      <c r="D9" s="1">
        <f t="shared" si="2"/>
        <v>0.750244140625</v>
      </c>
      <c r="E9">
        <f t="shared" si="0"/>
        <v>262144</v>
      </c>
      <c r="F9" s="4">
        <v>0</v>
      </c>
    </row>
    <row r="10" spans="1:6">
      <c r="A10" t="s">
        <v>93</v>
      </c>
      <c r="C10">
        <f t="shared" si="1"/>
        <v>262144</v>
      </c>
      <c r="D10" s="1">
        <f t="shared" si="2"/>
        <v>0</v>
      </c>
      <c r="E10">
        <f t="shared" si="0"/>
        <v>262144</v>
      </c>
      <c r="F10" s="4">
        <v>0</v>
      </c>
    </row>
    <row r="32" spans="1:1">
      <c r="A32" t="s">
        <v>91</v>
      </c>
    </row>
    <row r="33" spans="1:3">
      <c r="A33" t="s">
        <v>274</v>
      </c>
      <c r="B33">
        <v>38480</v>
      </c>
    </row>
    <row r="34" spans="1:3">
      <c r="A34" t="s">
        <v>275</v>
      </c>
      <c r="B34">
        <v>105440</v>
      </c>
      <c r="C34">
        <v>66960</v>
      </c>
    </row>
    <row r="35" spans="1:3">
      <c r="A35" t="s">
        <v>276</v>
      </c>
      <c r="B35">
        <v>179980</v>
      </c>
      <c r="C35">
        <v>285420</v>
      </c>
    </row>
    <row r="36" spans="1:3">
      <c r="A36" t="s">
        <v>277</v>
      </c>
      <c r="B36">
        <v>45032</v>
      </c>
      <c r="C36">
        <v>330452</v>
      </c>
    </row>
    <row r="37" spans="1:3">
      <c r="A37" t="s">
        <v>278</v>
      </c>
      <c r="B37">
        <v>6136</v>
      </c>
      <c r="C37">
        <v>337440</v>
      </c>
    </row>
    <row r="38" spans="1:3">
      <c r="A38" t="s">
        <v>279</v>
      </c>
      <c r="B38">
        <v>33736</v>
      </c>
      <c r="C38">
        <v>371176</v>
      </c>
    </row>
    <row r="39" spans="1:3">
      <c r="A39" t="s">
        <v>282</v>
      </c>
      <c r="B39">
        <v>35928</v>
      </c>
      <c r="C39">
        <v>407104</v>
      </c>
    </row>
    <row r="40" spans="1:3">
      <c r="A40" t="s">
        <v>280</v>
      </c>
      <c r="B40">
        <f>C40-C39</f>
        <v>48136</v>
      </c>
      <c r="C40">
        <v>455240</v>
      </c>
    </row>
    <row r="41" spans="1:3">
      <c r="A41" t="s">
        <v>281</v>
      </c>
      <c r="B41">
        <f>C41-C40</f>
        <v>2076</v>
      </c>
      <c r="C41">
        <v>457316</v>
      </c>
    </row>
  </sheetData>
  <conditionalFormatting sqref="C2:C10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2:F10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Sigil Levels</vt:lpstr>
      <vt:lpstr>Plutonia Levels</vt:lpstr>
      <vt:lpstr>TNT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2020-10-30T17:17:34Z</dcterms:modified>
</cp:coreProperties>
</file>