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Usuario\Downloads\"/>
    </mc:Choice>
  </mc:AlternateContent>
  <xr:revisionPtr revIDLastSave="0" documentId="13_ncr:1_{BC5DD3EA-8A22-49FC-AB32-BFF73B3C40B6}" xr6:coauthVersionLast="47" xr6:coauthVersionMax="47" xr10:uidLastSave="{00000000-0000-0000-0000-000000000000}"/>
  <bookViews>
    <workbookView xWindow="-120" yWindow="-120" windowWidth="21840" windowHeight="13020" tabRatio="1000" xr2:uid="{00000000-000D-0000-FFFF-FFFF00000000}"/>
  </bookViews>
  <sheets>
    <sheet name="PC Veterinario" sheetId="1" r:id="rId1"/>
    <sheet name="PC Admin" sheetId="2" r:id="rId2"/>
    <sheet name="PC Desarrollador" sheetId="3" r:id="rId3"/>
    <sheet name="Portatil" sheetId="4" r:id="rId4"/>
    <sheet name="Teclado Admin Y Desarrollador" sheetId="5" r:id="rId5"/>
    <sheet name="Monitor Admin Y Desarrollador" sheetId="6" r:id="rId6"/>
    <sheet name="Mouse Admin Y Desarrollador" sheetId="7" r:id="rId7"/>
    <sheet name="Windows 10 Pro" sheetId="8" r:id="rId8"/>
    <sheet name="Office 365 business" sheetId="9" r:id="rId9"/>
    <sheet name="McAfee Antivirus" sheetId="10" r:id="rId10"/>
    <sheet name="Photoshop" sheetId="11" r:id="rId11"/>
    <sheet name="Hosting" sheetId="12" r:id="rId12"/>
    <sheet name="Dominio" sheetId="13" r:id="rId13"/>
    <sheet name="Base de datos" sheetId="14" r:id="rId14"/>
    <sheet name="Windows Server" sheetId="15" r:id="rId15"/>
    <sheet name="Visual Studio" sheetId="16" r:id="rId16"/>
    <sheet name="Internet" sheetId="17" r:id="rId1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21" roundtripDataChecksum="QIP5p0aTz2mtdZGsB6S3PosHo0fJ9iHrvdTnwEiHXqA="/>
    </ext>
  </extLst>
</workbook>
</file>

<file path=xl/calcChain.xml><?xml version="1.0" encoding="utf-8"?>
<calcChain xmlns="http://schemas.openxmlformats.org/spreadsheetml/2006/main">
  <c r="H10" i="8" l="1"/>
  <c r="G10" i="8"/>
  <c r="E8" i="6" l="1"/>
  <c r="E10" i="17" l="1"/>
  <c r="E9" i="17"/>
  <c r="E8" i="17"/>
  <c r="G11" i="16"/>
  <c r="E10" i="16"/>
  <c r="G9" i="16"/>
  <c r="G8" i="16"/>
  <c r="H8" i="16" s="1"/>
  <c r="E10" i="15"/>
  <c r="G9" i="15"/>
  <c r="H9" i="15" s="1"/>
  <c r="G8" i="15"/>
  <c r="H8" i="15" s="1"/>
  <c r="F10" i="14"/>
  <c r="G10" i="14" s="1"/>
  <c r="H10" i="14" s="1"/>
  <c r="G9" i="14"/>
  <c r="H9" i="14" s="1"/>
  <c r="G8" i="14"/>
  <c r="H8" i="14" s="1"/>
  <c r="F10" i="13"/>
  <c r="G10" i="13" s="1"/>
  <c r="H10" i="13" s="1"/>
  <c r="E9" i="13"/>
  <c r="F9" i="13" s="1"/>
  <c r="G9" i="13" s="1"/>
  <c r="H9" i="13" s="1"/>
  <c r="E8" i="13"/>
  <c r="F8" i="13" s="1"/>
  <c r="G8" i="13" s="1"/>
  <c r="H8" i="13" s="1"/>
  <c r="E10" i="12"/>
  <c r="F10" i="12" s="1"/>
  <c r="G10" i="12" s="1"/>
  <c r="H10" i="12" s="1"/>
  <c r="E9" i="12"/>
  <c r="F9" i="12" s="1"/>
  <c r="G9" i="12" s="1"/>
  <c r="H9" i="12" s="1"/>
  <c r="E8" i="12"/>
  <c r="F8" i="12" s="1"/>
  <c r="G8" i="12" s="1"/>
  <c r="H8" i="12" s="1"/>
  <c r="G10" i="11"/>
  <c r="H10" i="11" s="1"/>
  <c r="E9" i="11"/>
  <c r="E8" i="11"/>
  <c r="E10" i="10"/>
  <c r="E9" i="10"/>
  <c r="E8" i="10"/>
  <c r="E10" i="9"/>
  <c r="E9" i="9"/>
  <c r="G8" i="9"/>
  <c r="H8" i="9" s="1"/>
  <c r="E9" i="8"/>
  <c r="E8" i="8"/>
  <c r="E10" i="7"/>
  <c r="E9" i="7"/>
  <c r="E8" i="7"/>
  <c r="E10" i="6"/>
  <c r="E9" i="6"/>
  <c r="G10" i="5"/>
  <c r="H10" i="5" s="1"/>
  <c r="G9" i="5"/>
  <c r="H9" i="5" s="1"/>
  <c r="H8" i="5"/>
  <c r="G8" i="5"/>
  <c r="G10" i="4"/>
  <c r="H10" i="4" s="1"/>
  <c r="G9" i="4"/>
  <c r="H9" i="4" s="1"/>
  <c r="F8" i="4"/>
  <c r="G8" i="4" s="1"/>
  <c r="H8" i="4" s="1"/>
  <c r="E8" i="4"/>
  <c r="E10" i="3"/>
  <c r="G10" i="3" s="1"/>
  <c r="H10" i="3" s="1"/>
  <c r="E9" i="3"/>
  <c r="E8" i="3"/>
  <c r="G8" i="3" s="1"/>
  <c r="H8" i="3" s="1"/>
  <c r="E10" i="2"/>
  <c r="E9" i="2"/>
  <c r="E8" i="2"/>
  <c r="E10" i="1"/>
  <c r="E9" i="1"/>
  <c r="E8" i="1"/>
  <c r="F9" i="3" l="1"/>
  <c r="G9" i="3" s="1"/>
  <c r="H9" i="3" s="1"/>
  <c r="G9" i="2"/>
  <c r="H9" i="2" s="1"/>
  <c r="G9" i="11"/>
  <c r="H9" i="11" s="1"/>
  <c r="F10" i="16"/>
  <c r="G10" i="16" s="1"/>
  <c r="F8" i="17"/>
  <c r="G8" i="17" s="1"/>
  <c r="H8" i="17" s="1"/>
  <c r="F9" i="17"/>
  <c r="G9" i="17" s="1"/>
  <c r="H9" i="17" s="1"/>
  <c r="F10" i="17"/>
  <c r="G10" i="17" s="1"/>
  <c r="H10" i="17" s="1"/>
  <c r="F8" i="1"/>
  <c r="G8" i="1" s="1"/>
  <c r="H8" i="1" s="1"/>
  <c r="F9" i="1"/>
  <c r="G9" i="1" s="1"/>
  <c r="H9" i="1" s="1"/>
  <c r="F10" i="1"/>
  <c r="G10" i="1" s="1"/>
  <c r="H10" i="1" s="1"/>
  <c r="F8" i="2"/>
  <c r="G8" i="2" s="1"/>
  <c r="H8" i="2" s="1"/>
  <c r="F9" i="2"/>
  <c r="F10" i="2"/>
  <c r="G10" i="2" s="1"/>
  <c r="H10" i="2" s="1"/>
  <c r="F8" i="6"/>
  <c r="G8" i="6" s="1"/>
  <c r="H8" i="6" s="1"/>
  <c r="F9" i="6"/>
  <c r="G9" i="6" s="1"/>
  <c r="H9" i="6" s="1"/>
  <c r="F10" i="6"/>
  <c r="G10" i="6" s="1"/>
  <c r="H10" i="6" s="1"/>
  <c r="F8" i="7"/>
  <c r="G8" i="7" s="1"/>
  <c r="H8" i="7" s="1"/>
  <c r="F9" i="7"/>
  <c r="G9" i="7" s="1"/>
  <c r="H9" i="7" s="1"/>
  <c r="F10" i="7"/>
  <c r="G10" i="7" s="1"/>
  <c r="H10" i="7" s="1"/>
  <c r="F8" i="8"/>
  <c r="G8" i="8" s="1"/>
  <c r="H8" i="8" s="1"/>
  <c r="F9" i="8"/>
  <c r="G9" i="8" s="1"/>
  <c r="H9" i="8" s="1"/>
  <c r="F9" i="9"/>
  <c r="G9" i="9" s="1"/>
  <c r="H9" i="9" s="1"/>
  <c r="F10" i="9"/>
  <c r="G10" i="9" s="1"/>
  <c r="H10" i="9" s="1"/>
  <c r="F8" i="10"/>
  <c r="G8" i="10" s="1"/>
  <c r="H8" i="10" s="1"/>
  <c r="F9" i="10"/>
  <c r="G9" i="10" s="1"/>
  <c r="H9" i="10" s="1"/>
  <c r="F10" i="10"/>
  <c r="G10" i="10" s="1"/>
  <c r="H10" i="10" s="1"/>
  <c r="F8" i="11"/>
  <c r="G8" i="11" s="1"/>
  <c r="H8" i="11" s="1"/>
  <c r="F9" i="11"/>
  <c r="F10" i="15"/>
  <c r="G10" i="15" s="1"/>
  <c r="H10" i="15" s="1"/>
</calcChain>
</file>

<file path=xl/sharedStrings.xml><?xml version="1.0" encoding="utf-8"?>
<sst xmlns="http://schemas.openxmlformats.org/spreadsheetml/2006/main" count="496" uniqueCount="347">
  <si>
    <t>CUADRO DE COTIZACIONES</t>
  </si>
  <si>
    <t xml:space="preserve">Cuadro Comparativo de Cotizaciones </t>
  </si>
  <si>
    <t xml:space="preserve">Presupuestos (a)
</t>
  </si>
  <si>
    <r>
      <rPr>
        <b/>
        <sz val="10"/>
        <color theme="1"/>
        <rFont val="Arial"/>
      </rPr>
      <t>Empresa</t>
    </r>
    <r>
      <rPr>
        <i/>
        <sz val="8"/>
        <color theme="1"/>
        <rFont val="Arial"/>
      </rPr>
      <t xml:space="preserve">
</t>
    </r>
    <r>
      <rPr>
        <i/>
        <sz val="10"/>
        <color theme="1"/>
        <rFont val="Arial"/>
      </rPr>
      <t>(Nombre fiscal de la empresa)</t>
    </r>
  </si>
  <si>
    <r>
      <rPr>
        <b/>
        <sz val="10"/>
        <color theme="1"/>
        <rFont val="Arial"/>
      </rPr>
      <t>Nº de CUIT, Dirección, Teléfono</t>
    </r>
    <r>
      <rPr>
        <i/>
        <sz val="10"/>
        <color theme="1"/>
        <rFont val="Arial"/>
      </rPr>
      <t xml:space="preserve">
(Datos de la empresa)</t>
    </r>
  </si>
  <si>
    <r>
      <rPr>
        <b/>
        <sz val="10"/>
        <color theme="1"/>
        <rFont val="Arial"/>
      </rPr>
      <t>Descripción del
bien/ servicio (b)</t>
    </r>
    <r>
      <rPr>
        <i/>
        <sz val="10"/>
        <color theme="1"/>
        <rFont val="Arial"/>
      </rPr>
      <t xml:space="preserve">
Características de los bienes/ servicios</t>
    </r>
  </si>
  <si>
    <r>
      <rPr>
        <b/>
        <sz val="10"/>
        <color theme="1"/>
        <rFont val="Arial"/>
      </rPr>
      <t xml:space="preserve">Importe Unitario
</t>
    </r>
    <r>
      <rPr>
        <i/>
        <sz val="10"/>
        <color theme="1"/>
        <rFont val="Arial"/>
      </rPr>
      <t>(moneda nacional)</t>
    </r>
  </si>
  <si>
    <r>
      <rPr>
        <b/>
        <u/>
        <sz val="10"/>
        <color theme="1"/>
        <rFont val="Arial"/>
      </rPr>
      <t xml:space="preserve">Importe Total
 IVA incluido
</t>
    </r>
    <r>
      <rPr>
        <i/>
        <u/>
        <sz val="10"/>
        <color theme="1"/>
        <rFont val="Arial"/>
      </rPr>
      <t>(moneda nacional)</t>
    </r>
  </si>
  <si>
    <r>
      <rPr>
        <b/>
        <sz val="10"/>
        <color theme="1"/>
        <rFont val="Arial"/>
      </rPr>
      <t xml:space="preserve">Importe Total
</t>
    </r>
    <r>
      <rPr>
        <i/>
        <sz val="10"/>
        <color theme="1"/>
        <rFont val="Arial"/>
      </rPr>
      <t>(moneda extranjera)</t>
    </r>
  </si>
  <si>
    <t>Tipo de cambio</t>
  </si>
  <si>
    <r>
      <rPr>
        <b/>
        <sz val="10"/>
        <color theme="1"/>
        <rFont val="Arial"/>
      </rPr>
      <t xml:space="preserve">Forma de Pago 
</t>
    </r>
    <r>
      <rPr>
        <i/>
        <sz val="10"/>
        <color theme="1"/>
        <rFont val="Arial"/>
      </rPr>
      <t>(Contado o Cheque)</t>
    </r>
  </si>
  <si>
    <r>
      <rPr>
        <b/>
        <sz val="10"/>
        <color theme="1"/>
        <rFont val="Arial"/>
      </rPr>
      <t xml:space="preserve">Observaciones </t>
    </r>
    <r>
      <rPr>
        <i/>
        <sz val="10"/>
        <color theme="1"/>
        <rFont val="Arial"/>
      </rPr>
      <t xml:space="preserve">
</t>
    </r>
    <r>
      <rPr>
        <i/>
        <sz val="10"/>
        <color theme="1"/>
        <rFont val="Arial"/>
      </rPr>
      <t>(se debe incluir toda aquella característica que no ha sido posible incluir anteriormente)</t>
    </r>
  </si>
  <si>
    <t>Nº 1</t>
  </si>
  <si>
    <t>Lenovo</t>
  </si>
  <si>
    <t>https://www.lenovo.com/co/es/p/computadoras-de-escritorio/ideacentre/serie-aio-300/ideacentre-aio-3-gen-6-24-inch-amd/f0g1010tld?cid=co:sem:pmax|se|google|pmax+amd|||es_COF0G1010TLD|18397410152|||pmax|mixed|con&amp;gad_source=1&amp;gclid=Cj0KCQjwh7K1BhCZARIsAKOrVqEhMNW4IwUzMyGdvvtwd1n_Y9fmUbFA3-q7n7Hy7OV-FMwBEIYCNsQaAlMkEALw_wcB</t>
  </si>
  <si>
    <t xml:space="preserve">Aio Lenovo Ideacentre 3 AMD Ryzen 7 16GB 512GB 23.8 Pulgadas </t>
  </si>
  <si>
    <t>27% al momento de cotización
Envio gratis
Teclado y mouse inalambricos
Procesador (opcionales) 
AMD Ryzen™ 3 5300U
AMD Ryzen™ 5 5500U
AMD Ryzen™ 7 5700U
Sistema operativo (opcionales) 
Windows® 10 Pro 64
Windows 10 Home 64
Windows 11 Pro 64 – actualizable cuando esté disponible*
Windows 11 Home 64 – actualizable cuando esté disponible*
Tarjeta gráfica 
Tarjeta gráfica AMD Radeon™ integrada
Display 
23.8" FHD (1920x1080), IPS, 250nits, anti-reflejo
23.8" FHD (1920x1080), touchscreen, IPS, 250nits, anti-reflejo
Pantalla (opcionales) 
De 23.8" FHD (1920x1080), IPS, 250 nits, antirreflejos, 16:9, 1000:1 , horizontal: +/- 89°, vertical: +/- 89°, diseño sin bordes
De 23.8” FHD (1920x1080), táctil, IPS, 250 nits, antirreflejos, 16:9, 1000:1 , horizontal: +/- 89°, vertical: +/- 89°, diseño sin bordes
Memoria (opcionales) 
Hasta 16GB DDR4-3200
Almacenamiento (opcionales) 
Hasta 2 unidades, 1x 2.5" HDD + 1x M.2 SSD:
2.5" HDD hasta 1TB
M.2 SSD hasta 512GB
Sonido 
2 altavoces de 3 W con certificación Harman Kardon®
Cámara (opcionales) 
720P
5M IR
Dimensiones (Al. × An. × Pr.) 
Apróx 541 x 185.34 x 433.56
Peso 
A partir de 6,81 kg
Color (opcionales y sujetos a disponibilidad) 
Negro
Blanco
Conectividad (opcionales) 
802.11ac 2x2 Wi-Fi + Bluetooth 5.0, M.2 card
Wi-Fi 6, 802.11ax 2x2 Wi-Fi + Bluetooth 5.0, M.2 card
Puertos y ranuras (algunos pueden ser opcionales o variar según el modelo) 
2x USB 2.0
2x USB 3.2 Gen 1
1x HDMI 1.4
1x Ethernet (RJ-45)
1x entrada de alimentación
Toma combinada para auriculares y micrófono
Unidad de fuente de alimentación: 90 W</t>
  </si>
  <si>
    <t xml:space="preserve">Nº2 </t>
  </si>
  <si>
    <t>K-tronix</t>
  </si>
  <si>
    <t>https://www.ktronix.com/computador-all-in-one-lenovo-238-pulgadas-aio-3-amd-ryzen-7-ram-16gb-disco-ssd-512gb-blanco/p/196804697451?fuente=google&amp;medio=cpc&amp;campaign=KT_COL_MAX_PEF_CPC_AON_COMP_TLP_Computadores_PAC&amp;keyword=&amp;gad_source=1&amp;gclid=Cj0KCQjwh7K1BhCZARIsAKOrVqHPSGtf7z5qN9NOOISmdA_ViCb4tS-XXj-VHR7CXTOsXIcInakrwv0aAnuREALw_wcB</t>
  </si>
  <si>
    <t xml:space="preserve">Precio en descuento al momento de cotización
Sin tarjeta de video/grafica
Sin unidad DVD integrada
Sistema operativo windows 11
Almacenamiento y Procesamiento
Marca del Procesador
AMD 
Tipos de Discos que Incluye
Disco Estado Solido (SSD) 
Procesador
AMD R7 
Capacidad de Disco
Estado Solido SSD 512 GB 
Modelo del Procesador
7730U 
Número de Núcleos (más núcleos más multitareas)
8  Nucleos
Velocidad del Procesador
16T, 2,0/4,5 GHz, 4 MB L2/16 MB L3 
Memoria RAM
16 GB 
Sistema Operativo
Windows 
Version Sistema Operativo
11 Home, español 
Imagen y Pantalla
Tamaño Pantalla
23.8  Pulgadas
Resolucion Pantalla
Full HD 
Marca Tarjeta de Video/Grafica
No Tiene Tarjeta Video/Grafica Independiente 
Conectividad
Fuentes de Alimentacion de Energia
Energía Eléctrica 
Tipos de Puertos Entradas y Salidas
Puerto HDMI 
Puerto LAN/Ethernet 
Puerto USB 
Puerto USB 2.0 
Opciones de Conectividad
Bluetooth 
Conexión Con Cable 
WiFi 
No. Puertos HDMI
1  Puertos
No. Puertos LAN Ethernet
1  Puertos
No. Puertos USB
4  Puertos
Características Físicas
Tonalidad de Color
Blanco 
Peso
6.81  Kilogramos
Unidad CD/DVD Integrada
No tiene Unidad de CD/DVD Integrada 
Caracteristicas del Teclado
Alfanumérico 
Inalámbrico 
Resolucion Camara WEB
HD IR 
Detalles del Producto
Nivel de Tareas a Realizar
Avanzado 
Caracteristicas Especiales
Cámara WEB Integrada 
Información Adicional Relevante
Linea Modelo Referencia
F0G100T2LD 
Garantía
12  Meses
Aviso Legal
En Los computadores PORTATILES La duración de la batería es un valor aproximado y depende del uso que se le de al equipo. (Los computadores De escritorio NO tienen batería) 
</t>
  </si>
  <si>
    <t>Nº 3</t>
  </si>
  <si>
    <t>Alkosto</t>
  </si>
  <si>
    <t>https://www.alkosto.com/computador-all-in-one-lenovo-238-pulgadas-aio-3-amd-ryzen-7-ram-16gb-disco-ssd-512gb-blanco/p/196804697451?fuente=google&amp;medio=cpc&amp;campaign=AK_COL_MAX_PEF_CPC_AON_COMP_TLP_Computadores-Brand-AON_PAC&amp;keyword=&amp;gad_source=1&amp;gclid=Cj0KCQjwh7K1BhCZARIsAKOrVqEot5ZniYiyCzQG2QtPD7q0GGBnkurGbm0vximqBjovGHrts5kNEsIaAjezEALw_wcB</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</si>
  <si>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</si>
  <si>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</si>
  <si>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Arial"/>
      </rPr>
      <t>Empresa</t>
    </r>
    <r>
      <rPr>
        <i/>
        <sz val="8"/>
        <color theme="1"/>
        <rFont val="Arial"/>
      </rPr>
      <t xml:space="preserve">
</t>
    </r>
    <r>
      <rPr>
        <i/>
        <sz val="10"/>
        <color theme="1"/>
        <rFont val="Arial"/>
      </rPr>
      <t>(Nombre fiscal de la empresa)</t>
    </r>
  </si>
  <si>
    <r>
      <rPr>
        <b/>
        <sz val="10"/>
        <color theme="1"/>
        <rFont val="Arial"/>
      </rPr>
      <t>Nº de CUIT, Dirección, Teléfono</t>
    </r>
    <r>
      <rPr>
        <i/>
        <sz val="10"/>
        <color theme="1"/>
        <rFont val="Arial"/>
      </rPr>
      <t xml:space="preserve">
(Datos de la empresa)</t>
    </r>
  </si>
  <si>
    <r>
      <rPr>
        <b/>
        <sz val="10"/>
        <color theme="1"/>
        <rFont val="Arial"/>
      </rPr>
      <t>Descripción del
bien/ servicio (b)</t>
    </r>
    <r>
      <rPr>
        <i/>
        <sz val="10"/>
        <color theme="1"/>
        <rFont val="Arial"/>
      </rPr>
      <t xml:space="preserve">
Características de los bienes/ servicios</t>
    </r>
  </si>
  <si>
    <r>
      <rPr>
        <b/>
        <sz val="10"/>
        <color theme="1"/>
        <rFont val="Arial"/>
      </rPr>
      <t xml:space="preserve">Importe Unitario
</t>
    </r>
    <r>
      <rPr>
        <i/>
        <sz val="10"/>
        <color theme="1"/>
        <rFont val="Arial"/>
      </rPr>
      <t>(moneda nacional)</t>
    </r>
  </si>
  <si>
    <r>
      <rPr>
        <b/>
        <u/>
        <sz val="10"/>
        <color theme="1"/>
        <rFont val="Arial"/>
      </rPr>
      <t xml:space="preserve">Importe Total
 IVA incluido
</t>
    </r>
    <r>
      <rPr>
        <i/>
        <u/>
        <sz val="10"/>
        <color theme="1"/>
        <rFont val="Arial"/>
      </rPr>
      <t>(moneda nacional)</t>
    </r>
  </si>
  <si>
    <r>
      <rPr>
        <b/>
        <sz val="10"/>
        <color theme="1"/>
        <rFont val="Arial"/>
      </rPr>
      <t xml:space="preserve">Importe Total
</t>
    </r>
    <r>
      <rPr>
        <i/>
        <sz val="10"/>
        <color theme="1"/>
        <rFont val="Arial"/>
      </rPr>
      <t>(moneda extranjera)</t>
    </r>
  </si>
  <si>
    <r>
      <rPr>
        <b/>
        <sz val="10"/>
        <color theme="1"/>
        <rFont val="Arial"/>
      </rPr>
      <t xml:space="preserve">Forma de Pago 
</t>
    </r>
    <r>
      <rPr>
        <i/>
        <sz val="10"/>
        <color theme="1"/>
        <rFont val="Arial"/>
      </rPr>
      <t>(Contado o Cheque)</t>
    </r>
  </si>
  <si>
    <r>
      <rPr>
        <b/>
        <sz val="10"/>
        <color theme="1"/>
        <rFont val="Arial"/>
      </rPr>
      <t xml:space="preserve">Observaciones </t>
    </r>
    <r>
      <rPr>
        <i/>
        <sz val="10"/>
        <color theme="1"/>
        <rFont val="Arial"/>
      </rPr>
      <t xml:space="preserve">
(se debe incluir toda aquella característica que no ha sido posible incluir anteriormente)</t>
    </r>
  </si>
  <si>
    <t xml:space="preserve">SYSTORE COLOMBIA </t>
  </si>
  <si>
    <t>https://systorecolombia.com/torre/898-servidor-dell-power-edge-t150-xeon-e2324g-16gb-1tb-72k-t150anh1y23v2.html</t>
  </si>
  <si>
    <t>Servidor Dell Power Edge T150 Xeon E2324G 16Gb 1tb 7.2K T150ANH1Y23V.2</t>
  </si>
  <si>
    <t>EstadoNuevo en Caja SelladoTiempo de EntregaEntrega InmediataBahias de Discos4 Bahias para discos 3.5" o 2.5"ProcesadorProcesador Xeon E2324G Quad Core 3.1 Ghz hasta 4.6Ghz 8mb cacheMemoria Ram16GBDdr43200mhzCapacidad Disco1TB HDD 7200 RPMInterfaz de ConexiónSata 6gb/sVelocidad Rotación7.200 rpmECCSiSistema OperativoSin Sistema OperativoSlot de Memoria Ram4 Slots de memoria ram hasta 64gbPuerto Red Gigabit2Voltaje1.2vAccesoriosSin Teclado ni MouseOtros Puertos9 USB totales(USB 2.0 Ports), 1xVGAQuemador de DvdNoFuente de poderCableada Sencilla 290W (Max.1 Fuente No Hot-Plug)Controladora RaidPERC H330Garantia12 Meses</t>
  </si>
  <si>
    <t>MERCADO LIBRE</t>
  </si>
  <si>
    <t>https://articulo.mercadolibre.com.co/MCO-1348947195-dell-power-edge-t150-xeon-e2324g-16gb-1tb-t150anh1y23v2-_JM</t>
  </si>
  <si>
    <t>Servidor Dell Power Edge T150 Xeon E2324G 16Gb 1tb 7.2K T150ANH1Y23V.2
Bahias de Discos 4 Bahias para discos 3.5" o 2.5"
Procesador Procesador Xeon E2324G Quad Core 3.1 Ghz hasta 4.6Ghz 8mb cache
Memoria Ram 16GB Ddr4 3200mhz
Capacidad Disco 1TB HDD 7200 RPM Interfaz de Conexión Sata 6gb/s Velocidad Rotación 7.200 rpm
Sistema Operativo Sin Sistema Operativo
Slot de Memoria Ram 4 Slots de memoria ram hasta 64gb
Puerto Red Gigabit 2
Accesorios Sin Teclado ni Mouse
Otros Puertos 9 USB totales(USB 2.0 Ports), 1xVGA
Quemador de Dvd No
Fuente de poder Cableada Sencilla 290W (Max.1 Fuente No Hot-Plug)
Controladora Raid PERC H330
Garantia 12 Meses
Garantía del vendedor: 15 meses</t>
  </si>
  <si>
    <t>MYMSYSTECH</t>
  </si>
  <si>
    <t>https://mymsystech.com.co/servidores/5173-servidor-del-ldell-poweredge-t150.html</t>
  </si>
  <si>
    <t>El servidor Dell PowerEdge T150 tiene un procesador  Intel Xeon E-2324G con una frecuencia base de 3.10 Ghz y frecuencia turbo máxima de 4.60 Ghz,  4 núcleos, 4 subprocesos.  8 Mb caché.  65W
Para el servidor Dell PowerEdge T150  la memoria es de 16GB UDIMM  3200 MT/s, ECC.
Disco en le servidor:  1TB 7.2k rpm  SATA 3.5'' HDD,  capacidad para 4 discos en el Dell PowerEdge T150
El servidor Dell PowerEdge T150 cuenta con administración iDRAC9, basic 15G. Power Supply  - NEMA 5-15P
Garantía 1 año estándar 5x10,  siguiente día hábil en el Dell PowerEdge T150</t>
  </si>
  <si>
    <r>
      <rPr>
        <b/>
        <sz val="10"/>
        <color theme="1"/>
        <rFont val="Arial"/>
      </rPr>
      <t xml:space="preserve">(a) Se deben presentar tres (3) presupuestos cuando:   
   </t>
    </r>
    <r>
      <rPr>
        <sz val="10"/>
        <color theme="1"/>
        <rFont val="Arial"/>
      </rPr>
      <t xml:space="preserve">El valor del gasto supere el monto de pesos un mil ($ 1.000,00). 
     Se pueden presentar al menos tres (3) solicitudes de cotización (del bien o servicio a contratar) cursadas a tres o más empresas oferentes.
     La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</si>
  <si>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</si>
  <si>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Arial"/>
      </rPr>
      <t>Empresa</t>
    </r>
    <r>
      <rPr>
        <i/>
        <sz val="10"/>
        <color theme="1"/>
        <rFont val="Arial"/>
      </rPr>
      <t xml:space="preserve">
(Nombre fiscal de la empresa)</t>
    </r>
  </si>
  <si>
    <r>
      <rPr>
        <b/>
        <sz val="10"/>
        <color theme="1"/>
        <rFont val="Arial"/>
      </rPr>
      <t>Nº de CUIT, Dirección, Teléfono</t>
    </r>
    <r>
      <rPr>
        <i/>
        <sz val="10"/>
        <color theme="1"/>
        <rFont val="Arial"/>
      </rPr>
      <t xml:space="preserve">
</t>
    </r>
    <r>
      <rPr>
        <i/>
        <sz val="10"/>
        <color theme="1"/>
        <rFont val="Arial"/>
      </rPr>
      <t>(Datos de la empresa)</t>
    </r>
  </si>
  <si>
    <r>
      <rPr>
        <b/>
        <sz val="10"/>
        <color theme="1"/>
        <rFont val="Arial"/>
      </rPr>
      <t>Descripción del
bien/ servicio (b)</t>
    </r>
    <r>
      <rPr>
        <i/>
        <sz val="10"/>
        <color theme="1"/>
        <rFont val="Arial"/>
      </rPr>
      <t xml:space="preserve">
</t>
    </r>
    <r>
      <rPr>
        <i/>
        <sz val="10"/>
        <color theme="1"/>
        <rFont val="Arial"/>
      </rPr>
      <t>Características de los bienes/ servicios</t>
    </r>
  </si>
  <si>
    <r>
      <rPr>
        <b/>
        <sz val="10"/>
        <color theme="1"/>
        <rFont val="Arial"/>
      </rPr>
      <t xml:space="preserve">Importe Unitario
</t>
    </r>
    <r>
      <rPr>
        <i/>
        <sz val="10"/>
        <color theme="1"/>
        <rFont val="Arial"/>
      </rPr>
      <t>(moneda nacional)</t>
    </r>
  </si>
  <si>
    <r>
      <rPr>
        <b/>
        <u/>
        <sz val="10"/>
        <color theme="1"/>
        <rFont val="Arial"/>
      </rPr>
      <t>Importe Total</t>
    </r>
    <r>
      <rPr>
        <b/>
        <u/>
        <sz val="10"/>
        <color theme="1"/>
        <rFont val="Arial"/>
      </rPr>
      <t xml:space="preserve">
 IVA incluido
</t>
    </r>
    <r>
      <rPr>
        <i/>
        <u/>
        <sz val="10"/>
        <color theme="1"/>
        <rFont val="Arial"/>
      </rPr>
      <t>(moneda nacional)</t>
    </r>
  </si>
  <si>
    <r>
      <rPr>
        <b/>
        <sz val="10"/>
        <color theme="1"/>
        <rFont val="Arial"/>
      </rPr>
      <t xml:space="preserve">Importe Total
</t>
    </r>
    <r>
      <rPr>
        <i/>
        <sz val="10"/>
        <color theme="1"/>
        <rFont val="Arial"/>
      </rPr>
      <t>(moneda extranjera)</t>
    </r>
  </si>
  <si>
    <r>
      <rPr>
        <b/>
        <sz val="10"/>
        <color theme="1"/>
        <rFont val="Arial"/>
      </rPr>
      <t xml:space="preserve">Forma de Pago 
</t>
    </r>
    <r>
      <rPr>
        <i/>
        <sz val="10"/>
        <color theme="1"/>
        <rFont val="Arial"/>
      </rPr>
      <t>(Contado o Cheque)</t>
    </r>
  </si>
  <si>
    <r>
      <rPr>
        <b/>
        <sz val="10"/>
        <color theme="1"/>
        <rFont val="Arial"/>
      </rPr>
      <t xml:space="preserve">Observaciones </t>
    </r>
    <r>
      <rPr>
        <i/>
        <sz val="10"/>
        <color theme="1"/>
        <rFont val="Arial"/>
      </rPr>
      <t xml:space="preserve">
</t>
    </r>
    <r>
      <rPr>
        <i/>
        <sz val="10"/>
        <color theme="1"/>
        <rFont val="Arial"/>
      </rPr>
      <t>(se debe incluir toda aquella característica que no ha sido posible incluir anteriormente)</t>
    </r>
  </si>
  <si>
    <t>Pc Componentes</t>
  </si>
  <si>
    <t>https://www.pccomponentes.com/pccom-work-amd-ryzen-7-5700g-16gb-500gb-ssd-windows-11-home</t>
  </si>
  <si>
    <t>Ryzen 7 5700G/16GB/500GB SSD</t>
  </si>
  <si>
    <t>Caja: Alurin Work Torre ATX Negra 
Fuente de alimentación: 500W
Procesador: AMD Ryzen 7 5700G 4.40GHz
Placa base: Gigabyte B550M K
Disco duro: 500GB NVMe PCIe 3.0
Memoria RAM: 16GB DDR4 3200MHz 2x8GB
Tarjeta gráfica: Modelo de gráficos Radeon™ Graphics
Tarjeta de sonido: Integrada
Tarjeta de Red: TP-LINK TL-WN881ND 300Mbs 11n Wireless PCI Express Ver 2.0
Conexiones delanteras:
USB 3.0 x1
USB 2.0 x2
Auricular/Micrófono x1
Encendido/Apagado
Conexiones traseras
Cantidad de puertos USB 2.0: 4
Cantidad de puertos tipo A USB 3.2 Gen 1 (3.1 Gen 1): 4
Ethernet LAN (RJ-45) cantidad de puertos: 1
Puerto de ratón PS/2: 1
Número de puertos HDMI: 1
Versión HDMI: 2.1
Cantidad de DisplayPorts: 1
Versión de DisplayPort: 1.4
Salidas para auriculares: 1
Entrada de línea: Si
Micrófono, jack de entrada: Si
Dimensiones: (L x An x Al) 330mm x 210mm x 438mm
Sistema operativo:  Windows 11 Home 64 Bits instalado y configurado.
Equipo totalmente montado y testeado
Garantía completa con recogida y entrega en domicilio.
Se necesitan 4 equipos.</t>
  </si>
  <si>
    <t>Mercado Libre</t>
  </si>
  <si>
    <t>https://articulo.mercadolibre.com.co/MCO-1055615486-torre-gamer-rgb-cpu-ryzen-7-5700g-ram-16gb-500gb-ssd-pd-_JM?attributes=T1BDSU9ORVM%3D%3AMlg4R0IgWSBTU0QgNTEyR0I%3D&amp;quantity=1</t>
  </si>
  <si>
    <t>Ryzen 7 5700G/16GB/512GB SSD</t>
  </si>
  <si>
    <t>• Chasis: XN + 4 FAN RGB
• Fuente : 600W
• Board: BOARD A520
• Procesador: AMD RYZEN 7 5700g
• Video: AMD Radeon Vega 8 Graphics Integrados 2000 Mhz
• Ram: 16 GB DDR4 3200 (Puede escoger al opcion de 1 modulo de 16Gb o 2 de 8Gb en las variantes de la publicacion )
• Ssd: 512GB
• Sistema operativo: WINDOWS 11
• Este equipo se entrega totalmente ensamblado y listo para su uso inmediato, tiene pre instalado Windows 11 y Office.
Se necesitan 4 equipos.</t>
  </si>
  <si>
    <t>Reborn PC</t>
  </si>
  <si>
    <t>https://m1in3g2.infgm.epss.org/product/pccom-work-amd-ryzen-7-5700g-16gb-500gb-ssd/</t>
  </si>
  <si>
    <t>Caja: Alurin Work Torre ATX Negra
Fuente de alimentación: 500W
Procesador: AMD Ryzen 7 5700G 4.40GHz
Placa base: Gigabyte B550M K
Disco duro: 500GB NVMe PCIe 3.0
Memoria RAM: 16GB DDR4 3200MHz 2x8GB
Tarjeta gráfica: Modelo de gráficos Radeon™ Graphics
Tarjeta de sonido: Integrada
Tarjeta de Red: TP-LINK TL-WN881ND 300Mbs 11n Wireless PCI Express Ver 2.0
Conexiones delanteras:
USB 3.0 x1
USB 2.0 x2
Auricular/Micrófono x1
Encendido/Apagado
Conexiones traseras
Cantidad de puertos USB 2.0: 4
Cantidad de puertos tipo A USB 3.2 Gen 1 (3.1 Gen 1): 4
Ethernet LAN (RJ-45) cantidad de puertos: 1
Puerto de ratón PS/2: 1
Número de puertos HDMI: 1
Versión HDMI: 2.1
Cantidad de DisplayPorts: 1
Versión de DisplayPort: 1.4
Salidas para auriculares: 1
Entrada de línea: Si
Micrófono, jack de entrada: Si
Dimensiones: (L x An x Al) 330mm x 210mm x 438mm
Sistema operativo:  Windows 11 Home 64 Bits instalado y configurado.
Equipo totalmente montado y testeado
Garantía completa con recogida y entrega en domicilio.
Se necesitan 4 equipos.</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</si>
  <si>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</si>
  <si>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</si>
  <si>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Arial"/>
      </rPr>
      <t>Empresa</t>
    </r>
    <r>
      <rPr>
        <i/>
        <sz val="10"/>
        <color theme="1"/>
        <rFont val="Arial"/>
      </rPr>
      <t xml:space="preserve">
(Nombre fiscal de la empresa)</t>
    </r>
  </si>
  <si>
    <r>
      <rPr>
        <b/>
        <sz val="10"/>
        <color theme="1"/>
        <rFont val="Arial"/>
      </rPr>
      <t>Nº de CUIT, Dirección, Teléfono</t>
    </r>
    <r>
      <rPr>
        <i/>
        <sz val="10"/>
        <color theme="1"/>
        <rFont val="Arial"/>
      </rPr>
      <t xml:space="preserve">
(Datos de la empresa)</t>
    </r>
  </si>
  <si>
    <r>
      <rPr>
        <b/>
        <sz val="10"/>
        <color theme="1"/>
        <rFont val="Arial"/>
      </rPr>
      <t>Descripción del
bien/ servicio (b)</t>
    </r>
    <r>
      <rPr>
        <i/>
        <sz val="10"/>
        <color theme="1"/>
        <rFont val="Arial"/>
      </rPr>
      <t xml:space="preserve">
Características de los bienes/ servicios</t>
    </r>
  </si>
  <si>
    <r>
      <rPr>
        <b/>
        <sz val="10"/>
        <color theme="1"/>
        <rFont val="Arial"/>
      </rPr>
      <t xml:space="preserve">Importe Unitario
</t>
    </r>
    <r>
      <rPr>
        <i/>
        <sz val="10"/>
        <color theme="1"/>
        <rFont val="Arial"/>
      </rPr>
      <t>(moneda nacional)</t>
    </r>
  </si>
  <si>
    <r>
      <rPr>
        <b/>
        <u/>
        <sz val="10"/>
        <color theme="1"/>
        <rFont val="Arial"/>
      </rPr>
      <t xml:space="preserve">Importe Total
 IVA incluido
</t>
    </r>
    <r>
      <rPr>
        <i/>
        <u/>
        <sz val="10"/>
        <color theme="1"/>
        <rFont val="Arial"/>
      </rPr>
      <t>(moneda nacional)</t>
    </r>
  </si>
  <si>
    <r>
      <rPr>
        <b/>
        <sz val="10"/>
        <color theme="1"/>
        <rFont val="Arial"/>
      </rPr>
      <t xml:space="preserve">Importe Total
</t>
    </r>
    <r>
      <rPr>
        <i/>
        <sz val="10"/>
        <color theme="1"/>
        <rFont val="Arial"/>
      </rPr>
      <t>(moneda extranjera)</t>
    </r>
  </si>
  <si>
    <r>
      <rPr>
        <b/>
        <sz val="10"/>
        <color theme="1"/>
        <rFont val="Arial"/>
      </rPr>
      <t xml:space="preserve">Forma de Pago 
</t>
    </r>
    <r>
      <rPr>
        <i/>
        <sz val="10"/>
        <color theme="1"/>
        <rFont val="Arial"/>
      </rPr>
      <t>(Contado o Cheque)</t>
    </r>
  </si>
  <si>
    <r>
      <rPr>
        <b/>
        <sz val="10"/>
        <color theme="1"/>
        <rFont val="Arial"/>
      </rPr>
      <t xml:space="preserve">Observaciones </t>
    </r>
    <r>
      <rPr>
        <i/>
        <sz val="10"/>
        <color theme="1"/>
        <rFont val="Arial"/>
      </rPr>
      <t xml:space="preserve">
(se debe incluir toda aquella característica que no ha sido posible incluir anteriormente)</t>
    </r>
  </si>
  <si>
    <t>ASUS</t>
  </si>
  <si>
    <t>https://co.store.asus.com/portatil-asus-tuf-gaming-a15.html</t>
  </si>
  <si>
    <t>Portátil ASUS TUF Gaming A15 FA506NC-HN012 AMD Ryzen 5 7535HS/16GB/512GB SSD/RTX 3050/15.6</t>
  </si>
  <si>
    <t>Sistema Operativo: Windows 11 Home
Procesador: AMD Ryzen™ 5 7535HS Processor 3.3GHz
Tarjeta Gráfica: NVIDIA® GeForce RTX™ 2050
Memoria: 16GB LPDDR5 (Expandible hasta 32GB)
Almacenamiento: 512GB SSD (Expandible hasta 1 TB)
Pantalla: 15.6"  FHD (1920 x 1080) 16:9 / 144 Hz / Certificado VESA / Validación PANTONE
Teclado: Teclado Chiclet en Español (contiene la letra Ñ) 
Color:  Negro (Graphite Black)
Tecnologías: Wi-Fi 6(802.11ax) (Doble Banda) 2*2 + Bluetooth® 5.3 
Garantía: 1 año</t>
  </si>
  <si>
    <t>PC componets</t>
  </si>
  <si>
    <t>https://www.pccomponentes.com/portatil-asus-tuf-gaming-a15-fa506nc-hn012-amd-ryzen-5-7535hs-16gb-512gb-ssd-rtx-3050-156</t>
  </si>
  <si>
    <t>Portátil ASUS TUF Gaming A15 FA506NC-HN012 AMD Ryzen 5 7535HS/16GB/512GB SSD/RTX 3050/15.7</t>
  </si>
  <si>
    <t>Procesador
Fabricante de procesador: AMD
Familia de procesador: AMD Ryzen™ 5
Modelo del procesador: 7535HS
Frecuencia del procesador: 3,3 GHz
Frecuencia del procesador turbo: 4,55 GHz
Número de núcleos de procesador: 6
Caché del procesador: 19 MB
Tipo de cache en procesador: L2 &amp; L3
Memoria
Memoria interna: 16 GB
Tipo de memoria interna: DDR5-SDRAM
Velocidad de memoria del reloj: 5600 MHz
Forma de factor de memoria: SO-DIMM
Disposición de la memoria: 2 x 8 GB
Ranuras de memoria: 2x SO-DIMM
Memoria interna máxima: 32 GB
Medios de almacenaje
Capacidad total de almacenaje: 512 GB
Unidad de almacenamiento: SSD
Capacidad total de SSD: 512 GB
Número de unidades SSD instalados: 1
SDD, capacidad: 512 GB
Interfaces del SDD: PCI Express 4.0
NVMe: Si
Factor de forma de disco SSD: M.2
Tipo de unidad óptica: No
Gráficos
Fabricante de GPU (unidad de procesamiento gráfico) externa: NVIDIA
Modelo de adaptador de gráficos discretos: NVIDIA GeForce RTX 3050
Adaptador gráfico incorporado: Si
Adaptador de gráficos discreto: Si
Modelo de adaptador gráfico incorporado: AMD Radeon 660M
Capacidad memoria de adaptador gráfico: 4 GB
Tipo de memoria de gráficos discretos: GDDR6
Audio
Número de altavoces incorporados: 2
Micrófono incorporado: Si
Cámara fotográfica
Cámara frontal: Si
Resolución de la cámara delantera: 1280 x 720 Pixeles
Tipo de cámara frontal HD: HD
Conexión
Estándar Wi-Fi: Wi-Fi 6 (802.11ax)
Wi-Fi estándares: Wi-Fi 6 (802.11ax)
Conexión a red móvil: No
Tipo de antena: 2x2
Ethernet: Si
Ethernet LAN, velocidad de transferencia de datos: 10,100,1000 Mbit/s
Bluetooth: Si
Versión de Bluetooth: 5.3
Puertos e Interfaces
Cantidad de puertos tipo A USB 3.2 Gen 1 (3.1 Gen 1): 3
Cantidad de puertos tipo C USB 3.2 Gen 2 (3.1 Gen 2): 1
Ethernet LAN (RJ-45) cantidad de puertos: 1
Número de puertos HDMI: 1
Versión HDMI: 2.0b
Combo de salida de auriculares / micrófono del puerto: Si
Conector cilíndrico del adaptador de CA: 6.0 mm
USB Type-C DisplayPort Alternate Mode: Si
Teclado
Dispositivo apuntador: Touchpad
Teclado numérico: Si
Retroiluminación de teclado: Si
Color de la retroiluminación del teclado: RGB
Zona retroiluminada del teclado: 1-zone RGB
Software
Sistema operativo instalado: No
Batería
Tecnología de batería: Ión de litio
Número de celdas de batería: 3
Capacidad de batería: 48 Wh
Control de energía
Potencia de adaptador AC: 180 W
Frecuencia de adaptador AC: 50 - 60 Hz
Voltaje de entrada de adaptador AC: 100 - 240 V
Corriente de salida de adaptador AC: 9 A
Voltaje de salida de adaptador AC: 20 V
Seguridad
Ranura para cable de seguridad: Si
Tipo de ranura de bloqueo del cable: Kensington
Módulo de plataforma confiable (TPM): Si
Protección mediante contraseña: Si
Protección con contraseña: BIOS, Usuario</t>
  </si>
  <si>
    <t>AMAZON</t>
  </si>
  <si>
    <t>https://www.amazon.com/ASUS-Display-NVIDIA®-GeForce-FA506NC-ES51/dp/B0CRDB8G1G/ref=sr_1_1?adgrpid=145430904426&amp;dib=eyJ2IjoiMSJ9.sV-yEfQkcYYzL2Wv8msM2ol--1436522946186&amp;hydadcr=1162_1015033189&amp;keywords=laptop+ryzen+5+rtx+3050&amp;qid=1723516213&amp;sr=8-1</t>
  </si>
  <si>
    <t>Portátil ASUS TUF Gaming A15 FA506NC-HN012 AMD Ryzen 5 7535HS/16GB/512GB SSD/RTX 3050/15.8</t>
  </si>
  <si>
    <t>Standing screen display size ‎15.6 Inches
Screen Resolution ‎1366 x 768 pixels
Max Screen Resolution ‎1920 x 1080 Pixels
Processor ‎4.5 GHz ryzen_5
RAM ‎4 DDR5
Memory Speed ‎5.6E+3 MHz
Hard Drive ‎512 GB SSD
Graphics Coprocessor ‎NVIDIA GeForce RTX 3050
Chipset Brand ‎NVIDIA
Card Description ‎Dedicated
Graphics Card Ram Size ‎4 GB
Wireless Type ‎802.11ax
Number of USB 3.0 Ports ‎3</t>
  </si>
  <si>
    <r>
      <rPr>
        <b/>
        <sz val="10"/>
        <color theme="1"/>
        <rFont val="Arial"/>
      </rPr>
      <t xml:space="preserve">(a) Se deben presentar tres (3) presupuestos cuando:   
   </t>
    </r>
    <r>
      <rPr>
        <sz val="10"/>
        <color theme="1"/>
        <rFont val="Arial"/>
      </rPr>
      <t xml:space="preserve">El valor del gasto supere el monto de pesos un mil ($ 1.000,00). 
     Se pueden presentar al menos tres (3) solicitudes de cotización (del bien o servicio a contratar) cursadas a tres o más empresas oferentes.
     La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</si>
  <si>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</si>
  <si>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Arial"/>
      </rPr>
      <t>Empresa</t>
    </r>
    <r>
      <rPr>
        <i/>
        <sz val="10"/>
        <color theme="1"/>
        <rFont val="Arial"/>
      </rPr>
      <t xml:space="preserve">
(Nombre fiscal de la empresa)</t>
    </r>
  </si>
  <si>
    <r>
      <rPr>
        <b/>
        <sz val="10"/>
        <color theme="1"/>
        <rFont val="Arial"/>
      </rPr>
      <t>Nº de CUIT, Dirección, Teléfono</t>
    </r>
    <r>
      <rPr>
        <i/>
        <sz val="10"/>
        <color theme="1"/>
        <rFont val="Arial"/>
      </rPr>
      <t xml:space="preserve">
</t>
    </r>
    <r>
      <rPr>
        <i/>
        <sz val="10"/>
        <color theme="1"/>
        <rFont val="Arial"/>
      </rPr>
      <t>(Datos de la empresa)</t>
    </r>
  </si>
  <si>
    <r>
      <rPr>
        <b/>
        <sz val="10"/>
        <color theme="1"/>
        <rFont val="Arial"/>
      </rPr>
      <t>Descripción del
bien/ servicio (b)</t>
    </r>
    <r>
      <rPr>
        <i/>
        <sz val="10"/>
        <color theme="1"/>
        <rFont val="Arial"/>
      </rPr>
      <t xml:space="preserve">
</t>
    </r>
    <r>
      <rPr>
        <i/>
        <sz val="10"/>
        <color theme="1"/>
        <rFont val="Arial"/>
      </rPr>
      <t>Características de los bienes/ servicios</t>
    </r>
  </si>
  <si>
    <r>
      <rPr>
        <b/>
        <sz val="10"/>
        <color theme="1"/>
        <rFont val="Arial"/>
      </rPr>
      <t xml:space="preserve">Importe Unitario
</t>
    </r>
    <r>
      <rPr>
        <i/>
        <sz val="10"/>
        <color theme="1"/>
        <rFont val="Arial"/>
      </rPr>
      <t>(moneda nacional)</t>
    </r>
  </si>
  <si>
    <r>
      <rPr>
        <b/>
        <u/>
        <sz val="10"/>
        <color theme="1"/>
        <rFont val="Arial"/>
      </rPr>
      <t>Importe Total</t>
    </r>
    <r>
      <rPr>
        <b/>
        <u/>
        <sz val="10"/>
        <color theme="1"/>
        <rFont val="Arial"/>
      </rPr>
      <t xml:space="preserve">
 IVA incluido
</t>
    </r>
    <r>
      <rPr>
        <i/>
        <u/>
        <sz val="10"/>
        <color theme="1"/>
        <rFont val="Arial"/>
      </rPr>
      <t>(moneda nacional)</t>
    </r>
  </si>
  <si>
    <r>
      <rPr>
        <b/>
        <sz val="10"/>
        <color theme="1"/>
        <rFont val="Arial"/>
      </rPr>
      <t xml:space="preserve">Importe Total
</t>
    </r>
    <r>
      <rPr>
        <i/>
        <sz val="10"/>
        <color theme="1"/>
        <rFont val="Arial"/>
      </rPr>
      <t>(moneda extranjera)</t>
    </r>
  </si>
  <si>
    <r>
      <rPr>
        <b/>
        <sz val="10"/>
        <color theme="1"/>
        <rFont val="Arial"/>
      </rPr>
      <t xml:space="preserve">Forma de Pago 
</t>
    </r>
    <r>
      <rPr>
        <i/>
        <sz val="10"/>
        <color theme="1"/>
        <rFont val="Arial"/>
      </rPr>
      <t>(Contado o Cheque)</t>
    </r>
  </si>
  <si>
    <r>
      <rPr>
        <b/>
        <sz val="10"/>
        <color theme="1"/>
        <rFont val="Arial"/>
      </rPr>
      <t xml:space="preserve">Observaciones </t>
    </r>
    <r>
      <rPr>
        <i/>
        <sz val="10"/>
        <color theme="1"/>
        <rFont val="Arial"/>
      </rPr>
      <t xml:space="preserve">
</t>
    </r>
    <r>
      <rPr>
        <i/>
        <sz val="10"/>
        <color theme="1"/>
        <rFont val="Arial"/>
      </rPr>
      <t>(se debe incluir toda aquella característica que no ha sido posible incluir anteriormente)</t>
    </r>
  </si>
  <si>
    <t xml:space="preserve">AMAZON </t>
  </si>
  <si>
    <t>https://www.amazon.com/Amazon-Basics-Teclado-perfil-dise%C3%B1o/dp/B07WJ5D3H4/ref=sr_1_1_ffob_sspa?adgrpid=80605279871&amp;dib=eyJ2IjoiMSJ9.zTiZOferhYIxnNURdB1U2_AcnvRZf1cuFnMN-oNqSv6dzy4kmjtrz6PPIMOMXLT93EnBjIVEcR4Vajefh-xS7bW4l4fcUczO1bQhiJxKfgIsEJ8LxquVtpWeW0JMDHhKSmsl5UQHdWxitmQRUd2pEPab0psAf4UWpuPpieKYeoLLcwyEAhLZfojPEZEgbhmAA1PQnCNoS1A_ixi9tZdKXnCJggShfhcMKb__nqW5PLI.IABfT07SgwhUCNNJ8L1nDRknXfbudCH713QRlmz-3tY&amp;dib_tag=se&amp;hvadid=673139865348&amp;hvdev=c&amp;hvlocphy=1003659&amp;hvnetw=g&amp;hvqmt=b&amp;hvrand=10860671652332418452&amp;hvtargid=kwd-296860515491&amp;hydadcr=721_1015168501&amp;keywords=teclado+para+computadora&amp;qid=1722376028&amp;sr=8-1-spons&amp;sp_csd=d2lkZ2V0TmFtZT1zcF9hdGY&amp;psc=1</t>
  </si>
  <si>
    <t>Low-Profile Wired USB Keyboard with US Layout (QWERTY), Matte Black</t>
  </si>
  <si>
    <t>Marca Amazon Basics
Dispositivos compatibles: PC
Tecnología de conectividad: usb
Descripción del teclado: Accesible
Usos Recomendados Para Producto: Oficina
Características especiales        Teclado multimedia
Color        Negro 
6 unidades</t>
  </si>
  <si>
    <t>El savador YA</t>
  </si>
  <si>
    <t>https://elsalvadorya.com/Amazon-Basics-Low-Profile-Wired-USB-Keyboard-with-US-Layout-(QWERTY)-Matte-Black/Producto/26011</t>
  </si>
  <si>
    <t>Teclado silencioso
Conexion USB
6 unidades</t>
  </si>
  <si>
    <t>Walmart</t>
  </si>
  <si>
    <t>https://www.walmart.ca/en/ip/Basics-Low-Profile-Wired-USB-Keyboard-with-US-Layout-QWERTY-Matte-Black/PRD4Y4QV8ES3Y21</t>
  </si>
  <si>
    <t>Envio gratis
Entrega rápida
Conexion usb
Alambrico
6 unidades</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</si>
  <si>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</si>
  <si>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</si>
  <si>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Arial"/>
      </rPr>
      <t>Empresa</t>
    </r>
    <r>
      <rPr>
        <i/>
        <sz val="10"/>
        <color theme="1"/>
        <rFont val="Arial"/>
      </rPr>
      <t xml:space="preserve">
(Nombre fiscal de la empresa)</t>
    </r>
  </si>
  <si>
    <r>
      <rPr>
        <b/>
        <sz val="10"/>
        <color theme="1"/>
        <rFont val="Arial"/>
      </rPr>
      <t>Nº de CUIT, Dirección, Teléfono</t>
    </r>
    <r>
      <rPr>
        <i/>
        <sz val="10"/>
        <color theme="1"/>
        <rFont val="Arial"/>
      </rPr>
      <t xml:space="preserve">
</t>
    </r>
    <r>
      <rPr>
        <i/>
        <sz val="10"/>
        <color theme="1"/>
        <rFont val="Arial"/>
      </rPr>
      <t>(Datos de la empresa)</t>
    </r>
  </si>
  <si>
    <r>
      <rPr>
        <b/>
        <sz val="10"/>
        <color theme="1"/>
        <rFont val="Arial"/>
      </rPr>
      <t>Descripción del
bien/ servicio (b)</t>
    </r>
    <r>
      <rPr>
        <i/>
        <sz val="10"/>
        <color theme="1"/>
        <rFont val="Arial"/>
      </rPr>
      <t xml:space="preserve">
</t>
    </r>
    <r>
      <rPr>
        <i/>
        <sz val="10"/>
        <color theme="1"/>
        <rFont val="Arial"/>
      </rPr>
      <t>Características de los bienes/ servicios</t>
    </r>
  </si>
  <si>
    <r>
      <rPr>
        <b/>
        <sz val="10"/>
        <color theme="1"/>
        <rFont val="Arial"/>
      </rPr>
      <t xml:space="preserve">Importe Unitario
</t>
    </r>
    <r>
      <rPr>
        <i/>
        <sz val="10"/>
        <color theme="1"/>
        <rFont val="Arial"/>
      </rPr>
      <t>(moneda nacional)</t>
    </r>
  </si>
  <si>
    <r>
      <rPr>
        <b/>
        <u/>
        <sz val="10"/>
        <color theme="1"/>
        <rFont val="Arial"/>
      </rPr>
      <t>Importe Total</t>
    </r>
    <r>
      <rPr>
        <b/>
        <u/>
        <sz val="10"/>
        <color theme="1"/>
        <rFont val="Arial"/>
      </rPr>
      <t xml:space="preserve">
 IVA incluido
</t>
    </r>
    <r>
      <rPr>
        <i/>
        <u/>
        <sz val="10"/>
        <color theme="1"/>
        <rFont val="Arial"/>
      </rPr>
      <t>(moneda nacional)</t>
    </r>
  </si>
  <si>
    <r>
      <rPr>
        <b/>
        <sz val="10"/>
        <color theme="1"/>
        <rFont val="Arial"/>
      </rPr>
      <t xml:space="preserve">Importe Total
</t>
    </r>
    <r>
      <rPr>
        <i/>
        <sz val="10"/>
        <color theme="1"/>
        <rFont val="Arial"/>
      </rPr>
      <t>(moneda extranjera)</t>
    </r>
  </si>
  <si>
    <r>
      <rPr>
        <b/>
        <sz val="10"/>
        <color theme="1"/>
        <rFont val="Arial"/>
      </rPr>
      <t xml:space="preserve">Forma de Pago 
</t>
    </r>
    <r>
      <rPr>
        <i/>
        <sz val="10"/>
        <color theme="1"/>
        <rFont val="Arial"/>
      </rPr>
      <t>(Contado o Cheque)</t>
    </r>
  </si>
  <si>
    <r>
      <rPr>
        <b/>
        <sz val="10"/>
        <color theme="1"/>
        <rFont val="Arial"/>
      </rPr>
      <t xml:space="preserve">Observaciones </t>
    </r>
    <r>
      <rPr>
        <i/>
        <sz val="10"/>
        <color theme="1"/>
        <rFont val="Arial"/>
      </rPr>
      <t xml:space="preserve">
</t>
    </r>
    <r>
      <rPr>
        <i/>
        <sz val="10"/>
        <color theme="1"/>
        <rFont val="Arial"/>
      </rPr>
      <t>(se debe incluir toda aquella característica que no ha sido posible incluir anteriormente)</t>
    </r>
  </si>
  <si>
    <t>https://www.alkosto.com/monitor-samsung-24-pulgadas-t350f-gris-azul/p/8806090677465</t>
  </si>
  <si>
    <t xml:space="preserve">Monitor SAMSUNG 24" Pulgadas T350F </t>
  </si>
  <si>
    <t>Visualizacion perfecta
configuracion con varias pantallas
Entrada HDMI
Llegada al dia siguiente
En descuento en el momento de hacer la cotizacion
5 unidades</t>
  </si>
  <si>
    <t>Falabella</t>
  </si>
  <si>
    <t>https://www.falabella.com.co/falabella-co/product/123540180/Monitor-Samsung-IPS-de-24-Full-HD-Freesync-75Hz-HDMI-F24T35-Negro/123540181</t>
  </si>
  <si>
    <t>Llegada al dia siguiente
Envio gratis
Sin descuento
1 entrada
Entrada HDMI
5 unidades</t>
  </si>
  <si>
    <t>Exito</t>
  </si>
  <si>
    <t>https://www.exito.com/monitor-samsung-ips-de-24-full-hd-freesync-75hz-hdmi-f24t35-100849566-mp/p</t>
  </si>
  <si>
    <t>Envio gratis
Entrada HDMI
Con descuento al momento de hacer la cotizacion
5 unidades</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</si>
  <si>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</si>
  <si>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</si>
  <si>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Arial"/>
      </rPr>
      <t>Empresa</t>
    </r>
    <r>
      <rPr>
        <i/>
        <sz val="10"/>
        <color theme="1"/>
        <rFont val="Arial"/>
      </rPr>
      <t xml:space="preserve">
(Nombre fiscal de la empresa)</t>
    </r>
  </si>
  <si>
    <r>
      <rPr>
        <b/>
        <sz val="10"/>
        <color theme="1"/>
        <rFont val="Arial"/>
      </rPr>
      <t>Nº de CUIT, Dirección, Teléfono</t>
    </r>
    <r>
      <rPr>
        <i/>
        <sz val="10"/>
        <color theme="1"/>
        <rFont val="Arial"/>
      </rPr>
      <t xml:space="preserve">
</t>
    </r>
    <r>
      <rPr>
        <i/>
        <sz val="10"/>
        <color theme="1"/>
        <rFont val="Arial"/>
      </rPr>
      <t>(Datos de la empresa)</t>
    </r>
  </si>
  <si>
    <r>
      <rPr>
        <b/>
        <sz val="10"/>
        <color theme="1"/>
        <rFont val="Arial"/>
      </rPr>
      <t>Descripción del
bien/ servicio (b)</t>
    </r>
    <r>
      <rPr>
        <i/>
        <sz val="10"/>
        <color theme="1"/>
        <rFont val="Arial"/>
      </rPr>
      <t xml:space="preserve">
</t>
    </r>
    <r>
      <rPr>
        <i/>
        <sz val="10"/>
        <color theme="1"/>
        <rFont val="Arial"/>
      </rPr>
      <t>Características de los bienes/ servicios</t>
    </r>
  </si>
  <si>
    <r>
      <rPr>
        <b/>
        <sz val="10"/>
        <color theme="1"/>
        <rFont val="Arial"/>
      </rPr>
      <t xml:space="preserve">Importe Unitario
</t>
    </r>
    <r>
      <rPr>
        <i/>
        <sz val="10"/>
        <color theme="1"/>
        <rFont val="Arial"/>
      </rPr>
      <t>(moneda nacional)</t>
    </r>
  </si>
  <si>
    <r>
      <rPr>
        <b/>
        <u/>
        <sz val="10"/>
        <color theme="1"/>
        <rFont val="Arial"/>
      </rPr>
      <t>Importe Total</t>
    </r>
    <r>
      <rPr>
        <b/>
        <u/>
        <sz val="10"/>
        <color theme="1"/>
        <rFont val="Arial"/>
      </rPr>
      <t xml:space="preserve">
 IVA incluido
</t>
    </r>
    <r>
      <rPr>
        <i/>
        <u/>
        <sz val="10"/>
        <color theme="1"/>
        <rFont val="Arial"/>
      </rPr>
      <t>(moneda nacional)</t>
    </r>
  </si>
  <si>
    <r>
      <rPr>
        <b/>
        <sz val="10"/>
        <color theme="1"/>
        <rFont val="Arial"/>
      </rPr>
      <t xml:space="preserve">Importe Total
</t>
    </r>
    <r>
      <rPr>
        <i/>
        <sz val="10"/>
        <color theme="1"/>
        <rFont val="Arial"/>
      </rPr>
      <t>(moneda extranjera)</t>
    </r>
  </si>
  <si>
    <r>
      <rPr>
        <b/>
        <sz val="10"/>
        <color theme="1"/>
        <rFont val="Arial"/>
      </rPr>
      <t xml:space="preserve">Forma de Pago 
</t>
    </r>
    <r>
      <rPr>
        <i/>
        <sz val="10"/>
        <color theme="1"/>
        <rFont val="Arial"/>
      </rPr>
      <t>(Contado o Cheque)</t>
    </r>
  </si>
  <si>
    <r>
      <rPr>
        <b/>
        <sz val="10"/>
        <color theme="1"/>
        <rFont val="Arial"/>
      </rPr>
      <t xml:space="preserve">Observaciones </t>
    </r>
    <r>
      <rPr>
        <i/>
        <sz val="10"/>
        <color theme="1"/>
        <rFont val="Arial"/>
      </rPr>
      <t xml:space="preserve">
</t>
    </r>
    <r>
      <rPr>
        <i/>
        <sz val="10"/>
        <color theme="1"/>
        <rFont val="Arial"/>
      </rPr>
      <t>(se debe incluir toda aquella característica que no ha sido posible incluir anteriormente)</t>
    </r>
  </si>
  <si>
    <t>https://www.alkosto.com/mouse-hp-alambrico-optico-100-negro/p/193905461370?fuente=google&amp;medio=cpc&amp;campaign=AK_COL_MAX_PEF_CPC_AON_COMP_Hp_Feb21_EXP_FEB&amp;keyword=&amp;gad_source=1&amp;gclid=CjwKCAjwnqK1BhBvEiwAi7o0X1ufH8xDooKGVAfPzaILmeXmuEwZmw0OCHbCrTDfZ-QpHpiBMqgkuBoCcboQAvD_BwE</t>
  </si>
  <si>
    <t xml:space="preserve">Mouse HP Alámbrico Óptico 100 Negro
</t>
  </si>
  <si>
    <t>Sensor óptico de 1600 DPI para mayor velocidad
Conectividad USB para instalar y usar rápidamente
Diseño ambidiestro para la comodidad de todos
Diseño pensado en la forma natural de la mano</t>
  </si>
  <si>
    <t>Panamericana</t>
  </si>
  <si>
    <t>https://www.panamericana.com.co/mouse-alambrico-hp-100-negro-620921/p</t>
  </si>
  <si>
    <t>-Sensor óptico con 1600 DPI
-Máxima productividad: conecta y listo
-Diseño y comodidad para ambidiestros
-Agarre que se ajusta a la mano
-3 botones y Scroll integrado</t>
  </si>
  <si>
    <t>JUMBO</t>
  </si>
  <si>
    <t>https://www.tiendasjumbo.co/mouse-hp-100-al-mbrico-negro/p</t>
  </si>
  <si>
    <t>Gaming: No
Compatibilidad: CON CUALQUIERA
Conectividad: Alámbrico</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</si>
  <si>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</si>
  <si>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</si>
  <si>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Arial"/>
      </rPr>
      <t>Empresa</t>
    </r>
    <r>
      <rPr>
        <i/>
        <sz val="10"/>
        <color theme="1"/>
        <rFont val="Arial"/>
      </rPr>
      <t xml:space="preserve">
(Nombre fiscal de la empresa)</t>
    </r>
  </si>
  <si>
    <r>
      <rPr>
        <b/>
        <sz val="10"/>
        <color theme="1"/>
        <rFont val="Arial"/>
      </rPr>
      <t>Nº de CUIT, Dirección, Teléfono</t>
    </r>
    <r>
      <rPr>
        <i/>
        <sz val="10"/>
        <color theme="1"/>
        <rFont val="Arial"/>
      </rPr>
      <t xml:space="preserve">
</t>
    </r>
    <r>
      <rPr>
        <i/>
        <sz val="10"/>
        <color theme="1"/>
        <rFont val="Arial"/>
      </rPr>
      <t>(Datos de la empresa)</t>
    </r>
  </si>
  <si>
    <r>
      <rPr>
        <b/>
        <sz val="10"/>
        <color theme="1"/>
        <rFont val="Arial"/>
      </rPr>
      <t>Descripción del
bien/ servicio (b)</t>
    </r>
    <r>
      <rPr>
        <i/>
        <sz val="10"/>
        <color theme="1"/>
        <rFont val="Arial"/>
      </rPr>
      <t xml:space="preserve">
</t>
    </r>
    <r>
      <rPr>
        <i/>
        <sz val="10"/>
        <color theme="1"/>
        <rFont val="Arial"/>
      </rPr>
      <t>Características de los bienes/ servicios</t>
    </r>
  </si>
  <si>
    <r>
      <rPr>
        <b/>
        <sz val="10"/>
        <color theme="1"/>
        <rFont val="Arial"/>
      </rPr>
      <t xml:space="preserve">Importe Unitario
</t>
    </r>
    <r>
      <rPr>
        <i/>
        <sz val="10"/>
        <color theme="1"/>
        <rFont val="Arial"/>
      </rPr>
      <t>(moneda nacional)</t>
    </r>
  </si>
  <si>
    <r>
      <rPr>
        <b/>
        <u/>
        <sz val="10"/>
        <color theme="1"/>
        <rFont val="Arial"/>
      </rPr>
      <t>Importe Total</t>
    </r>
    <r>
      <rPr>
        <b/>
        <u/>
        <sz val="10"/>
        <color theme="1"/>
        <rFont val="Arial"/>
      </rPr>
      <t xml:space="preserve">
 IVA incluido
</t>
    </r>
    <r>
      <rPr>
        <i/>
        <u/>
        <sz val="10"/>
        <color theme="1"/>
        <rFont val="Arial"/>
      </rPr>
      <t>(moneda nacional)</t>
    </r>
  </si>
  <si>
    <r>
      <rPr>
        <b/>
        <sz val="10"/>
        <color theme="1"/>
        <rFont val="Arial"/>
      </rPr>
      <t xml:space="preserve">Importe Total
</t>
    </r>
    <r>
      <rPr>
        <i/>
        <sz val="10"/>
        <color theme="1"/>
        <rFont val="Arial"/>
      </rPr>
      <t>(moneda extranjera)</t>
    </r>
  </si>
  <si>
    <r>
      <rPr>
        <b/>
        <sz val="10"/>
        <color theme="1"/>
        <rFont val="Arial"/>
      </rPr>
      <t xml:space="preserve">Forma de Pago 
</t>
    </r>
    <r>
      <rPr>
        <i/>
        <sz val="10"/>
        <color theme="1"/>
        <rFont val="Arial"/>
      </rPr>
      <t>(Contado o Cheque)</t>
    </r>
  </si>
  <si>
    <r>
      <rPr>
        <b/>
        <sz val="10"/>
        <color theme="1"/>
        <rFont val="Arial"/>
      </rPr>
      <t xml:space="preserve">Observaciones </t>
    </r>
    <r>
      <rPr>
        <i/>
        <sz val="10"/>
        <color theme="1"/>
        <rFont val="Arial"/>
      </rPr>
      <t xml:space="preserve">
(se debe incluir toda aquella característica que no ha sido posible incluir anteriormente)</t>
    </r>
  </si>
  <si>
    <t>Microsoft</t>
  </si>
  <si>
    <t>https://www.microsoft.com/es-co/d/windows-11-pro/dg7gmgf0d8h4</t>
  </si>
  <si>
    <t>Licencia Windows 11 Pro</t>
  </si>
  <si>
    <t xml:space="preserve">El windows 10 pro no esta disponible en la tienda oficial
Licencia oficial de windows 11 pro
No caduca
</t>
  </si>
  <si>
    <t>TuLicencia</t>
  </si>
  <si>
    <t>https://www.tulicenciaoriginal.com/licencia-windows/licencia-windows-10-pro#/28-tipo_de_licencia-1_dispositivo</t>
  </si>
  <si>
    <t>Licencia Windows 10 Pro</t>
  </si>
  <si>
    <t>Licencia valida 32-64 bits
No caduca</t>
  </si>
  <si>
    <t>mm3Digital</t>
  </si>
  <si>
    <t>https://mm3digital.com/product/windows-10-pro-activation-key/</t>
  </si>
  <si>
    <t>Licencia valida 32-64 bits
Garantía 2 años
No caduca</t>
  </si>
  <si>
    <r>
      <rPr>
        <b/>
        <sz val="10"/>
        <color theme="1"/>
        <rFont val="Arial"/>
      </rPr>
      <t xml:space="preserve">(a) Se deben presentar tres (3) presupuestos cuando:   
   </t>
    </r>
    <r>
      <rPr>
        <sz val="10"/>
        <color theme="1"/>
        <rFont val="Arial"/>
      </rPr>
      <t xml:space="preserve">El valor del gasto supere el monto de pesos un mil ($ 1.000,00). 
     Se pueden presentar al menos tres (3) solicitudes de cotización (del bien o servicio a contratar) cursadas a tres o más empresas oferentes.
     La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</si>
  <si>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</si>
  <si>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Arial"/>
      </rPr>
      <t>Empresa</t>
    </r>
    <r>
      <rPr>
        <i/>
        <sz val="10"/>
        <color theme="1"/>
        <rFont val="Arial"/>
      </rPr>
      <t xml:space="preserve">
(Nombre fiscal de la empresa)</t>
    </r>
  </si>
  <si>
    <r>
      <rPr>
        <b/>
        <sz val="10"/>
        <color theme="1"/>
        <rFont val="Arial"/>
      </rPr>
      <t>Nº de CUIT, Dirección, Teléfono</t>
    </r>
    <r>
      <rPr>
        <i/>
        <sz val="10"/>
        <color theme="1"/>
        <rFont val="Arial"/>
      </rPr>
      <t xml:space="preserve">
</t>
    </r>
    <r>
      <rPr>
        <i/>
        <sz val="10"/>
        <color theme="1"/>
        <rFont val="Arial"/>
      </rPr>
      <t>(Datos de la empresa)</t>
    </r>
  </si>
  <si>
    <r>
      <rPr>
        <b/>
        <sz val="10"/>
        <color theme="1"/>
        <rFont val="Arial"/>
      </rPr>
      <t>Descripción del
bien/ servicio (b)</t>
    </r>
    <r>
      <rPr>
        <i/>
        <sz val="10"/>
        <color theme="1"/>
        <rFont val="Arial"/>
      </rPr>
      <t xml:space="preserve">
</t>
    </r>
    <r>
      <rPr>
        <i/>
        <sz val="10"/>
        <color theme="1"/>
        <rFont val="Arial"/>
      </rPr>
      <t>Características de los bienes/ servicios</t>
    </r>
  </si>
  <si>
    <r>
      <rPr>
        <b/>
        <sz val="10"/>
        <color theme="1"/>
        <rFont val="Arial"/>
      </rPr>
      <t xml:space="preserve">Importe Unitario
</t>
    </r>
    <r>
      <rPr>
        <i/>
        <sz val="10"/>
        <color theme="1"/>
        <rFont val="Arial"/>
      </rPr>
      <t>(moneda nacional)</t>
    </r>
  </si>
  <si>
    <r>
      <rPr>
        <b/>
        <u/>
        <sz val="10"/>
        <color theme="1"/>
        <rFont val="Arial"/>
      </rPr>
      <t>Importe Total</t>
    </r>
    <r>
      <rPr>
        <b/>
        <u/>
        <sz val="10"/>
        <color theme="1"/>
        <rFont val="Arial"/>
      </rPr>
      <t xml:space="preserve">
 IVA incluido
</t>
    </r>
    <r>
      <rPr>
        <i/>
        <u/>
        <sz val="10"/>
        <color theme="1"/>
        <rFont val="Arial"/>
      </rPr>
      <t>(moneda nacional)</t>
    </r>
  </si>
  <si>
    <r>
      <rPr>
        <b/>
        <sz val="10"/>
        <color theme="1"/>
        <rFont val="Arial"/>
      </rPr>
      <t xml:space="preserve">Importe Total
</t>
    </r>
    <r>
      <rPr>
        <i/>
        <sz val="10"/>
        <color theme="1"/>
        <rFont val="Arial"/>
      </rPr>
      <t>(moneda extranjera)</t>
    </r>
  </si>
  <si>
    <r>
      <rPr>
        <b/>
        <sz val="10"/>
        <color theme="1"/>
        <rFont val="Arial"/>
      </rPr>
      <t xml:space="preserve">Forma de Pago 
</t>
    </r>
    <r>
      <rPr>
        <i/>
        <sz val="10"/>
        <color theme="1"/>
        <rFont val="Arial"/>
      </rPr>
      <t>(Contado o Cheque)</t>
    </r>
  </si>
  <si>
    <r>
      <rPr>
        <b/>
        <sz val="10"/>
        <color theme="1"/>
        <rFont val="Arial"/>
      </rPr>
      <t xml:space="preserve">Observaciones </t>
    </r>
    <r>
      <rPr>
        <i/>
        <sz val="10"/>
        <color theme="1"/>
        <rFont val="Arial"/>
      </rPr>
      <t xml:space="preserve">
</t>
    </r>
    <r>
      <rPr>
        <i/>
        <sz val="10"/>
        <color theme="1"/>
        <rFont val="Arial"/>
      </rPr>
      <t>(se debe incluir toda aquella característica que no ha sido posible incluir anteriormente)</t>
    </r>
  </si>
  <si>
    <t>https://www.microsoft.com/es-co/microsoft-365/business/compare-all-microsoft-365-business-products-d?ef_id=_k_Cj0KCQjwh7K1BhCZARIsAKOrVqFGGdtdI21KDQaOmO1docQJ4oB4Evhb47MR-nkmq59AaAVUqJxFRpgaAqGGEALw_wcB_k_&amp;OCID=AIDcmmpw76nrjm_SEM__k_Cj0KCQjwh7K1BhCZARIsAKOrVqFGGdtdI21KDQaOmO1docQJ4oB4Evhb47MR-nkmq59AaAVUqJxFRpgaAqGGEALw_wcB_k_&amp;gad_source=1&amp;gclid=Cj0KCQjwh7K1BhCZARIsAKOrVqFGGdtdI21KDQaOmO1docQJ4oB4Evhb47MR-nkmq59AaAVUqJxFRpgaAqGGEALw_wcB</t>
  </si>
  <si>
    <t xml:space="preserve">Microsoft Office 365 Business Premium
</t>
  </si>
  <si>
    <t>El pago de la licencia esta de manera anual.
Caduca al pasar un año
Licencia oficial</t>
  </si>
  <si>
    <t>ALITZHANDEL</t>
  </si>
  <si>
    <t>https://blitzhandel24.com/co/microsoft-office-365-business-premium?sPartner=g_s_CO&amp;number=241820542&amp;gad_source=1&amp;gclid=CjwKCAjwnqK1BhBvEiwAi7o0X_qjESBKqeJp8__VW7Iii8HnjQJVyWJLJLGkQNF3fIc34LiXpP68lhoCx84QAvD_BwE</t>
  </si>
  <si>
    <t xml:space="preserve">Licencia valida 32-64 bits Envio gratuito Tiempo de ejecucion 1 año </t>
  </si>
  <si>
    <t>Garcia Comunicaciones</t>
  </si>
  <si>
    <t>https://www.garciacomunicaciones.com/producto/microsoft-365-business/</t>
  </si>
  <si>
    <t>Valida por un año
Factura electronica</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</si>
  <si>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</si>
  <si>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</si>
  <si>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Arial"/>
      </rPr>
      <t>Empresa</t>
    </r>
    <r>
      <rPr>
        <i/>
        <sz val="10"/>
        <color theme="1"/>
        <rFont val="Arial"/>
      </rPr>
      <t xml:space="preserve">
(Nombre fiscal de la empresa)</t>
    </r>
  </si>
  <si>
    <r>
      <rPr>
        <b/>
        <sz val="10"/>
        <color theme="1"/>
        <rFont val="Arial"/>
      </rPr>
      <t>Nº de CUIT, Dirección, Teléfono</t>
    </r>
    <r>
      <rPr>
        <i/>
        <sz val="10"/>
        <color theme="1"/>
        <rFont val="Arial"/>
      </rPr>
      <t xml:space="preserve">
</t>
    </r>
    <r>
      <rPr>
        <i/>
        <sz val="10"/>
        <color theme="1"/>
        <rFont val="Arial"/>
      </rPr>
      <t>(Datos de la empresa)</t>
    </r>
  </si>
  <si>
    <r>
      <rPr>
        <b/>
        <sz val="10"/>
        <color theme="1"/>
        <rFont val="Arial"/>
      </rPr>
      <t>Descripción del
bien/ servicio (b)</t>
    </r>
    <r>
      <rPr>
        <i/>
        <sz val="10"/>
        <color theme="1"/>
        <rFont val="Arial"/>
      </rPr>
      <t xml:space="preserve">
</t>
    </r>
    <r>
      <rPr>
        <i/>
        <sz val="10"/>
        <color theme="1"/>
        <rFont val="Arial"/>
      </rPr>
      <t>Características de los bienes/ servicios</t>
    </r>
  </si>
  <si>
    <r>
      <rPr>
        <b/>
        <sz val="10"/>
        <color theme="1"/>
        <rFont val="Arial"/>
      </rPr>
      <t xml:space="preserve">Importe Unitario
</t>
    </r>
    <r>
      <rPr>
        <i/>
        <sz val="10"/>
        <color theme="1"/>
        <rFont val="Arial"/>
      </rPr>
      <t>(moneda nacional)</t>
    </r>
  </si>
  <si>
    <r>
      <rPr>
        <b/>
        <u/>
        <sz val="10"/>
        <color theme="1"/>
        <rFont val="Arial"/>
      </rPr>
      <t>Importe Total</t>
    </r>
    <r>
      <rPr>
        <b/>
        <u/>
        <sz val="10"/>
        <color theme="1"/>
        <rFont val="Arial"/>
      </rPr>
      <t xml:space="preserve">
 IVA incluido
</t>
    </r>
    <r>
      <rPr>
        <i/>
        <u/>
        <sz val="10"/>
        <color theme="1"/>
        <rFont val="Arial"/>
      </rPr>
      <t>(moneda nacional)</t>
    </r>
  </si>
  <si>
    <r>
      <rPr>
        <b/>
        <sz val="10"/>
        <color theme="1"/>
        <rFont val="Arial"/>
      </rPr>
      <t xml:space="preserve">Importe Total
</t>
    </r>
    <r>
      <rPr>
        <i/>
        <sz val="10"/>
        <color theme="1"/>
        <rFont val="Arial"/>
      </rPr>
      <t>(moneda extranjera)</t>
    </r>
  </si>
  <si>
    <r>
      <rPr>
        <b/>
        <sz val="10"/>
        <color theme="1"/>
        <rFont val="Arial"/>
      </rPr>
      <t xml:space="preserve">Forma de Pago 
</t>
    </r>
    <r>
      <rPr>
        <i/>
        <sz val="10"/>
        <color theme="1"/>
        <rFont val="Arial"/>
      </rPr>
      <t>(Contado o Cheque)</t>
    </r>
  </si>
  <si>
    <r>
      <rPr>
        <b/>
        <sz val="10"/>
        <color theme="1"/>
        <rFont val="Arial"/>
      </rPr>
      <t xml:space="preserve">Observaciones </t>
    </r>
    <r>
      <rPr>
        <i/>
        <sz val="10"/>
        <color theme="1"/>
        <rFont val="Arial"/>
      </rPr>
      <t xml:space="preserve">
</t>
    </r>
    <r>
      <rPr>
        <i/>
        <sz val="10"/>
        <color theme="1"/>
        <rFont val="Arial"/>
      </rPr>
      <t>(se debe incluir toda aquella característica que no ha sido posible incluir anteriormente)</t>
    </r>
  </si>
  <si>
    <t>McAfee</t>
  </si>
  <si>
    <t>https://www.mcafee.com/consumer/es-co/landing-page/direct/sem/mtp-family/desktop/shopping.html?csrc=google&amp;csrcl2=pla-shopping&amp;cctype=desktop-brand&amp;ccstype=&amp;ccoe=direct&amp;ccoel2=sem&amp;pkg_id=537&amp;affid=1490&amp;utm_source=bing&amp;utm_medium=paidsearch&amp;utm_campaign=PMax:+es-co:Shopping:Smart&amp;utm_content=&amp;utm_term=&amp;gad_source=1&amp;gclid=Cj0KCQjw8MG1BhCoARIsAHxSiQnYcLAzs0tkTbp9RLBiSedGZqeBR7lJlht5q7rsZRE6jzrpnl573YEaAscbEALw_wcB&amp;gclsrc=aw.ds</t>
  </si>
  <si>
    <t>McAfee® Total Protection Familiar</t>
  </si>
  <si>
    <t>10 dispositivos por licencia comprada
Es un plan familiar
Licencia valida por un año</t>
  </si>
  <si>
    <t>BUHO DIGITAL</t>
  </si>
  <si>
    <t>https://buhodigitalcol.com/mcafee-total-protection-10-dispositivos/</t>
  </si>
  <si>
    <t xml:space="preserve">Licencia valida por dos años
10 dispositivos por licencia comprada 
Es un plan familiar 
</t>
  </si>
  <si>
    <t>MercadoLibre</t>
  </si>
  <si>
    <t>https://www.mercadolibre.com.co/antivirus-mcafee-total-protection-para-10-dispositivos/p/MCO27107947#searchVariation%3DMCO27107947%26position%3D4%26search_layout%3Dstack%26type%3Dproduct%26tracking_id%3Decbdda03-e95e-447f-bb73-917ea1d39fd6</t>
  </si>
  <si>
    <t xml:space="preserve">10 dispositivos por licencia comprada
Es un plan familiar
Licencia valida por un año
Tambien de manera digital a menor precio ($50.000) </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</si>
  <si>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</si>
  <si>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</si>
  <si>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Arial"/>
      </rPr>
      <t>Empresa</t>
    </r>
    <r>
      <rPr>
        <i/>
        <sz val="8"/>
        <color theme="1"/>
        <rFont val="Arial"/>
      </rPr>
      <t xml:space="preserve">
(Nombre fiscal de la empresa)</t>
    </r>
  </si>
  <si>
    <r>
      <rPr>
        <b/>
        <sz val="10"/>
        <color theme="1"/>
        <rFont val="Arial"/>
      </rPr>
      <t>Nº de CUIT, Dirección, Teléfono</t>
    </r>
    <r>
      <rPr>
        <i/>
        <sz val="10"/>
        <color theme="1"/>
        <rFont val="Arial"/>
      </rPr>
      <t xml:space="preserve">
</t>
    </r>
    <r>
      <rPr>
        <i/>
        <sz val="8"/>
        <color theme="1"/>
        <rFont val="Arial"/>
      </rPr>
      <t>(Datos de la empresa)</t>
    </r>
  </si>
  <si>
    <r>
      <rPr>
        <b/>
        <sz val="10"/>
        <color theme="1"/>
        <rFont val="Arial"/>
      </rPr>
      <t>Descripción del
bien/ servicio (b)</t>
    </r>
    <r>
      <rPr>
        <i/>
        <sz val="10"/>
        <color theme="1"/>
        <rFont val="Arial"/>
      </rPr>
      <t xml:space="preserve">
</t>
    </r>
    <r>
      <rPr>
        <i/>
        <sz val="8"/>
        <color theme="1"/>
        <rFont val="Arial"/>
      </rPr>
      <t>Características de los bienes/ servicios</t>
    </r>
  </si>
  <si>
    <r>
      <rPr>
        <b/>
        <sz val="10"/>
        <color theme="1"/>
        <rFont val="Arial"/>
      </rPr>
      <t xml:space="preserve">Importe Unitario
</t>
    </r>
    <r>
      <rPr>
        <i/>
        <sz val="8"/>
        <color theme="1"/>
        <rFont val="Arial"/>
      </rPr>
      <t>(moneda nacional)</t>
    </r>
  </si>
  <si>
    <r>
      <rPr>
        <b/>
        <u/>
        <sz val="10"/>
        <color theme="1"/>
        <rFont val="Arial"/>
      </rPr>
      <t>Importe Total</t>
    </r>
    <r>
      <rPr>
        <b/>
        <u/>
        <sz val="10"/>
        <color theme="1"/>
        <rFont val="Arial"/>
      </rPr>
      <t xml:space="preserve">
 IVA incluido
</t>
    </r>
    <r>
      <rPr>
        <i/>
        <u/>
        <sz val="8"/>
        <color theme="1"/>
        <rFont val="Arial"/>
      </rPr>
      <t>(moneda nacional)</t>
    </r>
  </si>
  <si>
    <r>
      <rPr>
        <b/>
        <sz val="10"/>
        <color theme="1"/>
        <rFont val="Arial"/>
      </rPr>
      <t xml:space="preserve">Importe Total
</t>
    </r>
    <r>
      <rPr>
        <i/>
        <sz val="8"/>
        <color theme="1"/>
        <rFont val="Arial"/>
      </rPr>
      <t>(moneda extranjera)</t>
    </r>
  </si>
  <si>
    <r>
      <rPr>
        <b/>
        <sz val="10"/>
        <color theme="1"/>
        <rFont val="Arial"/>
      </rPr>
      <t xml:space="preserve">Forma de Pago 
</t>
    </r>
    <r>
      <rPr>
        <i/>
        <sz val="8"/>
        <color theme="1"/>
        <rFont val="Arial"/>
      </rPr>
      <t>(Contado o Cheque)</t>
    </r>
  </si>
  <si>
    <r>
      <rPr>
        <b/>
        <sz val="10"/>
        <color theme="1"/>
        <rFont val="Arial"/>
      </rPr>
      <t xml:space="preserve">Observaciones </t>
    </r>
    <r>
      <rPr>
        <i/>
        <sz val="10"/>
        <color theme="1"/>
        <rFont val="Arial"/>
      </rPr>
      <t xml:space="preserve">
</t>
    </r>
    <r>
      <rPr>
        <i/>
        <sz val="8"/>
        <color theme="1"/>
        <rFont val="Arial"/>
      </rPr>
      <t>(se debe incluir toda aquella característica que no ha sido posible incluir anteriormente)</t>
    </r>
  </si>
  <si>
    <t>Adobe</t>
  </si>
  <si>
    <t>https://www.adobe.com/co/creativecloud/plans.html?plan=individual&amp;filter=all&amp;promoid=PYPVPZQK&amp;mv=other&amp;product=photoshop</t>
  </si>
  <si>
    <t>Photoshop</t>
  </si>
  <si>
    <t>100 GB de espacio en la nube
Tutoriales paso a paso
Adobe Portfolio
Adobe Fonts
Behance
Bibliotecas Creative Cloud
Acceso a las funciones más recientes
500 créditos generativos mensuales
Recomendado para
Edición de fotos
Composición
Dibujo y pintura
Diseño gráfico</t>
  </si>
  <si>
    <t>Microxol</t>
  </si>
  <si>
    <t>https://microxol.com/?product=licencia-adobe-photoshop-1-ano-comercial</t>
  </si>
  <si>
    <t>Licencia valida por 1 año</t>
  </si>
  <si>
    <t>Amazon</t>
  </si>
  <si>
    <t>https://www.amazon.es/Adobe-Photoshop-Elements-Premiere-2024/dp/B0CGXBN1Y9/ref=sr_1_13?dib=eyJ2IjoiMSJ9.UwiENY1ycZn8V4TI3l3bdFSQNTMQesMOIMsAG02mhn9CxIAPBIJPJOHb19WdcH80ScXWfe0QRFnQ7Df17NK_OUVGotPmL6g37U7Z2NItpUJT1JnpA591GoHDFT2GF269-zs_2_Ift-s4D4zEdjzjsf_CQ5RLtB2sXGpWamu2omU89CcwvO-OMsAmox5Pg1trABqVigq7hn93hvrgO_D6LkYbexSR18Mw6EMzgenpNl4M7TgtlQNow18m6Od9ZZO4bn68KW1JCEdE9fcTMZ-6-Z7nVQS9ycfB43s0mXQLKK8.Dp0zumqsSQ6YkIZ4MLGSwqpTkusEKnpA1uQtbTXoY2c&amp;dib_tag=se&amp;keywords=photoshop+licencia&amp;qid=1723577870&amp;sr=8-13</t>
  </si>
  <si>
    <t>Match color and tone with one click
Select a photo sky or background with one click
Create fast-moving Photo Reels and video Highlight Reels
Try one-click photo Quick Actions and new JPEG Artifacts Removal
Enhance your videos with new audio effects and modern graphics</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</si>
  <si>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</si>
  <si>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</si>
  <si>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Arial"/>
      </rPr>
      <t>Empresa</t>
    </r>
    <r>
      <rPr>
        <i/>
        <sz val="10"/>
        <color theme="1"/>
        <rFont val="Arial"/>
      </rPr>
      <t xml:space="preserve">
(Nombre fiscal de la empresa)</t>
    </r>
  </si>
  <si>
    <r>
      <rPr>
        <b/>
        <sz val="10"/>
        <color theme="1"/>
        <rFont val="Arial"/>
      </rPr>
      <t>Nº de CUIT, Dirección, Teléfono</t>
    </r>
    <r>
      <rPr>
        <i/>
        <sz val="10"/>
        <color theme="1"/>
        <rFont val="Arial"/>
      </rPr>
      <t xml:space="preserve">
</t>
    </r>
    <r>
      <rPr>
        <i/>
        <sz val="10"/>
        <color theme="1"/>
        <rFont val="Arial"/>
      </rPr>
      <t>(Datos de la empresa)</t>
    </r>
  </si>
  <si>
    <r>
      <rPr>
        <b/>
        <sz val="10"/>
        <color theme="1"/>
        <rFont val="Arial"/>
      </rPr>
      <t>Descripción del
bien/ servicio (b)</t>
    </r>
    <r>
      <rPr>
        <i/>
        <sz val="10"/>
        <color theme="1"/>
        <rFont val="Arial"/>
      </rPr>
      <t xml:space="preserve">
</t>
    </r>
    <r>
      <rPr>
        <i/>
        <sz val="10"/>
        <color theme="1"/>
        <rFont val="Arial"/>
      </rPr>
      <t>Características de los bienes/ servicios</t>
    </r>
  </si>
  <si>
    <r>
      <rPr>
        <b/>
        <sz val="10"/>
        <color theme="1"/>
        <rFont val="Arial"/>
      </rPr>
      <t xml:space="preserve">Importe Unitario
</t>
    </r>
    <r>
      <rPr>
        <i/>
        <sz val="10"/>
        <color theme="1"/>
        <rFont val="Arial"/>
      </rPr>
      <t>(moneda nacional)</t>
    </r>
  </si>
  <si>
    <r>
      <rPr>
        <b/>
        <u/>
        <sz val="10"/>
        <color theme="1"/>
        <rFont val="Arial"/>
      </rPr>
      <t>Importe Total</t>
    </r>
    <r>
      <rPr>
        <b/>
        <u/>
        <sz val="10"/>
        <color theme="1"/>
        <rFont val="Arial"/>
      </rPr>
      <t xml:space="preserve">
 IVA incluido
</t>
    </r>
    <r>
      <rPr>
        <i/>
        <u/>
        <sz val="10"/>
        <color theme="1"/>
        <rFont val="Arial"/>
      </rPr>
      <t>(moneda nacional)</t>
    </r>
  </si>
  <si>
    <r>
      <rPr>
        <b/>
        <sz val="10"/>
        <color theme="1"/>
        <rFont val="Arial"/>
      </rPr>
      <t xml:space="preserve">Importe Total
</t>
    </r>
    <r>
      <rPr>
        <i/>
        <sz val="10"/>
        <color theme="1"/>
        <rFont val="Arial"/>
      </rPr>
      <t>(moneda extranjera)</t>
    </r>
  </si>
  <si>
    <r>
      <rPr>
        <b/>
        <sz val="10"/>
        <color theme="1"/>
        <rFont val="Arial"/>
      </rPr>
      <t xml:space="preserve">Forma de Pago 
</t>
    </r>
    <r>
      <rPr>
        <i/>
        <sz val="10"/>
        <color theme="1"/>
        <rFont val="Arial"/>
      </rPr>
      <t>(Contado o Cheque)</t>
    </r>
  </si>
  <si>
    <r>
      <rPr>
        <b/>
        <sz val="10"/>
        <color theme="1"/>
        <rFont val="Arial"/>
      </rPr>
      <t xml:space="preserve">Observaciones </t>
    </r>
    <r>
      <rPr>
        <i/>
        <sz val="10"/>
        <color theme="1"/>
        <rFont val="Arial"/>
      </rPr>
      <t xml:space="preserve">
</t>
    </r>
    <r>
      <rPr>
        <i/>
        <sz val="10"/>
        <color theme="1"/>
        <rFont val="Arial"/>
      </rPr>
      <t>(se debe incluir toda aquella característica que no ha sido posible incluir anteriormente)</t>
    </r>
  </si>
  <si>
    <t>Latino America Hosting</t>
  </si>
  <si>
    <t>https://www.latinoamericahosting.com.co/hosting/?gad_source=1&amp;gclid=Cj0KCQjwh7K1BhCZARIsAKOrVqF5zvirc1laUs3oC4nBnp6skZvwTAxyL3ZH3LWJajdRMtpexc6evu8aArl-EALw_wcB</t>
  </si>
  <si>
    <t>Hosting</t>
  </si>
  <si>
    <t>Espacio en disco: 30GB
Transferencia: 600GB
Dominios soportados: 2
Subdominios: Ilimitados
Cuentas de email: 20
Cuentas FTP: Ilimitadas
Bases de datos: 5
Pago anual</t>
  </si>
  <si>
    <t>Colombia Hosting</t>
  </si>
  <si>
    <t>https://www.colombiahosting.com.co/configurar/hosting/colhost2</t>
  </si>
  <si>
    <t>Calidad Certificada ISO 9001
Almacenamiento 100% SSD
20 GB de espacio
20 correos corporativos
Email Marketing
10 Bases de Datos MySQL
Alojamiento para 1 Web
Certificado SSL (https)
500 GB Ancho de banda
Migración gratuita
Inducción
Seguridad Ultra
Velocidad: Muy Alta
Soporte y Asesoría
Garantía de 2 meses
Wordpress/HTML/PHP
Cloud OS y cPanel
Pago anual</t>
  </si>
  <si>
    <t>Hostinger</t>
  </si>
  <si>
    <t>https://cart.hostinger.com/pay/cdc76edc-b8d2-4246-9622-0e60858a6b4b</t>
  </si>
  <si>
    <t>37,900COP al mes por renovar
100 sitios web
100 000 visitas al mes
200 GB de almacenamiento NVMe
600 000 archivos y directorios (inodos)
Plantillas prediseñadas gratis
Migración de sitios web automática y gratis
SSL ilimitado gratis
Email gratis
Copias de seguridad diarias y bajo demanda
Escáner de vulnerabilidades de WordPress
Actualizaciones automáticas inteligentes de WordPress
Aceleración WordPress avanzada
Ancho de banda ilimitado
Dominio gratis (CO$ 38.900)
CDN Gratis
Herramientas para WordPress con IA
Herramienta de staging de WordPress</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</si>
  <si>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</si>
  <si>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</si>
  <si>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Arial"/>
      </rPr>
      <t>Empresa</t>
    </r>
    <r>
      <rPr>
        <i/>
        <sz val="8"/>
        <color theme="1"/>
        <rFont val="Arial"/>
      </rPr>
      <t xml:space="preserve">
(Nombre fiscal de la empresa)</t>
    </r>
  </si>
  <si>
    <r>
      <rPr>
        <b/>
        <sz val="10"/>
        <color theme="1"/>
        <rFont val="Arial"/>
      </rPr>
      <t>Nº de CUIT, Dirección, Teléfono</t>
    </r>
    <r>
      <rPr>
        <i/>
        <sz val="10"/>
        <color theme="1"/>
        <rFont val="Arial"/>
      </rPr>
      <t xml:space="preserve">
</t>
    </r>
    <r>
      <rPr>
        <i/>
        <sz val="8"/>
        <color theme="1"/>
        <rFont val="Arial"/>
      </rPr>
      <t>(Datos de la empresa)</t>
    </r>
  </si>
  <si>
    <r>
      <rPr>
        <b/>
        <sz val="10"/>
        <color theme="1"/>
        <rFont val="Arial"/>
      </rPr>
      <t>Descripción del
bien/ servicio (b)</t>
    </r>
    <r>
      <rPr>
        <i/>
        <sz val="10"/>
        <color theme="1"/>
        <rFont val="Arial"/>
      </rPr>
      <t xml:space="preserve">
</t>
    </r>
    <r>
      <rPr>
        <i/>
        <sz val="8"/>
        <color theme="1"/>
        <rFont val="Arial"/>
      </rPr>
      <t>Características de los bienes/ servicios</t>
    </r>
  </si>
  <si>
    <r>
      <rPr>
        <b/>
        <sz val="10"/>
        <color theme="1"/>
        <rFont val="Arial"/>
      </rPr>
      <t xml:space="preserve">Importe Unitario
</t>
    </r>
    <r>
      <rPr>
        <i/>
        <sz val="8"/>
        <color theme="1"/>
        <rFont val="Arial"/>
      </rPr>
      <t>(moneda nacional)</t>
    </r>
  </si>
  <si>
    <r>
      <rPr>
        <b/>
        <u/>
        <sz val="10"/>
        <color theme="1"/>
        <rFont val="Arial"/>
      </rPr>
      <t>Importe Total</t>
    </r>
    <r>
      <rPr>
        <b/>
        <u/>
        <sz val="10"/>
        <color theme="1"/>
        <rFont val="Arial"/>
      </rPr>
      <t xml:space="preserve">
 IVA incluido
</t>
    </r>
    <r>
      <rPr>
        <i/>
        <u/>
        <sz val="8"/>
        <color theme="1"/>
        <rFont val="Arial"/>
      </rPr>
      <t>(moneda nacional)</t>
    </r>
  </si>
  <si>
    <r>
      <rPr>
        <b/>
        <sz val="10"/>
        <color theme="1"/>
        <rFont val="Arial"/>
      </rPr>
      <t xml:space="preserve">Importe Total
</t>
    </r>
    <r>
      <rPr>
        <i/>
        <sz val="8"/>
        <color theme="1"/>
        <rFont val="Arial"/>
      </rPr>
      <t>(moneda extranjera)</t>
    </r>
  </si>
  <si>
    <r>
      <rPr>
        <b/>
        <sz val="10"/>
        <color theme="1"/>
        <rFont val="Arial"/>
      </rPr>
      <t xml:space="preserve">Forma de Pago 
</t>
    </r>
    <r>
      <rPr>
        <i/>
        <sz val="8"/>
        <color theme="1"/>
        <rFont val="Arial"/>
      </rPr>
      <t>(Contado o Cheque)</t>
    </r>
  </si>
  <si>
    <r>
      <rPr>
        <b/>
        <sz val="10"/>
        <color theme="1"/>
        <rFont val="Arial"/>
      </rPr>
      <t xml:space="preserve">Observaciones </t>
    </r>
    <r>
      <rPr>
        <i/>
        <sz val="10"/>
        <color theme="1"/>
        <rFont val="Arial"/>
      </rPr>
      <t xml:space="preserve">
</t>
    </r>
    <r>
      <rPr>
        <i/>
        <sz val="8"/>
        <color theme="1"/>
        <rFont val="Arial"/>
      </rPr>
      <t>(se debe incluir toda aquella característica que no ha sido posible incluir anteriormente)</t>
    </r>
  </si>
  <si>
    <t>GoDaddy</t>
  </si>
  <si>
    <t>https://www.godaddy.com/es/offers/domain?isc=sem3year&amp;currencyType=COP&amp;marketid=es-CO&amp;cdtl=c_17631957056.g_139711325273.k_kwd-951911088.a_676713701191.d_c.ctv_g&amp;bnb=nb&amp;gad_source=1&amp;gclid=Cj0KCQjw5ea1BhC6ARIsAEOG5pygSXR8XCtZACLdMjRNfevKkMcCzYBPuv4Z1LlBGeC4-LXclP-jFqEaAt3uEALw_wcB</t>
  </si>
  <si>
    <t>Dominio del servicio</t>
  </si>
  <si>
    <t>Pago anual
Se puede pagar +30.000 para seguridad de este mismo</t>
  </si>
  <si>
    <t>HOSTIGER</t>
  </si>
  <si>
    <t>https://www.hostinger.co/comprar-dominio</t>
  </si>
  <si>
    <t>Pago anual
Dominio patrocinado o publicitado</t>
  </si>
  <si>
    <t>https://clientes.latinoamericahosting.com.co/cart.php?a=add&amp;domain=register&amp;query=animalbeats.co</t>
  </si>
  <si>
    <t xml:space="preserve">Periodo de registro valido por 1 año
</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</si>
  <si>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</si>
  <si>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</si>
  <si>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Arial"/>
      </rPr>
      <t>Empresa</t>
    </r>
    <r>
      <rPr>
        <i/>
        <sz val="8"/>
        <color theme="1"/>
        <rFont val="Arial"/>
      </rPr>
      <t xml:space="preserve">
(Nombre fiscal de la empresa)</t>
    </r>
  </si>
  <si>
    <r>
      <rPr>
        <b/>
        <sz val="10"/>
        <color theme="1"/>
        <rFont val="Arial"/>
      </rPr>
      <t>Nº de CUIT, Dirección, Teléfono</t>
    </r>
    <r>
      <rPr>
        <i/>
        <sz val="10"/>
        <color theme="1"/>
        <rFont val="Arial"/>
      </rPr>
      <t xml:space="preserve">
</t>
    </r>
    <r>
      <rPr>
        <i/>
        <sz val="8"/>
        <color theme="1"/>
        <rFont val="Arial"/>
      </rPr>
      <t>(Datos de la empresa)</t>
    </r>
  </si>
  <si>
    <r>
      <rPr>
        <b/>
        <sz val="10"/>
        <color theme="1"/>
        <rFont val="Arial"/>
      </rPr>
      <t>Descripción del
bien/ servicio (b)</t>
    </r>
    <r>
      <rPr>
        <i/>
        <sz val="10"/>
        <color theme="1"/>
        <rFont val="Arial"/>
      </rPr>
      <t xml:space="preserve">
</t>
    </r>
    <r>
      <rPr>
        <i/>
        <sz val="8"/>
        <color theme="1"/>
        <rFont val="Arial"/>
      </rPr>
      <t>Características de los bienes/ servicios</t>
    </r>
  </si>
  <si>
    <r>
      <rPr>
        <b/>
        <sz val="10"/>
        <color theme="1"/>
        <rFont val="Arial"/>
      </rPr>
      <t xml:space="preserve">Importe Unitario
</t>
    </r>
    <r>
      <rPr>
        <i/>
        <sz val="8"/>
        <color theme="1"/>
        <rFont val="Arial"/>
      </rPr>
      <t>(moneda nacional)</t>
    </r>
  </si>
  <si>
    <r>
      <rPr>
        <b/>
        <u/>
        <sz val="10"/>
        <color theme="1"/>
        <rFont val="Arial"/>
      </rPr>
      <t>Importe Total</t>
    </r>
    <r>
      <rPr>
        <b/>
        <u/>
        <sz val="10"/>
        <color theme="1"/>
        <rFont val="Arial"/>
      </rPr>
      <t xml:space="preserve">
 IVA incluido
</t>
    </r>
    <r>
      <rPr>
        <i/>
        <u/>
        <sz val="8"/>
        <color theme="1"/>
        <rFont val="Arial"/>
      </rPr>
      <t>(moneda nacional)</t>
    </r>
  </si>
  <si>
    <r>
      <rPr>
        <b/>
        <sz val="10"/>
        <color theme="1"/>
        <rFont val="Arial"/>
      </rPr>
      <t xml:space="preserve">Importe Total
</t>
    </r>
    <r>
      <rPr>
        <i/>
        <sz val="8"/>
        <color theme="1"/>
        <rFont val="Arial"/>
      </rPr>
      <t>(moneda extranjera)</t>
    </r>
  </si>
  <si>
    <r>
      <rPr>
        <b/>
        <sz val="10"/>
        <color theme="1"/>
        <rFont val="Arial"/>
      </rPr>
      <t xml:space="preserve">Forma de Pago 
</t>
    </r>
    <r>
      <rPr>
        <i/>
        <sz val="8"/>
        <color theme="1"/>
        <rFont val="Arial"/>
      </rPr>
      <t>(Contado o Cheque)</t>
    </r>
  </si>
  <si>
    <r>
      <rPr>
        <b/>
        <sz val="10"/>
        <color theme="1"/>
        <rFont val="Arial"/>
      </rPr>
      <t xml:space="preserve">Observaciones </t>
    </r>
    <r>
      <rPr>
        <i/>
        <sz val="10"/>
        <color theme="1"/>
        <rFont val="Arial"/>
      </rPr>
      <t xml:space="preserve">
</t>
    </r>
    <r>
      <rPr>
        <i/>
        <sz val="8"/>
        <color theme="1"/>
        <rFont val="Arial"/>
      </rPr>
      <t>(se debe incluir toda aquella característica que no ha sido posible incluir anteriormente)</t>
    </r>
  </si>
  <si>
    <t>MongoDB</t>
  </si>
  <si>
    <t>https://www.mongodb.com/es/pricing</t>
  </si>
  <si>
    <t>Gestor base de datos</t>
  </si>
  <si>
    <t>Mensual
Storage 4TB 
RAM 768 GB
96 CPUs per shard
Elastic scalability
Multi-cloud, multi-region, and advanced data distribution
Uptime SLA
Online Archive
Monitoring and alerting
Diagnostic and performance optimization tools
Admin API
SECURITY
Always-on authentication
Private networking
End-to-end encryption
Client-side field-level encryption
Queryable encryption
Bring your own KMS for encryption at rest
Granular database auditing
LDAP integration
BEYOND THE DATABASE
Atlas Search
Vector Search
Atlas Charts
Atlas Data Federation
Atlas SQL Interface
Monitoring and alerting integrations
API integrations
For M2/M5 clusters only
Atlas Stream Processing</t>
  </si>
  <si>
    <t>PostgreSQL</t>
  </si>
  <si>
    <t>https://www.scriptcase.net/es/comprar/</t>
  </si>
  <si>
    <t>Pago de manera mensual
Valida para varios desarrolladores</t>
  </si>
  <si>
    <t>Lasus</t>
  </si>
  <si>
    <t>https://lasus.com.co/es/licencia-sql-server-2019-csp-para-usuario-individual</t>
  </si>
  <si>
    <t>La Licencia de Acceso de Cliente (CAL) de SQL Server 2019 de Microsoft CSP es un software perpetuo que brinda al usuario el control total de sus datos y la capacidad de administrar y procesar grandes cantidades de información. Esta solución está construida específicamente para ser una licencia de usuario, permitiéndole al usuario asegurar su sistema y brindando la opción de actualización fácilmente a otros productos y soluciones. Con la CAL de SQL Server 2019, el usuario tiene acceso completo a todas las características de SQL Server, incluyendo características de seguridad avanzadas y las herramientas más avanzadas de programación de bases de datos. Todo esto, con la tranquilidad de tener un soporte técnico profesional de Microsoft a su disposición.</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</si>
  <si>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</si>
  <si>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</si>
  <si>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Arial"/>
      </rPr>
      <t>Empresa</t>
    </r>
    <r>
      <rPr>
        <i/>
        <sz val="8"/>
        <color theme="1"/>
        <rFont val="Arial"/>
      </rPr>
      <t xml:space="preserve">
(Nombre fiscal de la empresa)</t>
    </r>
  </si>
  <si>
    <r>
      <rPr>
        <b/>
        <sz val="10"/>
        <color theme="1"/>
        <rFont val="Arial"/>
      </rPr>
      <t>Nº de CUIT, Dirección, Teléfono</t>
    </r>
    <r>
      <rPr>
        <i/>
        <sz val="10"/>
        <color theme="1"/>
        <rFont val="Arial"/>
      </rPr>
      <t xml:space="preserve">
</t>
    </r>
    <r>
      <rPr>
        <i/>
        <sz val="8"/>
        <color theme="1"/>
        <rFont val="Arial"/>
      </rPr>
      <t>(Datos de la empresa)</t>
    </r>
  </si>
  <si>
    <r>
      <rPr>
        <b/>
        <sz val="10"/>
        <color theme="1"/>
        <rFont val="Arial"/>
      </rPr>
      <t>Descripción del
bien/ servicio (b)</t>
    </r>
    <r>
      <rPr>
        <i/>
        <sz val="10"/>
        <color theme="1"/>
        <rFont val="Arial"/>
      </rPr>
      <t xml:space="preserve">
</t>
    </r>
    <r>
      <rPr>
        <i/>
        <sz val="8"/>
        <color theme="1"/>
        <rFont val="Arial"/>
      </rPr>
      <t>Características de los bienes/ servicios</t>
    </r>
  </si>
  <si>
    <r>
      <rPr>
        <b/>
        <sz val="10"/>
        <color theme="1"/>
        <rFont val="Arial"/>
      </rPr>
      <t xml:space="preserve">Importe Unitario
</t>
    </r>
    <r>
      <rPr>
        <i/>
        <sz val="8"/>
        <color theme="1"/>
        <rFont val="Arial"/>
      </rPr>
      <t>(moneda nacional)</t>
    </r>
  </si>
  <si>
    <r>
      <rPr>
        <b/>
        <u/>
        <sz val="10"/>
        <color theme="1"/>
        <rFont val="Arial"/>
      </rPr>
      <t>Importe Total</t>
    </r>
    <r>
      <rPr>
        <b/>
        <u/>
        <sz val="10"/>
        <color theme="1"/>
        <rFont val="Arial"/>
      </rPr>
      <t xml:space="preserve">
 IVA incluido
</t>
    </r>
    <r>
      <rPr>
        <i/>
        <u/>
        <sz val="8"/>
        <color theme="1"/>
        <rFont val="Arial"/>
      </rPr>
      <t>(moneda nacional)</t>
    </r>
  </si>
  <si>
    <r>
      <rPr>
        <b/>
        <sz val="10"/>
        <color theme="1"/>
        <rFont val="Arial"/>
      </rPr>
      <t xml:space="preserve">Importe Total
</t>
    </r>
    <r>
      <rPr>
        <i/>
        <sz val="8"/>
        <color theme="1"/>
        <rFont val="Arial"/>
      </rPr>
      <t>(moneda extranjera)</t>
    </r>
  </si>
  <si>
    <r>
      <rPr>
        <b/>
        <sz val="10"/>
        <color theme="1"/>
        <rFont val="Arial"/>
      </rPr>
      <t xml:space="preserve">Forma de Pago 
</t>
    </r>
    <r>
      <rPr>
        <i/>
        <sz val="8"/>
        <color theme="1"/>
        <rFont val="Arial"/>
      </rPr>
      <t>(Contado o Cheque)</t>
    </r>
  </si>
  <si>
    <r>
      <rPr>
        <b/>
        <sz val="10"/>
        <color theme="1"/>
        <rFont val="Arial"/>
      </rPr>
      <t xml:space="preserve">Observaciones </t>
    </r>
    <r>
      <rPr>
        <i/>
        <sz val="10"/>
        <color theme="1"/>
        <rFont val="Arial"/>
      </rPr>
      <t xml:space="preserve">
</t>
    </r>
    <r>
      <rPr>
        <i/>
        <sz val="8"/>
        <color theme="1"/>
        <rFont val="Arial"/>
      </rPr>
      <t>(se debe incluir toda aquella característica que no ha sido posible incluir anteriormente)</t>
    </r>
  </si>
  <si>
    <t>https://www.microsoft.com/es-es/windows-server/pricing#layout-container-uida3b9</t>
  </si>
  <si>
    <t>Windows Server Estandar</t>
  </si>
  <si>
    <t>Funcionalidad básica de Windows Server
Integración híbrida
OSE*/Contenedores Hyper-V aisladosContenedores de Windows Server	
Ilimitado
Ilimitado
Réplica de almacenamiento[2]	
Redes definidas por software	
Almacenamiento definido por software</t>
  </si>
  <si>
    <t>Pc Games Key</t>
  </si>
  <si>
    <t>https://pcgameskey.com/product/windows-server-2022-datacenter/?aelia_cs_currency=USD&amp;gad_source=1&amp;gclid=Cj0KCQjwiOy1BhDCARIsADGvQnA1TwW9QtDU6FRr8yUhkaO-K3nqvp5zdrP-fSA1vL58R8VwZHtBPmQaAv4yEALw_wcB</t>
  </si>
  <si>
    <t>Funcionalidad básica de Windows Server	
Integración híbrida	
OSE*/Contenedores Hyper-V aislados	
2[1]
Ilimitado
Contenedores de Windows Server	
Ilimitado
Ilimitado
Réplica de almacenamiento[2]	
Redes definidas por software	
Almacenamiento definido por software</t>
  </si>
  <si>
    <t>G2A</t>
  </si>
  <si>
    <t>https://www.g2a.com/es/windows-server-2022-remote-desktop-services-50-user-cal-microsoft-key-global-i10000337459001?uuid=eef7a781-e4ac-4a31-bfea-08fa9ccf9fd4&amp;er=9ff83033c7b9416b2496d1df19d8352eb3057a19aa6b6ae598d11d9401570c4fa4f0b5620931bfb0a8f3d2f1299fbe6d&amp;___language=en&amp;utm_source=google&amp;utm_medium=surfaces&amp;utm_campaign=gshopping_CO&amp;utm_content=surfaces_across_google&amp;adid=GA-CO_PB_NGAM_PMAX_FEED_ONLY_Software&amp;id=47&amp;gad_source=1&amp;gclid=Cj0KCQjwiOy1BhDCARIsADGvQnDMTIUt1nQGGLIkJYt3JjU5Gt-jNJlMkoFxUSZCkuiMZb-1kWf6V6EaAgIjEALw_wcB&amp;gclsrc=aw.ds</t>
  </si>
  <si>
    <t>Securely connect remote users
Get access from managed or unmanaged devices
Connect to session-based or virtual-machine-based desktops
Use datacenter apps within corporate networks or from the internet This content was copied from https://www.g2a.com/es/windows-server-2022-remote-desktop-services-50-user-cal-microsoft-key-global-i10000337459001. It is protected by copyright, all rights reserved. If you want to use it, you are obligated to leave the link to the original source.</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</si>
  <si>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</si>
  <si>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</si>
  <si>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Arial"/>
      </rPr>
      <t>Empresa</t>
    </r>
    <r>
      <rPr>
        <i/>
        <sz val="8"/>
        <color theme="1"/>
        <rFont val="Arial"/>
      </rPr>
      <t xml:space="preserve">
(Nombre fiscal de la empresa)</t>
    </r>
  </si>
  <si>
    <r>
      <rPr>
        <b/>
        <sz val="10"/>
        <color theme="1"/>
        <rFont val="Arial"/>
      </rPr>
      <t>Nº de CUIT, Dirección, Teléfono</t>
    </r>
    <r>
      <rPr>
        <i/>
        <sz val="10"/>
        <color theme="1"/>
        <rFont val="Arial"/>
      </rPr>
      <t xml:space="preserve">
</t>
    </r>
    <r>
      <rPr>
        <i/>
        <sz val="8"/>
        <color theme="1"/>
        <rFont val="Arial"/>
      </rPr>
      <t>(Datos de la empresa)</t>
    </r>
  </si>
  <si>
    <r>
      <rPr>
        <b/>
        <sz val="10"/>
        <color theme="1"/>
        <rFont val="Arial"/>
      </rPr>
      <t>Descripción del
bien/ servicio (b)</t>
    </r>
    <r>
      <rPr>
        <i/>
        <sz val="10"/>
        <color theme="1"/>
        <rFont val="Arial"/>
      </rPr>
      <t xml:space="preserve">
</t>
    </r>
    <r>
      <rPr>
        <i/>
        <sz val="8"/>
        <color theme="1"/>
        <rFont val="Arial"/>
      </rPr>
      <t>Características de los bienes/ servicios</t>
    </r>
  </si>
  <si>
    <r>
      <rPr>
        <b/>
        <sz val="10"/>
        <color theme="1"/>
        <rFont val="Arial"/>
      </rPr>
      <t xml:space="preserve">Importe Unitario
</t>
    </r>
    <r>
      <rPr>
        <i/>
        <sz val="8"/>
        <color theme="1"/>
        <rFont val="Arial"/>
      </rPr>
      <t>(moneda nacional)</t>
    </r>
  </si>
  <si>
    <r>
      <rPr>
        <b/>
        <u/>
        <sz val="10"/>
        <color theme="1"/>
        <rFont val="Arial"/>
      </rPr>
      <t>Importe Total</t>
    </r>
    <r>
      <rPr>
        <b/>
        <u/>
        <sz val="10"/>
        <color theme="1"/>
        <rFont val="Arial"/>
      </rPr>
      <t xml:space="preserve">
 IVA incluido
</t>
    </r>
    <r>
      <rPr>
        <i/>
        <u/>
        <sz val="8"/>
        <color theme="1"/>
        <rFont val="Arial"/>
      </rPr>
      <t>(moneda nacional)</t>
    </r>
  </si>
  <si>
    <r>
      <rPr>
        <b/>
        <sz val="10"/>
        <color theme="1"/>
        <rFont val="Arial"/>
      </rPr>
      <t xml:space="preserve">Importe Total
</t>
    </r>
    <r>
      <rPr>
        <i/>
        <sz val="8"/>
        <color theme="1"/>
        <rFont val="Arial"/>
      </rPr>
      <t>(moneda extranjera)</t>
    </r>
  </si>
  <si>
    <r>
      <rPr>
        <b/>
        <sz val="10"/>
        <color theme="1"/>
        <rFont val="Arial"/>
      </rPr>
      <t xml:space="preserve">Forma de Pago 
</t>
    </r>
    <r>
      <rPr>
        <i/>
        <sz val="8"/>
        <color theme="1"/>
        <rFont val="Arial"/>
      </rPr>
      <t>(Contado o Cheque)</t>
    </r>
  </si>
  <si>
    <r>
      <rPr>
        <b/>
        <sz val="10"/>
        <color theme="1"/>
        <rFont val="Arial"/>
      </rPr>
      <t xml:space="preserve">Observaciones </t>
    </r>
    <r>
      <rPr>
        <i/>
        <sz val="10"/>
        <color theme="1"/>
        <rFont val="Arial"/>
      </rPr>
      <t xml:space="preserve">
</t>
    </r>
    <r>
      <rPr>
        <i/>
        <sz val="8"/>
        <color theme="1"/>
        <rFont val="Arial"/>
      </rPr>
      <t>(se debe incluir toda aquella característica que no ha sido posible incluir anteriormente)</t>
    </r>
  </si>
  <si>
    <t>https://marketplace.visualstudio.com/items?itemName=ms.vs-professional-monthly</t>
  </si>
  <si>
    <t>Visual Studio Code Professional</t>
  </si>
  <si>
    <t>Licencia oficial de visual studio empresa 
Se necesitan 4 licencias para el desarrollo 
El pago se hace de manera mesual</t>
  </si>
  <si>
    <t>Latin Keys</t>
  </si>
  <si>
    <t>https://latinkeys.com/colombia/producto/visual-studio-professional-2022-1pc/</t>
  </si>
  <si>
    <t>Visual Studio Professional</t>
  </si>
  <si>
    <t>$176.000</t>
  </si>
  <si>
    <t xml:space="preserve">Valida para un solo PC
compra de pago unico
</t>
  </si>
  <si>
    <t>Express Keys</t>
  </si>
  <si>
    <t>https://expresskeys.cl/product/visual-studio-professional-2022/</t>
  </si>
  <si>
    <t>$24.490</t>
  </si>
  <si>
    <t>Valida para un solo PC
Licencia de activacion de 25 digitos</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</si>
  <si>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</si>
  <si>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</si>
  <si>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Arial"/>
      </rPr>
      <t>Empresa</t>
    </r>
    <r>
      <rPr>
        <i/>
        <sz val="8"/>
        <color theme="1"/>
        <rFont val="Arial"/>
      </rPr>
      <t xml:space="preserve">
(Nombre fiscal de la empresa)</t>
    </r>
  </si>
  <si>
    <r>
      <rPr>
        <b/>
        <sz val="10"/>
        <color theme="1"/>
        <rFont val="Arial"/>
      </rPr>
      <t>Nº de CUIT, Dirección, Teléfono</t>
    </r>
    <r>
      <rPr>
        <i/>
        <sz val="10"/>
        <color theme="1"/>
        <rFont val="Arial"/>
      </rPr>
      <t xml:space="preserve">
</t>
    </r>
    <r>
      <rPr>
        <i/>
        <sz val="8"/>
        <color theme="1"/>
        <rFont val="Arial"/>
      </rPr>
      <t>(Datos de la empresa)</t>
    </r>
  </si>
  <si>
    <r>
      <rPr>
        <b/>
        <sz val="10"/>
        <color theme="1"/>
        <rFont val="Arial"/>
      </rPr>
      <t>Descripción del
bien/ servicio (b)</t>
    </r>
    <r>
      <rPr>
        <i/>
        <sz val="10"/>
        <color theme="1"/>
        <rFont val="Arial"/>
      </rPr>
      <t xml:space="preserve">
</t>
    </r>
    <r>
      <rPr>
        <i/>
        <sz val="8"/>
        <color theme="1"/>
        <rFont val="Arial"/>
      </rPr>
      <t>Características de los bienes/ servicios</t>
    </r>
  </si>
  <si>
    <r>
      <rPr>
        <b/>
        <sz val="10"/>
        <color theme="1"/>
        <rFont val="Arial"/>
      </rPr>
      <t xml:space="preserve">Importe Unitario
</t>
    </r>
    <r>
      <rPr>
        <i/>
        <sz val="8"/>
        <color theme="1"/>
        <rFont val="Arial"/>
      </rPr>
      <t>(moneda nacional)</t>
    </r>
  </si>
  <si>
    <r>
      <rPr>
        <b/>
        <u/>
        <sz val="10"/>
        <color theme="1"/>
        <rFont val="Arial"/>
      </rPr>
      <t>Importe Total</t>
    </r>
    <r>
      <rPr>
        <b/>
        <u/>
        <sz val="10"/>
        <color theme="1"/>
        <rFont val="Arial"/>
      </rPr>
      <t xml:space="preserve">
 IVA incluido
</t>
    </r>
    <r>
      <rPr>
        <i/>
        <u/>
        <sz val="8"/>
        <color theme="1"/>
        <rFont val="Arial"/>
      </rPr>
      <t>(moneda nacional)</t>
    </r>
  </si>
  <si>
    <r>
      <rPr>
        <b/>
        <sz val="10"/>
        <color theme="1"/>
        <rFont val="Arial"/>
      </rPr>
      <t xml:space="preserve">Importe Total
</t>
    </r>
    <r>
      <rPr>
        <i/>
        <sz val="8"/>
        <color theme="1"/>
        <rFont val="Arial"/>
      </rPr>
      <t>(moneda extranjera)</t>
    </r>
  </si>
  <si>
    <r>
      <rPr>
        <b/>
        <sz val="10"/>
        <color theme="1"/>
        <rFont val="Arial"/>
      </rPr>
      <t xml:space="preserve">Forma de Pago 
</t>
    </r>
    <r>
      <rPr>
        <i/>
        <sz val="8"/>
        <color theme="1"/>
        <rFont val="Arial"/>
      </rPr>
      <t>(Contado o Cheque)</t>
    </r>
  </si>
  <si>
    <r>
      <rPr>
        <b/>
        <sz val="10"/>
        <color theme="1"/>
        <rFont val="Arial"/>
      </rPr>
      <t xml:space="preserve">Observaciones </t>
    </r>
    <r>
      <rPr>
        <i/>
        <sz val="10"/>
        <color theme="1"/>
        <rFont val="Arial"/>
      </rPr>
      <t xml:space="preserve">
</t>
    </r>
    <r>
      <rPr>
        <i/>
        <sz val="8"/>
        <color theme="1"/>
        <rFont val="Arial"/>
      </rPr>
      <t>(se debe incluir toda aquella característica que no ha sido posible incluir anteriormente)</t>
    </r>
  </si>
  <si>
    <t>Claro</t>
  </si>
  <si>
    <t>https://clarosoluciones.com/soluciones.php?tsource_url=negocios_reguladas_keyword_,paquetes_empresas&amp;gad_source=1&amp;gclid=Cj0KCQjwiOy1BhDCARIsADGvQnARcVL1O6tYJCq5xlGtSU4rHjfYRjfRYiVG3MYjGp-mJ88XE0vZYecaAnG4EALw_wcB</t>
  </si>
  <si>
    <t>Internet de 950 mb</t>
  </si>
  <si>
    <t>Internet 950 Mb
Datacenter compartido
Microsoft Exchange (7 Licencias)</t>
  </si>
  <si>
    <t>ETB</t>
  </si>
  <si>
    <t>https://planes-etb.com/</t>
  </si>
  <si>
    <t xml:space="preserve">Internet 910 Mb 3 Puntos Cableados
Telefonía local ilimitada
Marketing digital por 6 meses
Atención preferencial
Soporte y antivirus
App Veci por 6 meses
WIFI 360 ( 2 equipos)
50 minutos de fijo a móvil nacional
</t>
  </si>
  <si>
    <t>Movistar</t>
  </si>
  <si>
    <t>https://ofertastienda.co/?keyword=cobertura&amp;tsource=6423&amp;adkeyword=planes%20internet%20movistar&amp;gad_source=1&amp;gclid=Cj0KCQjwiOy1BhDCARIsADGvQnAfrGfLGlrdU3-04gUT4e8Av8H6wClLXiqfMEhyabs0w48M8Xwr2o0aAt7yEALw_wcB</t>
  </si>
  <si>
    <t>Internet 900 Mb</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</si>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</sst>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 $]#,##0"/>
    <numFmt numFmtId="165" formatCode="#,##0.00\ [$€-1]"/>
    <numFmt numFmtId="166" formatCode="[$€]#,##0.00"/>
    <numFmt numFmtId="167" formatCode="[$$]#,##0.00"/>
    <numFmt numFmtId="168" formatCode="[$$]#,##0"/>
  </numFmts>
  <fonts count="25" x14ac:knownFonts="1">
    <font>
      <sz val="10"/>
      <color rgb="FF000000"/>
      <name val="Arial"/>
      <scheme val="minor"/>
    </font>
    <font>
      <b/>
      <sz val="12"/>
      <color theme="1"/>
      <name val="Arial"/>
    </font>
    <font>
      <sz val="10"/>
      <name val="Arial"/>
    </font>
    <font>
      <b/>
      <sz val="10"/>
      <color theme="1"/>
      <name val="Arial"/>
    </font>
    <font>
      <b/>
      <u/>
      <sz val="10"/>
      <color theme="1"/>
      <name val="Arial"/>
    </font>
    <font>
      <i/>
      <sz val="10"/>
      <color theme="1"/>
      <name val="Arial"/>
    </font>
    <font>
      <sz val="10"/>
      <color theme="1"/>
      <name val="Arial"/>
    </font>
    <font>
      <u/>
      <sz val="10"/>
      <color rgb="FF0000FF"/>
      <name val="Arial"/>
    </font>
    <font>
      <sz val="10"/>
      <color rgb="FF444444"/>
      <name val="Arial"/>
    </font>
    <font>
      <sz val="12"/>
      <color rgb="FF444444"/>
      <name val="Arial"/>
    </font>
    <font>
      <u/>
      <sz val="10"/>
      <color rgb="FF0000FF"/>
      <name val="Arial"/>
    </font>
    <font>
      <sz val="10"/>
      <color theme="1"/>
      <name val="Trebuchet MS"/>
    </font>
    <font>
      <sz val="10"/>
      <color theme="1"/>
      <name val="Arial Narrow"/>
    </font>
    <font>
      <sz val="12"/>
      <color theme="1"/>
      <name val="Arial"/>
    </font>
    <font>
      <sz val="10"/>
      <color rgb="FF000000"/>
      <name val="Arial"/>
    </font>
    <font>
      <u/>
      <sz val="10"/>
      <color theme="10"/>
      <name val="Arial"/>
    </font>
    <font>
      <u/>
      <sz val="10"/>
      <color theme="10"/>
      <name val="Arial"/>
    </font>
    <font>
      <u/>
      <sz val="10"/>
      <color rgb="FF0000FF"/>
      <name val="Arial"/>
    </font>
    <font>
      <sz val="12"/>
      <color rgb="FF000000"/>
      <name val="Arial"/>
    </font>
    <font>
      <sz val="10"/>
      <color rgb="FF333333"/>
      <name val="Arial"/>
    </font>
    <font>
      <sz val="10"/>
      <color rgb="FF000000"/>
      <name val="Open Sans"/>
    </font>
    <font>
      <sz val="10"/>
      <color rgb="FF000000"/>
      <name val="Trebuchet MS"/>
    </font>
    <font>
      <i/>
      <sz val="8"/>
      <color theme="1"/>
      <name val="Arial"/>
    </font>
    <font>
      <i/>
      <u/>
      <sz val="10"/>
      <color theme="1"/>
      <name val="Arial"/>
    </font>
    <font>
      <i/>
      <u/>
      <sz val="8"/>
      <color theme="1"/>
      <name val="Arial"/>
    </font>
  </fonts>
  <fills count="8">
    <fill>
      <patternFill patternType="none"/>
    </fill>
    <fill>
      <patternFill patternType="gray125"/>
    </fill>
    <fill>
      <patternFill patternType="solid">
        <fgColor rgb="FFC0C0C0"/>
        <bgColor rgb="FFC0C0C0"/>
      </patternFill>
    </fill>
    <fill>
      <patternFill patternType="solid">
        <fgColor rgb="FFFFFF99"/>
        <bgColor rgb="FFFFFF99"/>
      </patternFill>
    </fill>
    <fill>
      <patternFill patternType="solid">
        <fgColor rgb="FFFFCC00"/>
        <bgColor rgb="FFFFCC00"/>
      </patternFill>
    </fill>
    <fill>
      <patternFill patternType="solid">
        <fgColor rgb="FFCCFFCC"/>
        <bgColor rgb="FFCCFFCC"/>
      </patternFill>
    </fill>
    <fill>
      <patternFill patternType="solid">
        <fgColor rgb="FFFFFFFF"/>
        <bgColor rgb="FFFFFFFF"/>
      </patternFill>
    </fill>
    <fill>
      <patternFill patternType="solid">
        <fgColor rgb="FFF6F6F6"/>
        <bgColor rgb="FFF6F6F6"/>
      </patternFill>
    </fill>
  </fills>
  <borders count="1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style="thin">
        <color rgb="FF000000"/>
      </top>
      <bottom/>
      <diagonal/>
    </border>
  </borders>
  <cellStyleXfs count="1">
    <xf numFmtId="0" fontId="0" fillId="0" borderId="0"/>
  </cellStyleXfs>
  <cellXfs count="55">
    <xf numFmtId="0" fontId="0" fillId="0" borderId="0" xfId="0"/>
    <xf numFmtId="0" fontId="3" fillId="3" borderId="4" xfId="0" applyFont="1" applyFill="1" applyBorder="1" applyAlignment="1">
      <alignment horizontal="center" vertical="center" wrapText="1"/>
    </xf>
    <xf numFmtId="0" fontId="3" fillId="0" borderId="4" xfId="0" applyFont="1" applyBorder="1" applyAlignment="1">
      <alignment horizontal="center" vertical="center" wrapText="1"/>
    </xf>
    <xf numFmtId="0" fontId="4" fillId="4" borderId="4" xfId="0" applyFont="1" applyFill="1" applyBorder="1" applyAlignment="1">
      <alignment horizontal="center" vertical="center" wrapText="1"/>
    </xf>
    <xf numFmtId="0" fontId="3" fillId="5" borderId="5"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5" fillId="0" borderId="0" xfId="0" applyFont="1" applyAlignment="1">
      <alignment horizontal="center" vertical="center"/>
    </xf>
    <xf numFmtId="0" fontId="3" fillId="3" borderId="4" xfId="0" applyFont="1" applyFill="1" applyBorder="1" applyAlignment="1">
      <alignment horizontal="center" vertical="center"/>
    </xf>
    <xf numFmtId="0" fontId="6" fillId="0" borderId="4" xfId="0" applyFont="1" applyBorder="1" applyAlignment="1">
      <alignment horizontal="center" vertical="top" wrapText="1"/>
    </xf>
    <xf numFmtId="0" fontId="7" fillId="0" borderId="4" xfId="0" applyFont="1" applyBorder="1" applyAlignment="1">
      <alignment horizontal="center" vertical="top" wrapText="1"/>
    </xf>
    <xf numFmtId="0" fontId="8" fillId="6" borderId="4" xfId="0" applyFont="1" applyFill="1" applyBorder="1" applyAlignment="1">
      <alignment horizontal="left" vertical="center" wrapText="1"/>
    </xf>
    <xf numFmtId="164" fontId="9" fillId="6" borderId="6" xfId="0" applyNumberFormat="1" applyFont="1" applyFill="1" applyBorder="1" applyAlignment="1">
      <alignment horizontal="left"/>
    </xf>
    <xf numFmtId="165" fontId="6" fillId="0" borderId="0" xfId="0" applyNumberFormat="1" applyFont="1"/>
    <xf numFmtId="0" fontId="10" fillId="0" borderId="4" xfId="0" applyFont="1" applyBorder="1" applyAlignment="1">
      <alignment horizontal="left" vertical="top" wrapText="1"/>
    </xf>
    <xf numFmtId="0" fontId="6" fillId="0" borderId="4" xfId="0" applyFont="1" applyBorder="1" applyAlignment="1">
      <alignment horizontal="left" vertical="top" wrapText="1"/>
    </xf>
    <xf numFmtId="0" fontId="5" fillId="0" borderId="0" xfId="0" applyFont="1"/>
    <xf numFmtId="0" fontId="6" fillId="0" borderId="4" xfId="0" applyFont="1" applyBorder="1"/>
    <xf numFmtId="0" fontId="11" fillId="0" borderId="4" xfId="0" applyFont="1" applyBorder="1" applyAlignment="1">
      <alignment horizontal="left" vertical="top" wrapText="1"/>
    </xf>
    <xf numFmtId="0" fontId="12" fillId="0" borderId="0" xfId="0" applyFont="1" applyAlignment="1">
      <alignment horizontal="center" vertical="center" wrapText="1"/>
    </xf>
    <xf numFmtId="0" fontId="6" fillId="0" borderId="0" xfId="0" applyFont="1"/>
    <xf numFmtId="0" fontId="3" fillId="5" borderId="4" xfId="0" applyFont="1" applyFill="1" applyBorder="1" applyAlignment="1">
      <alignment horizontal="center" vertical="center" wrapText="1"/>
    </xf>
    <xf numFmtId="165" fontId="3" fillId="0" borderId="4" xfId="0" applyNumberFormat="1" applyFont="1" applyBorder="1" applyAlignment="1">
      <alignment horizontal="center" vertical="center" wrapText="1"/>
    </xf>
    <xf numFmtId="164" fontId="13" fillId="0" borderId="0" xfId="0" applyNumberFormat="1" applyFont="1" applyAlignment="1">
      <alignment horizontal="left" wrapText="1"/>
    </xf>
    <xf numFmtId="0" fontId="14" fillId="7" borderId="4" xfId="0" applyFont="1" applyFill="1" applyBorder="1" applyAlignment="1">
      <alignment vertical="center" wrapText="1"/>
    </xf>
    <xf numFmtId="0" fontId="15" fillId="0" borderId="4" xfId="0" applyFont="1" applyBorder="1" applyAlignment="1">
      <alignment horizontal="left" vertical="top" wrapText="1"/>
    </xf>
    <xf numFmtId="0" fontId="14" fillId="6" borderId="4" xfId="0" applyFont="1" applyFill="1" applyBorder="1" applyAlignment="1">
      <alignment vertical="top" wrapText="1"/>
    </xf>
    <xf numFmtId="0" fontId="11" fillId="0" borderId="7" xfId="0" applyFont="1" applyBorder="1" applyAlignment="1">
      <alignment horizontal="left" vertical="top" wrapText="1"/>
    </xf>
    <xf numFmtId="0" fontId="16" fillId="0" borderId="4" xfId="0" applyFont="1" applyBorder="1" applyAlignment="1">
      <alignment horizontal="center" vertical="top" wrapText="1"/>
    </xf>
    <xf numFmtId="166" fontId="13" fillId="0" borderId="0" xfId="0" applyNumberFormat="1" applyFont="1" applyAlignment="1">
      <alignment horizontal="left" wrapText="1"/>
    </xf>
    <xf numFmtId="0" fontId="6" fillId="0" borderId="8" xfId="0" applyFont="1" applyBorder="1" applyAlignment="1">
      <alignment wrapText="1"/>
    </xf>
    <xf numFmtId="0" fontId="14" fillId="0" borderId="0" xfId="0" applyFont="1"/>
    <xf numFmtId="0" fontId="14" fillId="0" borderId="4" xfId="0" applyFont="1" applyBorder="1" applyAlignment="1">
      <alignment horizontal="center" vertical="top"/>
    </xf>
    <xf numFmtId="0" fontId="17" fillId="0" borderId="0" xfId="0" applyFont="1" applyAlignment="1">
      <alignment vertical="top" wrapText="1"/>
    </xf>
    <xf numFmtId="164" fontId="18" fillId="0" borderId="0" xfId="0" applyNumberFormat="1" applyFont="1" applyAlignment="1">
      <alignment horizontal="left"/>
    </xf>
    <xf numFmtId="0" fontId="14" fillId="0" borderId="4" xfId="0" applyFont="1" applyBorder="1" applyAlignment="1">
      <alignment vertical="top" wrapText="1"/>
    </xf>
    <xf numFmtId="0" fontId="6" fillId="0" borderId="7" xfId="0" applyFont="1" applyBorder="1" applyAlignment="1">
      <alignment horizontal="center" vertical="top" wrapText="1"/>
    </xf>
    <xf numFmtId="167" fontId="13" fillId="0" borderId="0" xfId="0" applyNumberFormat="1" applyFont="1" applyAlignment="1">
      <alignment horizontal="left" wrapText="1"/>
    </xf>
    <xf numFmtId="168" fontId="13" fillId="0" borderId="0" xfId="0" applyNumberFormat="1" applyFont="1" applyAlignment="1">
      <alignment horizontal="left" wrapText="1"/>
    </xf>
    <xf numFmtId="0" fontId="19" fillId="6" borderId="9" xfId="0" applyFont="1" applyFill="1" applyBorder="1" applyAlignment="1">
      <alignment horizontal="left" vertical="top"/>
    </xf>
    <xf numFmtId="0" fontId="19" fillId="6" borderId="10" xfId="0" applyFont="1" applyFill="1" applyBorder="1" applyAlignment="1">
      <alignment horizontal="left" vertical="top"/>
    </xf>
    <xf numFmtId="167" fontId="9" fillId="6" borderId="6" xfId="0" applyNumberFormat="1" applyFont="1" applyFill="1" applyBorder="1" applyAlignment="1">
      <alignment horizontal="left"/>
    </xf>
    <xf numFmtId="0" fontId="20" fillId="6" borderId="9" xfId="0" applyFont="1" applyFill="1" applyBorder="1" applyAlignment="1">
      <alignment vertical="top" wrapText="1"/>
    </xf>
    <xf numFmtId="0" fontId="20" fillId="6" borderId="10" xfId="0" applyFont="1" applyFill="1" applyBorder="1" applyAlignment="1">
      <alignment vertical="top" wrapText="1"/>
    </xf>
    <xf numFmtId="0" fontId="14" fillId="6" borderId="11" xfId="0" applyFont="1" applyFill="1" applyBorder="1" applyAlignment="1">
      <alignment horizontal="center" wrapText="1"/>
    </xf>
    <xf numFmtId="0" fontId="6" fillId="0" borderId="12" xfId="0" applyFont="1" applyBorder="1" applyAlignment="1">
      <alignment vertical="top" wrapText="1"/>
    </xf>
    <xf numFmtId="0" fontId="3" fillId="0" borderId="1" xfId="0" applyFont="1" applyBorder="1" applyAlignment="1">
      <alignment horizontal="center" vertical="center" wrapText="1"/>
    </xf>
    <xf numFmtId="0" fontId="21" fillId="0" borderId="0" xfId="0" applyFont="1" applyAlignment="1">
      <alignment wrapText="1"/>
    </xf>
    <xf numFmtId="0" fontId="1" fillId="0" borderId="0" xfId="0" applyFont="1" applyAlignment="1">
      <alignment horizontal="center" vertical="center"/>
    </xf>
    <xf numFmtId="0" fontId="0" fillId="0" borderId="0" xfId="0"/>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0" fontId="3" fillId="0" borderId="1" xfId="0" applyFont="1" applyBorder="1" applyAlignment="1">
      <alignment horizontal="left" vertical="center" wrapText="1"/>
    </xf>
    <xf numFmtId="0" fontId="3" fillId="0" borderId="0" xfId="0" applyFont="1" applyAlignment="1">
      <alignment horizontal="center" vertic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21" Type="http://customschemas.google.com/relationships/workbookmetadata" Target="metadata"/><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alkosto.com/computador-all-in-one-lenovo-238-pulgadas-aio-3-amd-ryzen-7-ram-16gb-disco-ssd-512gb-blanco/p/196804697451?fuente=google&amp;medio=cpc&amp;campaign=AK_COL_MAX_PEF_CPC_AON_COMP_TLP_Computadores-Brand-AON_PAC&amp;keyword=&amp;gad_source=1&amp;gclid=Cj0KCQjwh7K1BhCZARIsAKOrVqEot5ZniYiyCzQG2QtPD7q0GGBnkurGbm0vximqBjovGHrts5kNEsIaAjezEALw_wcB" TargetMode="External"/><Relationship Id="rId2" Type="http://schemas.openxmlformats.org/officeDocument/2006/relationships/hyperlink" Target="https://www.ktronix.com/computador-all-in-one-lenovo-238-pulgadas-aio-3-amd-ryzen-7-ram-16gb-disco-ssd-512gb-blanco/p/196804697451?fuente=google&amp;medio=cpc&amp;campaign=KT_COL_MAX_PEF_CPC_AON_COMP_TLP_Computadores_PAC&amp;keyword=&amp;gad_source=1&amp;gclid=Cj0KCQjwh7K1BhCZARIsAKOrVqHPSGtf7z5qN9NOOISmdA_ViCb4tS-XXj-VHR7CXTOsXIcInakrwv0aAnuREALw_wcB" TargetMode="External"/><Relationship Id="rId1" Type="http://schemas.openxmlformats.org/officeDocument/2006/relationships/hyperlink" Target="https://www.lenovo.com/co/es/p/computadoras-de-escritorio/ideacentre/serie-aio-300/ideacentre-aio-3-gen-6-24-inch-amd/f0g1010tld?cid=co:sem:pmax%7Cse%7Cgoogle%7Cpmax+amd%7C%7C%7Ces_COF0G1010TLD%7C18397410152%7C%7C%7Cpmax%7Cmixed%7Ccon&amp;gad_source=1&amp;gclid=Cj0KCQjwh7K1BhCZARIsAKOrVqEhMNW4IwUzMyGdvvtwd1n_Y9fmUbFA3-q7n7Hy7OV-FMwBEIYCNsQaAlMkEALw_wcB"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mercadolibre.com.co/antivirus-mcafee-total-protection-para-10-dispositivos/p/MCO27107947" TargetMode="External"/><Relationship Id="rId2" Type="http://schemas.openxmlformats.org/officeDocument/2006/relationships/hyperlink" Target="https://buhodigitalcol.com/mcafee-total-protection-10-dispositivos/" TargetMode="External"/><Relationship Id="rId1" Type="http://schemas.openxmlformats.org/officeDocument/2006/relationships/hyperlink" Target="https://www.mcafee.com/consumer/es-co/landing-page/direct/sem/mtp-family/desktop/shopping.html?csrc=google&amp;csrcl2=pla-shopping&amp;cctype=desktop-brand&amp;ccstype=&amp;ccoe=direct&amp;ccoel2=sem&amp;pkg_id=537&amp;affid=1490&amp;utm_source=bing&amp;utm_medium=paidsearch&amp;utm_campaign=PMax:+es-co:Shopping:Smart&amp;utm_content=&amp;utm_term=&amp;gad_source=1&amp;gclid=Cj0KCQjw8MG1BhCoARIsAHxSiQnYcLAzs0tkTbp9RLBiSedGZqeBR7lJlht5q7rsZRE6jzrpnl573YEaAscbEALw_wcB&amp;gclsrc=aw.ds"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amazon.es/Adobe-Photoshop-Elements-Premiere-2024/dp/B0CGXBN1Y9/ref=sr_1_13?dib=eyJ2IjoiMSJ9.UwiENY1ycZn8V4TI3l3bdFSQNTMQesMOIMsAG02mhn9CxIAPBIJPJOHb19WdcH80ScXWfe0QRFnQ7Df17NK_OUVGotPmL6g37U7Z2NItpUJT1JnpA591GoHDFT2GF269-zs_2_Ift-s4D4zEdjzjsf_CQ5RLtB2sXGpWamu2omU89CcwvO-OMsAmox5Pg1trABqVigq7hn93hvrgO_D6LkYbexSR18Mw6EMzgenpNl4M7TgtlQNow18m6Od9ZZO4bn68KW1JCEdE9fcTMZ-6-Z7nVQS9ycfB43s0mXQLKK8.Dp0zumqsSQ6YkIZ4MLGSwqpTkusEKnpA1uQtbTXoY2c&amp;dib_tag=se&amp;keywords=photoshop+licencia&amp;qid=1723577870&amp;sr=8-13" TargetMode="External"/><Relationship Id="rId2" Type="http://schemas.openxmlformats.org/officeDocument/2006/relationships/hyperlink" Target="https://microxol.com/?product_cat=adobe" TargetMode="External"/><Relationship Id="rId1" Type="http://schemas.openxmlformats.org/officeDocument/2006/relationships/hyperlink" Target="https://www.adobe.com/co/creativecloud/plans.html?plan=individual&amp;filter=all&amp;promoid=PYPVPZQK&amp;mv=other&amp;product=photoshop"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cart.hostinger.com/pay/cdc76edc-b8d2-4246-9622-0e60858a6b4b" TargetMode="External"/><Relationship Id="rId2" Type="http://schemas.openxmlformats.org/officeDocument/2006/relationships/hyperlink" Target="https://www.colombiahosting.com.co/configurar/hosting/colhost2" TargetMode="External"/><Relationship Id="rId1" Type="http://schemas.openxmlformats.org/officeDocument/2006/relationships/hyperlink" Target="https://www.latinoamericahosting.com.co/hosting/?gad_source=1&amp;gclid=Cj0KCQjwh7K1BhCZARIsAKOrVqF5zvirc1laUs3oC4nBnp6skZvwTAxyL3ZH3LWJajdRMtpexc6evu8aArl-EALw_wcB"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clientes.latinoamericahosting.com.co/cart.php?a=add&amp;domain=register&amp;query=animalbeats.co"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lasus.com.co/es/licencia-sql-server-2019-csp-para-usuario-individual" TargetMode="External"/><Relationship Id="rId2" Type="http://schemas.openxmlformats.org/officeDocument/2006/relationships/hyperlink" Target="https://www.scriptcase.net/es/comprar/" TargetMode="External"/><Relationship Id="rId1" Type="http://schemas.openxmlformats.org/officeDocument/2006/relationships/hyperlink" Target="https://www.mongodb.com/es/pricing"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www.g2a.com/es/windows-server-2022-remote-desktop-services-50-user-cal-microsoft-key-global-i10000337459001" TargetMode="External"/><Relationship Id="rId2" Type="http://schemas.openxmlformats.org/officeDocument/2006/relationships/hyperlink" Target="https://pcgameskey.com/product/windows-server-2022-datacenter/?aelia_cs_currency=USD&amp;gad_source=1&amp;gclid=Cj0KCQjwiOy1BhDCARIsADGvQnA1TwW9QtDU6FRr8yUhkaO-K3nqvp5zdrP-fSA1vL58R8VwZHtBPmQaAv4yEALw_wcB" TargetMode="External"/><Relationship Id="rId1" Type="http://schemas.openxmlformats.org/officeDocument/2006/relationships/hyperlink" Target="https://www.microsoft.com/es-es/windows-server/pricin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mymsystech.com.co/servidores/5173-servidor-del-ldell-poweredge-t150.html" TargetMode="External"/><Relationship Id="rId2" Type="http://schemas.openxmlformats.org/officeDocument/2006/relationships/hyperlink" Target="https://articulo.mercadolibre.com.co/MCO-1348947195-dell-power-edge-t150-xeon-e2324g-16gb-1tb-t150anh1y23v2-_JM" TargetMode="External"/><Relationship Id="rId1" Type="http://schemas.openxmlformats.org/officeDocument/2006/relationships/hyperlink" Target="https://systorecolombia.com/torre/898-servidor-dell-power-edge-t150-xeon-e2324g-16gb-1tb-72k-t150anh1y23v2.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m1in3g2.infgm.epss.org/product/pccom-work-amd-ryzen-7-5700g-16gb-500gb-ssd/" TargetMode="External"/><Relationship Id="rId2" Type="http://schemas.openxmlformats.org/officeDocument/2006/relationships/hyperlink" Target="https://articulo.mercadolibre.com.co/MCO-1055615486-torre-gamer-rgb-cpu-ryzen-7-5700g-ram-16gb-500gb-ssd-pd-_JM?attributes=T1BDSU9ORVM%3D%3AMlg4R0IgWSBTU0QgNTEyR0I%3D&amp;quantity=1" TargetMode="External"/><Relationship Id="rId1" Type="http://schemas.openxmlformats.org/officeDocument/2006/relationships/hyperlink" Target="https://www.pccomponentes.com/pccom-work-amd-ryzen-7-5700g-16gb-500gb-ssd-windows-11-hom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amazon.com/ASUS-Display-NVIDIA%C2%AE-GeForce-FA506NC-ES51/dp/B0CRDB8G1G/ref=sr_1_1?adgrpid=145430904426&amp;dib=eyJ2IjoiMSJ9.sV-yEfQkcYYzL2Wv8msM2ol--1436522946186&amp;hydadcr=1162_1015033189&amp;keywords=laptop+ryzen+5+rtx+3050&amp;qid=1723516213&amp;sr=8-1" TargetMode="External"/><Relationship Id="rId2" Type="http://schemas.openxmlformats.org/officeDocument/2006/relationships/hyperlink" Target="https://www.pccomponentes.com/portatil-asus-tuf-gaming-a15-fa506nc-hn012-amd-ryzen-5-7535hs-16gb-512gb-ssd-rtx-3050-156" TargetMode="External"/><Relationship Id="rId1" Type="http://schemas.openxmlformats.org/officeDocument/2006/relationships/hyperlink" Target="https://co.store.asus.com/portatil-asus-tuf-gaming-a15.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walmart.ca/en/ip/Basics-Low-Profile-Wired-USB-Keyboard-with-US-Layout-QWERTY-Matte-Black/PRD4Y4QV8ES3Y21" TargetMode="External"/><Relationship Id="rId2" Type="http://schemas.openxmlformats.org/officeDocument/2006/relationships/hyperlink" Target="https://elsalvadorya.com/Amazon-Basics-Low-Profile-Wired-USB-Keyboard-with-US-Layout-(QWERTY)-Matte-Black/Producto/26011" TargetMode="External"/><Relationship Id="rId1" Type="http://schemas.openxmlformats.org/officeDocument/2006/relationships/hyperlink" Target="https://www.amazon.com/Amazon-Basics-Teclado-perfil-dise%C3%B1o/dp/B07WJ5D3H4/ref=sr_1_1_ffob_sspa?adgrpid=80605279871&amp;dib=eyJ2IjoiMSJ9.zTiZOferhYIxnNURdB1U2_AcnvRZf1cuFnMN-oNqSv6dzy4kmjtrz6PPIMOMXLT93EnBjIVEcR4Vajefh-xS7bW4l4fcUczO1bQhiJxKfgIsEJ8LxquVtpWeW0JMDHhKSmsl5UQHdWxitmQRUd2pEPab0psAf4UWpuPpieKYeoLLcwyEAhLZfojPEZEgbhmAA1PQnCNoS1A_ixi9tZdKXnCJggShfhcMKb__nqW5PLI.IABfT07SgwhUCNNJ8L1nDRknXfbudCH713QRlmz-3tY&amp;dib_tag=se&amp;hvadid=673139865348&amp;hvdev=c&amp;hvlocphy=1003659&amp;hvnetw=g&amp;hvqmt=b&amp;hvrand=10860671652332418452&amp;hvtargid=kwd-296860515491&amp;hydadcr=721_1015168501&amp;keywords=teclado+para+computadora&amp;qid=1722376028&amp;sr=8-1-spons&amp;sp_csd=d2lkZ2V0TmFtZT1zcF9hdGY&amp;psc=1"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exito.com/monitor-samsung-ips-de-24-full-hd-freesync-75hz-hdmi-f24t35-100849566-mp/p" TargetMode="External"/><Relationship Id="rId2" Type="http://schemas.openxmlformats.org/officeDocument/2006/relationships/hyperlink" Target="https://www.falabella.com.co/falabella-co/product/123540180/Monitor-Samsung-IPS-de-24-Full-HD-Freesync-75Hz-HDMI-F24T35-Negro/123540181" TargetMode="External"/><Relationship Id="rId1" Type="http://schemas.openxmlformats.org/officeDocument/2006/relationships/hyperlink" Target="https://www.alkosto.com/monitor-samsung-24-pulgadas-t350f-gris-azul/p/8806090677465"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tiendasjumbo.co/mouse-hp-100-al-mbrico-negro/p" TargetMode="External"/><Relationship Id="rId2" Type="http://schemas.openxmlformats.org/officeDocument/2006/relationships/hyperlink" Target="https://www.panamericana.com.co/mouse-alambrico-hp-100-negro-620921/p" TargetMode="External"/><Relationship Id="rId1" Type="http://schemas.openxmlformats.org/officeDocument/2006/relationships/hyperlink" Target="https://www.alkosto.com/mouse-hp-alambrico-optico-100-negro/p/193905461370?fuente=google&amp;medio=cpc&amp;campaign=AK_COL_MAX_PEF_CPC_AON_COMP_Hp_Feb21_EXP_FEB&amp;keyword=&amp;gad_source=1&amp;gclid=CjwKCAjwnqK1BhBvEiwAi7o0X1ufH8xDooKGVAfPzaILmeXmuEwZmw0OCHbCrTDfZ-QpHpiBMqgkuBoCcboQAvD_BwE"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mm3digital.com/product/windows-10-pro-activation-key/" TargetMode="External"/><Relationship Id="rId2" Type="http://schemas.openxmlformats.org/officeDocument/2006/relationships/hyperlink" Target="https://www.tulicenciaoriginal.com/licencia-windows/licencia-windows-10-pro" TargetMode="External"/><Relationship Id="rId1" Type="http://schemas.openxmlformats.org/officeDocument/2006/relationships/hyperlink" Target="https://www.microsoft.com/es-co/d/windows-11-pro/dg7gmgf0d8h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garciacomunicaciones.com/producto/microsoft-365-business/" TargetMode="External"/><Relationship Id="rId2" Type="http://schemas.openxmlformats.org/officeDocument/2006/relationships/hyperlink" Target="https://blitzhandel24.com/co/microsoft-office-365-business-premium?sPartner=g_s_CO&amp;number=241820542&amp;gad_source=1&amp;gclid=CjwKCAjwnqK1BhBvEiwAi7o0X_qjESBKqeJp8__VW7Iii8HnjQJVyWJLJLGkQNF3fIc34LiXpP68lhoCx84QAvD_BwE" TargetMode="External"/><Relationship Id="rId1" Type="http://schemas.openxmlformats.org/officeDocument/2006/relationships/hyperlink" Target="https://www.microsoft.com/es-co/microsoft-365/business/compare-all-microsoft-365-business-products-d?ef_id=_k_Cj0KCQjwh7K1BhCZARIsAKOrVqFGGdtdI21KDQaOmO1docQJ4oB4Evhb47MR-nkmq59AaAVUqJxFRpgaAqGGEALw_wcB_k_&amp;OCID=AIDcmmpw76nrjm_SEM__k_Cj0KCQjwh7K1BhCZARIsAKOrVqFGGdtdI21KDQaOmO1docQJ4oB4Evhb47MR-nkmq59AaAVUqJxFRpgaAqGGEALw_wcB_k_&amp;gad_source=1&amp;gclid=Cj0KCQjwh7K1BhCZARIsAKOrVqFGGdtdI21KDQaOmO1docQJ4oB4Evhb47MR-nkmq59AaAVUqJxFRpgaAqGGEALw_wc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I2" sqref="I2"/>
    </sheetView>
  </sheetViews>
  <sheetFormatPr baseColWidth="10" defaultColWidth="12.5703125" defaultRowHeight="15" customHeight="1" x14ac:dyDescent="0.2"/>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x14ac:dyDescent="0.2"/>
    <row r="2" spans="1:26" ht="27.75" customHeight="1" x14ac:dyDescent="0.2">
      <c r="D2" s="47" t="s">
        <v>0</v>
      </c>
      <c r="E2" s="48"/>
      <c r="F2" s="48"/>
      <c r="G2" s="48"/>
      <c r="H2" s="48"/>
    </row>
    <row r="3" spans="1:26" ht="12.75" customHeight="1" x14ac:dyDescent="0.2"/>
    <row r="4" spans="1:26" ht="12.75" customHeight="1" x14ac:dyDescent="0.2"/>
    <row r="5" spans="1:26" ht="43.5" customHeight="1" x14ac:dyDescent="0.2">
      <c r="A5" s="49" t="s">
        <v>1</v>
      </c>
      <c r="B5" s="50"/>
      <c r="C5" s="50"/>
      <c r="D5" s="50"/>
      <c r="E5" s="50"/>
      <c r="F5" s="50"/>
      <c r="G5" s="50"/>
      <c r="H5" s="50"/>
      <c r="I5" s="50"/>
      <c r="J5" s="51"/>
    </row>
    <row r="6" spans="1:26" ht="15.75" customHeight="1" x14ac:dyDescent="0.2"/>
    <row r="7" spans="1:26" ht="75.75" customHeight="1" x14ac:dyDescent="0.2">
      <c r="A7" s="1" t="s">
        <v>2</v>
      </c>
      <c r="B7" s="2" t="s">
        <v>3</v>
      </c>
      <c r="C7" s="2" t="s">
        <v>4</v>
      </c>
      <c r="D7" s="2" t="s">
        <v>5</v>
      </c>
      <c r="E7" s="2" t="s">
        <v>6</v>
      </c>
      <c r="F7" s="3" t="s">
        <v>7</v>
      </c>
      <c r="G7" s="4" t="s">
        <v>8</v>
      </c>
      <c r="H7" s="5" t="s">
        <v>9</v>
      </c>
      <c r="I7" s="2" t="s">
        <v>10</v>
      </c>
      <c r="J7" s="2" t="s">
        <v>11</v>
      </c>
      <c r="K7" s="6"/>
      <c r="L7" s="6"/>
      <c r="M7" s="6"/>
      <c r="N7" s="6"/>
      <c r="O7" s="6"/>
      <c r="P7" s="6"/>
      <c r="Q7" s="6"/>
      <c r="R7" s="6"/>
      <c r="S7" s="6"/>
      <c r="T7" s="6"/>
      <c r="U7" s="6"/>
      <c r="V7" s="6"/>
      <c r="W7" s="6"/>
      <c r="X7" s="6"/>
      <c r="Y7" s="6"/>
      <c r="Z7" s="6"/>
    </row>
    <row r="8" spans="1:26" ht="50.25" customHeight="1" x14ac:dyDescent="0.2">
      <c r="A8" s="7" t="s">
        <v>12</v>
      </c>
      <c r="B8" s="8" t="s">
        <v>13</v>
      </c>
      <c r="C8" s="9" t="s">
        <v>14</v>
      </c>
      <c r="D8" s="10" t="s">
        <v>15</v>
      </c>
      <c r="E8" s="11">
        <f>3199901/1.19</f>
        <v>2688992.4369747899</v>
      </c>
      <c r="F8" s="11">
        <f t="shared" ref="F8:F10" si="0">E8*19%</f>
        <v>510908.56302521011</v>
      </c>
      <c r="G8" s="11">
        <f t="shared" ref="G8:G10" si="1">E8+F8</f>
        <v>3199901</v>
      </c>
      <c r="H8" s="11">
        <f t="shared" ref="H8:H10" si="2">G8</f>
        <v>3199901</v>
      </c>
      <c r="I8" s="8"/>
      <c r="J8" s="8" t="s">
        <v>16</v>
      </c>
      <c r="M8" s="12"/>
    </row>
    <row r="9" spans="1:26" ht="50.25" customHeight="1" x14ac:dyDescent="0.2">
      <c r="A9" s="7" t="s">
        <v>17</v>
      </c>
      <c r="B9" s="8" t="s">
        <v>18</v>
      </c>
      <c r="C9" s="13" t="s">
        <v>19</v>
      </c>
      <c r="D9" s="10" t="s">
        <v>15</v>
      </c>
      <c r="E9" s="11">
        <f t="shared" ref="E9:E10" si="3">3499000/1.19</f>
        <v>2940336.1344537814</v>
      </c>
      <c r="F9" s="11">
        <f t="shared" si="0"/>
        <v>558663.86554621847</v>
      </c>
      <c r="G9" s="11">
        <f t="shared" si="1"/>
        <v>3499000</v>
      </c>
      <c r="H9" s="11">
        <f t="shared" si="2"/>
        <v>3499000</v>
      </c>
      <c r="I9" s="14"/>
      <c r="J9" s="14" t="s">
        <v>20</v>
      </c>
      <c r="K9" s="15"/>
    </row>
    <row r="10" spans="1:26" ht="63" customHeight="1" x14ac:dyDescent="0.2">
      <c r="A10" s="7" t="s">
        <v>21</v>
      </c>
      <c r="B10" s="8" t="s">
        <v>22</v>
      </c>
      <c r="C10" s="13" t="s">
        <v>23</v>
      </c>
      <c r="D10" s="10" t="s">
        <v>15</v>
      </c>
      <c r="E10" s="11">
        <f t="shared" si="3"/>
        <v>2940336.1344537814</v>
      </c>
      <c r="F10" s="11">
        <f t="shared" si="0"/>
        <v>558663.86554621847</v>
      </c>
      <c r="G10" s="11">
        <f t="shared" si="1"/>
        <v>3499000</v>
      </c>
      <c r="H10" s="11">
        <f t="shared" si="2"/>
        <v>3499000</v>
      </c>
      <c r="I10" s="14"/>
      <c r="J10" s="14" t="s">
        <v>20</v>
      </c>
    </row>
    <row r="11" spans="1:26" ht="15" hidden="1" customHeight="1" x14ac:dyDescent="0.2">
      <c r="A11" s="16"/>
      <c r="B11" s="17"/>
      <c r="C11" s="17"/>
      <c r="D11" s="17"/>
      <c r="E11" s="17"/>
      <c r="F11" s="17"/>
      <c r="G11" s="17"/>
      <c r="H11" s="17"/>
      <c r="I11" s="17"/>
      <c r="J11" s="17"/>
    </row>
    <row r="12" spans="1:26" ht="12.75" customHeight="1" x14ac:dyDescent="0.2"/>
    <row r="13" spans="1:26" ht="138.75" customHeight="1" x14ac:dyDescent="0.2">
      <c r="A13" s="52" t="s">
        <v>24</v>
      </c>
      <c r="B13" s="50"/>
      <c r="C13" s="50"/>
      <c r="D13" s="50"/>
      <c r="E13" s="50"/>
      <c r="F13" s="50"/>
      <c r="G13" s="50"/>
      <c r="H13" s="50"/>
      <c r="I13" s="50"/>
      <c r="J13" s="51"/>
    </row>
    <row r="14" spans="1:26" ht="12.75" customHeight="1" x14ac:dyDescent="0.2"/>
    <row r="15" spans="1:26" ht="75" customHeight="1" x14ac:dyDescent="0.2">
      <c r="A15" s="52" t="s">
        <v>25</v>
      </c>
      <c r="B15" s="50"/>
      <c r="C15" s="50"/>
      <c r="D15" s="50"/>
      <c r="E15" s="50"/>
      <c r="F15" s="50"/>
      <c r="G15" s="50"/>
      <c r="H15" s="50"/>
      <c r="I15" s="50"/>
      <c r="J15" s="51"/>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8"/>
      <c r="E26" s="18"/>
      <c r="F26" s="19"/>
      <c r="G26" s="19"/>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4">
    <mergeCell ref="D2:H2"/>
    <mergeCell ref="A5:J5"/>
    <mergeCell ref="A13:J13"/>
    <mergeCell ref="A15:J15"/>
  </mergeCells>
  <hyperlinks>
    <hyperlink ref="C8" r:id="rId1" xr:uid="{00000000-0004-0000-0000-000000000000}"/>
    <hyperlink ref="C9" r:id="rId2" xr:uid="{00000000-0004-0000-0000-000001000000}"/>
    <hyperlink ref="C10" r:id="rId3" xr:uid="{00000000-0004-0000-0000-000002000000}"/>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workbookViewId="0">
      <selection activeCell="H8" sqref="H8"/>
    </sheetView>
  </sheetViews>
  <sheetFormatPr baseColWidth="10" defaultColWidth="12.5703125" defaultRowHeight="15" customHeight="1" x14ac:dyDescent="0.2"/>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x14ac:dyDescent="0.2"/>
    <row r="2" spans="1:26" ht="27.75" customHeight="1" x14ac:dyDescent="0.2">
      <c r="D2" s="47" t="s">
        <v>0</v>
      </c>
      <c r="E2" s="48"/>
      <c r="F2" s="48"/>
      <c r="G2" s="48"/>
      <c r="H2" s="48"/>
    </row>
    <row r="3" spans="1:26" ht="12.75" customHeight="1" x14ac:dyDescent="0.2"/>
    <row r="4" spans="1:26" ht="12.75" customHeight="1" x14ac:dyDescent="0.2"/>
    <row r="5" spans="1:26" ht="43.5" customHeight="1" x14ac:dyDescent="0.2">
      <c r="A5" s="49" t="s">
        <v>1</v>
      </c>
      <c r="B5" s="50"/>
      <c r="C5" s="50"/>
      <c r="D5" s="50"/>
      <c r="E5" s="50"/>
      <c r="F5" s="50"/>
      <c r="G5" s="50"/>
      <c r="H5" s="50"/>
      <c r="I5" s="50"/>
      <c r="J5" s="51"/>
    </row>
    <row r="6" spans="1:26" ht="15.75" customHeight="1" x14ac:dyDescent="0.2"/>
    <row r="7" spans="1:26" ht="75.75" customHeight="1" x14ac:dyDescent="0.2">
      <c r="A7" s="1" t="s">
        <v>2</v>
      </c>
      <c r="B7" s="2" t="s">
        <v>187</v>
      </c>
      <c r="C7" s="2" t="s">
        <v>188</v>
      </c>
      <c r="D7" s="2" t="s">
        <v>189</v>
      </c>
      <c r="E7" s="2" t="s">
        <v>190</v>
      </c>
      <c r="F7" s="3" t="s">
        <v>191</v>
      </c>
      <c r="G7" s="4" t="s">
        <v>192</v>
      </c>
      <c r="H7" s="5" t="s">
        <v>9</v>
      </c>
      <c r="I7" s="2" t="s">
        <v>193</v>
      </c>
      <c r="J7" s="2" t="s">
        <v>194</v>
      </c>
      <c r="K7" s="6"/>
      <c r="L7" s="6"/>
      <c r="M7" s="6"/>
      <c r="N7" s="6"/>
      <c r="O7" s="6"/>
      <c r="P7" s="6"/>
      <c r="Q7" s="6"/>
      <c r="R7" s="6"/>
      <c r="S7" s="6"/>
      <c r="T7" s="6"/>
      <c r="U7" s="6"/>
      <c r="V7" s="6"/>
      <c r="W7" s="6"/>
      <c r="X7" s="6"/>
      <c r="Y7" s="6"/>
      <c r="Z7" s="6"/>
    </row>
    <row r="8" spans="1:26" ht="50.25" customHeight="1" x14ac:dyDescent="0.2">
      <c r="A8" s="7" t="s">
        <v>12</v>
      </c>
      <c r="B8" s="8" t="s">
        <v>195</v>
      </c>
      <c r="C8" s="9" t="s">
        <v>196</v>
      </c>
      <c r="D8" s="41" t="s">
        <v>197</v>
      </c>
      <c r="E8" s="37">
        <f>229000/1.19</f>
        <v>192436.97478991598</v>
      </c>
      <c r="F8" s="22">
        <f t="shared" ref="F8:F10" si="0">E8*19%</f>
        <v>36563.025210084037</v>
      </c>
      <c r="G8" s="22">
        <f t="shared" ref="G8:G10" si="1">E8+F8</f>
        <v>229000.00000000003</v>
      </c>
      <c r="H8" s="22">
        <f t="shared" ref="H8:H10" si="2">G8</f>
        <v>229000.00000000003</v>
      </c>
      <c r="I8" s="8"/>
      <c r="J8" s="8" t="s">
        <v>198</v>
      </c>
    </row>
    <row r="9" spans="1:26" ht="50.25" customHeight="1" x14ac:dyDescent="0.2">
      <c r="A9" s="7" t="s">
        <v>17</v>
      </c>
      <c r="B9" s="8" t="s">
        <v>199</v>
      </c>
      <c r="C9" s="9" t="s">
        <v>200</v>
      </c>
      <c r="D9" s="42" t="s">
        <v>197</v>
      </c>
      <c r="E9" s="36">
        <f>59900/1.19</f>
        <v>50336.134453781517</v>
      </c>
      <c r="F9" s="22">
        <f t="shared" si="0"/>
        <v>9563.8655462184888</v>
      </c>
      <c r="G9" s="22">
        <f t="shared" si="1"/>
        <v>59900.000000000007</v>
      </c>
      <c r="H9" s="22">
        <f t="shared" si="2"/>
        <v>59900.000000000007</v>
      </c>
      <c r="I9" s="14"/>
      <c r="J9" s="43" t="s">
        <v>201</v>
      </c>
    </row>
    <row r="10" spans="1:26" ht="50.25" customHeight="1" x14ac:dyDescent="0.2">
      <c r="A10" s="7" t="s">
        <v>21</v>
      </c>
      <c r="B10" s="8" t="s">
        <v>202</v>
      </c>
      <c r="C10" s="13" t="s">
        <v>203</v>
      </c>
      <c r="D10" s="42" t="s">
        <v>197</v>
      </c>
      <c r="E10" s="36">
        <f>80843/1.19</f>
        <v>67935.294117647063</v>
      </c>
      <c r="F10" s="22">
        <f t="shared" si="0"/>
        <v>12907.705882352942</v>
      </c>
      <c r="G10" s="22">
        <f t="shared" si="1"/>
        <v>80843</v>
      </c>
      <c r="H10" s="22">
        <f t="shared" si="2"/>
        <v>80843</v>
      </c>
      <c r="I10" s="14"/>
      <c r="J10" s="8" t="s">
        <v>204</v>
      </c>
    </row>
    <row r="11" spans="1:26" ht="15" hidden="1" customHeight="1" x14ac:dyDescent="0.2">
      <c r="A11" s="16"/>
      <c r="B11" s="17"/>
      <c r="C11" s="17"/>
      <c r="D11" s="17"/>
      <c r="E11" s="26"/>
      <c r="F11" s="26"/>
      <c r="G11" s="26"/>
      <c r="H11" s="26"/>
      <c r="I11" s="17"/>
      <c r="J11" s="17"/>
    </row>
    <row r="12" spans="1:26" ht="12.75" customHeight="1" x14ac:dyDescent="0.2"/>
    <row r="13" spans="1:26" ht="138.75" customHeight="1" x14ac:dyDescent="0.2">
      <c r="A13" s="52" t="s">
        <v>205</v>
      </c>
      <c r="B13" s="50"/>
      <c r="C13" s="50"/>
      <c r="D13" s="50"/>
      <c r="E13" s="50"/>
      <c r="F13" s="50"/>
      <c r="G13" s="50"/>
      <c r="H13" s="50"/>
      <c r="I13" s="50"/>
      <c r="J13" s="51"/>
    </row>
    <row r="14" spans="1:26" ht="12.75" customHeight="1" x14ac:dyDescent="0.2"/>
    <row r="15" spans="1:26" ht="75" customHeight="1" x14ac:dyDescent="0.2">
      <c r="A15" s="52" t="s">
        <v>206</v>
      </c>
      <c r="B15" s="50"/>
      <c r="C15" s="50"/>
      <c r="D15" s="50"/>
      <c r="E15" s="50"/>
      <c r="F15" s="50"/>
      <c r="G15" s="50"/>
      <c r="H15" s="50"/>
      <c r="I15" s="50"/>
      <c r="J15" s="51"/>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8"/>
      <c r="E26" s="18"/>
      <c r="F26" s="19"/>
      <c r="G26" s="19"/>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4">
    <mergeCell ref="D2:H2"/>
    <mergeCell ref="A5:J5"/>
    <mergeCell ref="A13:J13"/>
    <mergeCell ref="A15:J15"/>
  </mergeCells>
  <hyperlinks>
    <hyperlink ref="C8" r:id="rId1" xr:uid="{00000000-0004-0000-0900-000000000000}"/>
    <hyperlink ref="C9" r:id="rId2" xr:uid="{00000000-0004-0000-0900-000001000000}"/>
    <hyperlink ref="C10" r:id="rId3" location="searchVariation%3DMCO27107947%26position%3D4%26search_layout%3Dstack%26type%3Dproduct%26tracking_id%3Decbdda03-e95e-447f-bb73-917ea1d39fd6" xr:uid="{00000000-0004-0000-0900-000002000000}"/>
  </hyperlink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workbookViewId="0">
      <selection activeCell="H8" sqref="H8"/>
    </sheetView>
  </sheetViews>
  <sheetFormatPr baseColWidth="10" defaultColWidth="12.5703125" defaultRowHeight="15" customHeight="1" x14ac:dyDescent="0.2"/>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x14ac:dyDescent="0.2"/>
    <row r="2" spans="1:26" ht="27.75" customHeight="1" x14ac:dyDescent="0.2">
      <c r="D2" s="47" t="s">
        <v>0</v>
      </c>
      <c r="E2" s="48"/>
      <c r="F2" s="48"/>
      <c r="G2" s="48"/>
      <c r="H2" s="48"/>
    </row>
    <row r="3" spans="1:26" ht="12.75" customHeight="1" x14ac:dyDescent="0.2"/>
    <row r="4" spans="1:26" ht="12.75" customHeight="1" x14ac:dyDescent="0.2"/>
    <row r="5" spans="1:26" ht="43.5" customHeight="1" x14ac:dyDescent="0.2">
      <c r="A5" s="49" t="s">
        <v>1</v>
      </c>
      <c r="B5" s="50"/>
      <c r="C5" s="50"/>
      <c r="D5" s="50"/>
      <c r="E5" s="50"/>
      <c r="F5" s="50"/>
      <c r="G5" s="50"/>
      <c r="H5" s="50"/>
      <c r="I5" s="50"/>
      <c r="J5" s="51"/>
    </row>
    <row r="6" spans="1:26" ht="15.75" customHeight="1" x14ac:dyDescent="0.2"/>
    <row r="7" spans="1:26" ht="75.75" customHeight="1" x14ac:dyDescent="0.2">
      <c r="A7" s="1" t="s">
        <v>2</v>
      </c>
      <c r="B7" s="2" t="s">
        <v>207</v>
      </c>
      <c r="C7" s="2" t="s">
        <v>208</v>
      </c>
      <c r="D7" s="2" t="s">
        <v>209</v>
      </c>
      <c r="E7" s="2" t="s">
        <v>210</v>
      </c>
      <c r="F7" s="3" t="s">
        <v>211</v>
      </c>
      <c r="G7" s="4" t="s">
        <v>212</v>
      </c>
      <c r="H7" s="5" t="s">
        <v>9</v>
      </c>
      <c r="I7" s="2" t="s">
        <v>213</v>
      </c>
      <c r="J7" s="2" t="s">
        <v>214</v>
      </c>
      <c r="K7" s="6"/>
      <c r="L7" s="6"/>
      <c r="M7" s="6"/>
      <c r="N7" s="6"/>
      <c r="O7" s="6"/>
      <c r="P7" s="6"/>
      <c r="Q7" s="6"/>
      <c r="R7" s="6"/>
      <c r="S7" s="6"/>
      <c r="T7" s="6"/>
      <c r="U7" s="6"/>
      <c r="V7" s="6"/>
      <c r="W7" s="6"/>
      <c r="X7" s="6"/>
      <c r="Y7" s="6"/>
      <c r="Z7" s="6"/>
    </row>
    <row r="8" spans="1:26" ht="50.25" customHeight="1" x14ac:dyDescent="0.2">
      <c r="A8" s="7" t="s">
        <v>12</v>
      </c>
      <c r="B8" s="8" t="s">
        <v>215</v>
      </c>
      <c r="C8" s="27" t="s">
        <v>216</v>
      </c>
      <c r="D8" s="8" t="s">
        <v>217</v>
      </c>
      <c r="E8" s="22">
        <f>45063/1.19</f>
        <v>37868.067226890758</v>
      </c>
      <c r="F8" s="22">
        <f t="shared" ref="F8:F9" si="0">E8*19%</f>
        <v>7194.9327731092444</v>
      </c>
      <c r="G8" s="22">
        <f t="shared" ref="G8:G10" si="1">E8+F8</f>
        <v>45063</v>
      </c>
      <c r="H8" s="22">
        <f t="shared" ref="H8:H9" si="2">G8</f>
        <v>45063</v>
      </c>
      <c r="I8" s="8"/>
      <c r="J8" s="8" t="s">
        <v>218</v>
      </c>
    </row>
    <row r="9" spans="1:26" ht="50.25" customHeight="1" x14ac:dyDescent="0.2">
      <c r="A9" s="7" t="s">
        <v>17</v>
      </c>
      <c r="B9" s="8" t="s">
        <v>219</v>
      </c>
      <c r="C9" s="13" t="s">
        <v>220</v>
      </c>
      <c r="D9" s="8" t="s">
        <v>217</v>
      </c>
      <c r="E9" s="22">
        <f>2299000/1.19</f>
        <v>1931932.7731092437</v>
      </c>
      <c r="F9" s="22">
        <f t="shared" si="0"/>
        <v>367067.22689075628</v>
      </c>
      <c r="G9" s="22">
        <f t="shared" si="1"/>
        <v>2299000</v>
      </c>
      <c r="H9" s="22">
        <f t="shared" si="2"/>
        <v>2299000</v>
      </c>
      <c r="I9" s="14"/>
      <c r="J9" s="14" t="s">
        <v>221</v>
      </c>
    </row>
    <row r="10" spans="1:26" ht="50.25" customHeight="1" x14ac:dyDescent="0.2">
      <c r="A10" s="7" t="s">
        <v>21</v>
      </c>
      <c r="B10" s="8" t="s">
        <v>222</v>
      </c>
      <c r="C10" s="13" t="s">
        <v>223</v>
      </c>
      <c r="D10" s="8" t="s">
        <v>217</v>
      </c>
      <c r="E10" s="28">
        <v>142</v>
      </c>
      <c r="F10" s="28">
        <v>22.98</v>
      </c>
      <c r="G10" s="28">
        <f t="shared" si="1"/>
        <v>164.98</v>
      </c>
      <c r="H10" s="22">
        <f>G10*4435</f>
        <v>731686.29999999993</v>
      </c>
      <c r="I10" s="14"/>
      <c r="J10" s="14" t="s">
        <v>224</v>
      </c>
    </row>
    <row r="11" spans="1:26" ht="15" hidden="1" customHeight="1" x14ac:dyDescent="0.2">
      <c r="A11" s="16"/>
      <c r="B11" s="17"/>
      <c r="C11" s="17"/>
      <c r="D11" s="17"/>
      <c r="E11" s="26"/>
      <c r="F11" s="26"/>
      <c r="G11" s="26"/>
      <c r="H11" s="26"/>
      <c r="I11" s="17"/>
      <c r="J11" s="17"/>
    </row>
    <row r="12" spans="1:26" ht="12.75" customHeight="1" x14ac:dyDescent="0.2"/>
    <row r="13" spans="1:26" ht="138.75" customHeight="1" x14ac:dyDescent="0.2">
      <c r="A13" s="52" t="s">
        <v>225</v>
      </c>
      <c r="B13" s="50"/>
      <c r="C13" s="50"/>
      <c r="D13" s="50"/>
      <c r="E13" s="50"/>
      <c r="F13" s="50"/>
      <c r="G13" s="50"/>
      <c r="H13" s="50"/>
      <c r="I13" s="50"/>
      <c r="J13" s="51"/>
    </row>
    <row r="14" spans="1:26" ht="12.75" customHeight="1" x14ac:dyDescent="0.2"/>
    <row r="15" spans="1:26" ht="75" customHeight="1" x14ac:dyDescent="0.2">
      <c r="A15" s="52" t="s">
        <v>226</v>
      </c>
      <c r="B15" s="50"/>
      <c r="C15" s="50"/>
      <c r="D15" s="50"/>
      <c r="E15" s="50"/>
      <c r="F15" s="50"/>
      <c r="G15" s="50"/>
      <c r="H15" s="50"/>
      <c r="I15" s="50"/>
      <c r="J15" s="51"/>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8"/>
      <c r="E26" s="18"/>
      <c r="F26" s="19"/>
      <c r="G26" s="19"/>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4">
    <mergeCell ref="D2:H2"/>
    <mergeCell ref="A5:J5"/>
    <mergeCell ref="A13:J13"/>
    <mergeCell ref="A15:J15"/>
  </mergeCells>
  <hyperlinks>
    <hyperlink ref="C8" r:id="rId1" xr:uid="{00000000-0004-0000-0A00-000000000000}"/>
    <hyperlink ref="C9" r:id="rId2" xr:uid="{00000000-0004-0000-0A00-000001000000}"/>
    <hyperlink ref="C10" r:id="rId3" xr:uid="{00000000-0004-0000-0A00-000002000000}"/>
  </hyperlink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H8" sqref="H8"/>
    </sheetView>
  </sheetViews>
  <sheetFormatPr baseColWidth="10" defaultColWidth="12.5703125" defaultRowHeight="15" customHeight="1" x14ac:dyDescent="0.2"/>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x14ac:dyDescent="0.2"/>
    <row r="2" spans="1:26" ht="27.75" customHeight="1" x14ac:dyDescent="0.2">
      <c r="D2" s="47" t="s">
        <v>0</v>
      </c>
      <c r="E2" s="48"/>
      <c r="F2" s="48"/>
      <c r="G2" s="48"/>
      <c r="H2" s="48"/>
    </row>
    <row r="3" spans="1:26" ht="12.75" customHeight="1" x14ac:dyDescent="0.2"/>
    <row r="4" spans="1:26" ht="12.75" customHeight="1" x14ac:dyDescent="0.2"/>
    <row r="5" spans="1:26" ht="43.5" customHeight="1" x14ac:dyDescent="0.2">
      <c r="A5" s="49" t="s">
        <v>1</v>
      </c>
      <c r="B5" s="50"/>
      <c r="C5" s="50"/>
      <c r="D5" s="50"/>
      <c r="E5" s="50"/>
      <c r="F5" s="50"/>
      <c r="G5" s="50"/>
      <c r="H5" s="50"/>
      <c r="I5" s="50"/>
      <c r="J5" s="51"/>
    </row>
    <row r="6" spans="1:26" ht="15.75" customHeight="1" x14ac:dyDescent="0.2"/>
    <row r="7" spans="1:26" ht="75.75" customHeight="1" x14ac:dyDescent="0.2">
      <c r="A7" s="1" t="s">
        <v>2</v>
      </c>
      <c r="B7" s="2" t="s">
        <v>227</v>
      </c>
      <c r="C7" s="2" t="s">
        <v>228</v>
      </c>
      <c r="D7" s="2" t="s">
        <v>229</v>
      </c>
      <c r="E7" s="2" t="s">
        <v>230</v>
      </c>
      <c r="F7" s="3" t="s">
        <v>231</v>
      </c>
      <c r="G7" s="4" t="s">
        <v>232</v>
      </c>
      <c r="H7" s="5" t="s">
        <v>9</v>
      </c>
      <c r="I7" s="2" t="s">
        <v>233</v>
      </c>
      <c r="J7" s="2" t="s">
        <v>234</v>
      </c>
      <c r="K7" s="6"/>
      <c r="L7" s="6"/>
      <c r="M7" s="6"/>
      <c r="N7" s="6"/>
      <c r="O7" s="6"/>
      <c r="P7" s="6"/>
      <c r="Q7" s="6"/>
      <c r="R7" s="6"/>
      <c r="S7" s="6"/>
      <c r="T7" s="6"/>
      <c r="U7" s="6"/>
      <c r="V7" s="6"/>
      <c r="W7" s="6"/>
      <c r="X7" s="6"/>
      <c r="Y7" s="6"/>
      <c r="Z7" s="6"/>
    </row>
    <row r="8" spans="1:26" ht="50.25" customHeight="1" x14ac:dyDescent="0.2">
      <c r="A8" s="7" t="s">
        <v>12</v>
      </c>
      <c r="B8" s="8" t="s">
        <v>235</v>
      </c>
      <c r="C8" s="9" t="s">
        <v>236</v>
      </c>
      <c r="D8" s="8" t="s">
        <v>237</v>
      </c>
      <c r="E8" s="37">
        <f>150000/1.19</f>
        <v>126050.42016806723</v>
      </c>
      <c r="F8" s="22">
        <f t="shared" ref="F8:F10" si="0">E8*19%</f>
        <v>23949.579831932773</v>
      </c>
      <c r="G8" s="22">
        <f t="shared" ref="G8:G10" si="1">E8+F8</f>
        <v>150000</v>
      </c>
      <c r="H8" s="22">
        <f t="shared" ref="H8:H10" si="2">G8</f>
        <v>150000</v>
      </c>
      <c r="I8" s="8"/>
      <c r="J8" s="29" t="s">
        <v>238</v>
      </c>
      <c r="K8" s="19"/>
    </row>
    <row r="9" spans="1:26" ht="50.25" customHeight="1" x14ac:dyDescent="0.2">
      <c r="A9" s="7" t="s">
        <v>17</v>
      </c>
      <c r="B9" s="8" t="s">
        <v>239</v>
      </c>
      <c r="C9" s="9" t="s">
        <v>240</v>
      </c>
      <c r="D9" s="8" t="s">
        <v>237</v>
      </c>
      <c r="E9" s="22">
        <f>231000/1.19</f>
        <v>194117.64705882352</v>
      </c>
      <c r="F9" s="22">
        <f t="shared" si="0"/>
        <v>36882.352941176468</v>
      </c>
      <c r="G9" s="22">
        <f t="shared" si="1"/>
        <v>231000</v>
      </c>
      <c r="H9" s="22">
        <f t="shared" si="2"/>
        <v>231000</v>
      </c>
      <c r="I9" s="14"/>
      <c r="J9" s="44" t="s">
        <v>241</v>
      </c>
    </row>
    <row r="10" spans="1:26" ht="50.25" customHeight="1" x14ac:dyDescent="0.2">
      <c r="A10" s="7" t="s">
        <v>21</v>
      </c>
      <c r="B10" s="8" t="s">
        <v>242</v>
      </c>
      <c r="C10" s="13" t="s">
        <v>243</v>
      </c>
      <c r="D10" s="8" t="s">
        <v>237</v>
      </c>
      <c r="E10" s="22">
        <f>13900/1.19</f>
        <v>11680.672268907563</v>
      </c>
      <c r="F10" s="22">
        <f t="shared" si="0"/>
        <v>2219.3277310924368</v>
      </c>
      <c r="G10" s="22">
        <f t="shared" si="1"/>
        <v>13900</v>
      </c>
      <c r="H10" s="22">
        <f t="shared" si="2"/>
        <v>13900</v>
      </c>
      <c r="I10" s="14"/>
      <c r="J10" s="14" t="s">
        <v>244</v>
      </c>
    </row>
    <row r="11" spans="1:26" ht="15" hidden="1" customHeight="1" x14ac:dyDescent="0.2">
      <c r="A11" s="16"/>
      <c r="B11" s="17"/>
      <c r="C11" s="17"/>
      <c r="D11" s="17"/>
      <c r="E11" s="26"/>
      <c r="F11" s="26"/>
      <c r="G11" s="26"/>
      <c r="H11" s="26"/>
      <c r="I11" s="17"/>
      <c r="J11" s="17"/>
    </row>
    <row r="12" spans="1:26" ht="12.75" customHeight="1" x14ac:dyDescent="0.2"/>
    <row r="13" spans="1:26" ht="138.75" customHeight="1" x14ac:dyDescent="0.2">
      <c r="A13" s="52" t="s">
        <v>245</v>
      </c>
      <c r="B13" s="50"/>
      <c r="C13" s="50"/>
      <c r="D13" s="50"/>
      <c r="E13" s="50"/>
      <c r="F13" s="50"/>
      <c r="G13" s="50"/>
      <c r="H13" s="50"/>
      <c r="I13" s="50"/>
      <c r="J13" s="51"/>
    </row>
    <row r="14" spans="1:26" ht="12.75" customHeight="1" x14ac:dyDescent="0.2"/>
    <row r="15" spans="1:26" ht="75" customHeight="1" x14ac:dyDescent="0.2">
      <c r="A15" s="52" t="s">
        <v>246</v>
      </c>
      <c r="B15" s="50"/>
      <c r="C15" s="50"/>
      <c r="D15" s="50"/>
      <c r="E15" s="50"/>
      <c r="F15" s="50"/>
      <c r="G15" s="50"/>
      <c r="H15" s="50"/>
      <c r="I15" s="50"/>
      <c r="J15" s="51"/>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8"/>
      <c r="E26" s="18"/>
      <c r="F26" s="19"/>
      <c r="G26" s="19"/>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4">
    <mergeCell ref="D2:H2"/>
    <mergeCell ref="A5:J5"/>
    <mergeCell ref="A13:J13"/>
    <mergeCell ref="A15:J15"/>
  </mergeCells>
  <hyperlinks>
    <hyperlink ref="C8" r:id="rId1" xr:uid="{00000000-0004-0000-0B00-000000000000}"/>
    <hyperlink ref="C9" r:id="rId2" xr:uid="{00000000-0004-0000-0B00-000001000000}"/>
    <hyperlink ref="C10" r:id="rId3" xr:uid="{00000000-0004-0000-0B00-000002000000}"/>
  </hyperlink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000"/>
  <sheetViews>
    <sheetView workbookViewId="0">
      <selection activeCell="G10" sqref="G10"/>
    </sheetView>
  </sheetViews>
  <sheetFormatPr baseColWidth="10" defaultColWidth="12.5703125" defaultRowHeight="15" customHeight="1" x14ac:dyDescent="0.2"/>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x14ac:dyDescent="0.2"/>
    <row r="2" spans="1:26" ht="27.75" customHeight="1" x14ac:dyDescent="0.2">
      <c r="D2" s="47" t="s">
        <v>0</v>
      </c>
      <c r="E2" s="48"/>
      <c r="F2" s="48"/>
      <c r="G2" s="48"/>
      <c r="H2" s="48"/>
    </row>
    <row r="3" spans="1:26" ht="12.75" customHeight="1" x14ac:dyDescent="0.2"/>
    <row r="4" spans="1:26" ht="12.75" customHeight="1" x14ac:dyDescent="0.2"/>
    <row r="5" spans="1:26" ht="43.5" customHeight="1" x14ac:dyDescent="0.2">
      <c r="A5" s="49" t="s">
        <v>1</v>
      </c>
      <c r="B5" s="50"/>
      <c r="C5" s="50"/>
      <c r="D5" s="50"/>
      <c r="E5" s="50"/>
      <c r="F5" s="50"/>
      <c r="G5" s="50"/>
      <c r="H5" s="50"/>
      <c r="I5" s="50"/>
      <c r="J5" s="51"/>
    </row>
    <row r="6" spans="1:26" ht="15.75" customHeight="1" x14ac:dyDescent="0.2"/>
    <row r="7" spans="1:26" ht="75.75" customHeight="1" x14ac:dyDescent="0.2">
      <c r="A7" s="1" t="s">
        <v>2</v>
      </c>
      <c r="B7" s="2" t="s">
        <v>247</v>
      </c>
      <c r="C7" s="2" t="s">
        <v>248</v>
      </c>
      <c r="D7" s="2" t="s">
        <v>249</v>
      </c>
      <c r="E7" s="2" t="s">
        <v>250</v>
      </c>
      <c r="F7" s="3" t="s">
        <v>251</v>
      </c>
      <c r="G7" s="4" t="s">
        <v>252</v>
      </c>
      <c r="H7" s="5" t="s">
        <v>9</v>
      </c>
      <c r="I7" s="2" t="s">
        <v>253</v>
      </c>
      <c r="J7" s="2" t="s">
        <v>254</v>
      </c>
      <c r="K7" s="6"/>
      <c r="L7" s="6"/>
      <c r="M7" s="6"/>
      <c r="N7" s="6"/>
      <c r="O7" s="6"/>
      <c r="P7" s="6"/>
      <c r="Q7" s="6"/>
      <c r="R7" s="6"/>
      <c r="S7" s="6"/>
      <c r="T7" s="6"/>
      <c r="U7" s="6"/>
      <c r="V7" s="6"/>
      <c r="W7" s="6"/>
      <c r="X7" s="6"/>
      <c r="Y7" s="6"/>
      <c r="Z7" s="6"/>
    </row>
    <row r="8" spans="1:26" ht="50.25" customHeight="1" x14ac:dyDescent="0.2">
      <c r="A8" s="7" t="s">
        <v>12</v>
      </c>
      <c r="B8" s="8" t="s">
        <v>255</v>
      </c>
      <c r="C8" s="27" t="s">
        <v>256</v>
      </c>
      <c r="D8" s="8" t="s">
        <v>257</v>
      </c>
      <c r="E8" s="22">
        <f>76499/1.19</f>
        <v>64284.873949579836</v>
      </c>
      <c r="F8" s="22">
        <f t="shared" ref="F8:F10" si="0">E8*19%</f>
        <v>12214.126050420169</v>
      </c>
      <c r="G8" s="22">
        <f t="shared" ref="G8:G10" si="1">E8+F8</f>
        <v>76499</v>
      </c>
      <c r="H8" s="22">
        <f t="shared" ref="H8:H10" si="2">G8</f>
        <v>76499</v>
      </c>
      <c r="I8" s="8"/>
      <c r="J8" s="8" t="s">
        <v>258</v>
      </c>
    </row>
    <row r="9" spans="1:26" ht="50.25" customHeight="1" x14ac:dyDescent="0.2">
      <c r="A9" s="7" t="s">
        <v>17</v>
      </c>
      <c r="B9" s="8" t="s">
        <v>259</v>
      </c>
      <c r="C9" s="24" t="s">
        <v>260</v>
      </c>
      <c r="D9" s="8" t="s">
        <v>257</v>
      </c>
      <c r="E9" s="22">
        <f>105900/1.19</f>
        <v>88991.596638655465</v>
      </c>
      <c r="F9" s="22">
        <f t="shared" si="0"/>
        <v>16908.403361344539</v>
      </c>
      <c r="G9" s="22">
        <f t="shared" si="1"/>
        <v>105900</v>
      </c>
      <c r="H9" s="22">
        <f t="shared" si="2"/>
        <v>105900</v>
      </c>
      <c r="I9" s="14"/>
      <c r="J9" s="14" t="s">
        <v>261</v>
      </c>
    </row>
    <row r="10" spans="1:26" ht="50.25" customHeight="1" x14ac:dyDescent="0.2">
      <c r="A10" s="7" t="s">
        <v>21</v>
      </c>
      <c r="B10" s="8" t="s">
        <v>239</v>
      </c>
      <c r="C10" s="24" t="s">
        <v>262</v>
      </c>
      <c r="D10" s="8" t="s">
        <v>257</v>
      </c>
      <c r="E10" s="22">
        <v>98500</v>
      </c>
      <c r="F10" s="22">
        <f t="shared" si="0"/>
        <v>18715</v>
      </c>
      <c r="G10" s="22">
        <f t="shared" si="1"/>
        <v>117215</v>
      </c>
      <c r="H10" s="22">
        <f t="shared" si="2"/>
        <v>117215</v>
      </c>
      <c r="I10" s="14"/>
      <c r="J10" s="14" t="s">
        <v>263</v>
      </c>
    </row>
    <row r="11" spans="1:26" ht="15" hidden="1" customHeight="1" x14ac:dyDescent="0.2">
      <c r="A11" s="16"/>
      <c r="B11" s="17"/>
      <c r="C11" s="17"/>
      <c r="D11" s="17"/>
      <c r="E11" s="26"/>
      <c r="F11" s="26"/>
      <c r="G11" s="26"/>
      <c r="H11" s="26"/>
      <c r="I11" s="17"/>
      <c r="J11" s="17"/>
    </row>
    <row r="12" spans="1:26" ht="12.75" customHeight="1" x14ac:dyDescent="0.2"/>
    <row r="13" spans="1:26" ht="138.75" customHeight="1" x14ac:dyDescent="0.2">
      <c r="A13" s="52" t="s">
        <v>264</v>
      </c>
      <c r="B13" s="50"/>
      <c r="C13" s="50"/>
      <c r="D13" s="50"/>
      <c r="E13" s="50"/>
      <c r="F13" s="50"/>
      <c r="G13" s="50"/>
      <c r="H13" s="50"/>
      <c r="I13" s="50"/>
      <c r="J13" s="51"/>
    </row>
    <row r="14" spans="1:26" ht="12.75" customHeight="1" x14ac:dyDescent="0.2"/>
    <row r="15" spans="1:26" ht="75" customHeight="1" x14ac:dyDescent="0.2">
      <c r="A15" s="52" t="s">
        <v>265</v>
      </c>
      <c r="B15" s="50"/>
      <c r="C15" s="50"/>
      <c r="D15" s="50"/>
      <c r="E15" s="50"/>
      <c r="F15" s="50"/>
      <c r="G15" s="50"/>
      <c r="H15" s="50"/>
      <c r="I15" s="50"/>
      <c r="J15" s="51"/>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8"/>
      <c r="E26" s="18"/>
      <c r="F26" s="19"/>
      <c r="G26" s="19"/>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4">
    <mergeCell ref="D2:H2"/>
    <mergeCell ref="A5:J5"/>
    <mergeCell ref="A13:J13"/>
    <mergeCell ref="A15:J15"/>
  </mergeCells>
  <hyperlinks>
    <hyperlink ref="C10" r:id="rId1" xr:uid="{00000000-0004-0000-0C00-000000000000}"/>
  </hyperlink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1000"/>
  <sheetViews>
    <sheetView workbookViewId="0">
      <selection activeCell="H8" sqref="H8"/>
    </sheetView>
  </sheetViews>
  <sheetFormatPr baseColWidth="10" defaultColWidth="12.5703125" defaultRowHeight="15" customHeight="1" x14ac:dyDescent="0.2"/>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x14ac:dyDescent="0.2"/>
    <row r="2" spans="1:26" ht="27.75" customHeight="1" x14ac:dyDescent="0.2">
      <c r="D2" s="47" t="s">
        <v>0</v>
      </c>
      <c r="E2" s="48"/>
      <c r="F2" s="48"/>
      <c r="G2" s="48"/>
      <c r="H2" s="48"/>
    </row>
    <row r="3" spans="1:26" ht="12.75" customHeight="1" x14ac:dyDescent="0.2"/>
    <row r="4" spans="1:26" ht="12.75" customHeight="1" x14ac:dyDescent="0.2"/>
    <row r="5" spans="1:26" ht="43.5" customHeight="1" x14ac:dyDescent="0.2">
      <c r="A5" s="49" t="s">
        <v>1</v>
      </c>
      <c r="B5" s="50"/>
      <c r="C5" s="50"/>
      <c r="D5" s="50"/>
      <c r="E5" s="50"/>
      <c r="F5" s="50"/>
      <c r="G5" s="50"/>
      <c r="H5" s="50"/>
      <c r="I5" s="50"/>
      <c r="J5" s="51"/>
    </row>
    <row r="6" spans="1:26" ht="15.75" customHeight="1" x14ac:dyDescent="0.2"/>
    <row r="7" spans="1:26" ht="75.75" customHeight="1" x14ac:dyDescent="0.2">
      <c r="A7" s="1" t="s">
        <v>2</v>
      </c>
      <c r="B7" s="2" t="s">
        <v>266</v>
      </c>
      <c r="C7" s="2" t="s">
        <v>267</v>
      </c>
      <c r="D7" s="2" t="s">
        <v>268</v>
      </c>
      <c r="E7" s="2" t="s">
        <v>269</v>
      </c>
      <c r="F7" s="3" t="s">
        <v>270</v>
      </c>
      <c r="G7" s="4" t="s">
        <v>271</v>
      </c>
      <c r="H7" s="5" t="s">
        <v>9</v>
      </c>
      <c r="I7" s="2" t="s">
        <v>272</v>
      </c>
      <c r="J7" s="2" t="s">
        <v>273</v>
      </c>
      <c r="K7" s="6"/>
      <c r="L7" s="6"/>
      <c r="M7" s="6"/>
      <c r="N7" s="6"/>
      <c r="O7" s="6"/>
      <c r="P7" s="6"/>
      <c r="Q7" s="6"/>
      <c r="R7" s="6"/>
      <c r="S7" s="6"/>
      <c r="T7" s="6"/>
      <c r="U7" s="6"/>
      <c r="V7" s="6"/>
      <c r="W7" s="6"/>
      <c r="X7" s="6"/>
      <c r="Y7" s="6"/>
      <c r="Z7" s="6"/>
    </row>
    <row r="8" spans="1:26" ht="50.25" customHeight="1" x14ac:dyDescent="0.2">
      <c r="A8" s="7" t="s">
        <v>12</v>
      </c>
      <c r="B8" s="8" t="s">
        <v>274</v>
      </c>
      <c r="C8" s="27" t="s">
        <v>275</v>
      </c>
      <c r="D8" s="8" t="s">
        <v>276</v>
      </c>
      <c r="E8" s="36">
        <v>57</v>
      </c>
      <c r="F8" s="36">
        <v>0</v>
      </c>
      <c r="G8" s="36">
        <f t="shared" ref="G8:G10" si="0">E8+F8</f>
        <v>57</v>
      </c>
      <c r="H8" s="22">
        <f t="shared" ref="H8:H9" si="1">G8*4052</f>
        <v>230964</v>
      </c>
      <c r="I8" s="8"/>
      <c r="J8" s="8" t="s">
        <v>277</v>
      </c>
    </row>
    <row r="9" spans="1:26" ht="50.25" customHeight="1" x14ac:dyDescent="0.2">
      <c r="A9" s="7" t="s">
        <v>17</v>
      </c>
      <c r="B9" s="8" t="s">
        <v>278</v>
      </c>
      <c r="C9" s="24" t="s">
        <v>279</v>
      </c>
      <c r="D9" s="8" t="s">
        <v>276</v>
      </c>
      <c r="E9" s="36">
        <v>839.97</v>
      </c>
      <c r="F9" s="36">
        <v>0</v>
      </c>
      <c r="G9" s="36">
        <f t="shared" si="0"/>
        <v>839.97</v>
      </c>
      <c r="H9" s="22">
        <f t="shared" si="1"/>
        <v>3403558.44</v>
      </c>
      <c r="I9" s="14"/>
      <c r="J9" s="14" t="s">
        <v>280</v>
      </c>
    </row>
    <row r="10" spans="1:26" ht="50.25" customHeight="1" x14ac:dyDescent="0.2">
      <c r="A10" s="7" t="s">
        <v>21</v>
      </c>
      <c r="B10" s="8" t="s">
        <v>281</v>
      </c>
      <c r="C10" s="13" t="s">
        <v>282</v>
      </c>
      <c r="D10" s="8" t="s">
        <v>276</v>
      </c>
      <c r="E10" s="22">
        <v>954866</v>
      </c>
      <c r="F10" s="22">
        <f>E10*19%</f>
        <v>181424.54</v>
      </c>
      <c r="G10" s="22">
        <f t="shared" si="0"/>
        <v>1136290.54</v>
      </c>
      <c r="H10" s="22">
        <f>G10</f>
        <v>1136290.54</v>
      </c>
      <c r="I10" s="14"/>
      <c r="J10" s="14" t="s">
        <v>283</v>
      </c>
    </row>
    <row r="11" spans="1:26" ht="15" hidden="1" customHeight="1" x14ac:dyDescent="0.2">
      <c r="A11" s="16"/>
      <c r="B11" s="17"/>
      <c r="C11" s="17"/>
      <c r="D11" s="17"/>
      <c r="E11" s="26"/>
      <c r="F11" s="26"/>
      <c r="G11" s="26"/>
      <c r="H11" s="26"/>
      <c r="I11" s="17"/>
      <c r="J11" s="17"/>
    </row>
    <row r="12" spans="1:26" ht="12.75" customHeight="1" x14ac:dyDescent="0.2"/>
    <row r="13" spans="1:26" ht="138.75" customHeight="1" x14ac:dyDescent="0.2">
      <c r="A13" s="52" t="s">
        <v>284</v>
      </c>
      <c r="B13" s="50"/>
      <c r="C13" s="50"/>
      <c r="D13" s="50"/>
      <c r="E13" s="50"/>
      <c r="F13" s="50"/>
      <c r="G13" s="50"/>
      <c r="H13" s="50"/>
      <c r="I13" s="50"/>
      <c r="J13" s="51"/>
    </row>
    <row r="14" spans="1:26" ht="12.75" customHeight="1" x14ac:dyDescent="0.2"/>
    <row r="15" spans="1:26" ht="75" customHeight="1" x14ac:dyDescent="0.2">
      <c r="A15" s="52" t="s">
        <v>285</v>
      </c>
      <c r="B15" s="50"/>
      <c r="C15" s="50"/>
      <c r="D15" s="50"/>
      <c r="E15" s="50"/>
      <c r="F15" s="50"/>
      <c r="G15" s="50"/>
      <c r="H15" s="50"/>
      <c r="I15" s="50"/>
      <c r="J15" s="51"/>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8"/>
      <c r="E26" s="18"/>
      <c r="F26" s="19"/>
      <c r="G26" s="19"/>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4">
    <mergeCell ref="D2:H2"/>
    <mergeCell ref="A5:J5"/>
    <mergeCell ref="A13:J13"/>
    <mergeCell ref="A15:J15"/>
  </mergeCells>
  <hyperlinks>
    <hyperlink ref="C8" r:id="rId1" xr:uid="{00000000-0004-0000-0D00-000000000000}"/>
    <hyperlink ref="C9" r:id="rId2" xr:uid="{00000000-0004-0000-0D00-000001000000}"/>
    <hyperlink ref="C10" r:id="rId3" xr:uid="{00000000-0004-0000-0D00-000002000000}"/>
  </hyperlinks>
  <pageMargins left="0.7" right="0.7" top="0.75" bottom="0.75" header="0" footer="0"/>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1000"/>
  <sheetViews>
    <sheetView workbookViewId="0">
      <selection activeCell="G10" sqref="G10"/>
    </sheetView>
  </sheetViews>
  <sheetFormatPr baseColWidth="10" defaultColWidth="12.5703125" defaultRowHeight="15" customHeight="1" x14ac:dyDescent="0.2"/>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x14ac:dyDescent="0.2"/>
    <row r="2" spans="1:26" ht="27.75" customHeight="1" x14ac:dyDescent="0.2">
      <c r="D2" s="47" t="s">
        <v>0</v>
      </c>
      <c r="E2" s="48"/>
      <c r="F2" s="48"/>
      <c r="G2" s="48"/>
      <c r="H2" s="48"/>
    </row>
    <row r="3" spans="1:26" ht="12.75" customHeight="1" x14ac:dyDescent="0.2"/>
    <row r="4" spans="1:26" ht="12.75" customHeight="1" x14ac:dyDescent="0.2"/>
    <row r="5" spans="1:26" ht="43.5" customHeight="1" x14ac:dyDescent="0.2">
      <c r="A5" s="49" t="s">
        <v>1</v>
      </c>
      <c r="B5" s="50"/>
      <c r="C5" s="50"/>
      <c r="D5" s="50"/>
      <c r="E5" s="50"/>
      <c r="F5" s="50"/>
      <c r="G5" s="50"/>
      <c r="H5" s="50"/>
      <c r="I5" s="50"/>
      <c r="J5" s="51"/>
    </row>
    <row r="6" spans="1:26" ht="15.75" customHeight="1" x14ac:dyDescent="0.2"/>
    <row r="7" spans="1:26" ht="75.75" customHeight="1" x14ac:dyDescent="0.2">
      <c r="A7" s="1" t="s">
        <v>2</v>
      </c>
      <c r="B7" s="2" t="s">
        <v>286</v>
      </c>
      <c r="C7" s="2" t="s">
        <v>287</v>
      </c>
      <c r="D7" s="45" t="s">
        <v>288</v>
      </c>
      <c r="E7" s="2" t="s">
        <v>289</v>
      </c>
      <c r="F7" s="3" t="s">
        <v>290</v>
      </c>
      <c r="G7" s="4" t="s">
        <v>291</v>
      </c>
      <c r="H7" s="5" t="s">
        <v>9</v>
      </c>
      <c r="I7" s="2" t="s">
        <v>292</v>
      </c>
      <c r="J7" s="2" t="s">
        <v>293</v>
      </c>
      <c r="K7" s="6"/>
      <c r="L7" s="6"/>
      <c r="M7" s="6"/>
      <c r="N7" s="6"/>
      <c r="O7" s="6"/>
      <c r="P7" s="6"/>
      <c r="Q7" s="6"/>
      <c r="R7" s="6"/>
      <c r="S7" s="6"/>
      <c r="T7" s="6"/>
      <c r="U7" s="6"/>
      <c r="V7" s="6"/>
      <c r="W7" s="6"/>
      <c r="X7" s="6"/>
      <c r="Y7" s="6"/>
      <c r="Z7" s="6"/>
    </row>
    <row r="8" spans="1:26" ht="50.25" customHeight="1" x14ac:dyDescent="0.2">
      <c r="A8" s="7" t="s">
        <v>12</v>
      </c>
      <c r="B8" s="8" t="s">
        <v>155</v>
      </c>
      <c r="C8" s="27" t="s">
        <v>294</v>
      </c>
      <c r="D8" s="8" t="s">
        <v>295</v>
      </c>
      <c r="E8" s="36">
        <v>1069</v>
      </c>
      <c r="F8" s="36">
        <v>0</v>
      </c>
      <c r="G8" s="36">
        <f t="shared" ref="G8:G10" si="0">E8+F8</f>
        <v>1069</v>
      </c>
      <c r="H8" s="22">
        <f t="shared" ref="H8:H9" si="1">G8*4048</f>
        <v>4327312</v>
      </c>
      <c r="I8" s="8"/>
      <c r="J8" s="8" t="s">
        <v>296</v>
      </c>
    </row>
    <row r="9" spans="1:26" ht="50.25" customHeight="1" x14ac:dyDescent="0.2">
      <c r="A9" s="7" t="s">
        <v>17</v>
      </c>
      <c r="B9" s="8" t="s">
        <v>297</v>
      </c>
      <c r="C9" s="13" t="s">
        <v>298</v>
      </c>
      <c r="D9" s="8" t="s">
        <v>295</v>
      </c>
      <c r="E9" s="36">
        <v>4.79</v>
      </c>
      <c r="F9" s="36">
        <v>0</v>
      </c>
      <c r="G9" s="36">
        <f t="shared" si="0"/>
        <v>4.79</v>
      </c>
      <c r="H9" s="22">
        <f t="shared" si="1"/>
        <v>19389.920000000002</v>
      </c>
      <c r="I9" s="14"/>
      <c r="J9" s="8" t="s">
        <v>299</v>
      </c>
    </row>
    <row r="10" spans="1:26" ht="50.25" customHeight="1" x14ac:dyDescent="0.2">
      <c r="A10" s="7" t="s">
        <v>21</v>
      </c>
      <c r="B10" s="8" t="s">
        <v>300</v>
      </c>
      <c r="C10" s="13" t="s">
        <v>301</v>
      </c>
      <c r="D10" s="8" t="s">
        <v>295</v>
      </c>
      <c r="E10" s="22">
        <f>153138/1.19</f>
        <v>128687.3949579832</v>
      </c>
      <c r="F10" s="22">
        <f>E10*19%</f>
        <v>24450.605042016807</v>
      </c>
      <c r="G10" s="22">
        <f t="shared" si="0"/>
        <v>153138</v>
      </c>
      <c r="H10" s="22">
        <f>G10</f>
        <v>153138</v>
      </c>
      <c r="I10" s="14"/>
      <c r="J10" s="14" t="s">
        <v>302</v>
      </c>
    </row>
    <row r="11" spans="1:26" ht="15" hidden="1" customHeight="1" x14ac:dyDescent="0.2">
      <c r="A11" s="16"/>
      <c r="B11" s="17"/>
      <c r="C11" s="17"/>
      <c r="D11" s="17"/>
      <c r="E11" s="26"/>
      <c r="F11" s="26"/>
      <c r="G11" s="26"/>
      <c r="H11" s="26"/>
      <c r="I11" s="17"/>
      <c r="J11" s="17"/>
    </row>
    <row r="12" spans="1:26" ht="12.75" customHeight="1" x14ac:dyDescent="0.2"/>
    <row r="13" spans="1:26" ht="138.75" customHeight="1" x14ac:dyDescent="0.2">
      <c r="A13" s="52" t="s">
        <v>303</v>
      </c>
      <c r="B13" s="50"/>
      <c r="C13" s="50"/>
      <c r="D13" s="50"/>
      <c r="E13" s="50"/>
      <c r="F13" s="50"/>
      <c r="G13" s="50"/>
      <c r="H13" s="50"/>
      <c r="I13" s="50"/>
      <c r="J13" s="51"/>
    </row>
    <row r="14" spans="1:26" ht="12.75" customHeight="1" x14ac:dyDescent="0.2"/>
    <row r="15" spans="1:26" ht="75" customHeight="1" x14ac:dyDescent="0.2">
      <c r="A15" s="52" t="s">
        <v>304</v>
      </c>
      <c r="B15" s="50"/>
      <c r="C15" s="50"/>
      <c r="D15" s="50"/>
      <c r="E15" s="50"/>
      <c r="F15" s="50"/>
      <c r="G15" s="50"/>
      <c r="H15" s="50"/>
      <c r="I15" s="50"/>
      <c r="J15" s="51"/>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8"/>
      <c r="E26" s="18"/>
      <c r="F26" s="19"/>
      <c r="G26" s="19"/>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4">
    <mergeCell ref="D2:H2"/>
    <mergeCell ref="A5:J5"/>
    <mergeCell ref="A13:J13"/>
    <mergeCell ref="A15:J15"/>
  </mergeCells>
  <hyperlinks>
    <hyperlink ref="C8" r:id="rId1" location="layout-container-uida3b9" xr:uid="{00000000-0004-0000-0E00-000000000000}"/>
    <hyperlink ref="C9" r:id="rId2" xr:uid="{00000000-0004-0000-0E00-000001000000}"/>
    <hyperlink ref="C10" r:id="rId3" xr:uid="{00000000-0004-0000-0E00-000002000000}"/>
  </hyperlinks>
  <pageMargins left="0.7" right="0.7" top="0.75" bottom="0.75" header="0" footer="0"/>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000"/>
  <sheetViews>
    <sheetView workbookViewId="0">
      <selection activeCell="A13" sqref="A13:J13"/>
    </sheetView>
  </sheetViews>
  <sheetFormatPr baseColWidth="10" defaultColWidth="12.5703125" defaultRowHeight="15" customHeight="1" x14ac:dyDescent="0.2"/>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x14ac:dyDescent="0.2"/>
    <row r="2" spans="1:26" ht="27.75" customHeight="1" x14ac:dyDescent="0.2">
      <c r="D2" s="47" t="s">
        <v>0</v>
      </c>
      <c r="E2" s="48"/>
      <c r="F2" s="48"/>
      <c r="G2" s="48"/>
      <c r="H2" s="48"/>
    </row>
    <row r="3" spans="1:26" ht="12.75" customHeight="1" x14ac:dyDescent="0.2"/>
    <row r="4" spans="1:26" ht="12.75" customHeight="1" x14ac:dyDescent="0.2"/>
    <row r="5" spans="1:26" ht="43.5" customHeight="1" x14ac:dyDescent="0.2">
      <c r="A5" s="49" t="s">
        <v>1</v>
      </c>
      <c r="B5" s="50"/>
      <c r="C5" s="50"/>
      <c r="D5" s="50"/>
      <c r="E5" s="50"/>
      <c r="F5" s="50"/>
      <c r="G5" s="50"/>
      <c r="H5" s="50"/>
      <c r="I5" s="50"/>
      <c r="J5" s="51"/>
    </row>
    <row r="6" spans="1:26" ht="15.75" customHeight="1" x14ac:dyDescent="0.2"/>
    <row r="7" spans="1:26" ht="75.75" customHeight="1" x14ac:dyDescent="0.2">
      <c r="A7" s="1" t="s">
        <v>2</v>
      </c>
      <c r="B7" s="2" t="s">
        <v>305</v>
      </c>
      <c r="C7" s="2" t="s">
        <v>306</v>
      </c>
      <c r="D7" s="2" t="s">
        <v>307</v>
      </c>
      <c r="E7" s="2" t="s">
        <v>308</v>
      </c>
      <c r="F7" s="3" t="s">
        <v>309</v>
      </c>
      <c r="G7" s="4" t="s">
        <v>310</v>
      </c>
      <c r="H7" s="5" t="s">
        <v>9</v>
      </c>
      <c r="I7" s="2" t="s">
        <v>311</v>
      </c>
      <c r="J7" s="2" t="s">
        <v>312</v>
      </c>
      <c r="K7" s="6"/>
      <c r="L7" s="6"/>
      <c r="M7" s="6"/>
      <c r="N7" s="6"/>
      <c r="O7" s="6"/>
      <c r="P7" s="6"/>
      <c r="Q7" s="6"/>
      <c r="R7" s="6"/>
      <c r="S7" s="6"/>
      <c r="T7" s="6"/>
      <c r="U7" s="6"/>
      <c r="V7" s="6"/>
      <c r="W7" s="6"/>
      <c r="X7" s="6"/>
      <c r="Y7" s="6"/>
      <c r="Z7" s="6"/>
    </row>
    <row r="8" spans="1:26" ht="50.25" customHeight="1" x14ac:dyDescent="0.3">
      <c r="A8" s="7" t="s">
        <v>12</v>
      </c>
      <c r="B8" s="8" t="s">
        <v>155</v>
      </c>
      <c r="C8" s="27" t="s">
        <v>313</v>
      </c>
      <c r="D8" s="8" t="s">
        <v>314</v>
      </c>
      <c r="E8" s="36">
        <v>45</v>
      </c>
      <c r="F8" s="36">
        <v>0</v>
      </c>
      <c r="G8" s="36">
        <f t="shared" ref="G8:G11" si="0">E8+F8</f>
        <v>45</v>
      </c>
      <c r="H8" s="22">
        <f>G8*4052</f>
        <v>182340</v>
      </c>
      <c r="I8" s="8"/>
      <c r="J8" s="46" t="s">
        <v>315</v>
      </c>
    </row>
    <row r="9" spans="1:26" ht="50.25" customHeight="1" x14ac:dyDescent="0.2">
      <c r="A9" s="7" t="s">
        <v>17</v>
      </c>
      <c r="B9" s="8" t="s">
        <v>316</v>
      </c>
      <c r="C9" s="24" t="s">
        <v>317</v>
      </c>
      <c r="D9" s="8" t="s">
        <v>318</v>
      </c>
      <c r="E9" s="22">
        <v>176000</v>
      </c>
      <c r="F9" s="22">
        <v>0</v>
      </c>
      <c r="G9" s="22">
        <f t="shared" si="0"/>
        <v>176000</v>
      </c>
      <c r="H9" s="22" t="s">
        <v>319</v>
      </c>
      <c r="I9" s="14"/>
      <c r="J9" s="14" t="s">
        <v>320</v>
      </c>
    </row>
    <row r="10" spans="1:26" ht="50.25" customHeight="1" x14ac:dyDescent="0.2">
      <c r="A10" s="7" t="s">
        <v>21</v>
      </c>
      <c r="B10" s="8" t="s">
        <v>321</v>
      </c>
      <c r="C10" s="13" t="s">
        <v>322</v>
      </c>
      <c r="D10" s="8" t="s">
        <v>318</v>
      </c>
      <c r="E10" s="22">
        <f>24490/1.19</f>
        <v>20579.831932773111</v>
      </c>
      <c r="F10" s="22">
        <f>E10*19%</f>
        <v>3910.1680672268913</v>
      </c>
      <c r="G10" s="22">
        <f t="shared" si="0"/>
        <v>24490.000000000004</v>
      </c>
      <c r="H10" s="22" t="s">
        <v>323</v>
      </c>
      <c r="I10" s="14"/>
      <c r="J10" s="14" t="s">
        <v>324</v>
      </c>
    </row>
    <row r="11" spans="1:26" ht="15" hidden="1" customHeight="1" x14ac:dyDescent="0.2">
      <c r="A11" s="16"/>
      <c r="B11" s="17"/>
      <c r="C11" s="17"/>
      <c r="D11" s="17"/>
      <c r="E11" s="26"/>
      <c r="F11" s="26"/>
      <c r="G11" s="36">
        <f t="shared" si="0"/>
        <v>0</v>
      </c>
      <c r="H11" s="26"/>
      <c r="I11" s="17"/>
      <c r="J11" s="17"/>
    </row>
    <row r="12" spans="1:26" ht="12.75" customHeight="1" x14ac:dyDescent="0.2"/>
    <row r="13" spans="1:26" ht="138.75" customHeight="1" x14ac:dyDescent="0.2">
      <c r="A13" s="52" t="s">
        <v>325</v>
      </c>
      <c r="B13" s="50"/>
      <c r="C13" s="50"/>
      <c r="D13" s="50"/>
      <c r="E13" s="50"/>
      <c r="F13" s="50"/>
      <c r="G13" s="50"/>
      <c r="H13" s="50"/>
      <c r="I13" s="50"/>
      <c r="J13" s="51"/>
    </row>
    <row r="14" spans="1:26" ht="12.75" customHeight="1" x14ac:dyDescent="0.2"/>
    <row r="15" spans="1:26" ht="75" customHeight="1" x14ac:dyDescent="0.2">
      <c r="A15" s="52" t="s">
        <v>326</v>
      </c>
      <c r="B15" s="50"/>
      <c r="C15" s="50"/>
      <c r="D15" s="50"/>
      <c r="E15" s="50"/>
      <c r="F15" s="50"/>
      <c r="G15" s="50"/>
      <c r="H15" s="50"/>
      <c r="I15" s="50"/>
      <c r="J15" s="51"/>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8"/>
      <c r="E26" s="18"/>
      <c r="F26" s="19"/>
      <c r="G26" s="19"/>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4">
    <mergeCell ref="D2:H2"/>
    <mergeCell ref="A5:J5"/>
    <mergeCell ref="A13:J13"/>
    <mergeCell ref="A15:J15"/>
  </mergeCells>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Z1000"/>
  <sheetViews>
    <sheetView workbookViewId="0">
      <selection activeCell="G10" sqref="G10"/>
    </sheetView>
  </sheetViews>
  <sheetFormatPr baseColWidth="10" defaultColWidth="12.5703125" defaultRowHeight="15" customHeight="1" x14ac:dyDescent="0.2"/>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x14ac:dyDescent="0.2"/>
    <row r="2" spans="1:26" ht="27.75" customHeight="1" x14ac:dyDescent="0.2">
      <c r="D2" s="47" t="s">
        <v>0</v>
      </c>
      <c r="E2" s="48"/>
      <c r="F2" s="48"/>
      <c r="G2" s="48"/>
      <c r="H2" s="48"/>
    </row>
    <row r="3" spans="1:26" ht="12.75" customHeight="1" x14ac:dyDescent="0.2"/>
    <row r="4" spans="1:26" ht="12.75" customHeight="1" x14ac:dyDescent="0.2"/>
    <row r="5" spans="1:26" ht="43.5" customHeight="1" x14ac:dyDescent="0.2">
      <c r="A5" s="49" t="s">
        <v>1</v>
      </c>
      <c r="B5" s="50"/>
      <c r="C5" s="50"/>
      <c r="D5" s="50"/>
      <c r="E5" s="50"/>
      <c r="F5" s="50"/>
      <c r="G5" s="50"/>
      <c r="H5" s="50"/>
      <c r="I5" s="50"/>
      <c r="J5" s="51"/>
    </row>
    <row r="6" spans="1:26" ht="15.75" customHeight="1" x14ac:dyDescent="0.2"/>
    <row r="7" spans="1:26" ht="75.75" customHeight="1" x14ac:dyDescent="0.2">
      <c r="A7" s="1" t="s">
        <v>2</v>
      </c>
      <c r="B7" s="2" t="s">
        <v>327</v>
      </c>
      <c r="C7" s="2" t="s">
        <v>328</v>
      </c>
      <c r="D7" s="2" t="s">
        <v>329</v>
      </c>
      <c r="E7" s="2" t="s">
        <v>330</v>
      </c>
      <c r="F7" s="3" t="s">
        <v>331</v>
      </c>
      <c r="G7" s="4" t="s">
        <v>332</v>
      </c>
      <c r="H7" s="5" t="s">
        <v>9</v>
      </c>
      <c r="I7" s="2" t="s">
        <v>333</v>
      </c>
      <c r="J7" s="2" t="s">
        <v>334</v>
      </c>
      <c r="K7" s="6"/>
      <c r="L7" s="6"/>
      <c r="M7" s="6"/>
      <c r="N7" s="6"/>
      <c r="O7" s="6"/>
      <c r="P7" s="6"/>
      <c r="Q7" s="6"/>
      <c r="R7" s="6"/>
      <c r="S7" s="6"/>
      <c r="T7" s="6"/>
      <c r="U7" s="6"/>
      <c r="V7" s="6"/>
      <c r="W7" s="6"/>
      <c r="X7" s="6"/>
      <c r="Y7" s="6"/>
      <c r="Z7" s="6"/>
    </row>
    <row r="8" spans="1:26" ht="50.25" customHeight="1" x14ac:dyDescent="0.2">
      <c r="A8" s="7" t="s">
        <v>12</v>
      </c>
      <c r="B8" s="8" t="s">
        <v>335</v>
      </c>
      <c r="C8" s="27" t="s">
        <v>336</v>
      </c>
      <c r="D8" s="8" t="s">
        <v>337</v>
      </c>
      <c r="E8" s="22">
        <f>927999/1.19</f>
        <v>779831.09243697487</v>
      </c>
      <c r="F8" s="22">
        <f t="shared" ref="F8:F10" si="0">E8*19%</f>
        <v>148167.90756302522</v>
      </c>
      <c r="G8" s="22">
        <f t="shared" ref="G8:G10" si="1">E8+F8</f>
        <v>927999.00000000012</v>
      </c>
      <c r="H8" s="22">
        <f t="shared" ref="H8:H10" si="2">G8</f>
        <v>927999.00000000012</v>
      </c>
      <c r="I8" s="8"/>
      <c r="J8" s="8" t="s">
        <v>338</v>
      </c>
    </row>
    <row r="9" spans="1:26" ht="50.25" customHeight="1" x14ac:dyDescent="0.2">
      <c r="A9" s="7" t="s">
        <v>17</v>
      </c>
      <c r="B9" s="8" t="s">
        <v>339</v>
      </c>
      <c r="C9" s="24" t="s">
        <v>340</v>
      </c>
      <c r="D9" s="8" t="s">
        <v>337</v>
      </c>
      <c r="E9" s="22">
        <f>264000/1.19</f>
        <v>221848.73949579833</v>
      </c>
      <c r="F9" s="22">
        <f t="shared" si="0"/>
        <v>42151.260504201688</v>
      </c>
      <c r="G9" s="22">
        <f t="shared" si="1"/>
        <v>264000</v>
      </c>
      <c r="H9" s="22">
        <f t="shared" si="2"/>
        <v>264000</v>
      </c>
      <c r="I9" s="14"/>
      <c r="J9" s="14" t="s">
        <v>341</v>
      </c>
    </row>
    <row r="10" spans="1:26" ht="50.25" customHeight="1" x14ac:dyDescent="0.2">
      <c r="A10" s="7" t="s">
        <v>21</v>
      </c>
      <c r="B10" s="8" t="s">
        <v>342</v>
      </c>
      <c r="C10" s="13" t="s">
        <v>343</v>
      </c>
      <c r="D10" s="8" t="s">
        <v>337</v>
      </c>
      <c r="E10" s="22">
        <f>119495/1.19</f>
        <v>100415.96638655463</v>
      </c>
      <c r="F10" s="22">
        <f t="shared" si="0"/>
        <v>19079.033613445379</v>
      </c>
      <c r="G10" s="22">
        <f t="shared" si="1"/>
        <v>119495.00000000001</v>
      </c>
      <c r="H10" s="22">
        <f t="shared" si="2"/>
        <v>119495.00000000001</v>
      </c>
      <c r="I10" s="14"/>
      <c r="J10" s="14" t="s">
        <v>344</v>
      </c>
    </row>
    <row r="11" spans="1:26" ht="15" hidden="1" customHeight="1" x14ac:dyDescent="0.2">
      <c r="A11" s="16"/>
      <c r="B11" s="17"/>
      <c r="C11" s="17"/>
      <c r="D11" s="17"/>
      <c r="E11" s="26"/>
      <c r="F11" s="26"/>
      <c r="G11" s="26"/>
      <c r="H11" s="26"/>
      <c r="I11" s="17"/>
      <c r="J11" s="17"/>
    </row>
    <row r="12" spans="1:26" ht="12.75" customHeight="1" x14ac:dyDescent="0.2"/>
    <row r="13" spans="1:26" ht="138.75" customHeight="1" x14ac:dyDescent="0.2">
      <c r="A13" s="52" t="s">
        <v>345</v>
      </c>
      <c r="B13" s="50"/>
      <c r="C13" s="50"/>
      <c r="D13" s="50"/>
      <c r="E13" s="50"/>
      <c r="F13" s="50"/>
      <c r="G13" s="50"/>
      <c r="H13" s="50"/>
      <c r="I13" s="50"/>
      <c r="J13" s="51"/>
    </row>
    <row r="14" spans="1:26" ht="12.75" customHeight="1" x14ac:dyDescent="0.2"/>
    <row r="15" spans="1:26" ht="75" customHeight="1" x14ac:dyDescent="0.2">
      <c r="A15" s="52" t="s">
        <v>346</v>
      </c>
      <c r="B15" s="50"/>
      <c r="C15" s="50"/>
      <c r="D15" s="50"/>
      <c r="E15" s="50"/>
      <c r="F15" s="50"/>
      <c r="G15" s="50"/>
      <c r="H15" s="50"/>
      <c r="I15" s="50"/>
      <c r="J15" s="51"/>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8"/>
      <c r="E26" s="18"/>
      <c r="F26" s="19"/>
      <c r="G26" s="19"/>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4">
    <mergeCell ref="D2:H2"/>
    <mergeCell ref="A5:J5"/>
    <mergeCell ref="A13:J13"/>
    <mergeCell ref="A15:J15"/>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H10" sqref="H10"/>
    </sheetView>
  </sheetViews>
  <sheetFormatPr baseColWidth="10" defaultColWidth="12.5703125" defaultRowHeight="15" customHeight="1" x14ac:dyDescent="0.2"/>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x14ac:dyDescent="0.2"/>
    <row r="2" spans="1:26" ht="27.75" customHeight="1" x14ac:dyDescent="0.2">
      <c r="D2" s="47" t="s">
        <v>0</v>
      </c>
      <c r="E2" s="48"/>
      <c r="F2" s="48"/>
      <c r="G2" s="48"/>
      <c r="H2" s="48"/>
    </row>
    <row r="3" spans="1:26" ht="12.75" customHeight="1" x14ac:dyDescent="0.2"/>
    <row r="4" spans="1:26" ht="12.75" customHeight="1" x14ac:dyDescent="0.2"/>
    <row r="5" spans="1:26" ht="43.5" customHeight="1" x14ac:dyDescent="0.2">
      <c r="A5" s="49" t="s">
        <v>1</v>
      </c>
      <c r="B5" s="50"/>
      <c r="C5" s="50"/>
      <c r="D5" s="50"/>
      <c r="E5" s="50"/>
      <c r="F5" s="50"/>
      <c r="G5" s="50"/>
      <c r="H5" s="50"/>
      <c r="I5" s="50"/>
      <c r="J5" s="51"/>
    </row>
    <row r="6" spans="1:26" ht="15.75" customHeight="1" x14ac:dyDescent="0.2"/>
    <row r="7" spans="1:26" ht="75.75" customHeight="1" x14ac:dyDescent="0.2">
      <c r="A7" s="1" t="s">
        <v>2</v>
      </c>
      <c r="B7" s="2" t="s">
        <v>26</v>
      </c>
      <c r="C7" s="2" t="s">
        <v>27</v>
      </c>
      <c r="D7" s="2" t="s">
        <v>28</v>
      </c>
      <c r="E7" s="2" t="s">
        <v>29</v>
      </c>
      <c r="F7" s="3" t="s">
        <v>30</v>
      </c>
      <c r="G7" s="20" t="s">
        <v>31</v>
      </c>
      <c r="H7" s="5" t="s">
        <v>9</v>
      </c>
      <c r="I7" s="21" t="s">
        <v>32</v>
      </c>
      <c r="J7" s="2" t="s">
        <v>33</v>
      </c>
      <c r="K7" s="6"/>
      <c r="L7" s="6"/>
      <c r="M7" s="6"/>
      <c r="N7" s="6"/>
      <c r="O7" s="6"/>
      <c r="P7" s="6"/>
      <c r="Q7" s="6"/>
      <c r="R7" s="6"/>
      <c r="S7" s="6"/>
      <c r="T7" s="6"/>
      <c r="U7" s="6"/>
      <c r="V7" s="6"/>
      <c r="W7" s="6"/>
      <c r="X7" s="6"/>
      <c r="Y7" s="6"/>
      <c r="Z7" s="6"/>
    </row>
    <row r="8" spans="1:26" ht="50.25" customHeight="1" x14ac:dyDescent="0.2">
      <c r="A8" s="7" t="s">
        <v>12</v>
      </c>
      <c r="B8" s="8" t="s">
        <v>34</v>
      </c>
      <c r="C8" s="9" t="s">
        <v>35</v>
      </c>
      <c r="D8" s="8" t="s">
        <v>36</v>
      </c>
      <c r="E8" s="22">
        <f>5290000/1.19</f>
        <v>4445378.1512605045</v>
      </c>
      <c r="F8" s="22">
        <f t="shared" ref="F8:F9" si="0">E8*19%</f>
        <v>844621.84873949585</v>
      </c>
      <c r="G8" s="22">
        <f t="shared" ref="G8:G10" si="1">E8+F8</f>
        <v>5290000</v>
      </c>
      <c r="H8" s="22">
        <f t="shared" ref="H8:H10" si="2">G8</f>
        <v>5290000</v>
      </c>
      <c r="I8" s="8"/>
      <c r="J8" s="23" t="s">
        <v>37</v>
      </c>
    </row>
    <row r="9" spans="1:26" ht="50.25" customHeight="1" x14ac:dyDescent="0.2">
      <c r="A9" s="7" t="s">
        <v>17</v>
      </c>
      <c r="B9" s="8" t="s">
        <v>38</v>
      </c>
      <c r="C9" s="24" t="s">
        <v>39</v>
      </c>
      <c r="D9" s="14" t="s">
        <v>36</v>
      </c>
      <c r="E9" s="22">
        <f>5444444/1.19</f>
        <v>4575163.0252100844</v>
      </c>
      <c r="F9" s="22">
        <f t="shared" si="0"/>
        <v>869280.97478991607</v>
      </c>
      <c r="G9" s="22">
        <f t="shared" si="1"/>
        <v>5444444</v>
      </c>
      <c r="H9" s="22">
        <f t="shared" si="2"/>
        <v>5444444</v>
      </c>
      <c r="I9" s="8"/>
      <c r="J9" s="14" t="s">
        <v>40</v>
      </c>
    </row>
    <row r="10" spans="1:26" ht="61.5" customHeight="1" x14ac:dyDescent="0.2">
      <c r="A10" s="7" t="s">
        <v>21</v>
      </c>
      <c r="B10" s="8" t="s">
        <v>41</v>
      </c>
      <c r="C10" s="13" t="s">
        <v>42</v>
      </c>
      <c r="D10" s="25" t="s">
        <v>36</v>
      </c>
      <c r="E10" s="22">
        <f>6289000/1.19</f>
        <v>5284873.9495798321</v>
      </c>
      <c r="F10" s="22">
        <f>E10*19%+25000</f>
        <v>1029126.0504201681</v>
      </c>
      <c r="G10" s="22">
        <f t="shared" si="1"/>
        <v>6314000</v>
      </c>
      <c r="H10" s="22">
        <f t="shared" si="2"/>
        <v>6314000</v>
      </c>
      <c r="I10" s="14"/>
      <c r="J10" s="14" t="s">
        <v>43</v>
      </c>
    </row>
    <row r="11" spans="1:26" ht="61.5" hidden="1" customHeight="1" x14ac:dyDescent="0.2">
      <c r="A11" s="16"/>
      <c r="B11" s="17"/>
      <c r="C11" s="17"/>
      <c r="D11" s="17"/>
      <c r="E11" s="26"/>
      <c r="F11" s="26"/>
      <c r="G11" s="26"/>
      <c r="H11" s="26"/>
      <c r="I11" s="17"/>
      <c r="J11" s="17"/>
    </row>
    <row r="12" spans="1:26" ht="17.25" customHeight="1" x14ac:dyDescent="0.2">
      <c r="H12" s="19"/>
    </row>
    <row r="13" spans="1:26" ht="97.5" customHeight="1" x14ac:dyDescent="0.2">
      <c r="A13" s="52" t="s">
        <v>44</v>
      </c>
      <c r="B13" s="50"/>
      <c r="C13" s="50"/>
      <c r="D13" s="50"/>
      <c r="E13" s="50"/>
      <c r="F13" s="50"/>
      <c r="G13" s="50"/>
      <c r="H13" s="50"/>
      <c r="I13" s="50"/>
      <c r="J13" s="51"/>
    </row>
    <row r="14" spans="1:26" ht="12.75" customHeight="1" x14ac:dyDescent="0.2"/>
    <row r="15" spans="1:26" ht="75" customHeight="1" x14ac:dyDescent="0.2">
      <c r="A15" s="52" t="s">
        <v>45</v>
      </c>
      <c r="B15" s="50"/>
      <c r="C15" s="50"/>
      <c r="D15" s="50"/>
      <c r="E15" s="50"/>
      <c r="F15" s="50"/>
      <c r="G15" s="50"/>
      <c r="H15" s="50"/>
      <c r="I15" s="50"/>
      <c r="J15" s="51"/>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8"/>
      <c r="E26" s="18"/>
      <c r="F26" s="19"/>
      <c r="G26" s="19"/>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4">
    <mergeCell ref="D2:H2"/>
    <mergeCell ref="A5:J5"/>
    <mergeCell ref="A13:J13"/>
    <mergeCell ref="A15:J15"/>
  </mergeCells>
  <hyperlinks>
    <hyperlink ref="C8" r:id="rId1" xr:uid="{00000000-0004-0000-0100-000000000000}"/>
    <hyperlink ref="C9" r:id="rId2" xr:uid="{00000000-0004-0000-0100-000001000000}"/>
    <hyperlink ref="C10" r:id="rId3" xr:uid="{00000000-0004-0000-0100-000002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H10" sqref="H10"/>
    </sheetView>
  </sheetViews>
  <sheetFormatPr baseColWidth="10" defaultColWidth="12.5703125" defaultRowHeight="15" customHeight="1" x14ac:dyDescent="0.2"/>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x14ac:dyDescent="0.2"/>
    <row r="2" spans="1:26" ht="27.75" customHeight="1" x14ac:dyDescent="0.2">
      <c r="D2" s="47" t="s">
        <v>0</v>
      </c>
      <c r="E2" s="48"/>
      <c r="F2" s="48"/>
      <c r="G2" s="48"/>
      <c r="H2" s="48"/>
    </row>
    <row r="3" spans="1:26" ht="12.75" customHeight="1" x14ac:dyDescent="0.2"/>
    <row r="4" spans="1:26" ht="12.75" customHeight="1" x14ac:dyDescent="0.2"/>
    <row r="5" spans="1:26" ht="43.5" customHeight="1" x14ac:dyDescent="0.2">
      <c r="A5" s="49" t="s">
        <v>1</v>
      </c>
      <c r="B5" s="50"/>
      <c r="C5" s="50"/>
      <c r="D5" s="50"/>
      <c r="E5" s="50"/>
      <c r="F5" s="50"/>
      <c r="G5" s="50"/>
      <c r="H5" s="50"/>
      <c r="I5" s="50"/>
      <c r="J5" s="51"/>
    </row>
    <row r="6" spans="1:26" ht="15.75" customHeight="1" x14ac:dyDescent="0.2"/>
    <row r="7" spans="1:26" ht="75.75" customHeight="1" x14ac:dyDescent="0.2">
      <c r="A7" s="1" t="s">
        <v>2</v>
      </c>
      <c r="B7" s="2" t="s">
        <v>46</v>
      </c>
      <c r="C7" s="2" t="s">
        <v>47</v>
      </c>
      <c r="D7" s="2" t="s">
        <v>48</v>
      </c>
      <c r="E7" s="2" t="s">
        <v>49</v>
      </c>
      <c r="F7" s="3" t="s">
        <v>50</v>
      </c>
      <c r="G7" s="4" t="s">
        <v>51</v>
      </c>
      <c r="H7" s="5" t="s">
        <v>9</v>
      </c>
      <c r="I7" s="2" t="s">
        <v>52</v>
      </c>
      <c r="J7" s="2" t="s">
        <v>53</v>
      </c>
      <c r="K7" s="6"/>
      <c r="L7" s="6"/>
      <c r="M7" s="6"/>
      <c r="N7" s="6"/>
      <c r="O7" s="6"/>
      <c r="P7" s="6"/>
      <c r="Q7" s="6"/>
      <c r="R7" s="6"/>
      <c r="S7" s="6"/>
      <c r="T7" s="6"/>
      <c r="U7" s="6"/>
      <c r="V7" s="6"/>
      <c r="W7" s="6"/>
      <c r="X7" s="6"/>
      <c r="Y7" s="6"/>
      <c r="Z7" s="6"/>
    </row>
    <row r="8" spans="1:26" ht="50.25" customHeight="1" x14ac:dyDescent="0.2">
      <c r="A8" s="7" t="s">
        <v>12</v>
      </c>
      <c r="B8" s="8" t="s">
        <v>54</v>
      </c>
      <c r="C8" s="27" t="s">
        <v>55</v>
      </c>
      <c r="D8" s="8" t="s">
        <v>56</v>
      </c>
      <c r="E8" s="28">
        <f>629</f>
        <v>629</v>
      </c>
      <c r="F8" s="28">
        <v>0</v>
      </c>
      <c r="G8" s="28">
        <f t="shared" ref="G8:G10" si="0">E8+F8</f>
        <v>629</v>
      </c>
      <c r="H8" s="22">
        <f>G8*4423</f>
        <v>2782067</v>
      </c>
      <c r="I8" s="8"/>
      <c r="J8" s="29" t="s">
        <v>57</v>
      </c>
      <c r="K8" s="19"/>
    </row>
    <row r="9" spans="1:26" ht="50.25" customHeight="1" x14ac:dyDescent="0.2">
      <c r="A9" s="7" t="s">
        <v>17</v>
      </c>
      <c r="B9" s="8" t="s">
        <v>58</v>
      </c>
      <c r="C9" s="9" t="s">
        <v>59</v>
      </c>
      <c r="D9" s="8" t="s">
        <v>60</v>
      </c>
      <c r="E9" s="22">
        <f>1889160/1.19</f>
        <v>1587529.411764706</v>
      </c>
      <c r="F9" s="22">
        <f>E9*19%</f>
        <v>301630.58823529416</v>
      </c>
      <c r="G9" s="22">
        <f t="shared" si="0"/>
        <v>1889160.0000000002</v>
      </c>
      <c r="H9" s="22">
        <f>G9</f>
        <v>1889160.0000000002</v>
      </c>
      <c r="I9" s="14"/>
      <c r="J9" s="29" t="s">
        <v>61</v>
      </c>
    </row>
    <row r="10" spans="1:26" ht="50.25" customHeight="1" x14ac:dyDescent="0.2">
      <c r="A10" s="7" t="s">
        <v>21</v>
      </c>
      <c r="B10" s="8" t="s">
        <v>62</v>
      </c>
      <c r="C10" s="13" t="s">
        <v>63</v>
      </c>
      <c r="D10" s="8" t="s">
        <v>56</v>
      </c>
      <c r="E10" s="28">
        <f>599</f>
        <v>599</v>
      </c>
      <c r="F10" s="28">
        <v>0</v>
      </c>
      <c r="G10" s="28">
        <f t="shared" si="0"/>
        <v>599</v>
      </c>
      <c r="H10" s="22">
        <f>G10*4423</f>
        <v>2649377</v>
      </c>
      <c r="I10" s="14"/>
      <c r="J10" s="29" t="s">
        <v>64</v>
      </c>
    </row>
    <row r="11" spans="1:26" ht="15" hidden="1" customHeight="1" x14ac:dyDescent="0.2">
      <c r="A11" s="16"/>
      <c r="B11" s="17"/>
      <c r="C11" s="17"/>
      <c r="D11" s="8" t="s">
        <v>56</v>
      </c>
      <c r="E11" s="26"/>
      <c r="F11" s="26"/>
      <c r="G11" s="26"/>
      <c r="H11" s="26"/>
      <c r="I11" s="17"/>
      <c r="J11" s="17"/>
    </row>
    <row r="12" spans="1:26" ht="12.75" customHeight="1" x14ac:dyDescent="0.2">
      <c r="D12" s="8"/>
    </row>
    <row r="13" spans="1:26" ht="109.5" customHeight="1" x14ac:dyDescent="0.2">
      <c r="A13" s="52" t="s">
        <v>65</v>
      </c>
      <c r="B13" s="50"/>
      <c r="C13" s="50"/>
      <c r="D13" s="50"/>
      <c r="E13" s="50"/>
      <c r="F13" s="50"/>
      <c r="G13" s="50"/>
      <c r="H13" s="50"/>
      <c r="I13" s="50"/>
      <c r="J13" s="51"/>
    </row>
    <row r="14" spans="1:26" ht="12.75" customHeight="1" x14ac:dyDescent="0.2"/>
    <row r="15" spans="1:26" ht="75" customHeight="1" x14ac:dyDescent="0.2">
      <c r="A15" s="52" t="s">
        <v>66</v>
      </c>
      <c r="B15" s="50"/>
      <c r="C15" s="50"/>
      <c r="D15" s="50"/>
      <c r="E15" s="50"/>
      <c r="F15" s="50"/>
      <c r="G15" s="50"/>
      <c r="H15" s="50"/>
      <c r="I15" s="50"/>
      <c r="J15" s="51"/>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8"/>
      <c r="E26" s="18"/>
      <c r="F26" s="19"/>
      <c r="G26" s="19"/>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4">
    <mergeCell ref="D2:H2"/>
    <mergeCell ref="A5:J5"/>
    <mergeCell ref="A13:J13"/>
    <mergeCell ref="A15:J15"/>
  </mergeCells>
  <hyperlinks>
    <hyperlink ref="C8" r:id="rId1" xr:uid="{00000000-0004-0000-0200-000000000000}"/>
    <hyperlink ref="C9" r:id="rId2" xr:uid="{00000000-0004-0000-0200-000001000000}"/>
    <hyperlink ref="C10" r:id="rId3" xr:uid="{00000000-0004-0000-0200-000002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H9" sqref="H9"/>
    </sheetView>
  </sheetViews>
  <sheetFormatPr baseColWidth="10" defaultColWidth="12.5703125" defaultRowHeight="15" customHeight="1" x14ac:dyDescent="0.2"/>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x14ac:dyDescent="0.2">
      <c r="A1" s="30"/>
      <c r="B1" s="30"/>
      <c r="C1" s="30"/>
      <c r="D1" s="30"/>
      <c r="E1" s="30"/>
      <c r="F1" s="30"/>
      <c r="G1" s="30"/>
      <c r="H1" s="30"/>
      <c r="I1" s="30"/>
      <c r="J1" s="30"/>
      <c r="K1" s="30"/>
      <c r="L1" s="30"/>
      <c r="M1" s="30"/>
      <c r="N1" s="30"/>
      <c r="O1" s="30"/>
      <c r="P1" s="30"/>
      <c r="Q1" s="30"/>
      <c r="R1" s="30"/>
      <c r="S1" s="30"/>
      <c r="T1" s="30"/>
      <c r="U1" s="30"/>
      <c r="V1" s="30"/>
      <c r="W1" s="30"/>
      <c r="X1" s="30"/>
      <c r="Y1" s="30"/>
      <c r="Z1" s="30"/>
    </row>
    <row r="2" spans="1:26" ht="27.75" customHeight="1" x14ac:dyDescent="0.2">
      <c r="A2" s="30"/>
      <c r="B2" s="30"/>
      <c r="C2" s="30"/>
      <c r="D2" s="53" t="s">
        <v>0</v>
      </c>
      <c r="E2" s="48"/>
      <c r="F2" s="48"/>
      <c r="G2" s="48"/>
      <c r="H2" s="48"/>
      <c r="I2" s="30"/>
      <c r="J2" s="30"/>
      <c r="K2" s="30"/>
      <c r="L2" s="30"/>
      <c r="M2" s="30"/>
      <c r="N2" s="30"/>
      <c r="O2" s="30"/>
      <c r="P2" s="30"/>
      <c r="Q2" s="30"/>
      <c r="R2" s="30"/>
      <c r="S2" s="30"/>
      <c r="T2" s="30"/>
      <c r="U2" s="30"/>
      <c r="V2" s="30"/>
      <c r="W2" s="30"/>
      <c r="X2" s="30"/>
      <c r="Y2" s="30"/>
      <c r="Z2" s="30"/>
    </row>
    <row r="3" spans="1:26" ht="12.75" customHeight="1" x14ac:dyDescent="0.2">
      <c r="A3" s="30"/>
      <c r="B3" s="30"/>
      <c r="C3" s="30"/>
      <c r="D3" s="30"/>
      <c r="E3" s="30"/>
      <c r="F3" s="30"/>
      <c r="G3" s="30"/>
      <c r="H3" s="30"/>
      <c r="I3" s="30"/>
      <c r="J3" s="30"/>
      <c r="K3" s="30"/>
      <c r="L3" s="30"/>
      <c r="M3" s="30"/>
      <c r="N3" s="30"/>
      <c r="O3" s="30"/>
      <c r="P3" s="30"/>
      <c r="Q3" s="30"/>
      <c r="R3" s="30"/>
      <c r="S3" s="30"/>
      <c r="T3" s="30"/>
      <c r="U3" s="30"/>
      <c r="V3" s="30"/>
      <c r="W3" s="30"/>
      <c r="X3" s="30"/>
      <c r="Y3" s="30"/>
      <c r="Z3" s="30"/>
    </row>
    <row r="4" spans="1:26" ht="12.75" customHeight="1" x14ac:dyDescent="0.2">
      <c r="A4" s="30"/>
      <c r="B4" s="30"/>
      <c r="C4" s="30"/>
      <c r="D4" s="30"/>
      <c r="E4" s="30"/>
      <c r="F4" s="30"/>
      <c r="G4" s="30"/>
      <c r="H4" s="30"/>
      <c r="I4" s="30"/>
      <c r="J4" s="30"/>
      <c r="K4" s="30"/>
      <c r="L4" s="30"/>
      <c r="M4" s="30"/>
      <c r="N4" s="30"/>
      <c r="O4" s="30"/>
      <c r="P4" s="30"/>
      <c r="Q4" s="30"/>
      <c r="R4" s="30"/>
      <c r="S4" s="30"/>
      <c r="T4" s="30"/>
      <c r="U4" s="30"/>
      <c r="V4" s="30"/>
      <c r="W4" s="30"/>
      <c r="X4" s="30"/>
      <c r="Y4" s="30"/>
      <c r="Z4" s="30"/>
    </row>
    <row r="5" spans="1:26" ht="43.5" customHeight="1" x14ac:dyDescent="0.2">
      <c r="A5" s="54" t="s">
        <v>1</v>
      </c>
      <c r="B5" s="50"/>
      <c r="C5" s="50"/>
      <c r="D5" s="50"/>
      <c r="E5" s="50"/>
      <c r="F5" s="50"/>
      <c r="G5" s="50"/>
      <c r="H5" s="50"/>
      <c r="I5" s="50"/>
      <c r="J5" s="51"/>
      <c r="K5" s="30"/>
      <c r="L5" s="30"/>
      <c r="M5" s="30"/>
      <c r="N5" s="30"/>
      <c r="O5" s="30"/>
      <c r="P5" s="30"/>
      <c r="Q5" s="30"/>
      <c r="R5" s="30"/>
      <c r="S5" s="30"/>
      <c r="T5" s="30"/>
      <c r="U5" s="30"/>
      <c r="V5" s="30"/>
      <c r="W5" s="30"/>
      <c r="X5" s="30"/>
      <c r="Y5" s="30"/>
      <c r="Z5" s="30"/>
    </row>
    <row r="6" spans="1:26" ht="15.75" customHeight="1" x14ac:dyDescent="0.2">
      <c r="A6" s="30"/>
      <c r="B6" s="30"/>
      <c r="C6" s="30"/>
      <c r="D6" s="30"/>
      <c r="E6" s="30"/>
      <c r="F6" s="30"/>
      <c r="G6" s="30"/>
      <c r="H6" s="30"/>
      <c r="I6" s="30"/>
      <c r="J6" s="30"/>
      <c r="K6" s="30"/>
      <c r="L6" s="30"/>
      <c r="M6" s="30"/>
      <c r="N6" s="30"/>
      <c r="O6" s="30"/>
      <c r="P6" s="30"/>
      <c r="Q6" s="30"/>
      <c r="R6" s="30"/>
      <c r="S6" s="30"/>
      <c r="T6" s="30"/>
      <c r="U6" s="30"/>
      <c r="V6" s="30"/>
      <c r="W6" s="30"/>
      <c r="X6" s="30"/>
      <c r="Y6" s="30"/>
      <c r="Z6" s="30"/>
    </row>
    <row r="7" spans="1:26" ht="75.75" customHeight="1" x14ac:dyDescent="0.2">
      <c r="A7" s="1" t="s">
        <v>2</v>
      </c>
      <c r="B7" s="2" t="s">
        <v>67</v>
      </c>
      <c r="C7" s="2" t="s">
        <v>68</v>
      </c>
      <c r="D7" s="2" t="s">
        <v>69</v>
      </c>
      <c r="E7" s="2" t="s">
        <v>70</v>
      </c>
      <c r="F7" s="3" t="s">
        <v>71</v>
      </c>
      <c r="G7" s="4" t="s">
        <v>72</v>
      </c>
      <c r="H7" s="5" t="s">
        <v>9</v>
      </c>
      <c r="I7" s="2" t="s">
        <v>73</v>
      </c>
      <c r="J7" s="2" t="s">
        <v>74</v>
      </c>
      <c r="K7" s="6"/>
      <c r="L7" s="6"/>
      <c r="M7" s="6"/>
      <c r="N7" s="6"/>
      <c r="O7" s="6"/>
      <c r="P7" s="6"/>
      <c r="Q7" s="6"/>
      <c r="R7" s="6"/>
      <c r="S7" s="6"/>
      <c r="T7" s="6"/>
      <c r="U7" s="6"/>
      <c r="V7" s="6"/>
      <c r="W7" s="6"/>
      <c r="X7" s="6"/>
      <c r="Y7" s="6"/>
      <c r="Z7" s="6"/>
    </row>
    <row r="8" spans="1:26" ht="50.25" customHeight="1" x14ac:dyDescent="0.2">
      <c r="A8" s="7" t="s">
        <v>12</v>
      </c>
      <c r="B8" s="31" t="s">
        <v>75</v>
      </c>
      <c r="C8" s="32" t="s">
        <v>76</v>
      </c>
      <c r="D8" s="8" t="s">
        <v>77</v>
      </c>
      <c r="E8" s="33">
        <f>3099900/1.19</f>
        <v>2604957.9831932774</v>
      </c>
      <c r="F8" s="33">
        <f>E8*19%</f>
        <v>494942.01680672274</v>
      </c>
      <c r="G8" s="22">
        <f t="shared" ref="G8:G10" si="0">E8+F8</f>
        <v>3099900</v>
      </c>
      <c r="H8" s="22">
        <f>G8</f>
        <v>3099900</v>
      </c>
      <c r="I8" s="8"/>
      <c r="J8" s="34" t="s">
        <v>78</v>
      </c>
      <c r="K8" s="30"/>
      <c r="L8" s="30"/>
      <c r="M8" s="30"/>
      <c r="N8" s="30"/>
      <c r="O8" s="30"/>
      <c r="P8" s="30"/>
      <c r="Q8" s="30"/>
      <c r="R8" s="30"/>
      <c r="S8" s="30"/>
      <c r="T8" s="30"/>
      <c r="U8" s="30"/>
      <c r="V8" s="30"/>
      <c r="W8" s="30"/>
      <c r="X8" s="30"/>
      <c r="Y8" s="30"/>
      <c r="Z8" s="30"/>
    </row>
    <row r="9" spans="1:26" ht="50.25" customHeight="1" x14ac:dyDescent="0.2">
      <c r="A9" s="7" t="s">
        <v>17</v>
      </c>
      <c r="B9" s="8" t="s">
        <v>79</v>
      </c>
      <c r="C9" s="27" t="s">
        <v>80</v>
      </c>
      <c r="D9" s="8" t="s">
        <v>81</v>
      </c>
      <c r="E9" s="28">
        <v>739</v>
      </c>
      <c r="F9" s="28">
        <v>0</v>
      </c>
      <c r="G9" s="28">
        <f t="shared" si="0"/>
        <v>739</v>
      </c>
      <c r="H9" s="22">
        <f t="shared" ref="H9:H10" si="1">G9*4423</f>
        <v>3268597</v>
      </c>
      <c r="I9" s="14"/>
      <c r="J9" s="35" t="s">
        <v>82</v>
      </c>
      <c r="K9" s="30"/>
      <c r="L9" s="30"/>
      <c r="M9" s="30"/>
      <c r="N9" s="30"/>
      <c r="O9" s="30"/>
      <c r="P9" s="30"/>
      <c r="Q9" s="30"/>
      <c r="R9" s="30"/>
      <c r="S9" s="30"/>
      <c r="T9" s="30"/>
      <c r="U9" s="30"/>
      <c r="V9" s="30"/>
      <c r="W9" s="30"/>
      <c r="X9" s="30"/>
      <c r="Y9" s="30"/>
      <c r="Z9" s="30"/>
    </row>
    <row r="10" spans="1:26" ht="50.25" customHeight="1" x14ac:dyDescent="0.2">
      <c r="A10" s="7" t="s">
        <v>21</v>
      </c>
      <c r="B10" s="8" t="s">
        <v>83</v>
      </c>
      <c r="C10" s="24" t="s">
        <v>84</v>
      </c>
      <c r="D10" s="8" t="s">
        <v>85</v>
      </c>
      <c r="E10" s="28">
        <v>699</v>
      </c>
      <c r="F10" s="28">
        <v>167.46</v>
      </c>
      <c r="G10" s="28">
        <f t="shared" si="0"/>
        <v>866.46</v>
      </c>
      <c r="H10" s="22">
        <f t="shared" si="1"/>
        <v>3832352.58</v>
      </c>
      <c r="I10" s="14"/>
      <c r="J10" s="14" t="s">
        <v>86</v>
      </c>
      <c r="K10" s="30"/>
      <c r="L10" s="30"/>
      <c r="M10" s="30"/>
      <c r="N10" s="30"/>
      <c r="O10" s="30"/>
      <c r="P10" s="30"/>
      <c r="Q10" s="30"/>
      <c r="R10" s="30"/>
      <c r="S10" s="30"/>
      <c r="T10" s="30"/>
      <c r="U10" s="30"/>
      <c r="V10" s="30"/>
      <c r="W10" s="30"/>
      <c r="X10" s="30"/>
      <c r="Y10" s="30"/>
      <c r="Z10" s="30"/>
    </row>
    <row r="11" spans="1:26" ht="15" hidden="1" customHeight="1" x14ac:dyDescent="0.2">
      <c r="A11" s="16"/>
      <c r="B11" s="17"/>
      <c r="C11" s="17"/>
      <c r="D11" s="17"/>
      <c r="E11" s="26"/>
      <c r="F11" s="26"/>
      <c r="G11" s="26"/>
      <c r="H11" s="26"/>
      <c r="I11" s="17"/>
      <c r="J11" s="17"/>
      <c r="K11" s="30"/>
      <c r="L11" s="30"/>
      <c r="M11" s="30"/>
      <c r="N11" s="30"/>
      <c r="O11" s="30"/>
      <c r="P11" s="30"/>
      <c r="Q11" s="30"/>
      <c r="R11" s="30"/>
      <c r="S11" s="30"/>
      <c r="T11" s="30"/>
      <c r="U11" s="30"/>
      <c r="V11" s="30"/>
      <c r="W11" s="30"/>
      <c r="X11" s="30"/>
      <c r="Y11" s="30"/>
      <c r="Z11" s="30"/>
    </row>
    <row r="12" spans="1:26" ht="12.75" customHeight="1" x14ac:dyDescent="0.2">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row>
    <row r="13" spans="1:26" ht="138.75" customHeight="1" x14ac:dyDescent="0.2">
      <c r="A13" s="52" t="s">
        <v>87</v>
      </c>
      <c r="B13" s="50"/>
      <c r="C13" s="50"/>
      <c r="D13" s="50"/>
      <c r="E13" s="50"/>
      <c r="F13" s="50"/>
      <c r="G13" s="50"/>
      <c r="H13" s="50"/>
      <c r="I13" s="50"/>
      <c r="J13" s="51"/>
      <c r="K13" s="30"/>
      <c r="L13" s="30"/>
      <c r="M13" s="30"/>
      <c r="N13" s="30"/>
      <c r="O13" s="30"/>
      <c r="P13" s="30"/>
      <c r="Q13" s="30"/>
      <c r="R13" s="30"/>
      <c r="S13" s="30"/>
      <c r="T13" s="30"/>
      <c r="U13" s="30"/>
      <c r="V13" s="30"/>
      <c r="W13" s="30"/>
      <c r="X13" s="30"/>
      <c r="Y13" s="30"/>
      <c r="Z13" s="30"/>
    </row>
    <row r="14" spans="1:26" ht="12.75" customHeight="1" x14ac:dyDescent="0.2">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row>
    <row r="15" spans="1:26" ht="75" customHeight="1" x14ac:dyDescent="0.2">
      <c r="A15" s="52" t="s">
        <v>88</v>
      </c>
      <c r="B15" s="50"/>
      <c r="C15" s="50"/>
      <c r="D15" s="50"/>
      <c r="E15" s="50"/>
      <c r="F15" s="50"/>
      <c r="G15" s="50"/>
      <c r="H15" s="50"/>
      <c r="I15" s="50"/>
      <c r="J15" s="51"/>
      <c r="K15" s="30"/>
      <c r="L15" s="30"/>
      <c r="M15" s="30"/>
      <c r="N15" s="30"/>
      <c r="O15" s="30"/>
      <c r="P15" s="30"/>
      <c r="Q15" s="30"/>
      <c r="R15" s="30"/>
      <c r="S15" s="30"/>
      <c r="T15" s="30"/>
      <c r="U15" s="30"/>
      <c r="V15" s="30"/>
      <c r="W15" s="30"/>
      <c r="X15" s="30"/>
      <c r="Y15" s="30"/>
      <c r="Z15" s="30"/>
    </row>
    <row r="16" spans="1:26" ht="12.75" customHeight="1" x14ac:dyDescent="0.2">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row>
    <row r="17" spans="1:26" ht="12.75" customHeight="1" x14ac:dyDescent="0.2">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row>
    <row r="18" spans="1:26" ht="12.75" customHeight="1" x14ac:dyDescent="0.2">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row>
    <row r="19" spans="1:26" ht="12.75" customHeight="1" x14ac:dyDescent="0.2">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row>
    <row r="20" spans="1:26" ht="12.75" customHeight="1" x14ac:dyDescent="0.2">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row>
    <row r="21" spans="1:26" ht="12.75" customHeight="1" x14ac:dyDescent="0.2">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row>
    <row r="22" spans="1:26" ht="12.75" customHeight="1" x14ac:dyDescent="0.2">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spans="1:26" ht="12.75" customHeight="1" x14ac:dyDescent="0.2">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spans="1:26" ht="12.75" customHeight="1" x14ac:dyDescent="0.2">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row>
    <row r="25" spans="1:26" ht="12.75" customHeight="1" x14ac:dyDescent="0.2">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spans="1:26" ht="12.75" customHeight="1" x14ac:dyDescent="0.2">
      <c r="A26" s="30"/>
      <c r="B26" s="30"/>
      <c r="C26" s="30"/>
      <c r="D26" s="18"/>
      <c r="E26" s="18"/>
      <c r="F26" s="19"/>
      <c r="G26" s="19"/>
      <c r="H26" s="30"/>
      <c r="I26" s="30"/>
      <c r="J26" s="30"/>
      <c r="K26" s="30"/>
      <c r="L26" s="30"/>
      <c r="M26" s="30"/>
      <c r="N26" s="30"/>
      <c r="O26" s="30"/>
      <c r="P26" s="30"/>
      <c r="Q26" s="30"/>
      <c r="R26" s="30"/>
      <c r="S26" s="30"/>
      <c r="T26" s="30"/>
      <c r="U26" s="30"/>
      <c r="V26" s="30"/>
      <c r="W26" s="30"/>
      <c r="X26" s="30"/>
      <c r="Y26" s="30"/>
      <c r="Z26" s="30"/>
    </row>
    <row r="27" spans="1:26" ht="12.75" customHeight="1" x14ac:dyDescent="0.2">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row>
    <row r="28" spans="1:26" ht="12.75" customHeight="1" x14ac:dyDescent="0.2">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row>
    <row r="29" spans="1:26" ht="12.75" customHeight="1" x14ac:dyDescent="0.2">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spans="1:26" ht="12.75" customHeight="1" x14ac:dyDescent="0.2">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spans="1:26" ht="12.75" customHeight="1" x14ac:dyDescent="0.2">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spans="1:26" ht="12.75" customHeight="1" x14ac:dyDescent="0.2">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spans="1:26" ht="12.75" customHeight="1" x14ac:dyDescent="0.2">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spans="1:26" ht="12.75" customHeight="1" x14ac:dyDescent="0.2">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spans="1:26" ht="12.75" customHeight="1" x14ac:dyDescent="0.2">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spans="1:26" ht="12.75" customHeight="1" x14ac:dyDescent="0.2">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row>
    <row r="37" spans="1:26" ht="12.75" customHeight="1" x14ac:dyDescent="0.2">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spans="1:26" ht="12.75" customHeight="1" x14ac:dyDescent="0.2">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spans="1:26" ht="12.75" customHeight="1" x14ac:dyDescent="0.2">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spans="1:26" ht="12.75" customHeight="1" x14ac:dyDescent="0.2">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spans="1:26" ht="12.75" customHeight="1" x14ac:dyDescent="0.2">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row>
    <row r="42" spans="1:26" ht="12.75" customHeight="1" x14ac:dyDescent="0.2">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row>
    <row r="43" spans="1:26" ht="12.75" customHeight="1" x14ac:dyDescent="0.2">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spans="1:26" ht="12.75" customHeight="1" x14ac:dyDescent="0.2">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spans="1:26" ht="12.75" customHeight="1" x14ac:dyDescent="0.2">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spans="1:26" ht="12.75" customHeight="1" x14ac:dyDescent="0.2">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spans="1:26" ht="12.75" customHeight="1" x14ac:dyDescent="0.2">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spans="1:26" ht="12.75" customHeight="1" x14ac:dyDescent="0.2">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spans="1:26" ht="12.75" customHeight="1" x14ac:dyDescent="0.2">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spans="1:26" ht="12.75" customHeight="1" x14ac:dyDescent="0.2">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spans="1:26" ht="12.75" customHeight="1" x14ac:dyDescent="0.2">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spans="1:26" ht="12.75" customHeight="1" x14ac:dyDescent="0.2">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spans="1:26" ht="12.75" customHeight="1" x14ac:dyDescent="0.2">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spans="1:26" ht="12.75" customHeight="1" x14ac:dyDescent="0.2">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spans="1:26" ht="12.75" customHeight="1" x14ac:dyDescent="0.2">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spans="1:26" ht="12.75" customHeight="1" x14ac:dyDescent="0.2">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spans="1:26" ht="12.75" customHeight="1" x14ac:dyDescent="0.2">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spans="1:26" ht="12.75" customHeight="1" x14ac:dyDescent="0.2">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spans="1:26" ht="12.75" customHeight="1" x14ac:dyDescent="0.2">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spans="1:26" ht="12.75" customHeight="1" x14ac:dyDescent="0.2">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spans="1:26" ht="12.75" customHeight="1" x14ac:dyDescent="0.2">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spans="1:26" ht="12.75" customHeight="1" x14ac:dyDescent="0.2">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spans="1:26" ht="12.75" customHeight="1" x14ac:dyDescent="0.2">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spans="1:26" ht="12.75" customHeight="1" x14ac:dyDescent="0.2">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spans="1:26" ht="12.75" customHeight="1" x14ac:dyDescent="0.2">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spans="1:26" ht="12.75" customHeight="1" x14ac:dyDescent="0.2">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spans="1:26" ht="12.75" customHeight="1" x14ac:dyDescent="0.2">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spans="1:26" ht="12.75" customHeight="1" x14ac:dyDescent="0.2">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spans="1:26" ht="12.75" customHeight="1" x14ac:dyDescent="0.2">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spans="1:26" ht="12.75" customHeight="1" x14ac:dyDescent="0.2">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spans="1:26" ht="12.75" customHeight="1" x14ac:dyDescent="0.2">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spans="1:26" ht="12.75" customHeight="1" x14ac:dyDescent="0.2">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spans="1:26" ht="12.75" customHeight="1" x14ac:dyDescent="0.2">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spans="1:26" ht="12.75" customHeight="1" x14ac:dyDescent="0.2">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spans="1:26" ht="12.75" customHeight="1" x14ac:dyDescent="0.2">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spans="1:26" ht="12.75" customHeight="1" x14ac:dyDescent="0.2">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spans="1:26" ht="12.75" customHeight="1" x14ac:dyDescent="0.2">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spans="1:26" ht="12.75" customHeight="1" x14ac:dyDescent="0.2">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spans="1:26" ht="12.75" customHeight="1" x14ac:dyDescent="0.2">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spans="1:26" ht="12.75" customHeight="1" x14ac:dyDescent="0.2">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spans="1:26" ht="12.75" customHeight="1" x14ac:dyDescent="0.2">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spans="1:26" ht="12.75" customHeight="1" x14ac:dyDescent="0.2">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spans="1:26" ht="12.75" customHeight="1" x14ac:dyDescent="0.2">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spans="1:26" ht="12.75" customHeight="1" x14ac:dyDescent="0.2">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spans="1:26" ht="12.75" customHeight="1" x14ac:dyDescent="0.2">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spans="1:26" ht="12.75" customHeight="1" x14ac:dyDescent="0.2">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spans="1:26" ht="12.75" customHeight="1" x14ac:dyDescent="0.2">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spans="1:26" ht="12.75" customHeight="1" x14ac:dyDescent="0.2">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spans="1:26" ht="12.75" customHeight="1" x14ac:dyDescent="0.2">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spans="1:26" ht="12.75" customHeight="1" x14ac:dyDescent="0.2">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spans="1:26" ht="12.75" customHeight="1" x14ac:dyDescent="0.2">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spans="1:26" ht="12.75" customHeight="1" x14ac:dyDescent="0.2">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spans="1:26" ht="12.75" customHeight="1" x14ac:dyDescent="0.2">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spans="1:26" ht="12.75" customHeight="1" x14ac:dyDescent="0.2">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spans="1:26" ht="12.75" customHeight="1" x14ac:dyDescent="0.2">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spans="1:26" ht="12.75" customHeight="1" x14ac:dyDescent="0.2">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spans="1:26" ht="12.75" customHeight="1" x14ac:dyDescent="0.2">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spans="1:26" ht="12.75" customHeight="1" x14ac:dyDescent="0.2">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spans="1:26" ht="12.75" customHeight="1" x14ac:dyDescent="0.2">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spans="1:26" ht="12.75" customHeight="1" x14ac:dyDescent="0.2">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spans="1:26" ht="12.75" customHeight="1" x14ac:dyDescent="0.2">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spans="1:26" ht="12.75" customHeight="1" x14ac:dyDescent="0.2">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spans="1:26" ht="12.75" customHeight="1" x14ac:dyDescent="0.2">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ht="12.75" customHeight="1" x14ac:dyDescent="0.2">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ht="12.75" customHeight="1" x14ac:dyDescent="0.2">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ht="12.75" customHeight="1" x14ac:dyDescent="0.2">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ht="12.75" customHeight="1" x14ac:dyDescent="0.2">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ht="12.75" customHeight="1" x14ac:dyDescent="0.2">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ht="12.75" customHeight="1" x14ac:dyDescent="0.2">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ht="12.75" customHeight="1" x14ac:dyDescent="0.2">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ht="12.75" customHeight="1" x14ac:dyDescent="0.2">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ht="12.75" customHeight="1" x14ac:dyDescent="0.2">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ht="12.75" customHeight="1" x14ac:dyDescent="0.2">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ht="12.75" customHeight="1" x14ac:dyDescent="0.2">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ht="12.75" customHeight="1" x14ac:dyDescent="0.2">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ht="12.75" customHeight="1" x14ac:dyDescent="0.2">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ht="12.75" customHeight="1" x14ac:dyDescent="0.2">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ht="12.75" customHeight="1" x14ac:dyDescent="0.2">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ht="12.75" customHeight="1" x14ac:dyDescent="0.2">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ht="12.75" customHeight="1" x14ac:dyDescent="0.2">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ht="12.75" customHeight="1" x14ac:dyDescent="0.2">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ht="12.75" customHeight="1" x14ac:dyDescent="0.2">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ht="12.75" customHeight="1" x14ac:dyDescent="0.2">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ht="12.75" customHeight="1" x14ac:dyDescent="0.2">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ht="12.75" customHeight="1" x14ac:dyDescent="0.2">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ht="12.75" customHeight="1" x14ac:dyDescent="0.2">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ht="12.75" customHeight="1" x14ac:dyDescent="0.2">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ht="12.75" customHeight="1" x14ac:dyDescent="0.2">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ht="12.75" customHeight="1" x14ac:dyDescent="0.2">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ht="12.75" customHeight="1" x14ac:dyDescent="0.2">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ht="12.75" customHeight="1" x14ac:dyDescent="0.2">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ht="12.75" customHeight="1" x14ac:dyDescent="0.2">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ht="12.75" customHeight="1" x14ac:dyDescent="0.2">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ht="12.75" customHeight="1" x14ac:dyDescent="0.2">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ht="12.75" customHeight="1" x14ac:dyDescent="0.2">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ht="12.75" customHeight="1" x14ac:dyDescent="0.2">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ht="12.75" customHeight="1" x14ac:dyDescent="0.2">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ht="12.75" customHeight="1" x14ac:dyDescent="0.2">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ht="12.75" customHeight="1" x14ac:dyDescent="0.2">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ht="12.75" customHeight="1" x14ac:dyDescent="0.2">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ht="12.75" customHeight="1" x14ac:dyDescent="0.2">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ht="12.75" customHeight="1" x14ac:dyDescent="0.2">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ht="12.75" customHeight="1" x14ac:dyDescent="0.2">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ht="12.75" customHeight="1" x14ac:dyDescent="0.2">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ht="12.75" customHeight="1" x14ac:dyDescent="0.2">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ht="12.75" customHeight="1" x14ac:dyDescent="0.2">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ht="12.75" customHeight="1" x14ac:dyDescent="0.2">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ht="12.75" customHeight="1" x14ac:dyDescent="0.2">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ht="12.75" customHeight="1" x14ac:dyDescent="0.2">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ht="12.75" customHeight="1" x14ac:dyDescent="0.2">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ht="12.75" customHeight="1" x14ac:dyDescent="0.2">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ht="12.75" customHeight="1" x14ac:dyDescent="0.2">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ht="12.75" customHeight="1" x14ac:dyDescent="0.2">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ht="12.75" customHeight="1" x14ac:dyDescent="0.2">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ht="12.75" customHeight="1" x14ac:dyDescent="0.2">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ht="12.75" customHeight="1" x14ac:dyDescent="0.2">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ht="12.75" customHeight="1" x14ac:dyDescent="0.2">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ht="12.75" customHeight="1" x14ac:dyDescent="0.2">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ht="12.75" customHeight="1" x14ac:dyDescent="0.2">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ht="12.75" customHeight="1" x14ac:dyDescent="0.2">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ht="12.75" customHeight="1" x14ac:dyDescent="0.2">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ht="12.75" customHeight="1" x14ac:dyDescent="0.2">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ht="12.75" customHeight="1" x14ac:dyDescent="0.2">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ht="12.75" customHeight="1" x14ac:dyDescent="0.2">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ht="12.75" customHeight="1" x14ac:dyDescent="0.2">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ht="12.75" customHeight="1" x14ac:dyDescent="0.2">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ht="12.75" customHeight="1" x14ac:dyDescent="0.2">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ht="12.75" customHeight="1" x14ac:dyDescent="0.2">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ht="12.75" customHeight="1" x14ac:dyDescent="0.2">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ht="12.75" customHeight="1" x14ac:dyDescent="0.2">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ht="12.75" customHeight="1" x14ac:dyDescent="0.2">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ht="12.75" customHeight="1" x14ac:dyDescent="0.2">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ht="12.75" customHeight="1" x14ac:dyDescent="0.2">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ht="12.75" customHeight="1" x14ac:dyDescent="0.2">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ht="12.75" customHeight="1" x14ac:dyDescent="0.2">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ht="12.75" customHeight="1" x14ac:dyDescent="0.2">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ht="12.75" customHeight="1" x14ac:dyDescent="0.2">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ht="12.75" customHeight="1" x14ac:dyDescent="0.2">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ht="12.75" customHeight="1" x14ac:dyDescent="0.2">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ht="12.75" customHeight="1" x14ac:dyDescent="0.2">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ht="12.75" customHeight="1" x14ac:dyDescent="0.2">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ht="12.75" customHeight="1" x14ac:dyDescent="0.2">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ht="12.75" customHeight="1" x14ac:dyDescent="0.2">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ht="12.75" customHeight="1" x14ac:dyDescent="0.2">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ht="12.75" customHeight="1" x14ac:dyDescent="0.2">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ht="12.75" customHeight="1" x14ac:dyDescent="0.2">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ht="12.75" customHeight="1" x14ac:dyDescent="0.2">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ht="12.75" customHeight="1" x14ac:dyDescent="0.2">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ht="12.75" customHeight="1" x14ac:dyDescent="0.2">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ht="12.75" customHeight="1" x14ac:dyDescent="0.2">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ht="12.75" customHeight="1" x14ac:dyDescent="0.2">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ht="12.75" customHeight="1" x14ac:dyDescent="0.2">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ht="12.75" customHeight="1" x14ac:dyDescent="0.2">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ht="12.75" customHeight="1" x14ac:dyDescent="0.2">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ht="12.75" customHeight="1" x14ac:dyDescent="0.2">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ht="12.75" customHeight="1" x14ac:dyDescent="0.2">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12.75" customHeight="1" x14ac:dyDescent="0.2">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12.75" customHeight="1" x14ac:dyDescent="0.2">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12.75" customHeight="1" x14ac:dyDescent="0.2">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12.75" customHeight="1" x14ac:dyDescent="0.2">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12.75" customHeight="1" x14ac:dyDescent="0.2">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12.75" customHeight="1" x14ac:dyDescent="0.2">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12.75" customHeight="1" x14ac:dyDescent="0.2">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12.75" customHeight="1" x14ac:dyDescent="0.2">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12.75" customHeight="1" x14ac:dyDescent="0.2">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12.75" customHeight="1" x14ac:dyDescent="0.2">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12.75" customHeight="1" x14ac:dyDescent="0.2">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12.75" customHeight="1" x14ac:dyDescent="0.2">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ht="12.75" customHeight="1" x14ac:dyDescent="0.2">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ht="12.75" customHeight="1" x14ac:dyDescent="0.2">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ht="12.75" customHeight="1" x14ac:dyDescent="0.2">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ht="12.75" customHeight="1" x14ac:dyDescent="0.2">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ht="12.75" customHeight="1" x14ac:dyDescent="0.2">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ht="12.75" customHeight="1" x14ac:dyDescent="0.2">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ht="12.75" customHeight="1" x14ac:dyDescent="0.2">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ht="12.75" customHeight="1" x14ac:dyDescent="0.2">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ht="12.75" customHeight="1" x14ac:dyDescent="0.2">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ht="12.75" customHeight="1" x14ac:dyDescent="0.2">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ht="12.75" customHeight="1" x14ac:dyDescent="0.2">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ht="12.75" customHeight="1" x14ac:dyDescent="0.2">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ht="12.75" customHeight="1" x14ac:dyDescent="0.2">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12.75" customHeight="1" x14ac:dyDescent="0.2">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ht="12.75" customHeight="1" x14ac:dyDescent="0.2">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ht="12.75" customHeight="1" x14ac:dyDescent="0.2">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ht="12.75" customHeight="1" x14ac:dyDescent="0.2">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ht="12.75" customHeight="1" x14ac:dyDescent="0.2">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ht="12.75" customHeight="1" x14ac:dyDescent="0.2">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ht="12.75" customHeight="1" x14ac:dyDescent="0.2">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ht="12.75" customHeight="1" x14ac:dyDescent="0.2">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ht="12.75" customHeight="1" x14ac:dyDescent="0.2">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ht="12.75" customHeight="1" x14ac:dyDescent="0.2">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ht="12.75" customHeight="1" x14ac:dyDescent="0.2">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ht="12.75" customHeight="1" x14ac:dyDescent="0.2">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ht="12.75" customHeight="1" x14ac:dyDescent="0.2">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ht="12.75" customHeight="1" x14ac:dyDescent="0.2">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ht="12.75" customHeight="1" x14ac:dyDescent="0.2">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ht="12.75" customHeight="1" x14ac:dyDescent="0.2">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ht="12.75" customHeight="1" x14ac:dyDescent="0.2">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ht="12.75" customHeight="1" x14ac:dyDescent="0.2">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ht="12.75" customHeight="1" x14ac:dyDescent="0.2">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ht="12.75" customHeight="1" x14ac:dyDescent="0.2">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ht="12.75" customHeight="1" x14ac:dyDescent="0.2">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ht="12.75" customHeight="1" x14ac:dyDescent="0.2">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ht="12.75" customHeight="1" x14ac:dyDescent="0.2">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ht="12.75" customHeight="1" x14ac:dyDescent="0.2">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ht="12.75" customHeight="1" x14ac:dyDescent="0.2">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ht="12.75" customHeight="1" x14ac:dyDescent="0.2">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ht="12.75" customHeight="1" x14ac:dyDescent="0.2">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ht="12.75" customHeight="1" x14ac:dyDescent="0.2">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ht="12.75" customHeight="1" x14ac:dyDescent="0.2">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ht="12.75" customHeight="1" x14ac:dyDescent="0.2">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spans="1:26" ht="12.75" customHeight="1" x14ac:dyDescent="0.2">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spans="1:26" ht="12.75" customHeight="1" x14ac:dyDescent="0.2">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spans="1:26" ht="12.75" customHeight="1" x14ac:dyDescent="0.2">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spans="1:26" ht="12.75" customHeight="1" x14ac:dyDescent="0.2">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spans="1:26" ht="12.75" customHeight="1" x14ac:dyDescent="0.2">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spans="1:26" ht="12.75" customHeight="1" x14ac:dyDescent="0.2">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spans="1:26" ht="12.75" customHeight="1" x14ac:dyDescent="0.2">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spans="1:26" ht="12.75" customHeight="1" x14ac:dyDescent="0.2">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spans="1:26" ht="12.75" customHeight="1" x14ac:dyDescent="0.2">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spans="1:26" ht="12.75" customHeight="1" x14ac:dyDescent="0.2">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spans="1:26" ht="12.75" customHeight="1" x14ac:dyDescent="0.2">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spans="1:26" ht="12.75" customHeight="1" x14ac:dyDescent="0.2">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spans="1:26" ht="12.75" customHeight="1" x14ac:dyDescent="0.2">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spans="1:26" ht="12.75" customHeight="1" x14ac:dyDescent="0.2">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spans="1:26" ht="12.75" customHeight="1" x14ac:dyDescent="0.2">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spans="1:26" ht="12.75" customHeight="1" x14ac:dyDescent="0.2">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spans="1:26" ht="12.75" customHeight="1" x14ac:dyDescent="0.2">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spans="1:26" ht="12.75" customHeight="1" x14ac:dyDescent="0.2">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spans="1:26" ht="12.75" customHeight="1" x14ac:dyDescent="0.2">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spans="1:26" ht="12.75" customHeight="1" x14ac:dyDescent="0.2">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spans="1:26" ht="12.75" customHeight="1" x14ac:dyDescent="0.2">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spans="1:26" ht="12.75" customHeight="1" x14ac:dyDescent="0.2">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spans="1:26" ht="12.75" customHeight="1" x14ac:dyDescent="0.2">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spans="1:26" ht="12.75" customHeight="1" x14ac:dyDescent="0.2">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spans="1:26" ht="12.75" customHeight="1" x14ac:dyDescent="0.2">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spans="1:26" ht="12.75" customHeight="1" x14ac:dyDescent="0.2">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spans="1:26" ht="12.75" customHeight="1" x14ac:dyDescent="0.2">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spans="1:26" ht="12.75" customHeight="1" x14ac:dyDescent="0.2">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spans="1:26" ht="12.75" customHeight="1" x14ac:dyDescent="0.2">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spans="1:26" ht="12.75" customHeight="1" x14ac:dyDescent="0.2">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spans="1:26" ht="12.75" customHeight="1" x14ac:dyDescent="0.2">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spans="1:26" ht="12.75" customHeight="1" x14ac:dyDescent="0.2">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spans="1:26" ht="12.75" customHeight="1" x14ac:dyDescent="0.2">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spans="1:26" ht="12.75" customHeight="1" x14ac:dyDescent="0.2">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spans="1:26" ht="12.75" customHeight="1" x14ac:dyDescent="0.2">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spans="1:26" ht="12.75" customHeight="1" x14ac:dyDescent="0.2">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spans="1:26" ht="12.75" customHeight="1" x14ac:dyDescent="0.2">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spans="1:26" ht="12.75" customHeight="1" x14ac:dyDescent="0.2">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spans="1:26" ht="12.75" customHeight="1" x14ac:dyDescent="0.2">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spans="1:26" ht="12.75" customHeight="1" x14ac:dyDescent="0.2">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spans="1:26" ht="12.75" customHeight="1" x14ac:dyDescent="0.2">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spans="1:26" ht="12.75" customHeight="1" x14ac:dyDescent="0.2">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spans="1:26" ht="12.75" customHeight="1" x14ac:dyDescent="0.2">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spans="1:26" ht="12.75" customHeight="1" x14ac:dyDescent="0.2">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spans="1:26" ht="12.75" customHeight="1" x14ac:dyDescent="0.2">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spans="1:26" ht="12.75" customHeight="1" x14ac:dyDescent="0.2">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spans="1:26" ht="12.75" customHeight="1" x14ac:dyDescent="0.2">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spans="1:26" ht="12.75" customHeight="1" x14ac:dyDescent="0.2">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spans="1:26" ht="12.75" customHeight="1" x14ac:dyDescent="0.2">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spans="1:26" ht="12.75" customHeight="1" x14ac:dyDescent="0.2">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spans="1:26" ht="12.75" customHeight="1" x14ac:dyDescent="0.2">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spans="1:26" ht="12.75" customHeight="1" x14ac:dyDescent="0.2">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spans="1:26" ht="12.75" customHeight="1" x14ac:dyDescent="0.2">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spans="1:26" ht="12.75" customHeight="1" x14ac:dyDescent="0.2">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spans="1:26" ht="12.75" customHeight="1" x14ac:dyDescent="0.2">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spans="1:26" ht="12.75" customHeight="1" x14ac:dyDescent="0.2">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spans="1:26" ht="12.75" customHeight="1" x14ac:dyDescent="0.2">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spans="1:26" ht="12.75" customHeight="1" x14ac:dyDescent="0.2">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spans="1:26" ht="12.75" customHeight="1" x14ac:dyDescent="0.2">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spans="1:26" ht="12.75" customHeight="1" x14ac:dyDescent="0.2">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spans="1:26" ht="12.75" customHeight="1" x14ac:dyDescent="0.2">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spans="1:26" ht="12.75" customHeight="1" x14ac:dyDescent="0.2">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spans="1:26" ht="12.75" customHeight="1" x14ac:dyDescent="0.2">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spans="1:26" ht="12.75" customHeight="1" x14ac:dyDescent="0.2">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spans="1:26" ht="12.75" customHeight="1" x14ac:dyDescent="0.2">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spans="1:26" ht="12.75" customHeight="1" x14ac:dyDescent="0.2">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spans="1:26" ht="12.75" customHeight="1" x14ac:dyDescent="0.2">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spans="1:26" ht="12.75" customHeight="1" x14ac:dyDescent="0.2">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spans="1:26" ht="12.75" customHeight="1" x14ac:dyDescent="0.2">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spans="1:26" ht="12.75" customHeight="1" x14ac:dyDescent="0.2">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spans="1:26" ht="12.75" customHeight="1" x14ac:dyDescent="0.2">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spans="1:26" ht="12.75" customHeight="1" x14ac:dyDescent="0.2">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spans="1:26" ht="12.75" customHeight="1" x14ac:dyDescent="0.2">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spans="1:26" ht="12.75" customHeight="1" x14ac:dyDescent="0.2">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spans="1:26" ht="12.75" customHeight="1" x14ac:dyDescent="0.2">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spans="1:26" ht="12.75" customHeight="1" x14ac:dyDescent="0.2">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spans="1:26" ht="12.75" customHeight="1" x14ac:dyDescent="0.2">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spans="1:26" ht="12.75" customHeight="1" x14ac:dyDescent="0.2">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spans="1:26" ht="12.75" customHeight="1" x14ac:dyDescent="0.2">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spans="1:26" ht="12.75" customHeight="1" x14ac:dyDescent="0.2">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spans="1:26" ht="12.75" customHeight="1" x14ac:dyDescent="0.2">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spans="1:26" ht="12.75" customHeight="1" x14ac:dyDescent="0.2">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spans="1:26" ht="12.75" customHeight="1" x14ac:dyDescent="0.2">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spans="1:26" ht="12.75" customHeight="1" x14ac:dyDescent="0.2">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spans="1:26" ht="12.75" customHeight="1" x14ac:dyDescent="0.2">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spans="1:26" ht="12.75" customHeight="1" x14ac:dyDescent="0.2">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spans="1:26" ht="12.75" customHeight="1" x14ac:dyDescent="0.2">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spans="1:26" ht="12.75" customHeight="1" x14ac:dyDescent="0.2">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spans="1:26" ht="12.75" customHeight="1" x14ac:dyDescent="0.2">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spans="1:26" ht="12.75" customHeight="1" x14ac:dyDescent="0.2">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spans="1:26" ht="12.75" customHeight="1" x14ac:dyDescent="0.2">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spans="1:26" ht="12.75" customHeight="1" x14ac:dyDescent="0.2">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spans="1:26" ht="12.75" customHeight="1" x14ac:dyDescent="0.2">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spans="1:26" ht="12.75" customHeight="1" x14ac:dyDescent="0.2">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spans="1:26" ht="12.75" customHeight="1" x14ac:dyDescent="0.2">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spans="1:26" ht="12.75" customHeight="1" x14ac:dyDescent="0.2">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spans="1:26" ht="12.75" customHeight="1" x14ac:dyDescent="0.2">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spans="1:26" ht="12.75" customHeight="1" x14ac:dyDescent="0.2">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spans="1:26" ht="12.75" customHeight="1" x14ac:dyDescent="0.2">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spans="1:26" ht="12.75" customHeight="1" x14ac:dyDescent="0.2">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spans="1:26" ht="12.75" customHeight="1" x14ac:dyDescent="0.2">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spans="1:26" ht="12.75" customHeight="1" x14ac:dyDescent="0.2">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spans="1:26" ht="12.75" customHeight="1" x14ac:dyDescent="0.2">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spans="1:26" ht="12.75" customHeight="1" x14ac:dyDescent="0.2">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spans="1:26" ht="12.75" customHeight="1" x14ac:dyDescent="0.2">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spans="1:26" ht="12.75" customHeight="1" x14ac:dyDescent="0.2">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spans="1:26" ht="12.75" customHeight="1" x14ac:dyDescent="0.2">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spans="1:26" ht="12.75" customHeight="1" x14ac:dyDescent="0.2">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spans="1:26" ht="12.75" customHeight="1" x14ac:dyDescent="0.2">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spans="1:26" ht="12.75" customHeight="1" x14ac:dyDescent="0.2">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spans="1:26" ht="12.75" customHeight="1" x14ac:dyDescent="0.2">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spans="1:26" ht="12.75" customHeight="1" x14ac:dyDescent="0.2">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spans="1:26" ht="12.75" customHeight="1" x14ac:dyDescent="0.2">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spans="1:26" ht="12.75" customHeight="1" x14ac:dyDescent="0.2">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spans="1:26" ht="12.75" customHeight="1" x14ac:dyDescent="0.2">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spans="1:26" ht="12.75" customHeight="1" x14ac:dyDescent="0.2">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spans="1:26" ht="12.75" customHeight="1" x14ac:dyDescent="0.2">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spans="1:26" ht="12.75" customHeight="1" x14ac:dyDescent="0.2">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spans="1:26" ht="12.75" customHeight="1" x14ac:dyDescent="0.2">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spans="1:26" ht="12.75" customHeight="1" x14ac:dyDescent="0.2">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spans="1:26" ht="12.75" customHeight="1" x14ac:dyDescent="0.2">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spans="1:26" ht="12.75" customHeight="1" x14ac:dyDescent="0.2">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spans="1:26" ht="12.75" customHeight="1" x14ac:dyDescent="0.2">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spans="1:26" ht="12.75" customHeight="1" x14ac:dyDescent="0.2">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spans="1:26" ht="12.75" customHeight="1" x14ac:dyDescent="0.2">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spans="1:26" ht="12.75" customHeight="1" x14ac:dyDescent="0.2">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spans="1:26" ht="12.75" customHeight="1" x14ac:dyDescent="0.2">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spans="1:26" ht="12.75" customHeight="1" x14ac:dyDescent="0.2">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spans="1:26" ht="12.75" customHeight="1" x14ac:dyDescent="0.2">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spans="1:26" ht="12.75" customHeight="1" x14ac:dyDescent="0.2">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spans="1:26" ht="12.75" customHeight="1" x14ac:dyDescent="0.2">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spans="1:26" ht="12.75" customHeight="1" x14ac:dyDescent="0.2">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spans="1:26" ht="12.75" customHeight="1" x14ac:dyDescent="0.2">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spans="1:26" ht="12.75" customHeight="1" x14ac:dyDescent="0.2">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spans="1:26" ht="12.75" customHeight="1" x14ac:dyDescent="0.2">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spans="1:26" ht="12.75" customHeight="1" x14ac:dyDescent="0.2">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spans="1:26" ht="12.75" customHeight="1" x14ac:dyDescent="0.2">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spans="1:26" ht="12.75" customHeight="1" x14ac:dyDescent="0.2">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spans="1:26" ht="12.75" customHeight="1" x14ac:dyDescent="0.2">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spans="1:26" ht="12.75" customHeight="1" x14ac:dyDescent="0.2">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spans="1:26" ht="12.75" customHeight="1" x14ac:dyDescent="0.2">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spans="1:26" ht="12.75" customHeight="1" x14ac:dyDescent="0.2">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spans="1:26" ht="12.75" customHeight="1" x14ac:dyDescent="0.2">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spans="1:26" ht="12.75" customHeight="1" x14ac:dyDescent="0.2">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spans="1:26" ht="12.75" customHeight="1" x14ac:dyDescent="0.2">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spans="1:26" ht="12.75" customHeight="1" x14ac:dyDescent="0.2">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spans="1:26" ht="12.75" customHeight="1" x14ac:dyDescent="0.2">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spans="1:26" ht="12.75" customHeight="1" x14ac:dyDescent="0.2">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spans="1:26" ht="12.75" customHeight="1" x14ac:dyDescent="0.2">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spans="1:26" ht="12.75" customHeight="1" x14ac:dyDescent="0.2">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spans="1:26" ht="12.75" customHeight="1" x14ac:dyDescent="0.2">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spans="1:26" ht="12.75" customHeight="1" x14ac:dyDescent="0.2">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spans="1:26" ht="12.75" customHeight="1" x14ac:dyDescent="0.2">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spans="1:26" ht="12.75" customHeight="1" x14ac:dyDescent="0.2">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spans="1:26" ht="12.75" customHeight="1" x14ac:dyDescent="0.2">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spans="1:26" ht="12.75" customHeight="1" x14ac:dyDescent="0.2">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spans="1:26" ht="12.75" customHeight="1" x14ac:dyDescent="0.2">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spans="1:26" ht="12.75" customHeight="1" x14ac:dyDescent="0.2">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spans="1:26" ht="12.75" customHeight="1" x14ac:dyDescent="0.2">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spans="1:26" ht="12.75" customHeight="1" x14ac:dyDescent="0.2">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spans="1:26" ht="12.75" customHeight="1" x14ac:dyDescent="0.2">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spans="1:26" ht="12.75" customHeight="1" x14ac:dyDescent="0.2">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spans="1:26" ht="12.75" customHeight="1" x14ac:dyDescent="0.2">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spans="1:26" ht="12.75" customHeight="1" x14ac:dyDescent="0.2">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spans="1:26" ht="12.75" customHeight="1" x14ac:dyDescent="0.2">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spans="1:26" ht="12.75" customHeight="1" x14ac:dyDescent="0.2">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spans="1:26" ht="12.75" customHeight="1" x14ac:dyDescent="0.2">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spans="1:26" ht="12.75" customHeight="1" x14ac:dyDescent="0.2">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spans="1:26" ht="12.75" customHeight="1" x14ac:dyDescent="0.2">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spans="1:26" ht="12.75" customHeight="1" x14ac:dyDescent="0.2">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spans="1:26" ht="12.75" customHeight="1" x14ac:dyDescent="0.2">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spans="1:26" ht="12.75" customHeight="1" x14ac:dyDescent="0.2">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spans="1:26" ht="12.75" customHeight="1" x14ac:dyDescent="0.2">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spans="1:26" ht="12.75" customHeight="1" x14ac:dyDescent="0.2">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spans="1:26" ht="12.75" customHeight="1" x14ac:dyDescent="0.2">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spans="1:26" ht="12.75" customHeight="1" x14ac:dyDescent="0.2">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spans="1:26" ht="12.75" customHeight="1" x14ac:dyDescent="0.2">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spans="1:26" ht="12.75" customHeight="1" x14ac:dyDescent="0.2">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spans="1:26" ht="12.75" customHeight="1" x14ac:dyDescent="0.2">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spans="1:26" ht="12.75" customHeight="1" x14ac:dyDescent="0.2">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spans="1:26" ht="12.75" customHeight="1" x14ac:dyDescent="0.2">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spans="1:26" ht="12.75" customHeight="1" x14ac:dyDescent="0.2">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spans="1:26" ht="12.75" customHeight="1" x14ac:dyDescent="0.2">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spans="1:26" ht="12.75" customHeight="1" x14ac:dyDescent="0.2">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spans="1:26" ht="12.75" customHeight="1" x14ac:dyDescent="0.2">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spans="1:26" ht="12.75" customHeight="1" x14ac:dyDescent="0.2">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spans="1:26" ht="12.75" customHeight="1" x14ac:dyDescent="0.2">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spans="1:26" ht="12.75" customHeight="1" x14ac:dyDescent="0.2">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spans="1:26" ht="12.75" customHeight="1" x14ac:dyDescent="0.2">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spans="1:26" ht="12.75" customHeight="1" x14ac:dyDescent="0.2">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spans="1:26" ht="12.75" customHeight="1" x14ac:dyDescent="0.2">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spans="1:26" ht="12.75" customHeight="1" x14ac:dyDescent="0.2">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spans="1:26" ht="12.75" customHeight="1" x14ac:dyDescent="0.2">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spans="1:26" ht="12.75" customHeight="1" x14ac:dyDescent="0.2">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spans="1:26" ht="12.75" customHeight="1" x14ac:dyDescent="0.2">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spans="1:26" ht="12.75" customHeight="1" x14ac:dyDescent="0.2">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spans="1:26" ht="12.75" customHeight="1" x14ac:dyDescent="0.2">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spans="1:26" ht="12.75" customHeight="1" x14ac:dyDescent="0.2">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spans="1:26" ht="12.75" customHeight="1" x14ac:dyDescent="0.2">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spans="1:26" ht="12.75" customHeight="1" x14ac:dyDescent="0.2">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spans="1:26" ht="12.75" customHeight="1" x14ac:dyDescent="0.2">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spans="1:26" ht="12.75" customHeight="1" x14ac:dyDescent="0.2">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spans="1:26" ht="12.75" customHeight="1" x14ac:dyDescent="0.2">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spans="1:26" ht="12.75" customHeight="1" x14ac:dyDescent="0.2">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spans="1:26" ht="12.75" customHeight="1" x14ac:dyDescent="0.2">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spans="1:26" ht="12.75" customHeight="1" x14ac:dyDescent="0.2">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spans="1:26" ht="12.75" customHeight="1" x14ac:dyDescent="0.2">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spans="1:26" ht="12.75" customHeight="1" x14ac:dyDescent="0.2">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spans="1:26" ht="12.75" customHeight="1" x14ac:dyDescent="0.2">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spans="1:26" ht="12.75" customHeight="1" x14ac:dyDescent="0.2">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spans="1:26" ht="12.75" customHeight="1" x14ac:dyDescent="0.2">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spans="1:26" ht="12.75" customHeight="1" x14ac:dyDescent="0.2">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spans="1:26" ht="12.75" customHeight="1" x14ac:dyDescent="0.2">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spans="1:26" ht="12.75" customHeight="1" x14ac:dyDescent="0.2">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spans="1:26" ht="12.75" customHeight="1" x14ac:dyDescent="0.2">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spans="1:26" ht="12.75" customHeight="1" x14ac:dyDescent="0.2">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spans="1:26" ht="12.75" customHeight="1" x14ac:dyDescent="0.2">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spans="1:26" ht="12.75" customHeight="1" x14ac:dyDescent="0.2">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spans="1:26" ht="12.75" customHeight="1" x14ac:dyDescent="0.2">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spans="1:26" ht="12.75" customHeight="1" x14ac:dyDescent="0.2">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spans="1:26" ht="12.75" customHeight="1" x14ac:dyDescent="0.2">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spans="1:26" ht="12.75" customHeight="1" x14ac:dyDescent="0.2">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spans="1:26" ht="12.75" customHeight="1" x14ac:dyDescent="0.2">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spans="1:26" ht="12.75" customHeight="1" x14ac:dyDescent="0.2">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spans="1:26" ht="12.75" customHeight="1" x14ac:dyDescent="0.2">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spans="1:26" ht="12.75" customHeight="1" x14ac:dyDescent="0.2">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spans="1:26" ht="12.75" customHeight="1" x14ac:dyDescent="0.2">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spans="1:26" ht="12.75" customHeight="1" x14ac:dyDescent="0.2">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spans="1:26" ht="12.75" customHeight="1" x14ac:dyDescent="0.2">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spans="1:26" ht="12.75" customHeight="1" x14ac:dyDescent="0.2">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spans="1:26" ht="12.75" customHeight="1" x14ac:dyDescent="0.2">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spans="1:26" ht="12.75" customHeight="1" x14ac:dyDescent="0.2">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spans="1:26" ht="12.75" customHeight="1" x14ac:dyDescent="0.2">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spans="1:26" ht="12.75" customHeight="1" x14ac:dyDescent="0.2">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spans="1:26" ht="12.75" customHeight="1" x14ac:dyDescent="0.2">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spans="1:26" ht="12.75" customHeight="1" x14ac:dyDescent="0.2">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spans="1:26" ht="12.75" customHeight="1" x14ac:dyDescent="0.2">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spans="1:26" ht="12.75" customHeight="1" x14ac:dyDescent="0.2">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spans="1:26" ht="12.75" customHeight="1" x14ac:dyDescent="0.2">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spans="1:26" ht="12.75" customHeight="1" x14ac:dyDescent="0.2">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spans="1:26" ht="12.75" customHeight="1" x14ac:dyDescent="0.2">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spans="1:26" ht="12.75" customHeight="1" x14ac:dyDescent="0.2">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spans="1:26" ht="12.75" customHeight="1" x14ac:dyDescent="0.2">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spans="1:26" ht="12.75" customHeight="1" x14ac:dyDescent="0.2">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spans="1:26" ht="12.75" customHeight="1" x14ac:dyDescent="0.2">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spans="1:26" ht="12.75" customHeight="1" x14ac:dyDescent="0.2">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spans="1:26" ht="12.75" customHeight="1" x14ac:dyDescent="0.2">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spans="1:26" ht="12.75" customHeight="1" x14ac:dyDescent="0.2">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spans="1:26" ht="12.75" customHeight="1" x14ac:dyDescent="0.2">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spans="1:26" ht="12.75" customHeight="1" x14ac:dyDescent="0.2">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spans="1:26" ht="12.75" customHeight="1" x14ac:dyDescent="0.2">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spans="1:26" ht="12.75" customHeight="1" x14ac:dyDescent="0.2">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spans="1:26" ht="12.75" customHeight="1" x14ac:dyDescent="0.2">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spans="1:26" ht="12.75" customHeight="1" x14ac:dyDescent="0.2">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spans="1:26" ht="12.75" customHeight="1" x14ac:dyDescent="0.2">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spans="1:26" ht="12.75" customHeight="1" x14ac:dyDescent="0.2">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spans="1:26" ht="12.75" customHeight="1" x14ac:dyDescent="0.2">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spans="1:26" ht="12.75" customHeight="1" x14ac:dyDescent="0.2">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spans="1:26" ht="12.75" customHeight="1" x14ac:dyDescent="0.2">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spans="1:26" ht="12.75" customHeight="1" x14ac:dyDescent="0.2">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spans="1:26" ht="12.75" customHeight="1" x14ac:dyDescent="0.2">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spans="1:26" ht="12.75" customHeight="1" x14ac:dyDescent="0.2">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spans="1:26" ht="12.75" customHeight="1" x14ac:dyDescent="0.2">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spans="1:26" ht="12.75" customHeight="1" x14ac:dyDescent="0.2">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spans="1:26" ht="12.75" customHeight="1" x14ac:dyDescent="0.2">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spans="1:26" ht="12.75" customHeight="1" x14ac:dyDescent="0.2">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spans="1:26" ht="12.75" customHeight="1" x14ac:dyDescent="0.2">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spans="1:26" ht="12.75" customHeight="1" x14ac:dyDescent="0.2">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spans="1:26" ht="12.75" customHeight="1" x14ac:dyDescent="0.2">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spans="1:26" ht="12.75" customHeight="1" x14ac:dyDescent="0.2">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spans="1:26" ht="12.75" customHeight="1" x14ac:dyDescent="0.2">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spans="1:26" ht="12.75" customHeight="1" x14ac:dyDescent="0.2">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spans="1:26" ht="12.75" customHeight="1" x14ac:dyDescent="0.2">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spans="1:26" ht="12.75" customHeight="1" x14ac:dyDescent="0.2">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spans="1:26" ht="12.75" customHeight="1" x14ac:dyDescent="0.2">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spans="1:26" ht="12.75" customHeight="1" x14ac:dyDescent="0.2">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spans="1:26" ht="12.75" customHeight="1" x14ac:dyDescent="0.2">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spans="1:26" ht="12.75" customHeight="1" x14ac:dyDescent="0.2">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spans="1:26" ht="12.75" customHeight="1" x14ac:dyDescent="0.2">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spans="1:26" ht="12.75" customHeight="1" x14ac:dyDescent="0.2">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spans="1:26" ht="12.75" customHeight="1" x14ac:dyDescent="0.2">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spans="1:26" ht="12.75" customHeight="1" x14ac:dyDescent="0.2">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spans="1:26" ht="12.75" customHeight="1" x14ac:dyDescent="0.2">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spans="1:26" ht="12.75" customHeight="1" x14ac:dyDescent="0.2">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spans="1:26" ht="12.75" customHeight="1" x14ac:dyDescent="0.2">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spans="1:26" ht="12.75" customHeight="1" x14ac:dyDescent="0.2">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spans="1:26" ht="12.75" customHeight="1" x14ac:dyDescent="0.2">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spans="1:26" ht="12.75" customHeight="1" x14ac:dyDescent="0.2">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spans="1:26" ht="12.75" customHeight="1" x14ac:dyDescent="0.2">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spans="1:26" ht="12.75" customHeight="1" x14ac:dyDescent="0.2">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spans="1:26" ht="12.75" customHeight="1" x14ac:dyDescent="0.2">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spans="1:26" ht="12.75" customHeight="1" x14ac:dyDescent="0.2">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spans="1:26" ht="12.75" customHeight="1" x14ac:dyDescent="0.2">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spans="1:26" ht="12.75" customHeight="1" x14ac:dyDescent="0.2">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spans="1:26" ht="12.75" customHeight="1" x14ac:dyDescent="0.2">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spans="1:26" ht="12.75" customHeight="1" x14ac:dyDescent="0.2">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spans="1:26" ht="12.75" customHeight="1" x14ac:dyDescent="0.2">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spans="1:26" ht="12.75" customHeight="1" x14ac:dyDescent="0.2">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spans="1:26" ht="12.75" customHeight="1" x14ac:dyDescent="0.2">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spans="1:26" ht="12.75" customHeight="1" x14ac:dyDescent="0.2">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spans="1:26" ht="12.75" customHeight="1" x14ac:dyDescent="0.2">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spans="1:26" ht="12.75" customHeight="1" x14ac:dyDescent="0.2">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spans="1:26" ht="12.75" customHeight="1" x14ac:dyDescent="0.2">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spans="1:26" ht="12.75" customHeight="1" x14ac:dyDescent="0.2">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spans="1:26" ht="12.75" customHeight="1" x14ac:dyDescent="0.2">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spans="1:26" ht="12.75" customHeight="1" x14ac:dyDescent="0.2">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spans="1:26" ht="12.75" customHeight="1" x14ac:dyDescent="0.2">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spans="1:26" ht="12.75" customHeight="1" x14ac:dyDescent="0.2">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spans="1:26" ht="12.75" customHeight="1" x14ac:dyDescent="0.2">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spans="1:26" ht="12.75" customHeight="1" x14ac:dyDescent="0.2">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spans="1:26" ht="12.75" customHeight="1" x14ac:dyDescent="0.2">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spans="1:26" ht="12.75" customHeight="1" x14ac:dyDescent="0.2">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spans="1:26" ht="12.75" customHeight="1" x14ac:dyDescent="0.2">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spans="1:26" ht="12.75" customHeight="1" x14ac:dyDescent="0.2">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spans="1:26" ht="12.75" customHeight="1" x14ac:dyDescent="0.2">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spans="1:26" ht="12.75" customHeight="1" x14ac:dyDescent="0.2">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spans="1:26" ht="12.75" customHeight="1" x14ac:dyDescent="0.2">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spans="1:26" ht="12.75" customHeight="1" x14ac:dyDescent="0.2">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spans="1:26" ht="12.75" customHeight="1" x14ac:dyDescent="0.2">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spans="1:26" ht="12.75" customHeight="1" x14ac:dyDescent="0.2">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spans="1:26" ht="12.75" customHeight="1" x14ac:dyDescent="0.2">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spans="1:26" ht="12.75" customHeight="1" x14ac:dyDescent="0.2">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spans="1:26" ht="12.75" customHeight="1" x14ac:dyDescent="0.2">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spans="1:26" ht="12.75" customHeight="1" x14ac:dyDescent="0.2">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spans="1:26" ht="12.75" customHeight="1" x14ac:dyDescent="0.2">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spans="1:26" ht="12.75" customHeight="1" x14ac:dyDescent="0.2">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spans="1:26" ht="12.75" customHeight="1" x14ac:dyDescent="0.2">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spans="1:26" ht="12.75" customHeight="1" x14ac:dyDescent="0.2">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spans="1:26" ht="12.75" customHeight="1" x14ac:dyDescent="0.2">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spans="1:26" ht="12.75" customHeight="1" x14ac:dyDescent="0.2">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spans="1:26" ht="12.75" customHeight="1" x14ac:dyDescent="0.2">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spans="1:26" ht="12.75" customHeight="1" x14ac:dyDescent="0.2">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spans="1:26" ht="12.75" customHeight="1" x14ac:dyDescent="0.2">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spans="1:26" ht="12.75" customHeight="1" x14ac:dyDescent="0.2">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spans="1:26" ht="12.75" customHeight="1" x14ac:dyDescent="0.2">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spans="1:26" ht="12.75" customHeight="1" x14ac:dyDescent="0.2">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spans="1:26" ht="12.75" customHeight="1" x14ac:dyDescent="0.2">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spans="1:26" ht="12.75" customHeight="1" x14ac:dyDescent="0.2">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spans="1:26" ht="12.75" customHeight="1" x14ac:dyDescent="0.2">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spans="1:26" ht="12.75" customHeight="1" x14ac:dyDescent="0.2">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spans="1:26" ht="12.75" customHeight="1" x14ac:dyDescent="0.2">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spans="1:26" ht="12.75" customHeight="1" x14ac:dyDescent="0.2">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spans="1:26" ht="12.75" customHeight="1" x14ac:dyDescent="0.2">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spans="1:26" ht="12.75" customHeight="1" x14ac:dyDescent="0.2">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spans="1:26" ht="12.75" customHeight="1" x14ac:dyDescent="0.2">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spans="1:26" ht="12.75" customHeight="1" x14ac:dyDescent="0.2">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spans="1:26" ht="12.75" customHeight="1" x14ac:dyDescent="0.2">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spans="1:26" ht="12.75" customHeight="1" x14ac:dyDescent="0.2">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spans="1:26" ht="12.75" customHeight="1" x14ac:dyDescent="0.2">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spans="1:26" ht="12.75" customHeight="1" x14ac:dyDescent="0.2">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spans="1:26" ht="12.75" customHeight="1" x14ac:dyDescent="0.2">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spans="1:26" ht="12.75" customHeight="1" x14ac:dyDescent="0.2">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spans="1:26" ht="12.75" customHeight="1" x14ac:dyDescent="0.2">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spans="1:26" ht="12.75" customHeight="1" x14ac:dyDescent="0.2">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spans="1:26" ht="12.75" customHeight="1" x14ac:dyDescent="0.2">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spans="1:26" ht="12.75" customHeight="1" x14ac:dyDescent="0.2">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spans="1:26" ht="12.75" customHeight="1" x14ac:dyDescent="0.2">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spans="1:26" ht="12.75" customHeight="1" x14ac:dyDescent="0.2">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spans="1:26" ht="12.75" customHeight="1" x14ac:dyDescent="0.2">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spans="1:26" ht="12.75" customHeight="1" x14ac:dyDescent="0.2">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spans="1:26" ht="12.75" customHeight="1" x14ac:dyDescent="0.2">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spans="1:26" ht="12.75" customHeight="1" x14ac:dyDescent="0.2">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spans="1:26" ht="12.75" customHeight="1" x14ac:dyDescent="0.2">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spans="1:26" ht="12.75" customHeight="1" x14ac:dyDescent="0.2">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spans="1:26" ht="12.75" customHeight="1" x14ac:dyDescent="0.2">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spans="1:26" ht="12.75" customHeight="1" x14ac:dyDescent="0.2">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spans="1:26" ht="12.75" customHeight="1" x14ac:dyDescent="0.2">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spans="1:26" ht="12.75" customHeight="1" x14ac:dyDescent="0.2">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spans="1:26" ht="12.75" customHeight="1" x14ac:dyDescent="0.2">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spans="1:26" ht="12.75" customHeight="1" x14ac:dyDescent="0.2">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spans="1:26" ht="12.75" customHeight="1" x14ac:dyDescent="0.2">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spans="1:26" ht="12.75" customHeight="1" x14ac:dyDescent="0.2">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spans="1:26" ht="12.75" customHeight="1" x14ac:dyDescent="0.2">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spans="1:26" ht="12.75" customHeight="1" x14ac:dyDescent="0.2">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spans="1:26" ht="12.75" customHeight="1" x14ac:dyDescent="0.2">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spans="1:26" ht="12.75" customHeight="1" x14ac:dyDescent="0.2">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spans="1:26" ht="12.75" customHeight="1" x14ac:dyDescent="0.2">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spans="1:26" ht="12.75" customHeight="1" x14ac:dyDescent="0.2">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spans="1:26" ht="12.75" customHeight="1" x14ac:dyDescent="0.2">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spans="1:26" ht="12.75" customHeight="1" x14ac:dyDescent="0.2">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spans="1:26" ht="12.75" customHeight="1" x14ac:dyDescent="0.2">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spans="1:26" ht="12.75" customHeight="1" x14ac:dyDescent="0.2">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spans="1:26" ht="12.75" customHeight="1" x14ac:dyDescent="0.2">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spans="1:26" ht="12.75" customHeight="1" x14ac:dyDescent="0.2">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spans="1:26" ht="12.75" customHeight="1" x14ac:dyDescent="0.2">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spans="1:26" ht="12.75" customHeight="1" x14ac:dyDescent="0.2">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spans="1:26" ht="12.75" customHeight="1" x14ac:dyDescent="0.2">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spans="1:26" ht="12.75" customHeight="1" x14ac:dyDescent="0.2">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spans="1:26" ht="12.75" customHeight="1" x14ac:dyDescent="0.2">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spans="1:26" ht="12.75" customHeight="1" x14ac:dyDescent="0.2">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spans="1:26" ht="12.75" customHeight="1" x14ac:dyDescent="0.2">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spans="1:26" ht="12.75" customHeight="1" x14ac:dyDescent="0.2">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spans="1:26" ht="12.75" customHeight="1" x14ac:dyDescent="0.2">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spans="1:26" ht="12.75" customHeight="1" x14ac:dyDescent="0.2">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spans="1:26" ht="12.75" customHeight="1" x14ac:dyDescent="0.2">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spans="1:26" ht="12.75" customHeight="1" x14ac:dyDescent="0.2">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spans="1:26" ht="12.75" customHeight="1" x14ac:dyDescent="0.2">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spans="1:26" ht="12.75" customHeight="1" x14ac:dyDescent="0.2">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spans="1:26" ht="12.75" customHeight="1" x14ac:dyDescent="0.2">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spans="1:26" ht="12.75" customHeight="1" x14ac:dyDescent="0.2">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spans="1:26" ht="12.75" customHeight="1" x14ac:dyDescent="0.2">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spans="1:26" ht="12.75" customHeight="1" x14ac:dyDescent="0.2">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spans="1:26" ht="12.75" customHeight="1" x14ac:dyDescent="0.2">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spans="1:26" ht="12.75" customHeight="1" x14ac:dyDescent="0.2">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spans="1:26" ht="12.75" customHeight="1" x14ac:dyDescent="0.2">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spans="1:26" ht="12.75" customHeight="1" x14ac:dyDescent="0.2">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spans="1:26" ht="12.75" customHeight="1" x14ac:dyDescent="0.2">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spans="1:26" ht="12.75" customHeight="1" x14ac:dyDescent="0.2">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spans="1:26" ht="12.75" customHeight="1" x14ac:dyDescent="0.2">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spans="1:26" ht="12.75" customHeight="1" x14ac:dyDescent="0.2">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spans="1:26" ht="12.75" customHeight="1" x14ac:dyDescent="0.2">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spans="1:26" ht="12.75" customHeight="1" x14ac:dyDescent="0.2">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spans="1:26" ht="12.75" customHeight="1" x14ac:dyDescent="0.2">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spans="1:26" ht="12.75" customHeight="1" x14ac:dyDescent="0.2">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spans="1:26" ht="12.75" customHeight="1" x14ac:dyDescent="0.2">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spans="1:26" ht="12.75" customHeight="1" x14ac:dyDescent="0.2">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spans="1:26" ht="12.75" customHeight="1" x14ac:dyDescent="0.2">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spans="1:26" ht="12.75" customHeight="1" x14ac:dyDescent="0.2">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spans="1:26" ht="12.75" customHeight="1" x14ac:dyDescent="0.2">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spans="1:26" ht="12.75" customHeight="1" x14ac:dyDescent="0.2">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spans="1:26" ht="12.75" customHeight="1" x14ac:dyDescent="0.2">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spans="1:26" ht="12.75" customHeight="1" x14ac:dyDescent="0.2">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spans="1:26" ht="12.75" customHeight="1" x14ac:dyDescent="0.2">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spans="1:26" ht="12.75" customHeight="1" x14ac:dyDescent="0.2">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spans="1:26" ht="12.75" customHeight="1" x14ac:dyDescent="0.2">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spans="1:26" ht="12.75" customHeight="1" x14ac:dyDescent="0.2">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spans="1:26" ht="12.75" customHeight="1" x14ac:dyDescent="0.2">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spans="1:26" ht="12.75" customHeight="1" x14ac:dyDescent="0.2">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spans="1:26" ht="12.75" customHeight="1" x14ac:dyDescent="0.2">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spans="1:26" ht="12.75" customHeight="1" x14ac:dyDescent="0.2">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spans="1:26" ht="12.75" customHeight="1" x14ac:dyDescent="0.2">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spans="1:26" ht="12.75" customHeight="1" x14ac:dyDescent="0.2">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spans="1:26" ht="12.75" customHeight="1" x14ac:dyDescent="0.2">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spans="1:26" ht="12.75" customHeight="1" x14ac:dyDescent="0.2">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spans="1:26" ht="12.75" customHeight="1" x14ac:dyDescent="0.2">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spans="1:26" ht="12.75" customHeight="1" x14ac:dyDescent="0.2">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spans="1:26" ht="12.75" customHeight="1" x14ac:dyDescent="0.2">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spans="1:26" ht="12.75" customHeight="1" x14ac:dyDescent="0.2">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spans="1:26" ht="12.75" customHeight="1" x14ac:dyDescent="0.2">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spans="1:26" ht="12.75" customHeight="1" x14ac:dyDescent="0.2">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spans="1:26" ht="12.75" customHeight="1" x14ac:dyDescent="0.2">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spans="1:26" ht="12.75" customHeight="1" x14ac:dyDescent="0.2">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spans="1:26" ht="12.75" customHeight="1" x14ac:dyDescent="0.2">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spans="1:26" ht="12.75" customHeight="1" x14ac:dyDescent="0.2">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spans="1:26" ht="12.75" customHeight="1" x14ac:dyDescent="0.2">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spans="1:26" ht="12.75" customHeight="1" x14ac:dyDescent="0.2">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spans="1:26" ht="12.75" customHeight="1" x14ac:dyDescent="0.2">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spans="1:26" ht="12.75" customHeight="1" x14ac:dyDescent="0.2">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spans="1:26" ht="12.75" customHeight="1" x14ac:dyDescent="0.2">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spans="1:26" ht="12.75" customHeight="1" x14ac:dyDescent="0.2">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spans="1:26" ht="12.75" customHeight="1" x14ac:dyDescent="0.2">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spans="1:26" ht="12.75" customHeight="1" x14ac:dyDescent="0.2">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spans="1:26" ht="12.75" customHeight="1" x14ac:dyDescent="0.2">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spans="1:26" ht="12.75" customHeight="1" x14ac:dyDescent="0.2">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spans="1:26" ht="12.75" customHeight="1" x14ac:dyDescent="0.2">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spans="1:26" ht="12.75" customHeight="1" x14ac:dyDescent="0.2">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spans="1:26" ht="12.75" customHeight="1" x14ac:dyDescent="0.2">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spans="1:26" ht="12.75" customHeight="1" x14ac:dyDescent="0.2">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spans="1:26" ht="12.75" customHeight="1" x14ac:dyDescent="0.2">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spans="1:26" ht="12.75" customHeight="1" x14ac:dyDescent="0.2">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spans="1:26" ht="12.75" customHeight="1" x14ac:dyDescent="0.2">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spans="1:26" ht="12.75" customHeight="1" x14ac:dyDescent="0.2">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spans="1:26" ht="12.75" customHeight="1" x14ac:dyDescent="0.2">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spans="1:26" ht="12.75" customHeight="1" x14ac:dyDescent="0.2">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spans="1:26" ht="12.75" customHeight="1" x14ac:dyDescent="0.2">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spans="1:26" ht="12.75" customHeight="1" x14ac:dyDescent="0.2">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spans="1:26" ht="12.75" customHeight="1" x14ac:dyDescent="0.2">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spans="1:26" ht="12.75" customHeight="1" x14ac:dyDescent="0.2">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spans="1:26" ht="12.75" customHeight="1" x14ac:dyDescent="0.2">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spans="1:26" ht="12.75" customHeight="1" x14ac:dyDescent="0.2">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spans="1:26" ht="12.75" customHeight="1" x14ac:dyDescent="0.2">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spans="1:26" ht="12.75" customHeight="1" x14ac:dyDescent="0.2">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spans="1:26" ht="12.75" customHeight="1" x14ac:dyDescent="0.2">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spans="1:26" ht="12.75" customHeight="1" x14ac:dyDescent="0.2">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spans="1:26" ht="12.75" customHeight="1" x14ac:dyDescent="0.2">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spans="1:26" ht="12.75" customHeight="1" x14ac:dyDescent="0.2">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spans="1:26" ht="12.75" customHeight="1" x14ac:dyDescent="0.2">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spans="1:26" ht="12.75" customHeight="1" x14ac:dyDescent="0.2">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spans="1:26" ht="12.75" customHeight="1" x14ac:dyDescent="0.2">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spans="1:26" ht="12.75" customHeight="1" x14ac:dyDescent="0.2">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spans="1:26" ht="12.75" customHeight="1" x14ac:dyDescent="0.2">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spans="1:26" ht="12.75" customHeight="1" x14ac:dyDescent="0.2">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spans="1:26" ht="12.75" customHeight="1" x14ac:dyDescent="0.2">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spans="1:26" ht="12.75" customHeight="1" x14ac:dyDescent="0.2">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spans="1:26" ht="12.75" customHeight="1" x14ac:dyDescent="0.2">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spans="1:26" ht="12.75" customHeight="1" x14ac:dyDescent="0.2">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spans="1:26" ht="12.75" customHeight="1" x14ac:dyDescent="0.2">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spans="1:26" ht="12.75" customHeight="1" x14ac:dyDescent="0.2">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spans="1:26" ht="12.75" customHeight="1" x14ac:dyDescent="0.2">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spans="1:26" ht="12.75" customHeight="1" x14ac:dyDescent="0.2">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spans="1:26" ht="12.75" customHeight="1" x14ac:dyDescent="0.2">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spans="1:26" ht="12.75" customHeight="1" x14ac:dyDescent="0.2">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spans="1:26" ht="12.75" customHeight="1" x14ac:dyDescent="0.2">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spans="1:26" ht="12.75" customHeight="1" x14ac:dyDescent="0.2">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spans="1:26" ht="12.75" customHeight="1" x14ac:dyDescent="0.2">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spans="1:26" ht="12.75" customHeight="1" x14ac:dyDescent="0.2">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spans="1:26" ht="12.75" customHeight="1" x14ac:dyDescent="0.2">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spans="1:26" ht="12.75" customHeight="1" x14ac:dyDescent="0.2">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spans="1:26" ht="12.75" customHeight="1" x14ac:dyDescent="0.2">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spans="1:26" ht="12.75" customHeight="1" x14ac:dyDescent="0.2">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spans="1:26" ht="12.75" customHeight="1" x14ac:dyDescent="0.2">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spans="1:26" ht="12.75" customHeight="1" x14ac:dyDescent="0.2">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spans="1:26" ht="12.75" customHeight="1" x14ac:dyDescent="0.2">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spans="1:26" ht="12.75" customHeight="1" x14ac:dyDescent="0.2">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spans="1:26" ht="12.75" customHeight="1" x14ac:dyDescent="0.2">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spans="1:26" ht="12.75" customHeight="1" x14ac:dyDescent="0.2">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spans="1:26" ht="12.75" customHeight="1" x14ac:dyDescent="0.2">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spans="1:26" ht="12.75" customHeight="1" x14ac:dyDescent="0.2">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spans="1:26" ht="12.75" customHeight="1" x14ac:dyDescent="0.2">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spans="1:26" ht="12.75" customHeight="1" x14ac:dyDescent="0.2">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spans="1:26" ht="12.75" customHeight="1" x14ac:dyDescent="0.2">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spans="1:26" ht="12.75" customHeight="1" x14ac:dyDescent="0.2">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spans="1:26" ht="12.75" customHeight="1" x14ac:dyDescent="0.2">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spans="1:26" ht="12.75" customHeight="1" x14ac:dyDescent="0.2">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spans="1:26" ht="12.75" customHeight="1" x14ac:dyDescent="0.2">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spans="1:26" ht="12.75" customHeight="1" x14ac:dyDescent="0.2">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spans="1:26" ht="12.75" customHeight="1" x14ac:dyDescent="0.2">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spans="1:26" ht="12.75" customHeight="1" x14ac:dyDescent="0.2">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spans="1:26" ht="12.75" customHeight="1" x14ac:dyDescent="0.2">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spans="1:26" ht="12.75" customHeight="1" x14ac:dyDescent="0.2">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spans="1:26" ht="12.75" customHeight="1" x14ac:dyDescent="0.2">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spans="1:26" ht="12.75" customHeight="1" x14ac:dyDescent="0.2">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spans="1:26" ht="12.75" customHeight="1" x14ac:dyDescent="0.2">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spans="1:26" ht="12.75" customHeight="1" x14ac:dyDescent="0.2">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spans="1:26" ht="12.75" customHeight="1" x14ac:dyDescent="0.2">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spans="1:26" ht="12.75" customHeight="1" x14ac:dyDescent="0.2">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spans="1:26" ht="12.75" customHeight="1" x14ac:dyDescent="0.2">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spans="1:26" ht="12.75" customHeight="1" x14ac:dyDescent="0.2">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spans="1:26" ht="12.75" customHeight="1" x14ac:dyDescent="0.2">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spans="1:26" ht="12.75" customHeight="1" x14ac:dyDescent="0.2">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spans="1:26" ht="12.75" customHeight="1" x14ac:dyDescent="0.2">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spans="1:26" ht="12.75" customHeight="1" x14ac:dyDescent="0.2">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spans="1:26" ht="12.75" customHeight="1" x14ac:dyDescent="0.2">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spans="1:26" ht="12.75" customHeight="1" x14ac:dyDescent="0.2">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spans="1:26" ht="12.75" customHeight="1" x14ac:dyDescent="0.2">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spans="1:26" ht="12.75" customHeight="1" x14ac:dyDescent="0.2">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spans="1:26" ht="12.75" customHeight="1" x14ac:dyDescent="0.2">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spans="1:26" ht="12.75" customHeight="1" x14ac:dyDescent="0.2">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spans="1:26" ht="12.75" customHeight="1" x14ac:dyDescent="0.2">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spans="1:26" ht="12.75" customHeight="1" x14ac:dyDescent="0.2">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spans="1:26" ht="12.75" customHeight="1" x14ac:dyDescent="0.2">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spans="1:26" ht="12.75" customHeight="1" x14ac:dyDescent="0.2">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spans="1:26" ht="12.75" customHeight="1" x14ac:dyDescent="0.2">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spans="1:26" ht="12.75" customHeight="1" x14ac:dyDescent="0.2">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spans="1:26" ht="12.75" customHeight="1" x14ac:dyDescent="0.2">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spans="1:26" ht="12.75" customHeight="1" x14ac:dyDescent="0.2">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spans="1:26" ht="12.75" customHeight="1" x14ac:dyDescent="0.2">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spans="1:26" ht="12.75" customHeight="1" x14ac:dyDescent="0.2">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spans="1:26" ht="12.75" customHeight="1" x14ac:dyDescent="0.2">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spans="1:26" ht="12.75" customHeight="1" x14ac:dyDescent="0.2">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spans="1:26" ht="12.75" customHeight="1" x14ac:dyDescent="0.2">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spans="1:26" ht="12.75" customHeight="1" x14ac:dyDescent="0.2">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spans="1:26" ht="12.75" customHeight="1" x14ac:dyDescent="0.2">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spans="1:26" ht="12.75" customHeight="1" x14ac:dyDescent="0.2">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spans="1:26" ht="12.75" customHeight="1" x14ac:dyDescent="0.2">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spans="1:26" ht="12.75" customHeight="1" x14ac:dyDescent="0.2">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spans="1:26" ht="12.75" customHeight="1" x14ac:dyDescent="0.2">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spans="1:26" ht="12.75" customHeight="1" x14ac:dyDescent="0.2">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spans="1:26" ht="12.75" customHeight="1" x14ac:dyDescent="0.2">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spans="1:26" ht="12.75" customHeight="1" x14ac:dyDescent="0.2">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spans="1:26" ht="12.75" customHeight="1" x14ac:dyDescent="0.2">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spans="1:26" ht="12.75" customHeight="1" x14ac:dyDescent="0.2">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spans="1:26" ht="12.75" customHeight="1" x14ac:dyDescent="0.2">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spans="1:26" ht="12.75" customHeight="1" x14ac:dyDescent="0.2">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spans="1:26" ht="12.75" customHeight="1" x14ac:dyDescent="0.2">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spans="1:26" ht="12.75" customHeight="1" x14ac:dyDescent="0.2">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spans="1:26" ht="12.75" customHeight="1" x14ac:dyDescent="0.2">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spans="1:26" ht="12.75" customHeight="1" x14ac:dyDescent="0.2">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spans="1:26" ht="12.75" customHeight="1" x14ac:dyDescent="0.2">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spans="1:26" ht="12.75" customHeight="1" x14ac:dyDescent="0.2">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spans="1:26" ht="12.75" customHeight="1" x14ac:dyDescent="0.2">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spans="1:26" ht="12.75" customHeight="1" x14ac:dyDescent="0.2">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spans="1:26" ht="12.75" customHeight="1" x14ac:dyDescent="0.2">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spans="1:26" ht="12.75" customHeight="1" x14ac:dyDescent="0.2">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spans="1:26" ht="12.75" customHeight="1" x14ac:dyDescent="0.2">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spans="1:26" ht="12.75" customHeight="1" x14ac:dyDescent="0.2">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spans="1:26" ht="12.75" customHeight="1" x14ac:dyDescent="0.2">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spans="1:26" ht="12.75" customHeight="1" x14ac:dyDescent="0.2">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spans="1:26" ht="12.75" customHeight="1" x14ac:dyDescent="0.2">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spans="1:26" ht="12.75" customHeight="1" x14ac:dyDescent="0.2">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spans="1:26" ht="12.75" customHeight="1" x14ac:dyDescent="0.2">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spans="1:26" ht="12.75" customHeight="1" x14ac:dyDescent="0.2">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spans="1:26" ht="12.75" customHeight="1" x14ac:dyDescent="0.2">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spans="1:26" ht="12.75" customHeight="1" x14ac:dyDescent="0.2">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spans="1:26" ht="12.75" customHeight="1" x14ac:dyDescent="0.2">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spans="1:26" ht="12.75" customHeight="1" x14ac:dyDescent="0.2">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spans="1:26" ht="12.75" customHeight="1" x14ac:dyDescent="0.2">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spans="1:26" ht="12.75" customHeight="1" x14ac:dyDescent="0.2">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spans="1:26" ht="12.75" customHeight="1" x14ac:dyDescent="0.2">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spans="1:26" ht="12.75" customHeight="1" x14ac:dyDescent="0.2">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spans="1:26" ht="12.75" customHeight="1" x14ac:dyDescent="0.2">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spans="1:26" ht="12.75" customHeight="1" x14ac:dyDescent="0.2">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spans="1:26" ht="12.75" customHeight="1" x14ac:dyDescent="0.2">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spans="1:26" ht="12.75" customHeight="1" x14ac:dyDescent="0.2">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spans="1:26" ht="12.75" customHeight="1" x14ac:dyDescent="0.2">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spans="1:26" ht="12.75" customHeight="1" x14ac:dyDescent="0.2">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spans="1:26" ht="12.75" customHeight="1" x14ac:dyDescent="0.2">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spans="1:26" ht="12.75" customHeight="1" x14ac:dyDescent="0.2">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spans="1:26" ht="12.75" customHeight="1" x14ac:dyDescent="0.2">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spans="1:26" ht="12.75" customHeight="1" x14ac:dyDescent="0.2">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spans="1:26" ht="12.75" customHeight="1" x14ac:dyDescent="0.2">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spans="1:26" ht="12.75" customHeight="1" x14ac:dyDescent="0.2">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spans="1:26" ht="12.75" customHeight="1" x14ac:dyDescent="0.2">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spans="1:26" ht="12.75" customHeight="1" x14ac:dyDescent="0.2">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spans="1:26" ht="12.75" customHeight="1" x14ac:dyDescent="0.2">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spans="1:26" ht="12.75" customHeight="1" x14ac:dyDescent="0.2">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spans="1:26" ht="12.75" customHeight="1" x14ac:dyDescent="0.2">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spans="1:26" ht="12.75" customHeight="1" x14ac:dyDescent="0.2">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spans="1:26" ht="12.75" customHeight="1" x14ac:dyDescent="0.2">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spans="1:26" ht="12.75" customHeight="1" x14ac:dyDescent="0.2">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spans="1:26" ht="12.75" customHeight="1" x14ac:dyDescent="0.2">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spans="1:26" ht="12.75" customHeight="1" x14ac:dyDescent="0.2">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spans="1:26" ht="12.75" customHeight="1" x14ac:dyDescent="0.2">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spans="1:26" ht="12.75" customHeight="1" x14ac:dyDescent="0.2">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spans="1:26" ht="12.75" customHeight="1" x14ac:dyDescent="0.2">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spans="1:26" ht="12.75" customHeight="1" x14ac:dyDescent="0.2">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spans="1:26" ht="12.75" customHeight="1" x14ac:dyDescent="0.2">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spans="1:26" ht="12.75" customHeight="1" x14ac:dyDescent="0.2">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spans="1:26" ht="12.75" customHeight="1" x14ac:dyDescent="0.2">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spans="1:26" ht="12.75" customHeight="1" x14ac:dyDescent="0.2">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spans="1:26" ht="12.75" customHeight="1" x14ac:dyDescent="0.2">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spans="1:26" ht="12.75" customHeight="1" x14ac:dyDescent="0.2">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spans="1:26" ht="12.75" customHeight="1" x14ac:dyDescent="0.2">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spans="1:26" ht="12.75" customHeight="1" x14ac:dyDescent="0.2">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spans="1:26" ht="12.75" customHeight="1" x14ac:dyDescent="0.2">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spans="1:26" ht="12.75" customHeight="1" x14ac:dyDescent="0.2">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spans="1:26" ht="12.75" customHeight="1" x14ac:dyDescent="0.2">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spans="1:26" ht="12.75" customHeight="1" x14ac:dyDescent="0.2">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spans="1:26" ht="12.75" customHeight="1" x14ac:dyDescent="0.2">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spans="1:26" ht="12.75" customHeight="1" x14ac:dyDescent="0.2">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spans="1:26" ht="12.75" customHeight="1" x14ac:dyDescent="0.2">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spans="1:26" ht="12.75" customHeight="1" x14ac:dyDescent="0.2">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spans="1:26" ht="12.75" customHeight="1" x14ac:dyDescent="0.2">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spans="1:26" ht="12.75" customHeight="1" x14ac:dyDescent="0.2">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spans="1:26" ht="12.75" customHeight="1" x14ac:dyDescent="0.2">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spans="1:26" ht="12.75" customHeight="1" x14ac:dyDescent="0.2">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spans="1:26" ht="12.75" customHeight="1" x14ac:dyDescent="0.2">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spans="1:26" ht="12.75" customHeight="1" x14ac:dyDescent="0.2">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spans="1:26" ht="12.75" customHeight="1" x14ac:dyDescent="0.2">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spans="1:26" ht="12.75" customHeight="1" x14ac:dyDescent="0.2">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spans="1:26" ht="12.75" customHeight="1" x14ac:dyDescent="0.2">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spans="1:26" ht="12.75" customHeight="1" x14ac:dyDescent="0.2">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spans="1:26" ht="12.75" customHeight="1" x14ac:dyDescent="0.2">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spans="1:26" ht="12.75" customHeight="1" x14ac:dyDescent="0.2">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spans="1:26" ht="12.75" customHeight="1" x14ac:dyDescent="0.2">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spans="1:26" ht="12.75" customHeight="1" x14ac:dyDescent="0.2">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spans="1:26" ht="12.75" customHeight="1" x14ac:dyDescent="0.2">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spans="1:26" ht="12.75" customHeight="1" x14ac:dyDescent="0.2">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spans="1:26" ht="12.75" customHeight="1" x14ac:dyDescent="0.2">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spans="1:26" ht="12.75" customHeight="1" x14ac:dyDescent="0.2">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spans="1:26" ht="12.75" customHeight="1" x14ac:dyDescent="0.2">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spans="1:26" ht="12.75" customHeight="1" x14ac:dyDescent="0.2">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spans="1:26" ht="12.75" customHeight="1" x14ac:dyDescent="0.2">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spans="1:26" ht="12.75" customHeight="1" x14ac:dyDescent="0.2">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spans="1:26" ht="12.75" customHeight="1" x14ac:dyDescent="0.2">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spans="1:26" ht="12.75" customHeight="1" x14ac:dyDescent="0.2">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spans="1:26" ht="12.75" customHeight="1" x14ac:dyDescent="0.2">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spans="1:26" ht="12.75" customHeight="1" x14ac:dyDescent="0.2">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spans="1:26" ht="12.75" customHeight="1" x14ac:dyDescent="0.2">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spans="1:26" ht="12.75" customHeight="1" x14ac:dyDescent="0.2">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spans="1:26" ht="12.75" customHeight="1" x14ac:dyDescent="0.2">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spans="1:26" ht="12.75" customHeight="1" x14ac:dyDescent="0.2">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spans="1:26" ht="12.75" customHeight="1" x14ac:dyDescent="0.2">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spans="1:26" ht="12.75" customHeight="1" x14ac:dyDescent="0.2">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spans="1:26" ht="12.75" customHeight="1" x14ac:dyDescent="0.2">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spans="1:26" ht="12.75" customHeight="1" x14ac:dyDescent="0.2">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spans="1:26" ht="12.75" customHeight="1" x14ac:dyDescent="0.2">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spans="1:26" ht="12.75" customHeight="1" x14ac:dyDescent="0.2">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spans="1:26" ht="12.75" customHeight="1" x14ac:dyDescent="0.2">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spans="1:26" ht="12.75" customHeight="1" x14ac:dyDescent="0.2">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spans="1:26" ht="12.75" customHeight="1" x14ac:dyDescent="0.2">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spans="1:26" ht="12.75" customHeight="1" x14ac:dyDescent="0.2">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spans="1:26" ht="12.75" customHeight="1" x14ac:dyDescent="0.2">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spans="1:26" ht="12.75" customHeight="1" x14ac:dyDescent="0.2">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spans="1:26" ht="12.75" customHeight="1" x14ac:dyDescent="0.2">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spans="1:26" ht="12.75" customHeight="1" x14ac:dyDescent="0.2">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spans="1:26" ht="12.75" customHeight="1" x14ac:dyDescent="0.2">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spans="1:26" ht="12.75" customHeight="1" x14ac:dyDescent="0.2">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spans="1:26" ht="12.75" customHeight="1" x14ac:dyDescent="0.2">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spans="1:26" ht="12.75" customHeight="1" x14ac:dyDescent="0.2">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spans="1:26" ht="12.75" customHeight="1" x14ac:dyDescent="0.2">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spans="1:26" ht="12.75" customHeight="1" x14ac:dyDescent="0.2">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spans="1:26" ht="12.75" customHeight="1" x14ac:dyDescent="0.2">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spans="1:26" ht="12.75" customHeight="1" x14ac:dyDescent="0.2">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spans="1:26" ht="12.75" customHeight="1" x14ac:dyDescent="0.2">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spans="1:26" ht="12.75" customHeight="1" x14ac:dyDescent="0.2">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spans="1:26" ht="12.75" customHeight="1" x14ac:dyDescent="0.2">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spans="1:26" ht="12.75" customHeight="1" x14ac:dyDescent="0.2">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spans="1:26" ht="12.75" customHeight="1" x14ac:dyDescent="0.2">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spans="1:26" ht="12.75" customHeight="1" x14ac:dyDescent="0.2">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spans="1:26" ht="12.75" customHeight="1" x14ac:dyDescent="0.2">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spans="1:26" ht="12.75" customHeight="1" x14ac:dyDescent="0.2">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spans="1:26" ht="12.75" customHeight="1" x14ac:dyDescent="0.2">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spans="1:26" ht="12.75" customHeight="1" x14ac:dyDescent="0.2">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spans="1:26" ht="12.75" customHeight="1" x14ac:dyDescent="0.2">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spans="1:26" ht="12.75" customHeight="1" x14ac:dyDescent="0.2">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spans="1:26" ht="12.75" customHeight="1" x14ac:dyDescent="0.2">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spans="1:26" ht="12.75" customHeight="1" x14ac:dyDescent="0.2">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spans="1:26" ht="12.75" customHeight="1" x14ac:dyDescent="0.2">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spans="1:26" ht="12.75" customHeight="1" x14ac:dyDescent="0.2">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spans="1:26" ht="12.75" customHeight="1" x14ac:dyDescent="0.2">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spans="1:26" ht="12.75" customHeight="1" x14ac:dyDescent="0.2">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spans="1:26" ht="12.75" customHeight="1" x14ac:dyDescent="0.2">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spans="1:26" ht="12.75" customHeight="1" x14ac:dyDescent="0.2">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spans="1:26" ht="12.75" customHeight="1" x14ac:dyDescent="0.2">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spans="1:26" ht="12.75" customHeight="1" x14ac:dyDescent="0.2">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spans="1:26" ht="12.75" customHeight="1" x14ac:dyDescent="0.2">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spans="1:26" ht="12.75" customHeight="1" x14ac:dyDescent="0.2">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spans="1:26" ht="12.75" customHeight="1" x14ac:dyDescent="0.2">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spans="1:26" ht="12.75" customHeight="1" x14ac:dyDescent="0.2">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spans="1:26" ht="12.75" customHeight="1" x14ac:dyDescent="0.2">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spans="1:26" ht="12.75" customHeight="1" x14ac:dyDescent="0.2">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spans="1:26" ht="12.75" customHeight="1" x14ac:dyDescent="0.2">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spans="1:26" ht="12.75" customHeight="1" x14ac:dyDescent="0.2">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spans="1:26" ht="12.75" customHeight="1" x14ac:dyDescent="0.2">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spans="1:26" ht="12.75" customHeight="1" x14ac:dyDescent="0.2">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spans="1:26" ht="12.75" customHeight="1" x14ac:dyDescent="0.2">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spans="1:26" ht="12.75" customHeight="1" x14ac:dyDescent="0.2">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spans="1:26" ht="12.75" customHeight="1" x14ac:dyDescent="0.2">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spans="1:26" ht="12.75" customHeight="1" x14ac:dyDescent="0.2">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spans="1:26" ht="12.75" customHeight="1" x14ac:dyDescent="0.2">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spans="1:26" ht="12.75" customHeight="1" x14ac:dyDescent="0.2">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spans="1:26" ht="12.75" customHeight="1" x14ac:dyDescent="0.2">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spans="1:26" ht="12.75" customHeight="1" x14ac:dyDescent="0.2">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spans="1:26" ht="12.75" customHeight="1" x14ac:dyDescent="0.2">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spans="1:26" ht="12.75" customHeight="1" x14ac:dyDescent="0.2">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spans="1:26" ht="12.75" customHeight="1" x14ac:dyDescent="0.2">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spans="1:26" ht="12.75" customHeight="1" x14ac:dyDescent="0.2">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spans="1:26" ht="12.75" customHeight="1" x14ac:dyDescent="0.2">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spans="1:26" ht="12.75" customHeight="1" x14ac:dyDescent="0.2">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spans="1:26" ht="12.75" customHeight="1" x14ac:dyDescent="0.2">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spans="1:26" ht="12.75" customHeight="1" x14ac:dyDescent="0.2">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spans="1:26" ht="12.75" customHeight="1" x14ac:dyDescent="0.2">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spans="1:26" ht="12.75" customHeight="1" x14ac:dyDescent="0.2">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spans="1:26" ht="12.75" customHeight="1" x14ac:dyDescent="0.2">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spans="1:26" ht="12.75" customHeight="1" x14ac:dyDescent="0.2">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spans="1:26" ht="12.75" customHeight="1" x14ac:dyDescent="0.2">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spans="1:26" ht="12.75" customHeight="1" x14ac:dyDescent="0.2">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spans="1:26" ht="12.75" customHeight="1" x14ac:dyDescent="0.2">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spans="1:26" ht="12.75" customHeight="1" x14ac:dyDescent="0.2">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spans="1:26" ht="12.75" customHeight="1" x14ac:dyDescent="0.2">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spans="1:26" ht="12.75" customHeight="1" x14ac:dyDescent="0.2">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spans="1:26" ht="12.75" customHeight="1" x14ac:dyDescent="0.2">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spans="1:26" ht="12.75" customHeight="1" x14ac:dyDescent="0.2">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spans="1:26" ht="12.75" customHeight="1" x14ac:dyDescent="0.2">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spans="1:26" ht="12.75" customHeight="1" x14ac:dyDescent="0.2">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spans="1:26" ht="12.75" customHeight="1" x14ac:dyDescent="0.2">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spans="1:26" ht="12.75" customHeight="1" x14ac:dyDescent="0.2">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spans="1:26" ht="12.75" customHeight="1" x14ac:dyDescent="0.2">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sheetData>
  <mergeCells count="4">
    <mergeCell ref="D2:H2"/>
    <mergeCell ref="A5:J5"/>
    <mergeCell ref="A13:J13"/>
    <mergeCell ref="A15:J15"/>
  </mergeCells>
  <hyperlinks>
    <hyperlink ref="C8" r:id="rId1" xr:uid="{00000000-0004-0000-0300-000000000000}"/>
    <hyperlink ref="C9" r:id="rId2" xr:uid="{00000000-0004-0000-0300-000001000000}"/>
    <hyperlink ref="C10" r:id="rId3" xr:uid="{00000000-0004-0000-0300-000002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election activeCell="H10" sqref="H10"/>
    </sheetView>
  </sheetViews>
  <sheetFormatPr baseColWidth="10" defaultColWidth="12.5703125" defaultRowHeight="15" customHeight="1" x14ac:dyDescent="0.2"/>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x14ac:dyDescent="0.2"/>
    <row r="2" spans="1:26" ht="27.75" customHeight="1" x14ac:dyDescent="0.2">
      <c r="D2" s="47" t="s">
        <v>0</v>
      </c>
      <c r="E2" s="48"/>
      <c r="F2" s="48"/>
      <c r="G2" s="48"/>
      <c r="H2" s="48"/>
    </row>
    <row r="3" spans="1:26" ht="12.75" customHeight="1" x14ac:dyDescent="0.2"/>
    <row r="4" spans="1:26" ht="12.75" customHeight="1" x14ac:dyDescent="0.2"/>
    <row r="5" spans="1:26" ht="43.5" customHeight="1" x14ac:dyDescent="0.2">
      <c r="A5" s="49" t="s">
        <v>1</v>
      </c>
      <c r="B5" s="50"/>
      <c r="C5" s="50"/>
      <c r="D5" s="50"/>
      <c r="E5" s="50"/>
      <c r="F5" s="50"/>
      <c r="G5" s="50"/>
      <c r="H5" s="50"/>
      <c r="I5" s="50"/>
      <c r="J5" s="51"/>
    </row>
    <row r="6" spans="1:26" ht="15.75" customHeight="1" x14ac:dyDescent="0.2"/>
    <row r="7" spans="1:26" ht="75.75" customHeight="1" x14ac:dyDescent="0.2">
      <c r="A7" s="1" t="s">
        <v>2</v>
      </c>
      <c r="B7" s="2" t="s">
        <v>89</v>
      </c>
      <c r="C7" s="2" t="s">
        <v>90</v>
      </c>
      <c r="D7" s="2" t="s">
        <v>91</v>
      </c>
      <c r="E7" s="2" t="s">
        <v>92</v>
      </c>
      <c r="F7" s="3" t="s">
        <v>93</v>
      </c>
      <c r="G7" s="4" t="s">
        <v>94</v>
      </c>
      <c r="H7" s="5" t="s">
        <v>9</v>
      </c>
      <c r="I7" s="2" t="s">
        <v>95</v>
      </c>
      <c r="J7" s="2" t="s">
        <v>96</v>
      </c>
      <c r="K7" s="6"/>
      <c r="L7" s="6"/>
      <c r="M7" s="6"/>
      <c r="N7" s="6"/>
      <c r="O7" s="6"/>
      <c r="P7" s="6"/>
      <c r="Q7" s="6"/>
      <c r="R7" s="6"/>
      <c r="S7" s="6"/>
      <c r="T7" s="6"/>
      <c r="U7" s="6"/>
      <c r="V7" s="6"/>
      <c r="W7" s="6"/>
      <c r="X7" s="6"/>
      <c r="Y7" s="6"/>
      <c r="Z7" s="6"/>
    </row>
    <row r="8" spans="1:26" ht="50.25" customHeight="1" x14ac:dyDescent="0.2">
      <c r="A8" s="7" t="s">
        <v>12</v>
      </c>
      <c r="B8" s="8" t="s">
        <v>97</v>
      </c>
      <c r="C8" s="9" t="s">
        <v>98</v>
      </c>
      <c r="D8" s="8" t="s">
        <v>99</v>
      </c>
      <c r="E8" s="36">
        <v>12.99</v>
      </c>
      <c r="F8" s="36">
        <v>8.18</v>
      </c>
      <c r="G8" s="36">
        <f t="shared" ref="G8:G10" si="0">E8+F8</f>
        <v>21.17</v>
      </c>
      <c r="H8" s="22">
        <f t="shared" ref="H8:H10" si="1">G8*4084</f>
        <v>86458.280000000013</v>
      </c>
      <c r="I8" s="8"/>
      <c r="J8" s="8" t="s">
        <v>100</v>
      </c>
    </row>
    <row r="9" spans="1:26" ht="50.25" customHeight="1" x14ac:dyDescent="0.2">
      <c r="A9" s="7" t="s">
        <v>17</v>
      </c>
      <c r="B9" s="8" t="s">
        <v>101</v>
      </c>
      <c r="C9" s="13" t="s">
        <v>102</v>
      </c>
      <c r="D9" s="8" t="s">
        <v>99</v>
      </c>
      <c r="E9" s="36">
        <v>21</v>
      </c>
      <c r="F9" s="36">
        <v>0</v>
      </c>
      <c r="G9" s="36">
        <f t="shared" si="0"/>
        <v>21</v>
      </c>
      <c r="H9" s="22">
        <f t="shared" si="1"/>
        <v>85764</v>
      </c>
      <c r="I9" s="14"/>
      <c r="J9" s="14" t="s">
        <v>103</v>
      </c>
    </row>
    <row r="10" spans="1:26" ht="50.25" customHeight="1" x14ac:dyDescent="0.2">
      <c r="A10" s="7" t="s">
        <v>21</v>
      </c>
      <c r="B10" s="8" t="s">
        <v>104</v>
      </c>
      <c r="C10" s="13" t="s">
        <v>105</v>
      </c>
      <c r="D10" s="8" t="s">
        <v>99</v>
      </c>
      <c r="E10" s="36">
        <v>72</v>
      </c>
      <c r="F10" s="36">
        <v>9.31</v>
      </c>
      <c r="G10" s="36">
        <f t="shared" si="0"/>
        <v>81.31</v>
      </c>
      <c r="H10" s="22">
        <f t="shared" si="1"/>
        <v>332070.04000000004</v>
      </c>
      <c r="I10" s="14"/>
      <c r="J10" s="14" t="s">
        <v>106</v>
      </c>
    </row>
    <row r="11" spans="1:26" ht="15" hidden="1" customHeight="1" x14ac:dyDescent="0.2">
      <c r="A11" s="16"/>
      <c r="B11" s="17"/>
      <c r="C11" s="17"/>
      <c r="D11" s="17"/>
      <c r="E11" s="26"/>
      <c r="F11" s="26"/>
      <c r="G11" s="26"/>
      <c r="H11" s="26"/>
      <c r="I11" s="17"/>
      <c r="J11" s="17"/>
    </row>
    <row r="12" spans="1:26" ht="12.75" customHeight="1" x14ac:dyDescent="0.2"/>
    <row r="13" spans="1:26" ht="138.75" customHeight="1" x14ac:dyDescent="0.2">
      <c r="A13" s="52" t="s">
        <v>107</v>
      </c>
      <c r="B13" s="50"/>
      <c r="C13" s="50"/>
      <c r="D13" s="50"/>
      <c r="E13" s="50"/>
      <c r="F13" s="50"/>
      <c r="G13" s="50"/>
      <c r="H13" s="50"/>
      <c r="I13" s="50"/>
      <c r="J13" s="51"/>
    </row>
    <row r="14" spans="1:26" ht="12.75" customHeight="1" x14ac:dyDescent="0.2"/>
    <row r="15" spans="1:26" ht="75" customHeight="1" x14ac:dyDescent="0.2">
      <c r="A15" s="52" t="s">
        <v>108</v>
      </c>
      <c r="B15" s="50"/>
      <c r="C15" s="50"/>
      <c r="D15" s="50"/>
      <c r="E15" s="50"/>
      <c r="F15" s="50"/>
      <c r="G15" s="50"/>
      <c r="H15" s="50"/>
      <c r="I15" s="50"/>
      <c r="J15" s="51"/>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8"/>
      <c r="E26" s="18"/>
      <c r="F26" s="19"/>
      <c r="G26" s="19"/>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4">
    <mergeCell ref="D2:H2"/>
    <mergeCell ref="A5:J5"/>
    <mergeCell ref="A13:J13"/>
    <mergeCell ref="A15:J15"/>
  </mergeCells>
  <hyperlinks>
    <hyperlink ref="C8" r:id="rId1" xr:uid="{00000000-0004-0000-0400-000000000000}"/>
    <hyperlink ref="C9" r:id="rId2" xr:uid="{00000000-0004-0000-0400-000001000000}"/>
    <hyperlink ref="C10" r:id="rId3" xr:uid="{00000000-0004-0000-0400-000002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election activeCell="H12" sqref="H12"/>
    </sheetView>
  </sheetViews>
  <sheetFormatPr baseColWidth="10" defaultColWidth="12.5703125" defaultRowHeight="15" customHeight="1" x14ac:dyDescent="0.2"/>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x14ac:dyDescent="0.2"/>
    <row r="2" spans="1:26" ht="27.75" customHeight="1" x14ac:dyDescent="0.2">
      <c r="D2" s="47" t="s">
        <v>0</v>
      </c>
      <c r="E2" s="48"/>
      <c r="F2" s="48"/>
      <c r="G2" s="48"/>
      <c r="H2" s="48"/>
    </row>
    <row r="3" spans="1:26" ht="12.75" customHeight="1" x14ac:dyDescent="0.2"/>
    <row r="4" spans="1:26" ht="12.75" customHeight="1" x14ac:dyDescent="0.2"/>
    <row r="5" spans="1:26" ht="43.5" customHeight="1" x14ac:dyDescent="0.2">
      <c r="A5" s="49" t="s">
        <v>1</v>
      </c>
      <c r="B5" s="50"/>
      <c r="C5" s="50"/>
      <c r="D5" s="50"/>
      <c r="E5" s="50"/>
      <c r="F5" s="50"/>
      <c r="G5" s="50"/>
      <c r="H5" s="50"/>
      <c r="I5" s="50"/>
      <c r="J5" s="51"/>
    </row>
    <row r="6" spans="1:26" ht="15.75" customHeight="1" x14ac:dyDescent="0.2"/>
    <row r="7" spans="1:26" ht="75.75" customHeight="1" x14ac:dyDescent="0.2">
      <c r="A7" s="1" t="s">
        <v>2</v>
      </c>
      <c r="B7" s="2" t="s">
        <v>109</v>
      </c>
      <c r="C7" s="2" t="s">
        <v>110</v>
      </c>
      <c r="D7" s="2" t="s">
        <v>111</v>
      </c>
      <c r="E7" s="2" t="s">
        <v>112</v>
      </c>
      <c r="F7" s="3" t="s">
        <v>113</v>
      </c>
      <c r="G7" s="4" t="s">
        <v>114</v>
      </c>
      <c r="H7" s="5" t="s">
        <v>9</v>
      </c>
      <c r="I7" s="2" t="s">
        <v>115</v>
      </c>
      <c r="J7" s="2" t="s">
        <v>116</v>
      </c>
      <c r="K7" s="6"/>
      <c r="L7" s="6"/>
      <c r="M7" s="6"/>
      <c r="N7" s="6"/>
      <c r="O7" s="6"/>
      <c r="P7" s="6"/>
      <c r="Q7" s="6"/>
      <c r="R7" s="6"/>
      <c r="S7" s="6"/>
      <c r="T7" s="6"/>
      <c r="U7" s="6"/>
      <c r="V7" s="6"/>
      <c r="W7" s="6"/>
      <c r="X7" s="6"/>
      <c r="Y7" s="6"/>
      <c r="Z7" s="6"/>
    </row>
    <row r="8" spans="1:26" ht="50.25" customHeight="1" x14ac:dyDescent="0.2">
      <c r="A8" s="7" t="s">
        <v>12</v>
      </c>
      <c r="B8" s="8" t="s">
        <v>22</v>
      </c>
      <c r="C8" s="9" t="s">
        <v>117</v>
      </c>
      <c r="D8" s="8" t="s">
        <v>118</v>
      </c>
      <c r="E8" s="37">
        <f>479900/1.19</f>
        <v>403277.31092436978</v>
      </c>
      <c r="F8" s="22">
        <f t="shared" ref="F8:F10" si="0">E8*19%</f>
        <v>76622.68907563026</v>
      </c>
      <c r="G8" s="36">
        <f t="shared" ref="G8:G10" si="1">E8+F8</f>
        <v>479900.00000000006</v>
      </c>
      <c r="H8" s="22">
        <f t="shared" ref="H8:H10" si="2">G8</f>
        <v>479900.00000000006</v>
      </c>
      <c r="I8" s="8"/>
      <c r="J8" s="8" t="s">
        <v>119</v>
      </c>
    </row>
    <row r="9" spans="1:26" ht="50.25" customHeight="1" x14ac:dyDescent="0.2">
      <c r="A9" s="7" t="s">
        <v>17</v>
      </c>
      <c r="B9" s="8" t="s">
        <v>120</v>
      </c>
      <c r="C9" s="13" t="s">
        <v>121</v>
      </c>
      <c r="D9" s="8" t="s">
        <v>118</v>
      </c>
      <c r="E9" s="37">
        <f>849900/1.19</f>
        <v>714201.68067226897</v>
      </c>
      <c r="F9" s="22">
        <f t="shared" si="0"/>
        <v>135698.31932773109</v>
      </c>
      <c r="G9" s="36">
        <f t="shared" si="1"/>
        <v>849900</v>
      </c>
      <c r="H9" s="22">
        <f t="shared" si="2"/>
        <v>849900</v>
      </c>
      <c r="I9" s="14"/>
      <c r="J9" s="14" t="s">
        <v>122</v>
      </c>
    </row>
    <row r="10" spans="1:26" ht="50.25" customHeight="1" x14ac:dyDescent="0.2">
      <c r="A10" s="7" t="s">
        <v>21</v>
      </c>
      <c r="B10" s="8" t="s">
        <v>123</v>
      </c>
      <c r="C10" s="13" t="s">
        <v>124</v>
      </c>
      <c r="D10" s="8" t="s">
        <v>118</v>
      </c>
      <c r="E10" s="37">
        <f>410900/1.19</f>
        <v>345294.11764705885</v>
      </c>
      <c r="F10" s="22">
        <f t="shared" si="0"/>
        <v>65605.882352941189</v>
      </c>
      <c r="G10" s="36">
        <f t="shared" si="1"/>
        <v>410900.00000000006</v>
      </c>
      <c r="H10" s="22">
        <f t="shared" si="2"/>
        <v>410900.00000000006</v>
      </c>
      <c r="I10" s="14"/>
      <c r="J10" s="14" t="s">
        <v>125</v>
      </c>
    </row>
    <row r="11" spans="1:26" ht="15" hidden="1" customHeight="1" x14ac:dyDescent="0.2">
      <c r="A11" s="16"/>
      <c r="B11" s="17"/>
      <c r="C11" s="17"/>
      <c r="D11" s="17"/>
      <c r="E11" s="26"/>
      <c r="F11" s="26"/>
      <c r="G11" s="26"/>
      <c r="H11" s="26"/>
      <c r="I11" s="17"/>
      <c r="J11" s="17"/>
    </row>
    <row r="12" spans="1:26" ht="12.75" customHeight="1" x14ac:dyDescent="0.2"/>
    <row r="13" spans="1:26" ht="138.75" customHeight="1" x14ac:dyDescent="0.2">
      <c r="A13" s="52" t="s">
        <v>126</v>
      </c>
      <c r="B13" s="50"/>
      <c r="C13" s="50"/>
      <c r="D13" s="50"/>
      <c r="E13" s="50"/>
      <c r="F13" s="50"/>
      <c r="G13" s="50"/>
      <c r="H13" s="50"/>
      <c r="I13" s="50"/>
      <c r="J13" s="51"/>
    </row>
    <row r="14" spans="1:26" ht="12.75" customHeight="1" x14ac:dyDescent="0.2"/>
    <row r="15" spans="1:26" ht="75" customHeight="1" x14ac:dyDescent="0.2">
      <c r="A15" s="52" t="s">
        <v>127</v>
      </c>
      <c r="B15" s="50"/>
      <c r="C15" s="50"/>
      <c r="D15" s="50"/>
      <c r="E15" s="50"/>
      <c r="F15" s="50"/>
      <c r="G15" s="50"/>
      <c r="H15" s="50"/>
      <c r="I15" s="50"/>
      <c r="J15" s="51"/>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8"/>
      <c r="E26" s="18"/>
      <c r="F26" s="19"/>
      <c r="G26" s="19"/>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4">
    <mergeCell ref="D2:H2"/>
    <mergeCell ref="A5:J5"/>
    <mergeCell ref="A13:J13"/>
    <mergeCell ref="A15:J15"/>
  </mergeCells>
  <hyperlinks>
    <hyperlink ref="C8" r:id="rId1" xr:uid="{00000000-0004-0000-0500-000000000000}"/>
    <hyperlink ref="C9" r:id="rId2" xr:uid="{00000000-0004-0000-0500-000001000000}"/>
    <hyperlink ref="C10" r:id="rId3" xr:uid="{00000000-0004-0000-0500-000002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election activeCell="H10" sqref="H10"/>
    </sheetView>
  </sheetViews>
  <sheetFormatPr baseColWidth="10" defaultColWidth="12.5703125" defaultRowHeight="15" customHeight="1" x14ac:dyDescent="0.2"/>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x14ac:dyDescent="0.2"/>
    <row r="2" spans="1:26" ht="27.75" customHeight="1" x14ac:dyDescent="0.2">
      <c r="D2" s="47" t="s">
        <v>0</v>
      </c>
      <c r="E2" s="48"/>
      <c r="F2" s="48"/>
      <c r="G2" s="48"/>
      <c r="H2" s="48"/>
    </row>
    <row r="3" spans="1:26" ht="12.75" customHeight="1" x14ac:dyDescent="0.2"/>
    <row r="4" spans="1:26" ht="12.75" customHeight="1" x14ac:dyDescent="0.2"/>
    <row r="5" spans="1:26" ht="43.5" customHeight="1" x14ac:dyDescent="0.2">
      <c r="A5" s="49" t="s">
        <v>1</v>
      </c>
      <c r="B5" s="50"/>
      <c r="C5" s="50"/>
      <c r="D5" s="50"/>
      <c r="E5" s="50"/>
      <c r="F5" s="50"/>
      <c r="G5" s="50"/>
      <c r="H5" s="50"/>
      <c r="I5" s="50"/>
      <c r="J5" s="51"/>
    </row>
    <row r="6" spans="1:26" ht="15.75" customHeight="1" x14ac:dyDescent="0.2"/>
    <row r="7" spans="1:26" ht="75.75" customHeight="1" x14ac:dyDescent="0.2">
      <c r="A7" s="1" t="s">
        <v>2</v>
      </c>
      <c r="B7" s="2" t="s">
        <v>128</v>
      </c>
      <c r="C7" s="2" t="s">
        <v>129</v>
      </c>
      <c r="D7" s="2" t="s">
        <v>130</v>
      </c>
      <c r="E7" s="2" t="s">
        <v>131</v>
      </c>
      <c r="F7" s="3" t="s">
        <v>132</v>
      </c>
      <c r="G7" s="4" t="s">
        <v>133</v>
      </c>
      <c r="H7" s="5" t="s">
        <v>9</v>
      </c>
      <c r="I7" s="2" t="s">
        <v>134</v>
      </c>
      <c r="J7" s="2" t="s">
        <v>135</v>
      </c>
      <c r="K7" s="6"/>
      <c r="L7" s="6"/>
      <c r="M7" s="6"/>
      <c r="N7" s="6"/>
      <c r="O7" s="6"/>
      <c r="P7" s="6"/>
      <c r="Q7" s="6"/>
      <c r="R7" s="6"/>
      <c r="S7" s="6"/>
      <c r="T7" s="6"/>
      <c r="U7" s="6"/>
      <c r="V7" s="6"/>
      <c r="W7" s="6"/>
      <c r="X7" s="6"/>
      <c r="Y7" s="6"/>
      <c r="Z7" s="6"/>
    </row>
    <row r="8" spans="1:26" ht="50.25" customHeight="1" x14ac:dyDescent="0.2">
      <c r="A8" s="7" t="s">
        <v>12</v>
      </c>
      <c r="B8" s="8" t="s">
        <v>22</v>
      </c>
      <c r="C8" s="9" t="s">
        <v>136</v>
      </c>
      <c r="D8" s="8" t="s">
        <v>137</v>
      </c>
      <c r="E8" s="37">
        <f t="shared" ref="E8:E10" si="0">29900/1.19</f>
        <v>25126.050420168067</v>
      </c>
      <c r="F8" s="22">
        <f t="shared" ref="F8:F10" si="1">E8*19%</f>
        <v>4773.9495798319331</v>
      </c>
      <c r="G8" s="36">
        <f t="shared" ref="G8:G10" si="2">E8+F8</f>
        <v>29900</v>
      </c>
      <c r="H8" s="22">
        <f t="shared" ref="H8:H10" si="3">G8</f>
        <v>29900</v>
      </c>
      <c r="I8" s="8"/>
      <c r="J8" s="8" t="s">
        <v>138</v>
      </c>
      <c r="K8" s="19"/>
    </row>
    <row r="9" spans="1:26" ht="50.25" customHeight="1" x14ac:dyDescent="0.2">
      <c r="A9" s="7" t="s">
        <v>17</v>
      </c>
      <c r="B9" s="8" t="s">
        <v>139</v>
      </c>
      <c r="C9" s="13" t="s">
        <v>140</v>
      </c>
      <c r="D9" s="8" t="s">
        <v>137</v>
      </c>
      <c r="E9" s="37">
        <f t="shared" si="0"/>
        <v>25126.050420168067</v>
      </c>
      <c r="F9" s="22">
        <f t="shared" si="1"/>
        <v>4773.9495798319331</v>
      </c>
      <c r="G9" s="36">
        <f t="shared" si="2"/>
        <v>29900</v>
      </c>
      <c r="H9" s="22">
        <f t="shared" si="3"/>
        <v>29900</v>
      </c>
      <c r="I9" s="14"/>
      <c r="J9" s="14" t="s">
        <v>141</v>
      </c>
      <c r="K9" s="19"/>
    </row>
    <row r="10" spans="1:26" ht="50.25" customHeight="1" x14ac:dyDescent="0.2">
      <c r="A10" s="7" t="s">
        <v>21</v>
      </c>
      <c r="B10" s="8" t="s">
        <v>142</v>
      </c>
      <c r="C10" s="13" t="s">
        <v>143</v>
      </c>
      <c r="D10" s="8" t="s">
        <v>137</v>
      </c>
      <c r="E10" s="37">
        <f t="shared" si="0"/>
        <v>25126.050420168067</v>
      </c>
      <c r="F10" s="22">
        <f t="shared" si="1"/>
        <v>4773.9495798319331</v>
      </c>
      <c r="G10" s="36">
        <f t="shared" si="2"/>
        <v>29900</v>
      </c>
      <c r="H10" s="22">
        <f t="shared" si="3"/>
        <v>29900</v>
      </c>
      <c r="I10" s="14"/>
      <c r="J10" s="14" t="s">
        <v>144</v>
      </c>
      <c r="K10" s="19"/>
    </row>
    <row r="11" spans="1:26" ht="15" hidden="1" customHeight="1" x14ac:dyDescent="0.2">
      <c r="A11" s="16"/>
      <c r="B11" s="17"/>
      <c r="C11" s="17"/>
      <c r="D11" s="17"/>
      <c r="E11" s="26"/>
      <c r="F11" s="26"/>
      <c r="G11" s="26"/>
      <c r="H11" s="26"/>
      <c r="I11" s="17"/>
      <c r="J11" s="17"/>
    </row>
    <row r="12" spans="1:26" ht="12.75" customHeight="1" x14ac:dyDescent="0.2"/>
    <row r="13" spans="1:26" ht="138.75" customHeight="1" x14ac:dyDescent="0.2">
      <c r="A13" s="52" t="s">
        <v>145</v>
      </c>
      <c r="B13" s="50"/>
      <c r="C13" s="50"/>
      <c r="D13" s="50"/>
      <c r="E13" s="50"/>
      <c r="F13" s="50"/>
      <c r="G13" s="50"/>
      <c r="H13" s="50"/>
      <c r="I13" s="50"/>
      <c r="J13" s="51"/>
    </row>
    <row r="14" spans="1:26" ht="12.75" customHeight="1" x14ac:dyDescent="0.2"/>
    <row r="15" spans="1:26" ht="75" customHeight="1" x14ac:dyDescent="0.2">
      <c r="A15" s="52" t="s">
        <v>146</v>
      </c>
      <c r="B15" s="50"/>
      <c r="C15" s="50"/>
      <c r="D15" s="50"/>
      <c r="E15" s="50"/>
      <c r="F15" s="50"/>
      <c r="G15" s="50"/>
      <c r="H15" s="50"/>
      <c r="I15" s="50"/>
      <c r="J15" s="51"/>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8"/>
      <c r="E26" s="18"/>
      <c r="F26" s="19"/>
      <c r="G26" s="19"/>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4">
    <mergeCell ref="D2:H2"/>
    <mergeCell ref="A5:J5"/>
    <mergeCell ref="A13:J13"/>
    <mergeCell ref="A15:J15"/>
  </mergeCells>
  <hyperlinks>
    <hyperlink ref="C8" r:id="rId1" xr:uid="{00000000-0004-0000-0600-000000000000}"/>
    <hyperlink ref="C9" r:id="rId2" xr:uid="{00000000-0004-0000-0600-000001000000}"/>
    <hyperlink ref="C10" r:id="rId3" xr:uid="{00000000-0004-0000-0600-000002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election activeCell="G10" sqref="G10"/>
    </sheetView>
  </sheetViews>
  <sheetFormatPr baseColWidth="10" defaultColWidth="12.5703125" defaultRowHeight="15" customHeight="1" x14ac:dyDescent="0.2"/>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x14ac:dyDescent="0.2"/>
    <row r="2" spans="1:26" ht="27.75" customHeight="1" x14ac:dyDescent="0.2">
      <c r="D2" s="47" t="s">
        <v>0</v>
      </c>
      <c r="E2" s="48"/>
      <c r="F2" s="48"/>
      <c r="G2" s="48"/>
      <c r="H2" s="48"/>
    </row>
    <row r="3" spans="1:26" ht="12.75" customHeight="1" x14ac:dyDescent="0.2"/>
    <row r="4" spans="1:26" ht="12.75" customHeight="1" x14ac:dyDescent="0.2"/>
    <row r="5" spans="1:26" ht="43.5" customHeight="1" x14ac:dyDescent="0.2">
      <c r="A5" s="49" t="s">
        <v>1</v>
      </c>
      <c r="B5" s="50"/>
      <c r="C5" s="50"/>
      <c r="D5" s="50"/>
      <c r="E5" s="50"/>
      <c r="F5" s="50"/>
      <c r="G5" s="50"/>
      <c r="H5" s="50"/>
      <c r="I5" s="50"/>
      <c r="J5" s="51"/>
    </row>
    <row r="6" spans="1:26" ht="15.75" customHeight="1" x14ac:dyDescent="0.2"/>
    <row r="7" spans="1:26" ht="75.75" customHeight="1" x14ac:dyDescent="0.2">
      <c r="A7" s="1" t="s">
        <v>2</v>
      </c>
      <c r="B7" s="2" t="s">
        <v>147</v>
      </c>
      <c r="C7" s="2" t="s">
        <v>148</v>
      </c>
      <c r="D7" s="2" t="s">
        <v>149</v>
      </c>
      <c r="E7" s="2" t="s">
        <v>150</v>
      </c>
      <c r="F7" s="3" t="s">
        <v>151</v>
      </c>
      <c r="G7" s="4" t="s">
        <v>152</v>
      </c>
      <c r="H7" s="5" t="s">
        <v>9</v>
      </c>
      <c r="I7" s="2" t="s">
        <v>153</v>
      </c>
      <c r="J7" s="2" t="s">
        <v>154</v>
      </c>
      <c r="K7" s="6"/>
      <c r="L7" s="6"/>
      <c r="M7" s="6"/>
      <c r="N7" s="6"/>
      <c r="O7" s="6"/>
      <c r="P7" s="6"/>
      <c r="Q7" s="6"/>
      <c r="R7" s="6"/>
      <c r="S7" s="6"/>
      <c r="T7" s="6"/>
      <c r="U7" s="6"/>
      <c r="V7" s="6"/>
      <c r="W7" s="6"/>
      <c r="X7" s="6"/>
      <c r="Y7" s="6"/>
      <c r="Z7" s="6"/>
    </row>
    <row r="8" spans="1:26" ht="50.25" customHeight="1" x14ac:dyDescent="0.2">
      <c r="A8" s="7" t="s">
        <v>12</v>
      </c>
      <c r="B8" s="8" t="s">
        <v>155</v>
      </c>
      <c r="C8" s="9" t="s">
        <v>156</v>
      </c>
      <c r="D8" s="38" t="s">
        <v>157</v>
      </c>
      <c r="E8" s="11">
        <f>1099999/1.19</f>
        <v>924368.90756302525</v>
      </c>
      <c r="F8" s="11">
        <f t="shared" ref="F8:F9" si="0">E8*19%</f>
        <v>175630.09243697481</v>
      </c>
      <c r="G8" s="11">
        <f t="shared" ref="G8:G10" si="1">E8+F8</f>
        <v>1099999</v>
      </c>
      <c r="H8" s="11">
        <f t="shared" ref="H8:H10" si="2">G8</f>
        <v>1099999</v>
      </c>
      <c r="I8" s="8"/>
      <c r="J8" s="8" t="s">
        <v>158</v>
      </c>
      <c r="M8" s="12"/>
    </row>
    <row r="9" spans="1:26" ht="50.25" customHeight="1" x14ac:dyDescent="0.2">
      <c r="A9" s="7" t="s">
        <v>17</v>
      </c>
      <c r="B9" s="8" t="s">
        <v>159</v>
      </c>
      <c r="C9" s="9" t="s">
        <v>160</v>
      </c>
      <c r="D9" s="39" t="s">
        <v>161</v>
      </c>
      <c r="E9" s="11">
        <f>44990/1.19</f>
        <v>37806.722689075636</v>
      </c>
      <c r="F9" s="11">
        <f t="shared" si="0"/>
        <v>7183.2773109243708</v>
      </c>
      <c r="G9" s="11">
        <f t="shared" si="1"/>
        <v>44990.000000000007</v>
      </c>
      <c r="H9" s="11">
        <f t="shared" si="2"/>
        <v>44990.000000000007</v>
      </c>
      <c r="I9" s="14"/>
      <c r="J9" s="8" t="s">
        <v>162</v>
      </c>
    </row>
    <row r="10" spans="1:26" ht="51.75" customHeight="1" x14ac:dyDescent="0.2">
      <c r="A10" s="7" t="s">
        <v>21</v>
      </c>
      <c r="B10" s="8" t="s">
        <v>163</v>
      </c>
      <c r="C10" s="13" t="s">
        <v>164</v>
      </c>
      <c r="D10" s="39" t="s">
        <v>161</v>
      </c>
      <c r="E10" s="40">
        <v>12.81</v>
      </c>
      <c r="F10" s="11">
        <v>0</v>
      </c>
      <c r="G10" s="11">
        <f t="shared" si="1"/>
        <v>12.81</v>
      </c>
      <c r="H10" s="11">
        <f>G10*4048</f>
        <v>51854.880000000005</v>
      </c>
      <c r="I10" s="14"/>
      <c r="J10" s="8" t="s">
        <v>165</v>
      </c>
    </row>
    <row r="11" spans="1:26" ht="15" hidden="1" customHeight="1" x14ac:dyDescent="0.2">
      <c r="A11" s="16"/>
      <c r="B11" s="17"/>
      <c r="C11" s="17"/>
      <c r="D11" s="17"/>
      <c r="E11" s="26"/>
      <c r="F11" s="26"/>
      <c r="G11" s="26"/>
      <c r="H11" s="26"/>
      <c r="I11" s="17"/>
      <c r="J11" s="17"/>
    </row>
    <row r="12" spans="1:26" ht="12.75" customHeight="1" x14ac:dyDescent="0.2"/>
    <row r="13" spans="1:26" ht="138.75" customHeight="1" x14ac:dyDescent="0.2">
      <c r="A13" s="52" t="s">
        <v>166</v>
      </c>
      <c r="B13" s="50"/>
      <c r="C13" s="50"/>
      <c r="D13" s="50"/>
      <c r="E13" s="50"/>
      <c r="F13" s="50"/>
      <c r="G13" s="50"/>
      <c r="H13" s="50"/>
      <c r="I13" s="50"/>
      <c r="J13" s="51"/>
    </row>
    <row r="14" spans="1:26" ht="12.75" customHeight="1" x14ac:dyDescent="0.2"/>
    <row r="15" spans="1:26" ht="75" customHeight="1" x14ac:dyDescent="0.2">
      <c r="A15" s="52" t="s">
        <v>167</v>
      </c>
      <c r="B15" s="50"/>
      <c r="C15" s="50"/>
      <c r="D15" s="50"/>
      <c r="E15" s="50"/>
      <c r="F15" s="50"/>
      <c r="G15" s="50"/>
      <c r="H15" s="50"/>
      <c r="I15" s="50"/>
      <c r="J15" s="51"/>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8"/>
      <c r="E26" s="18"/>
      <c r="F26" s="19"/>
      <c r="G26" s="19"/>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4">
    <mergeCell ref="D2:H2"/>
    <mergeCell ref="A5:J5"/>
    <mergeCell ref="A13:J13"/>
    <mergeCell ref="A15:J15"/>
  </mergeCells>
  <hyperlinks>
    <hyperlink ref="C8" r:id="rId1" xr:uid="{00000000-0004-0000-0700-000000000000}"/>
    <hyperlink ref="C9" r:id="rId2" location="/28-tipo_de_licencia-1_dispositivo" xr:uid="{00000000-0004-0000-0700-000001000000}"/>
    <hyperlink ref="C10" r:id="rId3" xr:uid="{00000000-0004-0000-0700-000002000000}"/>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election activeCell="H8" sqref="H8"/>
    </sheetView>
  </sheetViews>
  <sheetFormatPr baseColWidth="10" defaultColWidth="12.5703125" defaultRowHeight="15" customHeight="1" x14ac:dyDescent="0.2"/>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x14ac:dyDescent="0.2"/>
    <row r="2" spans="1:26" ht="27.75" customHeight="1" x14ac:dyDescent="0.2">
      <c r="D2" s="47" t="s">
        <v>0</v>
      </c>
      <c r="E2" s="48"/>
      <c r="F2" s="48"/>
      <c r="G2" s="48"/>
      <c r="H2" s="48"/>
    </row>
    <row r="3" spans="1:26" ht="12.75" customHeight="1" x14ac:dyDescent="0.2"/>
    <row r="4" spans="1:26" ht="12.75" customHeight="1" x14ac:dyDescent="0.2"/>
    <row r="5" spans="1:26" ht="43.5" customHeight="1" x14ac:dyDescent="0.2">
      <c r="A5" s="49" t="s">
        <v>1</v>
      </c>
      <c r="B5" s="50"/>
      <c r="C5" s="50"/>
      <c r="D5" s="50"/>
      <c r="E5" s="50"/>
      <c r="F5" s="50"/>
      <c r="G5" s="50"/>
      <c r="H5" s="50"/>
      <c r="I5" s="50"/>
      <c r="J5" s="51"/>
    </row>
    <row r="6" spans="1:26" ht="15.75" customHeight="1" x14ac:dyDescent="0.2"/>
    <row r="7" spans="1:26" ht="75.75" customHeight="1" x14ac:dyDescent="0.2">
      <c r="A7" s="1" t="s">
        <v>2</v>
      </c>
      <c r="B7" s="2" t="s">
        <v>168</v>
      </c>
      <c r="C7" s="2" t="s">
        <v>169</v>
      </c>
      <c r="D7" s="2" t="s">
        <v>170</v>
      </c>
      <c r="E7" s="2" t="s">
        <v>171</v>
      </c>
      <c r="F7" s="3" t="s">
        <v>172</v>
      </c>
      <c r="G7" s="4" t="s">
        <v>173</v>
      </c>
      <c r="H7" s="5" t="s">
        <v>9</v>
      </c>
      <c r="I7" s="2" t="s">
        <v>174</v>
      </c>
      <c r="J7" s="2" t="s">
        <v>175</v>
      </c>
      <c r="K7" s="6"/>
      <c r="L7" s="6"/>
      <c r="M7" s="6"/>
      <c r="N7" s="6"/>
      <c r="O7" s="6"/>
      <c r="P7" s="6"/>
      <c r="Q7" s="6"/>
      <c r="R7" s="6"/>
      <c r="S7" s="6"/>
      <c r="T7" s="6"/>
      <c r="U7" s="6"/>
      <c r="V7" s="6"/>
      <c r="W7" s="6"/>
      <c r="X7" s="6"/>
      <c r="Y7" s="6"/>
      <c r="Z7" s="6"/>
    </row>
    <row r="8" spans="1:26" ht="50.25" customHeight="1" x14ac:dyDescent="0.2">
      <c r="A8" s="7" t="s">
        <v>12</v>
      </c>
      <c r="B8" s="8" t="s">
        <v>155</v>
      </c>
      <c r="C8" s="9" t="s">
        <v>176</v>
      </c>
      <c r="D8" s="8" t="s">
        <v>177</v>
      </c>
      <c r="E8" s="36">
        <v>264</v>
      </c>
      <c r="F8" s="22">
        <v>0</v>
      </c>
      <c r="G8" s="22">
        <f t="shared" ref="G8:G10" si="0">E8+F8</f>
        <v>264</v>
      </c>
      <c r="H8" s="22">
        <f>G8*4052</f>
        <v>1069728</v>
      </c>
      <c r="I8" s="8"/>
      <c r="J8" s="8" t="s">
        <v>178</v>
      </c>
    </row>
    <row r="9" spans="1:26" ht="50.25" customHeight="1" x14ac:dyDescent="0.2">
      <c r="A9" s="7" t="s">
        <v>17</v>
      </c>
      <c r="B9" s="8" t="s">
        <v>179</v>
      </c>
      <c r="C9" s="9" t="s">
        <v>180</v>
      </c>
      <c r="D9" s="8" t="s">
        <v>177</v>
      </c>
      <c r="E9" s="22">
        <f>443512/1.19</f>
        <v>372699.15966386558</v>
      </c>
      <c r="F9" s="22">
        <f t="shared" ref="F9:F10" si="1">E9*19%</f>
        <v>70812.840336134454</v>
      </c>
      <c r="G9" s="22">
        <f t="shared" si="0"/>
        <v>443512</v>
      </c>
      <c r="H9" s="22">
        <f t="shared" ref="H9:H10" si="2">G9</f>
        <v>443512</v>
      </c>
      <c r="I9" s="14"/>
      <c r="J9" s="8" t="s">
        <v>181</v>
      </c>
    </row>
    <row r="10" spans="1:26" ht="50.25" customHeight="1" x14ac:dyDescent="0.2">
      <c r="A10" s="7" t="s">
        <v>21</v>
      </c>
      <c r="B10" s="8" t="s">
        <v>182</v>
      </c>
      <c r="C10" s="13" t="s">
        <v>183</v>
      </c>
      <c r="D10" s="8" t="s">
        <v>177</v>
      </c>
      <c r="E10" s="22">
        <f>1293600/1.19</f>
        <v>1087058.8235294118</v>
      </c>
      <c r="F10" s="22">
        <f t="shared" si="1"/>
        <v>206541.17647058825</v>
      </c>
      <c r="G10" s="22">
        <f t="shared" si="0"/>
        <v>1293600</v>
      </c>
      <c r="H10" s="22">
        <f t="shared" si="2"/>
        <v>1293600</v>
      </c>
      <c r="I10" s="14"/>
      <c r="J10" s="14" t="s">
        <v>184</v>
      </c>
    </row>
    <row r="11" spans="1:26" ht="15" hidden="1" customHeight="1" x14ac:dyDescent="0.2">
      <c r="A11" s="16"/>
      <c r="B11" s="17"/>
      <c r="C11" s="17"/>
      <c r="D11" s="17"/>
      <c r="E11" s="26"/>
      <c r="F11" s="26"/>
      <c r="G11" s="26"/>
      <c r="H11" s="26"/>
      <c r="I11" s="17"/>
      <c r="J11" s="17"/>
    </row>
    <row r="12" spans="1:26" ht="12.75" customHeight="1" x14ac:dyDescent="0.2"/>
    <row r="13" spans="1:26" ht="138.75" customHeight="1" x14ac:dyDescent="0.2">
      <c r="A13" s="52" t="s">
        <v>185</v>
      </c>
      <c r="B13" s="50"/>
      <c r="C13" s="50"/>
      <c r="D13" s="50"/>
      <c r="E13" s="50"/>
      <c r="F13" s="50"/>
      <c r="G13" s="50"/>
      <c r="H13" s="50"/>
      <c r="I13" s="50"/>
      <c r="J13" s="51"/>
    </row>
    <row r="14" spans="1:26" ht="12.75" customHeight="1" x14ac:dyDescent="0.2"/>
    <row r="15" spans="1:26" ht="75" customHeight="1" x14ac:dyDescent="0.2">
      <c r="A15" s="52" t="s">
        <v>186</v>
      </c>
      <c r="B15" s="50"/>
      <c r="C15" s="50"/>
      <c r="D15" s="50"/>
      <c r="E15" s="50"/>
      <c r="F15" s="50"/>
      <c r="G15" s="50"/>
      <c r="H15" s="50"/>
      <c r="I15" s="50"/>
      <c r="J15" s="51"/>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8"/>
      <c r="E26" s="18"/>
      <c r="F26" s="19"/>
      <c r="G26" s="19"/>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4">
    <mergeCell ref="D2:H2"/>
    <mergeCell ref="A5:J5"/>
    <mergeCell ref="A13:J13"/>
    <mergeCell ref="A15:J15"/>
  </mergeCells>
  <hyperlinks>
    <hyperlink ref="C8" r:id="rId1" xr:uid="{00000000-0004-0000-0800-000000000000}"/>
    <hyperlink ref="C9" r:id="rId2" xr:uid="{00000000-0004-0000-0800-000001000000}"/>
    <hyperlink ref="C10" r:id="rId3" xr:uid="{00000000-0004-0000-0800-000002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PC Veterinario</vt:lpstr>
      <vt:lpstr>PC Admin</vt:lpstr>
      <vt:lpstr>PC Desarrollador</vt:lpstr>
      <vt:lpstr>Portatil</vt:lpstr>
      <vt:lpstr>Teclado Admin Y Desarrollador</vt:lpstr>
      <vt:lpstr>Monitor Admin Y Desarrollador</vt:lpstr>
      <vt:lpstr>Mouse Admin Y Desarrollador</vt:lpstr>
      <vt:lpstr>Windows 10 Pro</vt:lpstr>
      <vt:lpstr>Office 365 business</vt:lpstr>
      <vt:lpstr>McAfee Antivirus</vt:lpstr>
      <vt:lpstr>Photoshop</vt:lpstr>
      <vt:lpstr>Hosting</vt:lpstr>
      <vt:lpstr>Dominio</vt:lpstr>
      <vt:lpstr>Base de datos</vt:lpstr>
      <vt:lpstr>Windows Server</vt:lpstr>
      <vt:lpstr>Visual Studio</vt:lpstr>
      <vt:lpstr>Internet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Administrador</dc:creator>
  <cp:lastModifiedBy>Carlos Camacho</cp:lastModifiedBy>
  <dcterms:created xsi:type="dcterms:W3CDTF">2010-11-08T17:12:41Z</dcterms:created>
  <dcterms:modified xsi:type="dcterms:W3CDTF">2024-09-05T22:15:07Z</dcterms:modified>
</cp:coreProperties>
</file>