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Coraline\ResumeProjects\"/>
    </mc:Choice>
  </mc:AlternateContent>
  <xr:revisionPtr revIDLastSave="0" documentId="8_{595219EC-10FA-41AA-A3C5-E93C274CF9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rtifications" sheetId="1" r:id="rId1"/>
    <sheet name="Sheet3" sheetId="4" r:id="rId2"/>
    <sheet name="Sheet1" sheetId="2" r:id="rId3"/>
  </sheets>
  <definedNames>
    <definedName name="_xlnm._FilterDatabase" localSheetId="0" hidden="1">Certifications!$B$1:$V$47</definedName>
    <definedName name="Z_D93DE928_213C_42F0_8269_81D2DB45734D_.wvu.FilterData" localSheetId="0" hidden="1">Certifications!$B$1:$T$40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R5" i="1"/>
  <c r="N3" i="1"/>
  <c r="N36" i="1"/>
  <c r="R3" i="1"/>
  <c r="R36" i="1"/>
  <c r="N2" i="1"/>
  <c r="R2" i="1"/>
  <c r="N37" i="1"/>
  <c r="R37" i="1"/>
  <c r="N35" i="1"/>
  <c r="R35" i="1"/>
  <c r="N6" i="1"/>
  <c r="R6" i="1"/>
  <c r="N27" i="1"/>
  <c r="N28" i="1"/>
  <c r="N25" i="1"/>
  <c r="N26" i="1"/>
  <c r="N22" i="1"/>
  <c r="N19" i="1"/>
  <c r="N11" i="1"/>
  <c r="N12" i="1"/>
  <c r="N13" i="1"/>
  <c r="N14" i="1"/>
  <c r="N38" i="1"/>
  <c r="N20" i="1"/>
  <c r="N24" i="1"/>
  <c r="N18" i="1"/>
  <c r="N16" i="1"/>
  <c r="N23" i="1"/>
  <c r="N21" i="1"/>
  <c r="N17" i="1"/>
  <c r="N30" i="1"/>
  <c r="N31" i="1"/>
  <c r="N10" i="1"/>
  <c r="N15" i="1"/>
  <c r="N9" i="1"/>
  <c r="N8" i="1"/>
  <c r="N7" i="1"/>
  <c r="N4" i="1"/>
  <c r="N32" i="1"/>
  <c r="N33" i="1"/>
  <c r="N34" i="1"/>
  <c r="N29" i="1"/>
  <c r="R34" i="1"/>
  <c r="R33" i="1"/>
  <c r="R38" i="1"/>
  <c r="R32" i="1"/>
  <c r="R31" i="1"/>
  <c r="R30" i="1"/>
  <c r="R4" i="1"/>
  <c r="R7" i="1"/>
  <c r="R8" i="1"/>
  <c r="R9" i="1"/>
  <c r="R10" i="1"/>
  <c r="R14" i="1"/>
  <c r="R13" i="1"/>
  <c r="R12" i="1"/>
  <c r="R11" i="1"/>
  <c r="R15" i="1"/>
  <c r="R16" i="1"/>
  <c r="R17" i="1"/>
  <c r="R18" i="1"/>
  <c r="R19" i="1"/>
  <c r="R20" i="1"/>
  <c r="I20" i="1"/>
  <c r="R21" i="1"/>
  <c r="I21" i="1"/>
  <c r="R22" i="1"/>
  <c r="R23" i="1"/>
  <c r="R24" i="1"/>
  <c r="I24" i="1"/>
  <c r="R26" i="1"/>
  <c r="R25" i="1"/>
  <c r="R27" i="1"/>
  <c r="I27" i="1"/>
  <c r="R28" i="1"/>
  <c r="R29" i="1"/>
  <c r="E49" i="1"/>
  <c r="F49" i="1" s="1"/>
  <c r="E51" i="1"/>
  <c r="F51" i="1" s="1"/>
  <c r="E54" i="1"/>
  <c r="F54" i="1" s="1"/>
  <c r="E50" i="1"/>
  <c r="F50" i="1" s="1"/>
  <c r="E53" i="1"/>
  <c r="F53" i="1" s="1"/>
  <c r="E52" i="1"/>
  <c r="F52" i="1" s="1"/>
  <c r="F55" i="1" l="1"/>
</calcChain>
</file>

<file path=xl/sharedStrings.xml><?xml version="1.0" encoding="utf-8"?>
<sst xmlns="http://schemas.openxmlformats.org/spreadsheetml/2006/main" count="480" uniqueCount="158">
  <si>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</si>
  <si>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</si>
  <si>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</si>
  <si>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</si>
  <si>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</si>
  <si>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</si>
  <si>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</si>
  <si>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</si>
  <si>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</si>
  <si>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</si>
  <si>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</si>
  <si>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</si>
  <si>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</si>
  <si>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</si>
  <si>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</si>
  <si>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</si>
  <si>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</si>
  <si>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</si>
  <si>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</si>
  <si>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</si>
  <si>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</si>
  <si>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</si>
  <si>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</si>
  <si>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</si>
  <si>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</si>
  <si>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</si>
  <si>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</si>
  <si>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</si>
  <si>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</si>
  <si>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</si>
  <si>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</si>
  <si>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</si>
  <si>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</si>
  <si>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</si>
  <si>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</si>
  <si>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</si>
  <si>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</si>
  <si>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</si>
  <si>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</si>
  <si>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</si>
  <si>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</si>
  <si>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</si>
  <si>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</si>
  <si>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</si>
  <si>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</si>
  <si>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</si>
  <si>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</si>
  <si>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</si>
  <si>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</si>
  <si>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</si>
  <si>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</si>
  <si>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</si>
  <si>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</si>
  <si>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</si>
  <si>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</si>
  <si>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</si>
  <si>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</si>
  <si>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</si>
  <si>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</si>
  <si>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</si>
  <si>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https://www.coursera.org/account/accomplishments/professional-cert/WVT55DR6YP55</t>
  </si>
  <si>
    <t>Vetjobs</t>
  </si>
  <si>
    <t>Data Science Certificate</t>
  </si>
  <si>
    <t>https://ecornell.edu</t>
  </si>
  <si>
    <t>Unit</t>
  </si>
  <si>
    <t>IBM</t>
  </si>
  <si>
    <t>https://www.coursera.org/account/accomplishments/professional-cert/CMXGKU9D2JRX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</si>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</sst>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Done&quot;;&quot;&quot;;&quot;&quot;"/>
  </numFmts>
  <fonts count="20" x14ac:knownFonts="1">
    <font>
      <sz val="11"/>
      <color theme="1"/>
      <name val="Calibri"/>
      <scheme val="minor"/>
    </font>
    <font>
      <b/>
      <sz val="12"/>
      <color rgb="FF18606C"/>
      <name val="Courier New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00"/>
      <name val="Arial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2">
    <xf numFmtId="0" fontId="0" fillId="0" borderId="0" xfId="0" applyFont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44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 wrapText="1"/>
    </xf>
    <xf numFmtId="3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164" fontId="2" fillId="0" borderId="8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44" fontId="2" fillId="0" borderId="8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3" fontId="13" fillId="0" borderId="3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44" fontId="13" fillId="0" borderId="1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44" fontId="13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4" fontId="1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4" xfId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44" fontId="17" fillId="0" borderId="4" xfId="0" applyNumberFormat="1" applyFont="1" applyBorder="1" applyAlignment="1">
      <alignment horizontal="center" vertical="center" wrapText="1"/>
    </xf>
    <xf numFmtId="3" fontId="17" fillId="0" borderId="4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4" fillId="0" borderId="4" xfId="0" applyNumberFormat="1" applyFont="1" applyBorder="1" applyAlignment="1">
      <alignment horizontal="center" vertical="center" wrapText="1"/>
    </xf>
    <xf numFmtId="164" fontId="16" fillId="0" borderId="4" xfId="1" applyNumberForma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8" totalsRowShown="0" headerRowDxfId="50" dataDxfId="48" headerRowBorderDxfId="49" tableBorderDxfId="47">
  <autoFilter ref="B1:Y38" xr:uid="{00000000-0009-0000-0100-000001000000}"/>
  <sortState xmlns:xlrd2="http://schemas.microsoft.com/office/spreadsheetml/2017/richdata2" ref="B2:Y38">
    <sortCondition descending="1" ref="J1:J38"/>
  </sortState>
  <tableColumns count="24">
    <tableColumn id="1" xr3:uid="{00000000-0010-0000-0000-000001000000}" name="My Certifications" dataDxfId="46"/>
    <tableColumn id="2" xr3:uid="{00000000-0010-0000-0000-000002000000}" name="Organization" dataDxfId="45"/>
    <tableColumn id="3" xr3:uid="{00000000-0010-0000-0000-000003000000}" name="Concentration " dataDxfId="44"/>
    <tableColumn id="23" xr3:uid="{00000000-0010-0000-0000-000017000000}" name="Skill 1" dataDxfId="43"/>
    <tableColumn id="24" xr3:uid="{00000000-0010-0000-0000-000018000000}" name="Skill 2" dataDxfId="42"/>
    <tableColumn id="4" xr3:uid="{00000000-0010-0000-0000-000004000000}" name="Organization URL" dataDxfId="41"/>
    <tableColumn id="21" xr3:uid="{00000000-0010-0000-0000-000015000000}" name="Type" dataDxfId="40"/>
    <tableColumn id="5" xr3:uid="{00000000-0010-0000-0000-000005000000}" name="START DATE" dataDxfId="39"/>
    <tableColumn id="6" xr3:uid="{00000000-0010-0000-0000-000006000000}" name="FINISH DATE" dataDxfId="38"/>
    <tableColumn id="22" xr3:uid="{00000000-0010-0000-0000-000016000000}" name="FINISH Date Goal" dataDxfId="37"/>
    <tableColumn id="7" xr3:uid="{00000000-0010-0000-0000-000007000000}" name="ReCertification Date" dataDxfId="36"/>
    <tableColumn id="8" xr3:uid="{00000000-0010-0000-0000-000008000000}" name="% COMPLETE" dataDxfId="35"/>
    <tableColumn id="9" xr3:uid="{00000000-0010-0000-0000-000009000000}" name="Status" dataDxfId="34">
      <calculatedColumnFormula>--(Certification_Table[[#This Row],[% COMPLETE]]&gt;=1)</calculatedColumnFormula>
    </tableColumn>
    <tableColumn id="10" xr3:uid="{00000000-0010-0000-0000-00000A000000}" name="URL" dataDxfId="33"/>
    <tableColumn id="11" xr3:uid="{00000000-0010-0000-0000-00000B000000}" name="Exam/Training Cost" dataDxfId="32"/>
    <tableColumn id="12" xr3:uid="{00000000-0010-0000-0000-00000C000000}" name="Exam Attempts" dataDxfId="31"/>
    <tableColumn id="13" xr3:uid="{00000000-0010-0000-0000-00000D000000}" name="Total Costs" dataDxfId="30">
      <calculatedColumnFormula>Q2*P2</calculatedColumnFormula>
    </tableColumn>
    <tableColumn id="14" xr3:uid="{00000000-0010-0000-0000-00000E000000}" name="Funding Source" dataDxfId="29"/>
    <tableColumn id="15" xr3:uid="{00000000-0010-0000-0000-00000F000000}" name="Additional Study Expenses" dataDxfId="28"/>
    <tableColumn id="16" xr3:uid="{00000000-0010-0000-0000-000010000000}" name="Best Study Resource" dataDxfId="27"/>
    <tableColumn id="17" xr3:uid="{00000000-0010-0000-0000-000011000000}" name="Personal Expenses " dataDxfId="26"/>
    <tableColumn id="18" xr3:uid="{00000000-0010-0000-0000-000012000000}" name="NOTES" dataDxfId="25"/>
    <tableColumn id="19" xr3:uid="{00000000-0010-0000-0000-000013000000}" name="Additional Study Resource" dataDxfId="24"/>
    <tableColumn id="20" xr3:uid="{00000000-0010-0000-0000-000014000000}" name="Additional Study Resource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8:B55" totalsRowShown="0" headerRowDxfId="22" dataDxfId="20" headerRowBorderDxfId="21" tableBorderDxfId="19" totalsRowBorderDxfId="18">
  <autoFilter ref="B48:B55" xr:uid="{00000000-0009-0000-0100-000002000000}"/>
  <tableColumns count="1">
    <tableColumn id="1" xr3:uid="{00000000-0010-0000-0100-000001000000}" name="Membership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8:C55" totalsRowShown="0" headerRowDxfId="16" dataDxfId="14" headerRowBorderDxfId="15" tableBorderDxfId="13" totalsRowBorderDxfId="12">
  <autoFilter ref="C48:C55" xr:uid="{00000000-0009-0000-0100-000003000000}"/>
  <tableColumns count="1">
    <tableColumn id="1" xr3:uid="{00000000-0010-0000-0200-000001000000}" name="Goa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8:D56" totalsRowShown="0" headerRowBorderDxfId="10" tableBorderDxfId="9" totalsRowBorderDxfId="8">
  <autoFilter ref="D48:D56" xr:uid="{00000000-0009-0000-0100-000004000000}"/>
  <tableColumns count="1">
    <tableColumn id="1" xr3:uid="{00000000-0010-0000-0300-000001000000}" name="Resources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8:F55" totalsRowShown="0" headerRowBorderDxfId="6" tableBorderDxfId="5" totalsRowBorderDxfId="4">
  <autoFilter ref="E48:F55" xr:uid="{00000000-0009-0000-0100-000005000000}"/>
  <tableColumns count="2">
    <tableColumn id="1" xr3:uid="{00000000-0010-0000-0400-000001000000}" name="Funding Source" dataDxfId="3"/>
    <tableColumn id="2" xr3:uid="{00000000-0010-0000-0400-000002000000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ornell.edu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certification/learn/lecture/28440872?start=1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my.pmi.org/" TargetMode="External"/><Relationship Id="rId68" Type="http://schemas.openxmlformats.org/officeDocument/2006/relationships/hyperlink" Target="https://www.linkedin.com/learning/?accountId=99504138&amp;u=99504138&amp;success=true&amp;authUUID=X4Km0q9nSXKChkzdaxXZow%3D%3D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elearning.iact.ie/" TargetMode="External"/><Relationship Id="rId40" Type="http://schemas.openxmlformats.org/officeDocument/2006/relationships/hyperlink" Target="https://my.pmi.org/" TargetMode="External"/><Relationship Id="rId45" Type="http://schemas.openxmlformats.org/officeDocument/2006/relationships/hyperlink" Target="https://www.6sigmacertificationonline.com/" TargetMode="External"/><Relationship Id="rId53" Type="http://schemas.openxmlformats.org/officeDocument/2006/relationships/hyperlink" Target="https://www.pmi.org/" TargetMode="External"/><Relationship Id="rId58" Type="http://schemas.openxmlformats.org/officeDocument/2006/relationships/hyperlink" Target="https://elearning.iact.ie/" TargetMode="External"/><Relationship Id="rId66" Type="http://schemas.openxmlformats.org/officeDocument/2006/relationships/hyperlink" Target="https://ibmcsr.udemy.com/organization/home/" TargetMode="External"/><Relationship Id="rId74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www.coursera.org/" TargetMode="External"/><Relationship Id="rId30" Type="http://schemas.openxmlformats.org/officeDocument/2006/relationships/hyperlink" Target="https://portal.shrm.org/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ibmcsr.udemy.com/course/lean-management-p2-certification/learn/lecture/30455836?start=0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www.atc-training.net/" TargetMode="External"/><Relationship Id="rId64" Type="http://schemas.openxmlformats.org/officeDocument/2006/relationships/hyperlink" Target="https://www.coursera.org/programs/casy-on-demand-learning-program-yul8r?currentTab=CATALOG" TargetMode="External"/><Relationship Id="rId69" Type="http://schemas.openxmlformats.org/officeDocument/2006/relationships/hyperlink" Target="https://docs.microsoft.com/en-us/learn/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roject-management-prepcast.com/pmi-acp-exam" TargetMode="External"/><Relationship Id="rId72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www.coursera.org/account/accomplishments/professional-cert/WVT55DR6YP55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elearning.iact.ie/skill/371445/qbgzCjeT" TargetMode="External"/><Relationship Id="rId46" Type="http://schemas.openxmlformats.org/officeDocument/2006/relationships/hyperlink" Target="https://courses.sixsigmaglobalinstitute.com/enrollments" TargetMode="External"/><Relationship Id="rId59" Type="http://schemas.openxmlformats.org/officeDocument/2006/relationships/hyperlink" Target="https://elearning.iact.ie/skill/371445/qbgzCjeT" TargetMode="External"/><Relationship Id="rId67" Type="http://schemas.openxmlformats.org/officeDocument/2006/relationships/hyperlink" Target="https://usarmy.skillport.com/skillportfe/custom/login/usarmy/login.action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certification/learn/lecture/28440872?start=1" TargetMode="External"/><Relationship Id="rId54" Type="http://schemas.openxmlformats.org/officeDocument/2006/relationships/hyperlink" Target="https://www.onlinepmti.com/ACP" TargetMode="External"/><Relationship Id="rId62" Type="http://schemas.openxmlformats.org/officeDocument/2006/relationships/hyperlink" Target="https://www.pmi.org/" TargetMode="External"/><Relationship Id="rId70" Type="http://schemas.openxmlformats.org/officeDocument/2006/relationships/hyperlink" Target="https://esi.microsoft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www.coursera.org/account/accomplishments/professional-cert/CMXGKU9D2JRX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mi.org/" TargetMode="External"/><Relationship Id="rId57" Type="http://schemas.openxmlformats.org/officeDocument/2006/relationships/hyperlink" Target="https://www.atc-training.net/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ibmcsr.udemy.com/course/lean-management-p2-certification/learn/lecture/30455836?start=0" TargetMode="External"/><Relationship Id="rId52" Type="http://schemas.openxmlformats.org/officeDocument/2006/relationships/hyperlink" Target="https://www.pmtraining.com/public/pMemberLogin.aspx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skills.yourlearning.ibm.com/?lang=en" TargetMode="External"/><Relationship Id="rId73" Type="http://schemas.openxmlformats.org/officeDocument/2006/relationships/hyperlink" Target="https://armyeitaas.sharepoint-mil.us/teams/FCS-UofSCDataAnalyticsProgram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www.pmi.org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my.pmi.org/" TargetMode="External"/><Relationship Id="rId55" Type="http://schemas.openxmlformats.org/officeDocument/2006/relationships/hyperlink" Target="https://www.onlinepmti.com/ACP/home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ecornell.cornell.edu/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shr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6"/>
  <sheetViews>
    <sheetView showGridLines="0" tabSelected="1" zoomScale="80" zoomScaleNormal="8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F53" sqref="F53"/>
    </sheetView>
  </sheetViews>
  <sheetFormatPr defaultColWidth="14.42578125" defaultRowHeight="15" customHeight="1" x14ac:dyDescent="0.25"/>
  <cols>
    <col min="1" max="1" width="2.7109375" customWidth="1"/>
    <col min="2" max="2" width="39.5703125" customWidth="1"/>
    <col min="3" max="3" width="29.28515625" customWidth="1"/>
    <col min="4" max="4" width="23.140625" customWidth="1"/>
    <col min="5" max="5" width="19.42578125" bestFit="1" customWidth="1"/>
    <col min="6" max="6" width="19.42578125" customWidth="1"/>
    <col min="7" max="7" width="19.140625" customWidth="1"/>
    <col min="8" max="9" width="31.7109375" customWidth="1"/>
    <col min="10" max="10" width="17.7109375" customWidth="1"/>
    <col min="11" max="11" width="12.28515625" customWidth="1"/>
    <col min="12" max="12" width="29.85546875" customWidth="1"/>
    <col min="13" max="13" width="28.7109375" customWidth="1"/>
    <col min="14" max="14" width="21.7109375" customWidth="1"/>
    <col min="15" max="15" width="19.42578125" customWidth="1"/>
    <col min="16" max="16" width="27.140625" customWidth="1"/>
    <col min="17" max="17" width="41.7109375" customWidth="1"/>
    <col min="18" max="18" width="30.28515625" customWidth="1"/>
    <col min="19" max="19" width="30.5703125" customWidth="1"/>
    <col min="20" max="20" width="24.85546875" customWidth="1"/>
    <col min="21" max="21" width="38.85546875" customWidth="1"/>
    <col min="22" max="22" width="40.28515625" customWidth="1"/>
    <col min="23" max="30" width="8.5703125" customWidth="1"/>
  </cols>
  <sheetData>
    <row r="1" spans="2:25" ht="82.5" x14ac:dyDescent="0.25">
      <c r="B1" s="36" t="s">
        <v>0</v>
      </c>
      <c r="C1" s="37" t="s">
        <v>1</v>
      </c>
      <c r="D1" s="37" t="s">
        <v>2</v>
      </c>
      <c r="E1" s="69" t="s">
        <v>151</v>
      </c>
      <c r="F1" s="69" t="s">
        <v>152</v>
      </c>
      <c r="G1" s="37" t="s">
        <v>3</v>
      </c>
      <c r="H1" s="37" t="s">
        <v>129</v>
      </c>
      <c r="I1" s="38" t="s">
        <v>4</v>
      </c>
      <c r="J1" s="37" t="s">
        <v>5</v>
      </c>
      <c r="K1" s="37" t="s">
        <v>143</v>
      </c>
      <c r="L1" s="37" t="s">
        <v>6</v>
      </c>
      <c r="M1" s="39" t="s">
        <v>7</v>
      </c>
      <c r="N1" s="37" t="s">
        <v>8</v>
      </c>
      <c r="O1" s="37" t="s">
        <v>9</v>
      </c>
      <c r="P1" s="37" t="s">
        <v>10</v>
      </c>
      <c r="Q1" s="40" t="s">
        <v>11</v>
      </c>
      <c r="R1" s="37" t="s">
        <v>12</v>
      </c>
      <c r="S1" s="37" t="s">
        <v>13</v>
      </c>
      <c r="T1" s="41" t="s">
        <v>14</v>
      </c>
      <c r="U1" s="37" t="s">
        <v>15</v>
      </c>
      <c r="V1" s="37" t="s">
        <v>16</v>
      </c>
      <c r="W1" s="37" t="s">
        <v>17</v>
      </c>
      <c r="X1" s="37" t="s">
        <v>18</v>
      </c>
      <c r="Y1" s="37" t="s">
        <v>122</v>
      </c>
    </row>
    <row r="2" spans="2:25" ht="75" x14ac:dyDescent="0.25">
      <c r="B2" s="42" t="s">
        <v>110</v>
      </c>
      <c r="C2" s="43" t="s">
        <v>57</v>
      </c>
      <c r="D2" s="43" t="s">
        <v>97</v>
      </c>
      <c r="E2" s="59" t="s">
        <v>97</v>
      </c>
      <c r="F2" s="59"/>
      <c r="G2" s="50" t="s">
        <v>144</v>
      </c>
      <c r="H2" s="50" t="s">
        <v>131</v>
      </c>
      <c r="I2" s="45">
        <v>44501</v>
      </c>
      <c r="J2" s="45">
        <v>44693</v>
      </c>
      <c r="K2" s="45">
        <v>44652</v>
      </c>
      <c r="L2" s="45"/>
      <c r="M2" s="46">
        <v>0.75</v>
      </c>
      <c r="N2" s="3">
        <f>--(Certification_Table[[#This Row],[% COMPLETE]]&gt;=1)</f>
        <v>0</v>
      </c>
      <c r="O2" s="1"/>
      <c r="P2" s="2">
        <v>300</v>
      </c>
      <c r="Q2" s="5">
        <v>1</v>
      </c>
      <c r="R2" s="2">
        <f>Q2*P2</f>
        <v>300</v>
      </c>
      <c r="S2" s="3" t="s">
        <v>61</v>
      </c>
      <c r="T2" s="2"/>
      <c r="U2" s="3"/>
      <c r="V2" s="43"/>
      <c r="W2" s="43"/>
      <c r="X2" s="3"/>
      <c r="Y2" s="3"/>
    </row>
    <row r="3" spans="2:25" ht="75" x14ac:dyDescent="0.25">
      <c r="B3" s="67" t="s">
        <v>145</v>
      </c>
      <c r="C3" s="59" t="s">
        <v>65</v>
      </c>
      <c r="D3" s="59" t="s">
        <v>58</v>
      </c>
      <c r="E3" s="59" t="s">
        <v>138</v>
      </c>
      <c r="F3" s="59" t="s">
        <v>47</v>
      </c>
      <c r="G3" s="60" t="s">
        <v>146</v>
      </c>
      <c r="H3" s="60" t="s">
        <v>131</v>
      </c>
      <c r="I3" s="61">
        <v>44835</v>
      </c>
      <c r="J3" s="61">
        <v>44687</v>
      </c>
      <c r="K3" s="61">
        <v>44743</v>
      </c>
      <c r="L3" s="61"/>
      <c r="M3" s="62">
        <v>0.75</v>
      </c>
      <c r="N3" s="63">
        <f>--(Certification_Table[[#This Row],[% COMPLETE]]&gt;=1)</f>
        <v>0</v>
      </c>
      <c r="O3" s="64"/>
      <c r="P3" s="65">
        <v>300</v>
      </c>
      <c r="Q3" s="66">
        <v>1</v>
      </c>
      <c r="R3" s="65">
        <f>Q3*P3</f>
        <v>300</v>
      </c>
      <c r="S3" s="63" t="s">
        <v>61</v>
      </c>
      <c r="T3" s="65"/>
      <c r="U3" s="63"/>
      <c r="V3" s="59"/>
      <c r="W3" s="59"/>
      <c r="X3" s="63"/>
      <c r="Y3" s="63"/>
    </row>
    <row r="4" spans="2:25" ht="90" x14ac:dyDescent="0.25">
      <c r="B4" s="42" t="s">
        <v>84</v>
      </c>
      <c r="C4" s="43" t="s">
        <v>73</v>
      </c>
      <c r="D4" s="43" t="s">
        <v>74</v>
      </c>
      <c r="E4" s="59" t="s">
        <v>74</v>
      </c>
      <c r="F4" s="59"/>
      <c r="G4" s="47" t="s">
        <v>75</v>
      </c>
      <c r="H4" s="50" t="s">
        <v>130</v>
      </c>
      <c r="I4" s="45">
        <v>44618</v>
      </c>
      <c r="J4" s="45">
        <v>44660</v>
      </c>
      <c r="K4" s="45">
        <v>44682</v>
      </c>
      <c r="L4" s="45"/>
      <c r="M4" s="46">
        <v>0</v>
      </c>
      <c r="N4" s="3">
        <f>--(Certification_Table[[#This Row],[% COMPLETE]]&gt;=1)</f>
        <v>0</v>
      </c>
      <c r="O4" s="1" t="s">
        <v>76</v>
      </c>
      <c r="P4" s="2">
        <v>270</v>
      </c>
      <c r="Q4" s="5">
        <v>1</v>
      </c>
      <c r="R4" s="2">
        <f>Q4*P4</f>
        <v>270</v>
      </c>
      <c r="S4" s="3" t="s">
        <v>39</v>
      </c>
      <c r="T4" s="2"/>
      <c r="U4" s="3"/>
      <c r="V4" s="43"/>
      <c r="W4" s="43" t="s">
        <v>85</v>
      </c>
      <c r="X4" s="3"/>
      <c r="Y4" s="3"/>
    </row>
    <row r="5" spans="2:25" ht="60" x14ac:dyDescent="0.25">
      <c r="B5" s="42" t="s">
        <v>156</v>
      </c>
      <c r="C5" s="43" t="s">
        <v>27</v>
      </c>
      <c r="D5" s="43" t="s">
        <v>157</v>
      </c>
      <c r="E5" s="43" t="s">
        <v>52</v>
      </c>
      <c r="F5" s="43"/>
      <c r="G5" s="50" t="s">
        <v>29</v>
      </c>
      <c r="H5" s="50" t="s">
        <v>130</v>
      </c>
      <c r="I5" s="45">
        <v>44646</v>
      </c>
      <c r="J5" s="45">
        <v>44647</v>
      </c>
      <c r="K5" s="45">
        <v>44647</v>
      </c>
      <c r="L5" s="45"/>
      <c r="M5" s="46">
        <v>1</v>
      </c>
      <c r="N5" s="3">
        <f>--(Certification_Table[[#This Row],[% COMPLETE]]&gt;=1)</f>
        <v>1</v>
      </c>
      <c r="O5" s="1" t="s">
        <v>30</v>
      </c>
      <c r="P5" s="2">
        <v>99</v>
      </c>
      <c r="Q5" s="5">
        <v>1</v>
      </c>
      <c r="R5" s="2">
        <f>Q5*P5</f>
        <v>99</v>
      </c>
      <c r="S5" s="3" t="s">
        <v>31</v>
      </c>
      <c r="T5" s="2"/>
      <c r="U5" s="3"/>
      <c r="V5" s="43"/>
      <c r="W5" s="43"/>
      <c r="X5" s="3"/>
      <c r="Y5" s="3"/>
    </row>
    <row r="6" spans="2:25" ht="75" x14ac:dyDescent="0.25">
      <c r="B6" s="42" t="s">
        <v>132</v>
      </c>
      <c r="C6" s="43" t="s">
        <v>133</v>
      </c>
      <c r="D6" s="59" t="s">
        <v>58</v>
      </c>
      <c r="E6" s="59" t="s">
        <v>54</v>
      </c>
      <c r="F6" s="59" t="s">
        <v>47</v>
      </c>
      <c r="G6" s="51" t="s">
        <v>134</v>
      </c>
      <c r="H6" s="72" t="s">
        <v>131</v>
      </c>
      <c r="I6" s="45">
        <v>44634</v>
      </c>
      <c r="J6" s="45">
        <v>44645</v>
      </c>
      <c r="K6" s="45">
        <v>44645</v>
      </c>
      <c r="L6" s="45"/>
      <c r="M6" s="46">
        <v>1</v>
      </c>
      <c r="N6" s="3">
        <f>--(Certification_Table[[#This Row],[% COMPLETE]]&gt;=1)</f>
        <v>1</v>
      </c>
      <c r="O6" s="73" t="s">
        <v>134</v>
      </c>
      <c r="P6" s="2">
        <v>6000</v>
      </c>
      <c r="Q6" s="5">
        <v>1</v>
      </c>
      <c r="R6" s="2">
        <f>Q6*P6</f>
        <v>6000</v>
      </c>
      <c r="S6" s="3" t="s">
        <v>24</v>
      </c>
      <c r="T6" s="2">
        <v>0</v>
      </c>
      <c r="U6" s="3"/>
      <c r="V6" s="43"/>
      <c r="W6" s="3" t="s">
        <v>135</v>
      </c>
      <c r="X6" s="3"/>
      <c r="Y6" s="74"/>
    </row>
    <row r="7" spans="2:25" ht="33" customHeight="1" x14ac:dyDescent="0.25">
      <c r="B7" s="42" t="s">
        <v>82</v>
      </c>
      <c r="C7" s="43" t="s">
        <v>35</v>
      </c>
      <c r="D7" s="43" t="s">
        <v>74</v>
      </c>
      <c r="E7" s="59" t="s">
        <v>74</v>
      </c>
      <c r="F7" s="59"/>
      <c r="G7" s="47" t="s">
        <v>37</v>
      </c>
      <c r="H7" s="50" t="s">
        <v>130</v>
      </c>
      <c r="I7" s="45">
        <v>44593</v>
      </c>
      <c r="J7" s="45">
        <v>44634</v>
      </c>
      <c r="K7" s="45"/>
      <c r="L7" s="45"/>
      <c r="M7" s="46">
        <v>1</v>
      </c>
      <c r="N7" s="3">
        <f>--(Certification_Table[[#This Row],[% COMPLETE]]&gt;=1)</f>
        <v>1</v>
      </c>
      <c r="O7" s="1" t="s">
        <v>38</v>
      </c>
      <c r="P7" s="2">
        <v>270</v>
      </c>
      <c r="Q7" s="5">
        <v>1</v>
      </c>
      <c r="R7" s="2">
        <f>Q7*P7</f>
        <v>270</v>
      </c>
      <c r="S7" s="3" t="s">
        <v>39</v>
      </c>
      <c r="T7" s="2"/>
      <c r="U7" s="3"/>
      <c r="V7" s="43"/>
      <c r="W7" s="43" t="s">
        <v>83</v>
      </c>
      <c r="X7" s="3"/>
      <c r="Y7" s="3"/>
    </row>
    <row r="8" spans="2:25" ht="33" customHeight="1" x14ac:dyDescent="0.25">
      <c r="B8" s="42" t="s">
        <v>80</v>
      </c>
      <c r="C8" s="43" t="s">
        <v>78</v>
      </c>
      <c r="D8" s="43" t="s">
        <v>36</v>
      </c>
      <c r="E8" s="59" t="s">
        <v>36</v>
      </c>
      <c r="F8" s="59"/>
      <c r="G8" s="47" t="s">
        <v>81</v>
      </c>
      <c r="H8" s="50" t="s">
        <v>130</v>
      </c>
      <c r="I8" s="45">
        <v>44614</v>
      </c>
      <c r="J8" s="45">
        <v>44615</v>
      </c>
      <c r="K8" s="45"/>
      <c r="L8" s="45"/>
      <c r="M8" s="46">
        <v>1</v>
      </c>
      <c r="N8" s="3">
        <f>--(Certification_Table[[#This Row],[% COMPLETE]]&gt;=1)</f>
        <v>1</v>
      </c>
      <c r="O8" s="47" t="s">
        <v>81</v>
      </c>
      <c r="P8" s="2">
        <v>100</v>
      </c>
      <c r="Q8" s="5">
        <v>1</v>
      </c>
      <c r="R8" s="2">
        <f>Q8*P8</f>
        <v>100</v>
      </c>
      <c r="S8" s="3" t="s">
        <v>61</v>
      </c>
      <c r="T8" s="2"/>
      <c r="U8" s="3"/>
      <c r="V8" s="43"/>
      <c r="W8" s="43"/>
      <c r="X8" s="3"/>
      <c r="Y8" s="3"/>
    </row>
    <row r="9" spans="2:25" ht="33" customHeight="1" x14ac:dyDescent="0.25">
      <c r="B9" s="42" t="s">
        <v>77</v>
      </c>
      <c r="C9" s="43" t="s">
        <v>78</v>
      </c>
      <c r="D9" s="43" t="s">
        <v>36</v>
      </c>
      <c r="E9" s="59" t="s">
        <v>36</v>
      </c>
      <c r="F9" s="59"/>
      <c r="G9" s="47" t="s">
        <v>79</v>
      </c>
      <c r="H9" s="50" t="s">
        <v>130</v>
      </c>
      <c r="I9" s="45">
        <v>44613</v>
      </c>
      <c r="J9" s="45">
        <v>44614</v>
      </c>
      <c r="K9" s="45"/>
      <c r="L9" s="45"/>
      <c r="M9" s="46">
        <v>1</v>
      </c>
      <c r="N9" s="3">
        <f>--(Certification_Table[[#This Row],[% COMPLETE]]&gt;=1)</f>
        <v>1</v>
      </c>
      <c r="O9" s="47" t="s">
        <v>79</v>
      </c>
      <c r="P9" s="2">
        <v>100</v>
      </c>
      <c r="Q9" s="5">
        <v>1</v>
      </c>
      <c r="R9" s="2">
        <f>Q9*P9</f>
        <v>100</v>
      </c>
      <c r="S9" s="3" t="s">
        <v>61</v>
      </c>
      <c r="T9" s="2"/>
      <c r="U9" s="3"/>
      <c r="V9" s="43"/>
      <c r="W9" s="43"/>
      <c r="X9" s="3"/>
      <c r="Y9" s="3"/>
    </row>
    <row r="10" spans="2:25" ht="33" customHeight="1" x14ac:dyDescent="0.25">
      <c r="B10" s="42" t="s">
        <v>72</v>
      </c>
      <c r="C10" s="43" t="s">
        <v>73</v>
      </c>
      <c r="D10" s="43" t="s">
        <v>74</v>
      </c>
      <c r="E10" s="59" t="s">
        <v>74</v>
      </c>
      <c r="F10" s="59"/>
      <c r="G10" s="47" t="s">
        <v>75</v>
      </c>
      <c r="H10" s="50" t="s">
        <v>130</v>
      </c>
      <c r="I10" s="45">
        <v>44571</v>
      </c>
      <c r="J10" s="45">
        <v>44611</v>
      </c>
      <c r="K10" s="45"/>
      <c r="L10" s="45">
        <v>44976</v>
      </c>
      <c r="M10" s="46">
        <v>1</v>
      </c>
      <c r="N10" s="3">
        <f>--(Certification_Table[[#This Row],[% COMPLETE]]&gt;=1)</f>
        <v>1</v>
      </c>
      <c r="O10" s="1" t="s">
        <v>76</v>
      </c>
      <c r="P10" s="2">
        <v>270</v>
      </c>
      <c r="Q10" s="5">
        <v>1</v>
      </c>
      <c r="R10" s="2">
        <f>Q10*P10</f>
        <v>270</v>
      </c>
      <c r="S10" s="3" t="s">
        <v>39</v>
      </c>
      <c r="T10" s="2"/>
      <c r="U10" s="3"/>
      <c r="V10" s="43"/>
      <c r="W10" s="43"/>
      <c r="X10" s="3"/>
      <c r="Y10" s="3"/>
    </row>
    <row r="11" spans="2:25" ht="33" customHeight="1" x14ac:dyDescent="0.25">
      <c r="B11" s="42" t="s">
        <v>68</v>
      </c>
      <c r="C11" s="43" t="s">
        <v>46</v>
      </c>
      <c r="D11" s="43" t="s">
        <v>47</v>
      </c>
      <c r="E11" s="59" t="s">
        <v>47</v>
      </c>
      <c r="F11" s="59"/>
      <c r="G11" s="47" t="s">
        <v>48</v>
      </c>
      <c r="H11" s="44" t="s">
        <v>130</v>
      </c>
      <c r="I11" s="45">
        <v>44409</v>
      </c>
      <c r="J11" s="45">
        <v>44598</v>
      </c>
      <c r="K11" s="45"/>
      <c r="L11" s="45"/>
      <c r="M11" s="46">
        <v>1</v>
      </c>
      <c r="N11" s="3">
        <f>--(Certification_Table[[#This Row],[% COMPLETE]]&gt;=1)</f>
        <v>1</v>
      </c>
      <c r="O11" s="16" t="s">
        <v>49</v>
      </c>
      <c r="P11" s="2">
        <v>0</v>
      </c>
      <c r="Q11" s="5">
        <v>1</v>
      </c>
      <c r="R11" s="2">
        <f>Q11*P11</f>
        <v>0</v>
      </c>
      <c r="S11" s="3" t="s">
        <v>50</v>
      </c>
      <c r="T11" s="2"/>
      <c r="U11" s="3"/>
      <c r="V11" s="43"/>
      <c r="W11" s="43"/>
      <c r="X11" s="3"/>
      <c r="Y11" s="3"/>
    </row>
    <row r="12" spans="2:25" ht="33" customHeight="1" x14ac:dyDescent="0.25">
      <c r="B12" s="42" t="s">
        <v>69</v>
      </c>
      <c r="C12" s="43" t="s">
        <v>46</v>
      </c>
      <c r="D12" s="43" t="s">
        <v>47</v>
      </c>
      <c r="E12" s="59" t="s">
        <v>47</v>
      </c>
      <c r="F12" s="59"/>
      <c r="G12" s="49" t="s">
        <v>48</v>
      </c>
      <c r="H12" s="44" t="s">
        <v>130</v>
      </c>
      <c r="I12" s="45">
        <v>44409</v>
      </c>
      <c r="J12" s="45">
        <v>44598</v>
      </c>
      <c r="K12" s="45"/>
      <c r="L12" s="45"/>
      <c r="M12" s="46">
        <v>1</v>
      </c>
      <c r="N12" s="3">
        <f>--(Certification_Table[[#This Row],[% COMPLETE]]&gt;=1)</f>
        <v>1</v>
      </c>
      <c r="O12" s="1" t="s">
        <v>49</v>
      </c>
      <c r="P12" s="2">
        <v>0</v>
      </c>
      <c r="Q12" s="5">
        <v>1</v>
      </c>
      <c r="R12" s="2">
        <f>Q12*P12</f>
        <v>0</v>
      </c>
      <c r="S12" s="3" t="s">
        <v>50</v>
      </c>
      <c r="T12" s="2"/>
      <c r="U12" s="3"/>
      <c r="V12" s="43"/>
      <c r="W12" s="43"/>
      <c r="X12" s="3"/>
      <c r="Y12" s="3"/>
    </row>
    <row r="13" spans="2:25" ht="45" x14ac:dyDescent="0.25">
      <c r="B13" s="42" t="s">
        <v>70</v>
      </c>
      <c r="C13" s="43" t="s">
        <v>46</v>
      </c>
      <c r="D13" s="43" t="s">
        <v>47</v>
      </c>
      <c r="E13" s="59" t="s">
        <v>47</v>
      </c>
      <c r="F13" s="59"/>
      <c r="G13" s="49" t="s">
        <v>48</v>
      </c>
      <c r="H13" s="44" t="s">
        <v>130</v>
      </c>
      <c r="I13" s="45">
        <v>44409</v>
      </c>
      <c r="J13" s="45">
        <v>44598</v>
      </c>
      <c r="K13" s="45"/>
      <c r="L13" s="45"/>
      <c r="M13" s="46">
        <v>1</v>
      </c>
      <c r="N13" s="3">
        <f>--(Certification_Table[[#This Row],[% COMPLETE]]&gt;=1)</f>
        <v>1</v>
      </c>
      <c r="O13" s="1" t="s">
        <v>49</v>
      </c>
      <c r="P13" s="2">
        <v>0</v>
      </c>
      <c r="Q13" s="5">
        <v>1</v>
      </c>
      <c r="R13" s="2">
        <f>Q13*P13</f>
        <v>0</v>
      </c>
      <c r="S13" s="3" t="s">
        <v>50</v>
      </c>
      <c r="T13" s="2"/>
      <c r="U13" s="3"/>
      <c r="V13" s="43"/>
      <c r="W13" s="43"/>
      <c r="X13" s="3"/>
      <c r="Y13" s="3"/>
    </row>
    <row r="14" spans="2:25" ht="45" x14ac:dyDescent="0.25">
      <c r="B14" s="42" t="s">
        <v>71</v>
      </c>
      <c r="C14" s="43" t="s">
        <v>46</v>
      </c>
      <c r="D14" s="43" t="s">
        <v>47</v>
      </c>
      <c r="E14" s="59" t="s">
        <v>47</v>
      </c>
      <c r="F14" s="59"/>
      <c r="G14" s="49" t="s">
        <v>48</v>
      </c>
      <c r="H14" s="44" t="s">
        <v>130</v>
      </c>
      <c r="I14" s="45">
        <v>44409</v>
      </c>
      <c r="J14" s="45">
        <v>44598</v>
      </c>
      <c r="K14" s="45"/>
      <c r="L14" s="45"/>
      <c r="M14" s="46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>Q14*P14</f>
        <v>0</v>
      </c>
      <c r="S14" s="3" t="s">
        <v>50</v>
      </c>
      <c r="T14" s="2"/>
      <c r="U14" s="3"/>
      <c r="V14" s="43"/>
      <c r="W14" s="43"/>
      <c r="X14" s="3"/>
      <c r="Y14" s="3"/>
    </row>
    <row r="15" spans="2:25" ht="30" x14ac:dyDescent="0.25">
      <c r="B15" s="42" t="s">
        <v>67</v>
      </c>
      <c r="C15" s="43" t="s">
        <v>20</v>
      </c>
      <c r="D15" s="43" t="s">
        <v>21</v>
      </c>
      <c r="E15" s="59" t="s">
        <v>149</v>
      </c>
      <c r="F15" s="59"/>
      <c r="G15" s="44" t="s">
        <v>22</v>
      </c>
      <c r="H15" s="44" t="s">
        <v>130</v>
      </c>
      <c r="I15" s="45">
        <v>44577</v>
      </c>
      <c r="J15" s="45">
        <v>44592</v>
      </c>
      <c r="K15" s="45"/>
      <c r="L15" s="45">
        <v>45808</v>
      </c>
      <c r="M15" s="46">
        <v>1</v>
      </c>
      <c r="N15" s="3">
        <f>--(Certification_Table[[#This Row],[% COMPLETE]]&gt;=1)</f>
        <v>1</v>
      </c>
      <c r="O15" s="1" t="s">
        <v>23</v>
      </c>
      <c r="P15" s="2">
        <v>300</v>
      </c>
      <c r="Q15" s="5">
        <v>1</v>
      </c>
      <c r="R15" s="2">
        <f>Q15*P15</f>
        <v>300</v>
      </c>
      <c r="S15" s="3" t="s">
        <v>39</v>
      </c>
      <c r="T15" s="2"/>
      <c r="U15" s="3"/>
      <c r="V15" s="43"/>
      <c r="W15" s="43"/>
      <c r="X15" s="3"/>
      <c r="Y15" s="3"/>
    </row>
    <row r="16" spans="2:25" ht="33" customHeight="1" x14ac:dyDescent="0.25">
      <c r="B16" s="67" t="s">
        <v>155</v>
      </c>
      <c r="C16" s="43" t="s">
        <v>65</v>
      </c>
      <c r="D16" s="43" t="s">
        <v>58</v>
      </c>
      <c r="E16" s="59" t="s">
        <v>138</v>
      </c>
      <c r="F16" s="59"/>
      <c r="G16" s="47" t="s">
        <v>59</v>
      </c>
      <c r="H16" s="50" t="s">
        <v>131</v>
      </c>
      <c r="I16" s="45">
        <v>44470</v>
      </c>
      <c r="J16" s="45">
        <v>44577</v>
      </c>
      <c r="K16" s="45"/>
      <c r="L16" s="45"/>
      <c r="M16" s="46">
        <v>1</v>
      </c>
      <c r="N16" s="3">
        <f>--(Certification_Table[[#This Row],[% COMPLETE]]&gt;=1)</f>
        <v>1</v>
      </c>
      <c r="O16" s="48" t="s">
        <v>66</v>
      </c>
      <c r="P16" s="2">
        <v>300</v>
      </c>
      <c r="Q16" s="5">
        <v>1</v>
      </c>
      <c r="R16" s="2">
        <f>Q16*P16</f>
        <v>300</v>
      </c>
      <c r="S16" s="3" t="s">
        <v>61</v>
      </c>
      <c r="T16" s="2"/>
      <c r="U16" s="3"/>
      <c r="V16" s="43"/>
      <c r="W16" s="43"/>
      <c r="X16" s="3"/>
      <c r="Y16" s="3"/>
    </row>
    <row r="17" spans="2:25" ht="30" x14ac:dyDescent="0.25">
      <c r="B17" s="42" t="s">
        <v>62</v>
      </c>
      <c r="C17" s="43" t="s">
        <v>137</v>
      </c>
      <c r="D17" s="59" t="s">
        <v>58</v>
      </c>
      <c r="E17" s="59" t="s">
        <v>154</v>
      </c>
      <c r="F17" s="59"/>
      <c r="G17" s="51" t="s">
        <v>123</v>
      </c>
      <c r="H17" s="51" t="s">
        <v>131</v>
      </c>
      <c r="I17" s="45">
        <v>44501</v>
      </c>
      <c r="J17" s="45">
        <v>44571</v>
      </c>
      <c r="K17" s="45"/>
      <c r="L17" s="45"/>
      <c r="M17" s="46">
        <v>1</v>
      </c>
      <c r="N17" s="3">
        <f>--(Certification_Table[[#This Row],[% COMPLETE]]&gt;=1)</f>
        <v>1</v>
      </c>
      <c r="O17" s="81" t="s">
        <v>63</v>
      </c>
      <c r="P17" s="2">
        <v>1500</v>
      </c>
      <c r="Q17" s="5">
        <v>1</v>
      </c>
      <c r="R17" s="2">
        <f>Q17*P17</f>
        <v>1500</v>
      </c>
      <c r="S17" s="3" t="s">
        <v>64</v>
      </c>
      <c r="T17" s="2"/>
      <c r="U17" s="3"/>
      <c r="V17" s="43"/>
      <c r="W17" s="43"/>
      <c r="X17" s="3"/>
      <c r="Y17" s="3"/>
    </row>
    <row r="18" spans="2:25" ht="75" x14ac:dyDescent="0.25">
      <c r="B18" s="42" t="s">
        <v>56</v>
      </c>
      <c r="C18" s="43" t="s">
        <v>57</v>
      </c>
      <c r="D18" s="43" t="s">
        <v>58</v>
      </c>
      <c r="E18" s="59" t="s">
        <v>154</v>
      </c>
      <c r="F18" s="59" t="s">
        <v>153</v>
      </c>
      <c r="G18" s="47" t="s">
        <v>59</v>
      </c>
      <c r="H18" s="50" t="s">
        <v>131</v>
      </c>
      <c r="I18" s="45">
        <v>44470</v>
      </c>
      <c r="J18" s="45">
        <v>44559</v>
      </c>
      <c r="K18" s="45"/>
      <c r="L18" s="45"/>
      <c r="M18" s="46">
        <v>1</v>
      </c>
      <c r="N18" s="3">
        <f>--(Certification_Table[[#This Row],[% COMPLETE]]&gt;=1)</f>
        <v>1</v>
      </c>
      <c r="O18" s="1" t="s">
        <v>60</v>
      </c>
      <c r="P18" s="2">
        <v>300</v>
      </c>
      <c r="Q18" s="5">
        <v>1</v>
      </c>
      <c r="R18" s="2">
        <f>Q18*P18</f>
        <v>300</v>
      </c>
      <c r="S18" s="3" t="s">
        <v>61</v>
      </c>
      <c r="T18" s="2"/>
      <c r="U18" s="3"/>
      <c r="V18" s="43"/>
      <c r="W18" s="43"/>
      <c r="X18" s="3"/>
      <c r="Y18" s="3"/>
    </row>
    <row r="19" spans="2:25" ht="45" x14ac:dyDescent="0.25">
      <c r="B19" s="42" t="s">
        <v>55</v>
      </c>
      <c r="C19" s="43" t="s">
        <v>46</v>
      </c>
      <c r="D19" s="43" t="s">
        <v>47</v>
      </c>
      <c r="E19" s="59" t="s">
        <v>47</v>
      </c>
      <c r="F19" s="59"/>
      <c r="G19" s="49" t="s">
        <v>48</v>
      </c>
      <c r="H19" s="44" t="s">
        <v>130</v>
      </c>
      <c r="I19" s="45">
        <v>44409</v>
      </c>
      <c r="J19" s="45">
        <v>44496</v>
      </c>
      <c r="K19" s="45"/>
      <c r="L19" s="45"/>
      <c r="M19" s="46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>Q19*P19</f>
        <v>0</v>
      </c>
      <c r="S19" s="3" t="s">
        <v>50</v>
      </c>
      <c r="T19" s="2"/>
      <c r="U19" s="3"/>
      <c r="V19" s="43"/>
      <c r="W19" s="43"/>
      <c r="X19" s="3"/>
      <c r="Y19" s="3"/>
    </row>
    <row r="20" spans="2:25" ht="33" customHeight="1" x14ac:dyDescent="0.25">
      <c r="B20" s="42" t="s">
        <v>53</v>
      </c>
      <c r="C20" s="43" t="s">
        <v>27</v>
      </c>
      <c r="D20" s="59" t="s">
        <v>58</v>
      </c>
      <c r="E20" s="59" t="s">
        <v>54</v>
      </c>
      <c r="F20" s="59"/>
      <c r="G20" s="47" t="s">
        <v>29</v>
      </c>
      <c r="H20" s="44" t="s">
        <v>130</v>
      </c>
      <c r="I20" s="45">
        <f>J20-45</f>
        <v>44448</v>
      </c>
      <c r="J20" s="45">
        <v>44493</v>
      </c>
      <c r="K20" s="45"/>
      <c r="L20" s="45">
        <v>44859</v>
      </c>
      <c r="M20" s="46">
        <v>1</v>
      </c>
      <c r="N20" s="3">
        <f>--(Certification_Table[[#This Row],[% COMPLETE]]&gt;=1)</f>
        <v>1</v>
      </c>
      <c r="O20" s="1" t="s">
        <v>30</v>
      </c>
      <c r="P20" s="2">
        <v>160</v>
      </c>
      <c r="Q20" s="5">
        <v>3</v>
      </c>
      <c r="R20" s="2">
        <f>Q20*P20</f>
        <v>480</v>
      </c>
      <c r="S20" s="3" t="s">
        <v>31</v>
      </c>
      <c r="T20" s="2"/>
      <c r="U20" s="3"/>
      <c r="V20" s="43"/>
      <c r="W20" s="43"/>
      <c r="X20" s="3"/>
      <c r="Y20" s="3"/>
    </row>
    <row r="21" spans="2:25" ht="33" customHeight="1" x14ac:dyDescent="0.25">
      <c r="B21" s="42" t="s">
        <v>51</v>
      </c>
      <c r="C21" s="43" t="s">
        <v>27</v>
      </c>
      <c r="D21" s="43" t="s">
        <v>157</v>
      </c>
      <c r="E21" s="59" t="s">
        <v>52</v>
      </c>
      <c r="F21" s="59"/>
      <c r="G21" s="47" t="s">
        <v>29</v>
      </c>
      <c r="H21" s="50" t="s">
        <v>130</v>
      </c>
      <c r="I21" s="45">
        <f>J21-7</f>
        <v>44480</v>
      </c>
      <c r="J21" s="45">
        <v>44487</v>
      </c>
      <c r="K21" s="45"/>
      <c r="L21" s="45"/>
      <c r="M21" s="46">
        <v>1</v>
      </c>
      <c r="N21" s="3">
        <f>--(Certification_Table[[#This Row],[% COMPLETE]]&gt;=1)</f>
        <v>1</v>
      </c>
      <c r="O21" s="1" t="s">
        <v>30</v>
      </c>
      <c r="P21" s="2">
        <v>99</v>
      </c>
      <c r="Q21" s="5">
        <v>1</v>
      </c>
      <c r="R21" s="2">
        <f>Q21*P21</f>
        <v>99</v>
      </c>
      <c r="S21" s="3" t="s">
        <v>31</v>
      </c>
      <c r="T21" s="2"/>
      <c r="U21" s="3"/>
      <c r="V21" s="43"/>
      <c r="W21" s="43"/>
      <c r="X21" s="3"/>
      <c r="Y21" s="3"/>
    </row>
    <row r="22" spans="2:25" ht="33" customHeight="1" x14ac:dyDescent="0.25">
      <c r="B22" s="42" t="s">
        <v>45</v>
      </c>
      <c r="C22" s="43" t="s">
        <v>46</v>
      </c>
      <c r="D22" s="43" t="s">
        <v>47</v>
      </c>
      <c r="E22" s="59" t="s">
        <v>47</v>
      </c>
      <c r="F22" s="59"/>
      <c r="G22" s="49" t="s">
        <v>48</v>
      </c>
      <c r="H22" s="44" t="s">
        <v>130</v>
      </c>
      <c r="I22" s="45">
        <v>44409</v>
      </c>
      <c r="J22" s="45">
        <v>44486</v>
      </c>
      <c r="K22" s="45"/>
      <c r="L22" s="45"/>
      <c r="M22" s="46">
        <v>1</v>
      </c>
      <c r="N22" s="3">
        <f>--(Certification_Table[[#This Row],[% COMPLETE]]&gt;=1)</f>
        <v>1</v>
      </c>
      <c r="O22" s="1" t="s">
        <v>49</v>
      </c>
      <c r="P22" s="2">
        <v>0</v>
      </c>
      <c r="Q22" s="5">
        <v>1</v>
      </c>
      <c r="R22" s="2">
        <f>Q22*P22</f>
        <v>0</v>
      </c>
      <c r="S22" s="3" t="s">
        <v>50</v>
      </c>
      <c r="T22" s="2"/>
      <c r="U22" s="3"/>
      <c r="V22" s="43"/>
      <c r="W22" s="43"/>
      <c r="X22" s="3"/>
      <c r="Y22" s="3"/>
    </row>
    <row r="23" spans="2:25" ht="33" customHeight="1" x14ac:dyDescent="0.25">
      <c r="B23" s="42" t="s">
        <v>43</v>
      </c>
      <c r="C23" s="43" t="s">
        <v>27</v>
      </c>
      <c r="D23" s="43" t="s">
        <v>44</v>
      </c>
      <c r="E23" s="59" t="s">
        <v>44</v>
      </c>
      <c r="F23" s="59"/>
      <c r="G23" s="47" t="s">
        <v>29</v>
      </c>
      <c r="H23" s="50" t="s">
        <v>130</v>
      </c>
      <c r="I23" s="45">
        <v>44476</v>
      </c>
      <c r="J23" s="45">
        <v>44476</v>
      </c>
      <c r="K23" s="45"/>
      <c r="L23" s="45">
        <v>44841</v>
      </c>
      <c r="M23" s="46">
        <v>1</v>
      </c>
      <c r="N23" s="3">
        <f>--(Certification_Table[[#This Row],[% COMPLETE]]&gt;=1)</f>
        <v>1</v>
      </c>
      <c r="O23" s="1" t="s">
        <v>30</v>
      </c>
      <c r="P23" s="2">
        <v>800</v>
      </c>
      <c r="Q23" s="5">
        <v>1</v>
      </c>
      <c r="R23" s="2">
        <f>Q23*P23</f>
        <v>800</v>
      </c>
      <c r="S23" s="3" t="s">
        <v>31</v>
      </c>
      <c r="T23" s="2"/>
      <c r="U23" s="3"/>
      <c r="V23" s="43"/>
      <c r="W23" s="43"/>
      <c r="X23" s="3"/>
      <c r="Y23" s="3"/>
    </row>
    <row r="24" spans="2:25" ht="33" customHeight="1" x14ac:dyDescent="0.25">
      <c r="B24" s="42" t="s">
        <v>41</v>
      </c>
      <c r="C24" s="43" t="s">
        <v>27</v>
      </c>
      <c r="D24" s="43" t="s">
        <v>42</v>
      </c>
      <c r="E24" s="59" t="s">
        <v>42</v>
      </c>
      <c r="F24" s="59"/>
      <c r="G24" s="47" t="s">
        <v>29</v>
      </c>
      <c r="H24" s="44" t="s">
        <v>130</v>
      </c>
      <c r="I24" s="45">
        <f>J24-7</f>
        <v>44466</v>
      </c>
      <c r="J24" s="45">
        <v>44473</v>
      </c>
      <c r="K24" s="45"/>
      <c r="L24" s="45"/>
      <c r="M24" s="46">
        <v>1</v>
      </c>
      <c r="N24" s="3">
        <f>--(Certification_Table[[#This Row],[% COMPLETE]]&gt;=1)</f>
        <v>1</v>
      </c>
      <c r="O24" s="1" t="s">
        <v>30</v>
      </c>
      <c r="P24" s="2">
        <v>99</v>
      </c>
      <c r="Q24" s="5">
        <v>1</v>
      </c>
      <c r="R24" s="2">
        <f>Q24*P24</f>
        <v>99</v>
      </c>
      <c r="S24" s="3" t="s">
        <v>31</v>
      </c>
      <c r="T24" s="2"/>
      <c r="U24" s="3"/>
      <c r="V24" s="43"/>
      <c r="W24" s="43"/>
      <c r="X24" s="3"/>
      <c r="Y24" s="3"/>
    </row>
    <row r="25" spans="2:25" ht="45" x14ac:dyDescent="0.25">
      <c r="B25" s="42" t="s">
        <v>34</v>
      </c>
      <c r="C25" s="43" t="s">
        <v>35</v>
      </c>
      <c r="D25" s="43" t="s">
        <v>36</v>
      </c>
      <c r="E25" s="59" t="s">
        <v>36</v>
      </c>
      <c r="F25" s="59"/>
      <c r="G25" s="44" t="s">
        <v>37</v>
      </c>
      <c r="H25" s="44" t="s">
        <v>130</v>
      </c>
      <c r="I25" s="45">
        <v>44409</v>
      </c>
      <c r="J25" s="45">
        <v>44472</v>
      </c>
      <c r="K25" s="45"/>
      <c r="L25" s="45"/>
      <c r="M25" s="46">
        <v>1</v>
      </c>
      <c r="N25" s="3">
        <f>--(Certification_Table[[#This Row],[% COMPLETE]]&gt;=1)</f>
        <v>1</v>
      </c>
      <c r="O25" s="1" t="s">
        <v>38</v>
      </c>
      <c r="P25" s="2">
        <v>199</v>
      </c>
      <c r="Q25" s="5">
        <v>1</v>
      </c>
      <c r="R25" s="2">
        <f>Q25*P25</f>
        <v>199</v>
      </c>
      <c r="S25" s="3" t="s">
        <v>39</v>
      </c>
      <c r="T25" s="2"/>
      <c r="U25" s="3"/>
      <c r="V25" s="43"/>
      <c r="W25" s="43"/>
      <c r="X25" s="3"/>
      <c r="Y25" s="3"/>
    </row>
    <row r="26" spans="2:25" ht="45" x14ac:dyDescent="0.25">
      <c r="B26" s="42" t="s">
        <v>40</v>
      </c>
      <c r="C26" s="43" t="s">
        <v>35</v>
      </c>
      <c r="D26" s="43" t="s">
        <v>36</v>
      </c>
      <c r="E26" s="59" t="s">
        <v>36</v>
      </c>
      <c r="F26" s="59"/>
      <c r="G26" s="47" t="s">
        <v>37</v>
      </c>
      <c r="H26" s="44" t="s">
        <v>130</v>
      </c>
      <c r="I26" s="45">
        <v>44409</v>
      </c>
      <c r="J26" s="45">
        <v>44472</v>
      </c>
      <c r="K26" s="45"/>
      <c r="L26" s="45"/>
      <c r="M26" s="46">
        <v>1</v>
      </c>
      <c r="N26" s="3">
        <f>--(Certification_Table[[#This Row],[% COMPLETE]]&gt;=1)</f>
        <v>1</v>
      </c>
      <c r="O26" s="48" t="s">
        <v>38</v>
      </c>
      <c r="P26" s="2">
        <v>500</v>
      </c>
      <c r="Q26" s="5">
        <v>1</v>
      </c>
      <c r="R26" s="2">
        <f>Q26*P26</f>
        <v>500</v>
      </c>
      <c r="S26" s="3" t="s">
        <v>39</v>
      </c>
      <c r="T26" s="2"/>
      <c r="U26" s="3"/>
      <c r="V26" s="43"/>
      <c r="W26" s="43"/>
      <c r="X26" s="3"/>
      <c r="Y26" s="3"/>
    </row>
    <row r="27" spans="2:25" ht="33" customHeight="1" x14ac:dyDescent="0.25">
      <c r="B27" s="42" t="s">
        <v>32</v>
      </c>
      <c r="C27" s="43" t="s">
        <v>27</v>
      </c>
      <c r="D27" s="43" t="s">
        <v>33</v>
      </c>
      <c r="E27" s="59" t="s">
        <v>33</v>
      </c>
      <c r="F27" s="59"/>
      <c r="G27" s="47" t="s">
        <v>29</v>
      </c>
      <c r="H27" s="44" t="s">
        <v>130</v>
      </c>
      <c r="I27" s="45">
        <f>J27-45</f>
        <v>44407</v>
      </c>
      <c r="J27" s="45">
        <v>44452</v>
      </c>
      <c r="K27" s="45"/>
      <c r="L27" s="45">
        <v>44817</v>
      </c>
      <c r="M27" s="46">
        <v>1</v>
      </c>
      <c r="N27" s="3">
        <f>--(Certification_Table[[#This Row],[% COMPLETE]]&gt;=1)</f>
        <v>1</v>
      </c>
      <c r="O27" s="1" t="s">
        <v>30</v>
      </c>
      <c r="P27" s="2">
        <v>160</v>
      </c>
      <c r="Q27" s="5">
        <v>3</v>
      </c>
      <c r="R27" s="2">
        <f>Q27*P27</f>
        <v>480</v>
      </c>
      <c r="S27" s="3" t="s">
        <v>31</v>
      </c>
      <c r="T27" s="2"/>
      <c r="U27" s="3"/>
      <c r="V27" s="43"/>
      <c r="W27" s="43"/>
      <c r="X27" s="3"/>
      <c r="Y27" s="3"/>
    </row>
    <row r="28" spans="2:25" ht="33" customHeight="1" x14ac:dyDescent="0.25">
      <c r="B28" s="42" t="s">
        <v>26</v>
      </c>
      <c r="C28" s="43" t="s">
        <v>27</v>
      </c>
      <c r="D28" s="43" t="s">
        <v>28</v>
      </c>
      <c r="E28" s="59" t="s">
        <v>150</v>
      </c>
      <c r="F28" s="59"/>
      <c r="G28" s="47" t="s">
        <v>29</v>
      </c>
      <c r="H28" s="44" t="s">
        <v>130</v>
      </c>
      <c r="I28" s="45">
        <v>44409</v>
      </c>
      <c r="J28" s="45">
        <v>44429</v>
      </c>
      <c r="K28" s="45"/>
      <c r="L28" s="45"/>
      <c r="M28" s="46">
        <v>1</v>
      </c>
      <c r="N28" s="3">
        <f>--(Certification_Table[[#This Row],[% COMPLETE]]&gt;=1)</f>
        <v>1</v>
      </c>
      <c r="O28" s="17" t="s">
        <v>30</v>
      </c>
      <c r="P28" s="2">
        <v>99</v>
      </c>
      <c r="Q28" s="5">
        <v>1</v>
      </c>
      <c r="R28" s="2">
        <f>Q28*P28</f>
        <v>99</v>
      </c>
      <c r="S28" s="3" t="s">
        <v>31</v>
      </c>
      <c r="T28" s="2"/>
      <c r="U28" s="3"/>
      <c r="V28" s="43"/>
      <c r="W28" s="43"/>
      <c r="X28" s="3"/>
      <c r="Y28" s="3"/>
    </row>
    <row r="29" spans="2:25" ht="33" customHeight="1" x14ac:dyDescent="0.25">
      <c r="B29" s="42" t="s">
        <v>19</v>
      </c>
      <c r="C29" s="43" t="s">
        <v>20</v>
      </c>
      <c r="D29" s="43" t="s">
        <v>21</v>
      </c>
      <c r="E29" s="59" t="s">
        <v>149</v>
      </c>
      <c r="F29" s="59"/>
      <c r="G29" s="44" t="s">
        <v>22</v>
      </c>
      <c r="H29" s="44" t="s">
        <v>130</v>
      </c>
      <c r="I29" s="45">
        <v>44256</v>
      </c>
      <c r="J29" s="45">
        <v>44375</v>
      </c>
      <c r="K29" s="45"/>
      <c r="L29" s="45">
        <v>45808</v>
      </c>
      <c r="M29" s="46">
        <v>1</v>
      </c>
      <c r="N29" s="3">
        <f>--(Certification_Table[[#This Row],[% COMPLETE]]&gt;=1)</f>
        <v>1</v>
      </c>
      <c r="O29" s="1" t="s">
        <v>23</v>
      </c>
      <c r="P29" s="2">
        <v>4000</v>
      </c>
      <c r="Q29" s="5">
        <v>1</v>
      </c>
      <c r="R29" s="2">
        <f>Q29*P29</f>
        <v>4000</v>
      </c>
      <c r="S29" s="3" t="s">
        <v>24</v>
      </c>
      <c r="T29" s="2"/>
      <c r="U29" s="4" t="s">
        <v>25</v>
      </c>
      <c r="V29" s="43"/>
      <c r="W29" s="43"/>
      <c r="X29" s="3"/>
      <c r="Y29" s="3"/>
    </row>
    <row r="30" spans="2:25" ht="33" customHeight="1" x14ac:dyDescent="0.25">
      <c r="B30" s="42" t="s">
        <v>86</v>
      </c>
      <c r="C30" s="43" t="s">
        <v>73</v>
      </c>
      <c r="D30" s="43" t="s">
        <v>74</v>
      </c>
      <c r="E30" s="59" t="s">
        <v>74</v>
      </c>
      <c r="F30" s="59"/>
      <c r="G30" s="47" t="s">
        <v>75</v>
      </c>
      <c r="H30" s="50" t="s">
        <v>130</v>
      </c>
      <c r="I30" s="45">
        <v>44531</v>
      </c>
      <c r="J30" s="45"/>
      <c r="K30" s="45">
        <v>44774</v>
      </c>
      <c r="L30" s="45"/>
      <c r="M30" s="46">
        <v>0</v>
      </c>
      <c r="N30" s="3">
        <f>--(Certification_Table[[#This Row],[% COMPLETE]]&gt;=1)</f>
        <v>0</v>
      </c>
      <c r="O30" s="1" t="s">
        <v>76</v>
      </c>
      <c r="P30" s="2">
        <v>300</v>
      </c>
      <c r="Q30" s="5">
        <v>2</v>
      </c>
      <c r="R30" s="2">
        <f>Q30*P30</f>
        <v>600</v>
      </c>
      <c r="S30" s="3" t="s">
        <v>39</v>
      </c>
      <c r="T30" s="2">
        <v>150</v>
      </c>
      <c r="U30" s="3"/>
      <c r="V30" s="43"/>
      <c r="W30" s="43" t="s">
        <v>85</v>
      </c>
      <c r="X30" s="52" t="s">
        <v>87</v>
      </c>
      <c r="Y30" s="52" t="s">
        <v>88</v>
      </c>
    </row>
    <row r="31" spans="2:25" ht="33" customHeight="1" x14ac:dyDescent="0.25">
      <c r="B31" s="53" t="s">
        <v>86</v>
      </c>
      <c r="C31" s="54" t="s">
        <v>73</v>
      </c>
      <c r="D31" s="54" t="s">
        <v>74</v>
      </c>
      <c r="E31" s="68" t="s">
        <v>74</v>
      </c>
      <c r="F31" s="68"/>
      <c r="G31" s="55" t="s">
        <v>75</v>
      </c>
      <c r="H31" s="56" t="s">
        <v>130</v>
      </c>
      <c r="I31" s="57">
        <v>44531</v>
      </c>
      <c r="J31" s="57"/>
      <c r="K31" s="57"/>
      <c r="L31" s="57"/>
      <c r="M31" s="58">
        <v>0</v>
      </c>
      <c r="N31" s="3">
        <f>--(Certification_Table[[#This Row],[% COMPLETE]]&gt;=1)</f>
        <v>0</v>
      </c>
      <c r="O31" s="80" t="s">
        <v>89</v>
      </c>
      <c r="P31" s="14">
        <v>2000</v>
      </c>
      <c r="Q31" s="15">
        <v>1</v>
      </c>
      <c r="R31" s="14">
        <f>Q31*P31</f>
        <v>2000</v>
      </c>
      <c r="S31" s="12" t="s">
        <v>39</v>
      </c>
      <c r="T31" s="14"/>
      <c r="U31" s="12"/>
      <c r="V31" s="54"/>
      <c r="W31" s="54"/>
      <c r="X31" s="80"/>
      <c r="Y31" s="80" t="s">
        <v>90</v>
      </c>
    </row>
    <row r="32" spans="2:25" ht="90" x14ac:dyDescent="0.25">
      <c r="B32" s="53" t="s">
        <v>91</v>
      </c>
      <c r="C32" s="54" t="s">
        <v>92</v>
      </c>
      <c r="D32" s="54" t="s">
        <v>74</v>
      </c>
      <c r="E32" s="68" t="s">
        <v>74</v>
      </c>
      <c r="F32" s="68"/>
      <c r="G32" s="55" t="s">
        <v>93</v>
      </c>
      <c r="H32" s="56" t="s">
        <v>130</v>
      </c>
      <c r="I32" s="57">
        <v>44618</v>
      </c>
      <c r="J32" s="57"/>
      <c r="K32" s="57">
        <v>44666</v>
      </c>
      <c r="L32" s="57"/>
      <c r="M32" s="58">
        <v>0</v>
      </c>
      <c r="N32" s="12">
        <f>--(Certification_Table[[#This Row],[% COMPLETE]]&gt;=1)</f>
        <v>0</v>
      </c>
      <c r="O32" s="79" t="s">
        <v>93</v>
      </c>
      <c r="P32" s="14">
        <v>500</v>
      </c>
      <c r="Q32" s="15">
        <v>1</v>
      </c>
      <c r="R32" s="14">
        <f>Q32*P32</f>
        <v>500</v>
      </c>
      <c r="S32" s="12" t="s">
        <v>39</v>
      </c>
      <c r="T32" s="14"/>
      <c r="U32" s="12"/>
      <c r="V32" s="54"/>
      <c r="W32" s="54" t="s">
        <v>85</v>
      </c>
      <c r="X32" s="12"/>
      <c r="Y32" s="12"/>
    </row>
    <row r="33" spans="2:25" ht="33" customHeight="1" x14ac:dyDescent="0.25">
      <c r="B33" s="53" t="s">
        <v>96</v>
      </c>
      <c r="C33" s="54" t="s">
        <v>73</v>
      </c>
      <c r="D33" s="54" t="s">
        <v>97</v>
      </c>
      <c r="E33" s="68" t="s">
        <v>97</v>
      </c>
      <c r="F33" s="68"/>
      <c r="G33" s="55" t="s">
        <v>75</v>
      </c>
      <c r="H33" s="56" t="s">
        <v>130</v>
      </c>
      <c r="I33" s="57">
        <v>44562</v>
      </c>
      <c r="J33" s="57"/>
      <c r="K33" s="57">
        <v>44866</v>
      </c>
      <c r="L33" s="57"/>
      <c r="M33" s="58">
        <v>0</v>
      </c>
      <c r="N33" s="12">
        <f>--(Certification_Table[[#This Row],[% COMPLETE]]&gt;=1)</f>
        <v>0</v>
      </c>
      <c r="O33" s="13" t="s">
        <v>76</v>
      </c>
      <c r="P33" s="14">
        <v>300</v>
      </c>
      <c r="Q33" s="15">
        <v>1</v>
      </c>
      <c r="R33" s="14">
        <f>Q33*P33</f>
        <v>300</v>
      </c>
      <c r="S33" s="12" t="s">
        <v>39</v>
      </c>
      <c r="T33" s="14"/>
      <c r="U33" s="12"/>
      <c r="V33" s="54"/>
      <c r="W33" s="54"/>
      <c r="X33" s="12"/>
      <c r="Y33" s="12"/>
    </row>
    <row r="34" spans="2:25" ht="90" x14ac:dyDescent="0.25">
      <c r="B34" s="53" t="s">
        <v>98</v>
      </c>
      <c r="C34" s="54" t="s">
        <v>73</v>
      </c>
      <c r="D34" s="54" t="s">
        <v>97</v>
      </c>
      <c r="E34" s="68" t="s">
        <v>97</v>
      </c>
      <c r="F34" s="68"/>
      <c r="G34" s="55" t="s">
        <v>75</v>
      </c>
      <c r="H34" s="56" t="s">
        <v>130</v>
      </c>
      <c r="I34" s="57">
        <v>44531</v>
      </c>
      <c r="J34" s="57"/>
      <c r="K34" s="57">
        <v>44896</v>
      </c>
      <c r="L34" s="57"/>
      <c r="M34" s="58">
        <v>0</v>
      </c>
      <c r="N34" s="12">
        <f>--(Certification_Table[[#This Row],[% COMPLETE]]&gt;=1)</f>
        <v>0</v>
      </c>
      <c r="O34" s="13" t="s">
        <v>76</v>
      </c>
      <c r="P34" s="14">
        <v>300</v>
      </c>
      <c r="Q34" s="15">
        <v>1</v>
      </c>
      <c r="R34" s="14">
        <f>Q34*P34</f>
        <v>300</v>
      </c>
      <c r="S34" s="12" t="s">
        <v>39</v>
      </c>
      <c r="T34" s="14"/>
      <c r="U34" s="12"/>
      <c r="V34" s="54"/>
      <c r="W34" s="54" t="s">
        <v>99</v>
      </c>
      <c r="X34" s="12"/>
      <c r="Y34" s="12"/>
    </row>
    <row r="35" spans="2:25" ht="30" x14ac:dyDescent="0.25">
      <c r="B35" s="53" t="s">
        <v>62</v>
      </c>
      <c r="C35" s="54" t="s">
        <v>136</v>
      </c>
      <c r="D35" s="68" t="s">
        <v>58</v>
      </c>
      <c r="E35" s="68" t="s">
        <v>138</v>
      </c>
      <c r="F35" s="68"/>
      <c r="G35" s="56" t="s">
        <v>139</v>
      </c>
      <c r="H35" s="56" t="s">
        <v>140</v>
      </c>
      <c r="I35" s="57">
        <v>44571</v>
      </c>
      <c r="J35" s="57"/>
      <c r="K35" s="57">
        <v>45047</v>
      </c>
      <c r="L35" s="57"/>
      <c r="M35" s="58">
        <v>0</v>
      </c>
      <c r="N35" s="12">
        <f>--(Certification_Table[[#This Row],[% COMPLETE]]&gt;=1)</f>
        <v>0</v>
      </c>
      <c r="O35" s="13"/>
      <c r="P35" s="14">
        <v>750</v>
      </c>
      <c r="Q35" s="15">
        <v>2</v>
      </c>
      <c r="R35" s="14">
        <f>Q35*P35</f>
        <v>1500</v>
      </c>
      <c r="S35" s="12" t="s">
        <v>39</v>
      </c>
      <c r="T35" s="14"/>
      <c r="U35" s="12"/>
      <c r="V35" s="54"/>
      <c r="W35" s="54"/>
      <c r="X35" s="12"/>
      <c r="Y35" s="12"/>
    </row>
    <row r="36" spans="2:25" ht="150" x14ac:dyDescent="0.25">
      <c r="B36" s="67" t="s">
        <v>147</v>
      </c>
      <c r="C36" s="59" t="s">
        <v>65</v>
      </c>
      <c r="D36" s="59" t="s">
        <v>58</v>
      </c>
      <c r="E36" s="59" t="s">
        <v>154</v>
      </c>
      <c r="F36" s="59" t="s">
        <v>47</v>
      </c>
      <c r="G36" s="51" t="s">
        <v>148</v>
      </c>
      <c r="H36" s="60" t="s">
        <v>131</v>
      </c>
      <c r="I36" s="61">
        <v>44844</v>
      </c>
      <c r="J36" s="61"/>
      <c r="K36" s="78">
        <v>44896</v>
      </c>
      <c r="L36" s="61"/>
      <c r="M36" s="62">
        <v>0</v>
      </c>
      <c r="N36" s="63">
        <f>--(Certification_Table[[#This Row],[% COMPLETE]]&gt;=1)</f>
        <v>0</v>
      </c>
      <c r="O36" s="64"/>
      <c r="P36" s="65">
        <v>300</v>
      </c>
      <c r="Q36" s="66">
        <v>1</v>
      </c>
      <c r="R36" s="65">
        <f>Q36*P36</f>
        <v>300</v>
      </c>
      <c r="S36" s="63" t="s">
        <v>61</v>
      </c>
      <c r="T36" s="65"/>
      <c r="U36" s="63"/>
      <c r="V36" s="59"/>
      <c r="W36" s="59"/>
      <c r="X36" s="63"/>
      <c r="Y36" s="63"/>
    </row>
    <row r="37" spans="2:25" ht="75" x14ac:dyDescent="0.25">
      <c r="B37" s="42" t="s">
        <v>141</v>
      </c>
      <c r="C37" s="43" t="s">
        <v>57</v>
      </c>
      <c r="D37" s="59" t="s">
        <v>58</v>
      </c>
      <c r="E37" s="59" t="s">
        <v>138</v>
      </c>
      <c r="F37" s="59"/>
      <c r="G37" s="50" t="s">
        <v>142</v>
      </c>
      <c r="H37" s="50" t="s">
        <v>131</v>
      </c>
      <c r="I37" s="45">
        <v>44531</v>
      </c>
      <c r="J37" s="45"/>
      <c r="K37" s="57">
        <v>44713</v>
      </c>
      <c r="L37" s="45"/>
      <c r="M37" s="46">
        <v>0.25</v>
      </c>
      <c r="N37" s="3">
        <f>--(Certification_Table[[#This Row],[% COMPLETE]]&gt;=1)</f>
        <v>0</v>
      </c>
      <c r="O37" s="1"/>
      <c r="P37" s="2">
        <v>300</v>
      </c>
      <c r="Q37" s="5">
        <v>1</v>
      </c>
      <c r="R37" s="2">
        <f>Q37*P37</f>
        <v>300</v>
      </c>
      <c r="S37" s="3" t="s">
        <v>61</v>
      </c>
      <c r="T37" s="2"/>
      <c r="U37" s="3"/>
      <c r="V37" s="43"/>
      <c r="W37" s="43"/>
      <c r="X37" s="3"/>
      <c r="Y37" s="3"/>
    </row>
    <row r="38" spans="2:25" ht="33" customHeight="1" x14ac:dyDescent="0.25">
      <c r="B38" s="53" t="s">
        <v>94</v>
      </c>
      <c r="C38" s="54" t="s">
        <v>46</v>
      </c>
      <c r="D38" s="54" t="s">
        <v>47</v>
      </c>
      <c r="E38" s="68" t="s">
        <v>47</v>
      </c>
      <c r="F38" s="68"/>
      <c r="G38" s="75" t="s">
        <v>48</v>
      </c>
      <c r="H38" s="76" t="s">
        <v>130</v>
      </c>
      <c r="I38" s="57">
        <v>44409</v>
      </c>
      <c r="J38" s="57"/>
      <c r="K38" s="77">
        <v>44774</v>
      </c>
      <c r="L38" s="57"/>
      <c r="M38" s="58">
        <v>0.75</v>
      </c>
      <c r="N38" s="12">
        <f>--(Certification_Table[[#This Row],[% COMPLETE]]&gt;=1)</f>
        <v>0</v>
      </c>
      <c r="O38" s="13" t="s">
        <v>49</v>
      </c>
      <c r="P38" s="14">
        <v>49</v>
      </c>
      <c r="Q38" s="15">
        <v>1</v>
      </c>
      <c r="R38" s="14">
        <f>Q38*P38</f>
        <v>49</v>
      </c>
      <c r="S38" s="12" t="s">
        <v>50</v>
      </c>
      <c r="T38" s="14"/>
      <c r="U38" s="12"/>
      <c r="V38" s="54"/>
      <c r="W38" s="54" t="s">
        <v>95</v>
      </c>
      <c r="X38" s="12"/>
      <c r="Y38" s="12"/>
    </row>
    <row r="39" spans="2:25" ht="33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7"/>
      <c r="R39" s="6"/>
      <c r="S39" s="6"/>
      <c r="T39" s="6"/>
      <c r="U39" s="6"/>
      <c r="V39" s="6"/>
    </row>
    <row r="40" spans="2:25" ht="33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</row>
    <row r="41" spans="2:25" ht="33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8"/>
      <c r="O42" s="7"/>
      <c r="P42" s="6"/>
      <c r="Q42" s="7"/>
      <c r="R42" s="6"/>
      <c r="S42" s="6"/>
      <c r="T42" s="6"/>
      <c r="U42" s="6"/>
      <c r="V42" s="6"/>
    </row>
    <row r="43" spans="2:25" ht="33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6"/>
      <c r="U43" s="6"/>
      <c r="V43" s="6"/>
    </row>
    <row r="44" spans="2:25" ht="33" customHeight="1" x14ac:dyDescent="0.25"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5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5">
      <c r="B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5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5">
      <c r="B48" s="22" t="s">
        <v>100</v>
      </c>
      <c r="C48" s="21" t="s">
        <v>124</v>
      </c>
      <c r="D48" s="25" t="s">
        <v>101</v>
      </c>
      <c r="E48" s="18" t="s">
        <v>13</v>
      </c>
      <c r="F48" s="28" t="s">
        <v>104</v>
      </c>
      <c r="J48" s="6"/>
      <c r="K48" s="6"/>
      <c r="L48" s="7"/>
      <c r="M48" s="8"/>
      <c r="N48" s="7"/>
      <c r="O48" s="6"/>
      <c r="P48" s="7"/>
      <c r="Q48" s="6"/>
      <c r="R48" s="6"/>
      <c r="S48" s="6"/>
      <c r="T48" s="6"/>
      <c r="U48" s="6"/>
    </row>
    <row r="49" spans="2:21" ht="45" x14ac:dyDescent="0.25">
      <c r="B49" s="19" t="s">
        <v>102</v>
      </c>
      <c r="C49" s="19" t="s">
        <v>103</v>
      </c>
      <c r="D49" s="24" t="s">
        <v>107</v>
      </c>
      <c r="E49" s="27" t="str">
        <f ca="1">IFERROR(__xludf.DUMMYFUNCTION("""COMPUTED_VALUE"""),"Proponent Funded")</f>
        <v>Proponent Funded</v>
      </c>
      <c r="F49" s="29">
        <f ca="1">SUMIF(S1:S30, E49, R1:R30)</f>
        <v>10000</v>
      </c>
      <c r="J49" s="6"/>
      <c r="K49" s="6"/>
      <c r="L49" s="7"/>
      <c r="M49" s="8"/>
      <c r="N49" s="7"/>
      <c r="O49" s="6"/>
      <c r="P49" s="7"/>
      <c r="Q49" s="6"/>
      <c r="R49" s="6"/>
      <c r="S49" s="6"/>
      <c r="T49" s="6"/>
      <c r="U49" s="6"/>
    </row>
    <row r="50" spans="2:21" ht="30" x14ac:dyDescent="0.25">
      <c r="B50" s="19" t="s">
        <v>105</v>
      </c>
      <c r="C50" s="19" t="s">
        <v>106</v>
      </c>
      <c r="D50" s="24" t="s">
        <v>109</v>
      </c>
      <c r="E50" s="27" t="str">
        <f ca="1">IFERROR(__xludf.DUMMYFUNCTION("""COMPUTED_VALUE"""),"ESI")</f>
        <v>ESI</v>
      </c>
      <c r="F50" s="35">
        <f ca="1">SUMIF(S2:S38, E50, R2:R38)</f>
        <v>2156</v>
      </c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1" ht="33" customHeight="1" x14ac:dyDescent="0.25">
      <c r="B51" s="19" t="s">
        <v>73</v>
      </c>
      <c r="C51" s="19" t="s">
        <v>108</v>
      </c>
      <c r="D51" s="24" t="s">
        <v>111</v>
      </c>
      <c r="E51" s="27" t="str">
        <f ca="1">IFERROR(__xludf.DUMMYFUNCTION("""COMPUTED_VALUE"""),"ArmyIgnited")</f>
        <v>ArmyIgnited</v>
      </c>
      <c r="F51" s="29">
        <f ca="1">SUMIF(R3:R33, E51, Q3:Q36)</f>
        <v>0</v>
      </c>
      <c r="L51" s="10"/>
      <c r="M51" s="11"/>
      <c r="N51" s="10"/>
      <c r="P51" s="10"/>
    </row>
    <row r="52" spans="2:21" ht="33" customHeight="1" x14ac:dyDescent="0.25">
      <c r="B52" s="19" t="s">
        <v>20</v>
      </c>
      <c r="C52" s="19" t="s">
        <v>110</v>
      </c>
      <c r="D52" s="24" t="s">
        <v>114</v>
      </c>
      <c r="E52" s="27" t="str">
        <f ca="1">IFERROR(__xludf.DUMMYFUNCTION("""COMPUTED_VALUE"""),"Self")</f>
        <v>Self</v>
      </c>
      <c r="F52" s="29">
        <f ca="1">SUMIF(R4:R36, E52, Q4:Q38)</f>
        <v>0</v>
      </c>
      <c r="L52" s="10"/>
      <c r="M52" s="11"/>
      <c r="N52" s="10"/>
      <c r="P52" s="10"/>
    </row>
    <row r="53" spans="2:21" ht="33" customHeight="1" x14ac:dyDescent="0.25">
      <c r="B53" s="19" t="s">
        <v>112</v>
      </c>
      <c r="C53" s="19" t="s">
        <v>113</v>
      </c>
      <c r="D53" s="24" t="s">
        <v>115</v>
      </c>
      <c r="E53" s="27" t="str">
        <f ca="1">IFERROR(__xludf.DUMMYFUNCTION("""COMPUTED_VALUE"""),"Vetjobs")</f>
        <v>Vetjobs</v>
      </c>
      <c r="F53" s="29" t="e">
        <f ca="1">SUMIF(R5:R38, E53, O5:O39)+S36</f>
        <v>#VALUE!</v>
      </c>
      <c r="L53" s="10"/>
      <c r="M53" s="11"/>
      <c r="N53" s="10"/>
      <c r="P53" s="10"/>
    </row>
    <row r="54" spans="2:21" ht="33" customHeight="1" x14ac:dyDescent="0.25">
      <c r="B54" s="19" t="s">
        <v>115</v>
      </c>
      <c r="C54" s="19" t="s">
        <v>116</v>
      </c>
      <c r="D54" s="24" t="s">
        <v>119</v>
      </c>
      <c r="E54" s="27" t="str">
        <f ca="1">IFERROR(__xludf.DUMMYFUNCTION("""COMPUTED_VALUE"""),"Unit")</f>
        <v>Unit</v>
      </c>
      <c r="F54" s="29">
        <f ca="1">SUMIF(P6:P39, E54, O6:O40)</f>
        <v>0</v>
      </c>
      <c r="L54" s="10"/>
      <c r="M54" s="11"/>
      <c r="N54" s="10"/>
      <c r="P54" s="10"/>
    </row>
    <row r="55" spans="2:21" ht="33" customHeight="1" x14ac:dyDescent="0.25">
      <c r="B55" s="20" t="s">
        <v>117</v>
      </c>
      <c r="C55" s="20" t="s">
        <v>118</v>
      </c>
      <c r="D55" s="26" t="s">
        <v>120</v>
      </c>
      <c r="E55" s="30" t="s">
        <v>121</v>
      </c>
      <c r="F55" s="31" t="e">
        <f ca="1">SUM(F49:F54)</f>
        <v>#VALUE!</v>
      </c>
      <c r="L55" s="10"/>
      <c r="M55" s="11"/>
      <c r="N55" s="10"/>
      <c r="P55" s="10"/>
    </row>
    <row r="56" spans="2:21" ht="33" customHeight="1" x14ac:dyDescent="0.25">
      <c r="B56" s="6"/>
      <c r="C56" s="6"/>
      <c r="D56" s="23"/>
      <c r="F56" s="9"/>
      <c r="G56" s="9"/>
      <c r="H56" s="6"/>
      <c r="I56" s="6"/>
      <c r="L56" s="10"/>
      <c r="M56" s="11"/>
      <c r="N56" s="10"/>
      <c r="P56" s="10"/>
    </row>
    <row r="57" spans="2:21" ht="33" customHeight="1" x14ac:dyDescent="0.25">
      <c r="B57" s="6"/>
      <c r="C57" s="6"/>
      <c r="D57" s="6"/>
      <c r="E57" s="6"/>
      <c r="F57" s="6"/>
      <c r="G57" s="9"/>
      <c r="H57" s="6"/>
      <c r="I57" s="6"/>
      <c r="J57" s="6"/>
      <c r="M57" s="10"/>
      <c r="N57" s="11"/>
      <c r="O57" s="10"/>
      <c r="Q57" s="10"/>
    </row>
    <row r="58" spans="2:21" ht="33" customHeight="1" x14ac:dyDescent="0.25">
      <c r="B58" s="6"/>
      <c r="C58" s="6"/>
      <c r="D58" s="6"/>
      <c r="E58" s="6"/>
      <c r="F58" s="6"/>
      <c r="G58" s="9"/>
      <c r="H58" s="6"/>
      <c r="I58" s="6"/>
      <c r="J58" s="6"/>
      <c r="M58" s="10"/>
      <c r="N58" s="11"/>
      <c r="O58" s="10"/>
      <c r="Q58" s="10"/>
    </row>
    <row r="59" spans="2:21" ht="33" customHeight="1" x14ac:dyDescent="0.25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</row>
    <row r="60" spans="2:21" ht="33" customHeight="1" x14ac:dyDescent="0.25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1" ht="33" customHeight="1" x14ac:dyDescent="0.25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1" ht="33" customHeight="1" x14ac:dyDescent="0.25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1" ht="33" customHeight="1" x14ac:dyDescent="0.25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1" ht="33" customHeight="1" x14ac:dyDescent="0.25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5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5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5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5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5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5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5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5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5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5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5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5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5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5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5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5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5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5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5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5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5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5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5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5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5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5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5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5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5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5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5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5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5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5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5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5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5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5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5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5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5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5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5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5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5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5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5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5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5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5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5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5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5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5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5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5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5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5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5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5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5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5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5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5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5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5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5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5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5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5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5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5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5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5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5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5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5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5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5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5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5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5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5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5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5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5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5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5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5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5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5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5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5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5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5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5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5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5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5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5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5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5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5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5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5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5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5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5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5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5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5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5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5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5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5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5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5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5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5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5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5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5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5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5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5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5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5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5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5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5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5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5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5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5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5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5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5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5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5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5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5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5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5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5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5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5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5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5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5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5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5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5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5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5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5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5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5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5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5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5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5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5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5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5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5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5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5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5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5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5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5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5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5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5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5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5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5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5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5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5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5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5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5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5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5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5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5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5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5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5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5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5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5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5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5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5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5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5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5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5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5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5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5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5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5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5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5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5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5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5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5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5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5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5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5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5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5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5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5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5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5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5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5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5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5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5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5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5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5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5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5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5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5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5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5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5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5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5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5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5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5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5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5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5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5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5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5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5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5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5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5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5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5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5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5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5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5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5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5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5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5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5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5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5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5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5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5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5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5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5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5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5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5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5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5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5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5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5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5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5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5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5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5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5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5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5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5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5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5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5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5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5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5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5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5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5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5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5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5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5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5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5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5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5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5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5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5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5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5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5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5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5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5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5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5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5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5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5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5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5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5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5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5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5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5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5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5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5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5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5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5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5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5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5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5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5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5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5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5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5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5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5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5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5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5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5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5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5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5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5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5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5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5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5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5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5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5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5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5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5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5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5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5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5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5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5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5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5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5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5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5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5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5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5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5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5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5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5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5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5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5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5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5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5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5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5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5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5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5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5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5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5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5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5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5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5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5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5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5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5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5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5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5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5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5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5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5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5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5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5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5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5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5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5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5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5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5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5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5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5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5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5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5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5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5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5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5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5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5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5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5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5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5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5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5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5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5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5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5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5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5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5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5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5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5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5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5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5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5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5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5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5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5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5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5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5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5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5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5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5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5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5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5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5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5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5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5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5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5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5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5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5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5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5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5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5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5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5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5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5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5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5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5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5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5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5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5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5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5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5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5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5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5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5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5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5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5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5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5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5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5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5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5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5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5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5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5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5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5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5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5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5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5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5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5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5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5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5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5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5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5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5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5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5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5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5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5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5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5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5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5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5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5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5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5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5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5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5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5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5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5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5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5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5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5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5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5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5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5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5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5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5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5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5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5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5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5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5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5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5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5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5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5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5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5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5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5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5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5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5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5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5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5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5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5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5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5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5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5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5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5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5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5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5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5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5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5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5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5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5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5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5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5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5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5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5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5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5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5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5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5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5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5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5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5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5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5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5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5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5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5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5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5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5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5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5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5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5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5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5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5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5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5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5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5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5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5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5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5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5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5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5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5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5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5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5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5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5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5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5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5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5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5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5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5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5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5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5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5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5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5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5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5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5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5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5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5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5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5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5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5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5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5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5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5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5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5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5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5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5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5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5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5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5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5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5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5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5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5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5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5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5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5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5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5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5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5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5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5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5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5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5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5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5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5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5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5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5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5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5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5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5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5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5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5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5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5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5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5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5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5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5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5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5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5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5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5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5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5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5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5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5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5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5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5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5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5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5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5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5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5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5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5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5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5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5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5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5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5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5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5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5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5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5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5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5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5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5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5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5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5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5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5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5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5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5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5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5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5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5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5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5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5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5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5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5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5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5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5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5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5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5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5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5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5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5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5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5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5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5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5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5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5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5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5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5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5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5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5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5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5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5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5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5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5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5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5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5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5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5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5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5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5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5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5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5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5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5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5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5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5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5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5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5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5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5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5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5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5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5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5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5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5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5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5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5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5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5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5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5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5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5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5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5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5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5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5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5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5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5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5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5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5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5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5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5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5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5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5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5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5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5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5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5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5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5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5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5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5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5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5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5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5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5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5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5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5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5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5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5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5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5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5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5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5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5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5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5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5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5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5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5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5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5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5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5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5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5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5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5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5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5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5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5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5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5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5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5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5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5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5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5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5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5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5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5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5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5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5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5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5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5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5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5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5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5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5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5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5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5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5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5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5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5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5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5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5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5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5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5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5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5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5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5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5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5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5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5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5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5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5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5">
      <c r="B1006" s="6"/>
      <c r="C1006" s="6"/>
      <c r="D1006" s="6"/>
      <c r="E1006" s="6"/>
      <c r="F1006" s="6"/>
      <c r="J1006" s="6"/>
      <c r="M1006" s="10"/>
      <c r="N1006" s="11"/>
      <c r="O1006" s="10"/>
      <c r="Q1006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402DF5D3-D3AA-4690-AAC1-16B1E4D046BA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2 M2:M38" xr:uid="{00000000-0002-0000-0000-000000000000}">
      <formula1>"0.0,0.25,0.5,0.75,1.0"</formula1>
    </dataValidation>
  </dataValidations>
  <hyperlinks>
    <hyperlink ref="G29" r:id="rId1" xr:uid="{00000000-0004-0000-0000-000000000000}"/>
    <hyperlink ref="O29" r:id="rId2" xr:uid="{00000000-0004-0000-0000-000001000000}"/>
    <hyperlink ref="U29" r:id="rId3" xr:uid="{00000000-0004-0000-0000-000002000000}"/>
    <hyperlink ref="G28" r:id="rId4" xr:uid="{00000000-0004-0000-0000-000003000000}"/>
    <hyperlink ref="O28" r:id="rId5" xr:uid="{00000000-0004-0000-0000-000004000000}"/>
    <hyperlink ref="G27" r:id="rId6" xr:uid="{00000000-0004-0000-0000-000005000000}"/>
    <hyperlink ref="O27" r:id="rId7" xr:uid="{00000000-0004-0000-0000-000006000000}"/>
    <hyperlink ref="G25" r:id="rId8" xr:uid="{00000000-0004-0000-0000-000007000000}"/>
    <hyperlink ref="O25" r:id="rId9" xr:uid="{00000000-0004-0000-0000-000008000000}"/>
    <hyperlink ref="G26" r:id="rId10" xr:uid="{00000000-0004-0000-0000-000009000000}"/>
    <hyperlink ref="O26" r:id="rId11" xr:uid="{00000000-0004-0000-0000-00000A000000}"/>
    <hyperlink ref="G24" r:id="rId12" xr:uid="{00000000-0004-0000-0000-00000B000000}"/>
    <hyperlink ref="O24" r:id="rId13" xr:uid="{00000000-0004-0000-0000-00000C000000}"/>
    <hyperlink ref="G23" r:id="rId14" xr:uid="{00000000-0004-0000-0000-00000D000000}"/>
    <hyperlink ref="O23" r:id="rId15" xr:uid="{00000000-0004-0000-0000-00000E000000}"/>
    <hyperlink ref="G22" r:id="rId16" xr:uid="{00000000-0004-0000-0000-00000F000000}"/>
    <hyperlink ref="O22" r:id="rId17" xr:uid="{00000000-0004-0000-0000-000010000000}"/>
    <hyperlink ref="G21" r:id="rId18" xr:uid="{00000000-0004-0000-0000-000011000000}"/>
    <hyperlink ref="O21" r:id="rId19" xr:uid="{00000000-0004-0000-0000-000012000000}"/>
    <hyperlink ref="G20" r:id="rId20" xr:uid="{00000000-0004-0000-0000-000013000000}"/>
    <hyperlink ref="O20" r:id="rId21" xr:uid="{00000000-0004-0000-0000-000014000000}"/>
    <hyperlink ref="G19" r:id="rId22" xr:uid="{00000000-0004-0000-0000-000015000000}"/>
    <hyperlink ref="O19" r:id="rId23" xr:uid="{00000000-0004-0000-0000-000016000000}"/>
    <hyperlink ref="G18" r:id="rId24" xr:uid="{00000000-0004-0000-0000-000017000000}"/>
    <hyperlink ref="O18" r:id="rId25" xr:uid="{00000000-0004-0000-0000-000018000000}"/>
    <hyperlink ref="O17" r:id="rId26" xr:uid="{00000000-0004-0000-0000-000019000000}"/>
    <hyperlink ref="G16" r:id="rId27" xr:uid="{00000000-0004-0000-0000-00001A000000}"/>
    <hyperlink ref="O16" r:id="rId28" xr:uid="{00000000-0004-0000-0000-00001B000000}"/>
    <hyperlink ref="G15" r:id="rId29" xr:uid="{00000000-0004-0000-0000-00001C000000}"/>
    <hyperlink ref="O15" r:id="rId30" xr:uid="{00000000-0004-0000-0000-00001D000000}"/>
    <hyperlink ref="G11" r:id="rId31" xr:uid="{00000000-0004-0000-0000-00001E000000}"/>
    <hyperlink ref="O11" r:id="rId32" xr:uid="{00000000-0004-0000-0000-00001F000000}"/>
    <hyperlink ref="G12" r:id="rId33" xr:uid="{00000000-0004-0000-0000-000020000000}"/>
    <hyperlink ref="O12" r:id="rId34" xr:uid="{00000000-0004-0000-0000-000021000000}"/>
    <hyperlink ref="G13" r:id="rId35" xr:uid="{00000000-0004-0000-0000-000022000000}"/>
    <hyperlink ref="O13" r:id="rId36" xr:uid="{00000000-0004-0000-0000-000023000000}"/>
    <hyperlink ref="G14" r:id="rId37" xr:uid="{00000000-0004-0000-0000-000024000000}"/>
    <hyperlink ref="O14" r:id="rId38" xr:uid="{00000000-0004-0000-0000-000025000000}"/>
    <hyperlink ref="G10" r:id="rId39" xr:uid="{00000000-0004-0000-0000-000026000000}"/>
    <hyperlink ref="O10" r:id="rId40" xr:uid="{00000000-0004-0000-0000-000027000000}"/>
    <hyperlink ref="G9" r:id="rId41" location="overview" xr:uid="{00000000-0004-0000-0000-000028000000}"/>
    <hyperlink ref="O9" r:id="rId42" location="overview" xr:uid="{00000000-0004-0000-0000-000029000000}"/>
    <hyperlink ref="G8" r:id="rId43" location="overview" xr:uid="{00000000-0004-0000-0000-00002A000000}"/>
    <hyperlink ref="O8" r:id="rId44" location="overview" xr:uid="{00000000-0004-0000-0000-00002B000000}"/>
    <hyperlink ref="G7" r:id="rId45" xr:uid="{00000000-0004-0000-0000-00002C000000}"/>
    <hyperlink ref="O7" r:id="rId46" xr:uid="{00000000-0004-0000-0000-00002D000000}"/>
    <hyperlink ref="G4" r:id="rId47" xr:uid="{00000000-0004-0000-0000-00002E000000}"/>
    <hyperlink ref="O4" r:id="rId48" xr:uid="{00000000-0004-0000-0000-00002F000000}"/>
    <hyperlink ref="G30" r:id="rId49" xr:uid="{00000000-0004-0000-0000-000030000000}"/>
    <hyperlink ref="O30" r:id="rId50" xr:uid="{00000000-0004-0000-0000-000031000000}"/>
    <hyperlink ref="X30" r:id="rId51" xr:uid="{00000000-0004-0000-0000-000032000000}"/>
    <hyperlink ref="Y30" r:id="rId52" xr:uid="{00000000-0004-0000-0000-000033000000}"/>
    <hyperlink ref="G31" r:id="rId53" xr:uid="{00000000-0004-0000-0000-000034000000}"/>
    <hyperlink ref="O31" r:id="rId54" xr:uid="{00000000-0004-0000-0000-000035000000}"/>
    <hyperlink ref="Y31" r:id="rId55" xr:uid="{00000000-0004-0000-0000-000036000000}"/>
    <hyperlink ref="G32" r:id="rId56" xr:uid="{00000000-0004-0000-0000-000037000000}"/>
    <hyperlink ref="O32" r:id="rId57" xr:uid="{00000000-0004-0000-0000-000038000000}"/>
    <hyperlink ref="G38" r:id="rId58" xr:uid="{00000000-0004-0000-0000-000039000000}"/>
    <hyperlink ref="O38" r:id="rId59" xr:uid="{00000000-0004-0000-0000-00003A000000}"/>
    <hyperlink ref="G33" r:id="rId60" xr:uid="{00000000-0004-0000-0000-00003B000000}"/>
    <hyperlink ref="O33" r:id="rId61" xr:uid="{00000000-0004-0000-0000-00003C000000}"/>
    <hyperlink ref="G34" r:id="rId62" xr:uid="{00000000-0004-0000-0000-00003D000000}"/>
    <hyperlink ref="O34" r:id="rId63" xr:uid="{00000000-0004-0000-0000-00003E000000}"/>
    <hyperlink ref="D49" r:id="rId64" xr:uid="{00000000-0004-0000-0000-00003F000000}"/>
    <hyperlink ref="D50" r:id="rId65" xr:uid="{00000000-0004-0000-0000-000040000000}"/>
    <hyperlink ref="D51" r:id="rId66" xr:uid="{00000000-0004-0000-0000-000041000000}"/>
    <hyperlink ref="D52" r:id="rId67" xr:uid="{00000000-0004-0000-0000-000042000000}"/>
    <hyperlink ref="D53" r:id="rId68" xr:uid="{00000000-0004-0000-0000-000043000000}"/>
    <hyperlink ref="D54" r:id="rId69" xr:uid="{00000000-0004-0000-0000-000044000000}"/>
    <hyperlink ref="D55" r:id="rId70" xr:uid="{00000000-0004-0000-0000-000045000000}"/>
    <hyperlink ref="G17" r:id="rId71" xr:uid="{00000000-0004-0000-0000-000046000000}"/>
    <hyperlink ref="G6" r:id="rId72" xr:uid="{00000000-0004-0000-0000-000047000000}"/>
    <hyperlink ref="O6" r:id="rId73" xr:uid="{00000000-0004-0000-0000-000048000000}"/>
    <hyperlink ref="G36" r:id="rId74" xr:uid="{00000000-0004-0000-0000-000049000000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5"/>
  <cols>
    <col min="1" max="1" width="18.28515625" customWidth="1"/>
    <col min="2" max="2" width="14.42578125" customWidth="1"/>
    <col min="3" max="3" width="16.140625" customWidth="1"/>
    <col min="6" max="6" width="18.28515625" customWidth="1"/>
    <col min="8" max="8" width="13.5703125" customWidth="1"/>
    <col min="9" max="9" width="14" customWidth="1"/>
    <col min="10" max="10" width="18.140625" customWidth="1"/>
    <col min="11" max="11" width="21" customWidth="1"/>
    <col min="12" max="12" width="14.5703125" customWidth="1"/>
    <col min="15" max="15" width="20.140625" customWidth="1"/>
    <col min="16" max="16" width="16.5703125" customWidth="1"/>
    <col min="17" max="17" width="12.7109375" customWidth="1"/>
    <col min="18" max="18" width="16.7109375" customWidth="1"/>
    <col min="19" max="19" width="26.5703125" customWidth="1"/>
    <col min="20" max="20" width="21" customWidth="1"/>
    <col min="21" max="21" width="20" customWidth="1"/>
    <col min="23" max="23" width="26.42578125" customWidth="1"/>
    <col min="24" max="24" width="27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151</v>
      </c>
      <c r="E1" t="s">
        <v>152</v>
      </c>
      <c r="F1" t="s">
        <v>3</v>
      </c>
      <c r="G1" t="s">
        <v>129</v>
      </c>
      <c r="H1" t="s">
        <v>4</v>
      </c>
      <c r="I1" t="s">
        <v>5</v>
      </c>
      <c r="J1" t="s">
        <v>143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122</v>
      </c>
    </row>
    <row r="2" spans="1:24" x14ac:dyDescent="0.25">
      <c r="A2" t="s">
        <v>94</v>
      </c>
      <c r="B2" t="s">
        <v>46</v>
      </c>
      <c r="C2" t="s">
        <v>47</v>
      </c>
      <c r="D2" t="s">
        <v>47</v>
      </c>
      <c r="F2" t="s">
        <v>48</v>
      </c>
      <c r="G2" t="s">
        <v>130</v>
      </c>
      <c r="H2" s="34">
        <v>44409</v>
      </c>
      <c r="J2" s="34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95</v>
      </c>
    </row>
    <row r="3" spans="1:24" x14ac:dyDescent="0.25">
      <c r="A3" t="s">
        <v>71</v>
      </c>
      <c r="B3" t="s">
        <v>46</v>
      </c>
      <c r="C3" t="s">
        <v>47</v>
      </c>
      <c r="D3" t="s">
        <v>47</v>
      </c>
      <c r="F3" t="s">
        <v>48</v>
      </c>
      <c r="G3" t="s">
        <v>130</v>
      </c>
      <c r="H3" s="34">
        <v>44409</v>
      </c>
      <c r="I3" s="34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5">
      <c r="A4" t="s">
        <v>70</v>
      </c>
      <c r="B4" t="s">
        <v>46</v>
      </c>
      <c r="C4" t="s">
        <v>47</v>
      </c>
      <c r="D4" t="s">
        <v>47</v>
      </c>
      <c r="F4" t="s">
        <v>48</v>
      </c>
      <c r="G4" t="s">
        <v>130</v>
      </c>
      <c r="H4" s="34">
        <v>44409</v>
      </c>
      <c r="I4" s="34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5">
      <c r="A5" t="s">
        <v>69</v>
      </c>
      <c r="B5" t="s">
        <v>46</v>
      </c>
      <c r="C5" t="s">
        <v>47</v>
      </c>
      <c r="D5" t="s">
        <v>47</v>
      </c>
      <c r="F5" t="s">
        <v>48</v>
      </c>
      <c r="G5" t="s">
        <v>130</v>
      </c>
      <c r="H5" s="34">
        <v>44409</v>
      </c>
      <c r="I5" s="34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5">
      <c r="A6" t="s">
        <v>68</v>
      </c>
      <c r="B6" t="s">
        <v>46</v>
      </c>
      <c r="C6" t="s">
        <v>47</v>
      </c>
      <c r="D6" t="s">
        <v>47</v>
      </c>
      <c r="F6" t="s">
        <v>48</v>
      </c>
      <c r="G6" t="s">
        <v>130</v>
      </c>
      <c r="H6" s="34">
        <v>44409</v>
      </c>
      <c r="I6" s="34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5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130</v>
      </c>
      <c r="H7" s="34">
        <v>44409</v>
      </c>
      <c r="I7" s="34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5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130</v>
      </c>
      <c r="H8" s="34">
        <v>44409</v>
      </c>
      <c r="I8" s="34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10" workbookViewId="0">
      <selection activeCell="A38" sqref="A38"/>
    </sheetView>
  </sheetViews>
  <sheetFormatPr defaultRowHeight="15" x14ac:dyDescent="0.25"/>
  <cols>
    <col min="1" max="1" width="39.85546875" bestFit="1" customWidth="1"/>
    <col min="2" max="2" width="16.28515625" customWidth="1"/>
    <col min="3" max="3" width="22.140625" bestFit="1" customWidth="1"/>
    <col min="4" max="4" width="11.28515625" bestFit="1" customWidth="1"/>
    <col min="5" max="5" width="8.7109375" customWidth="1"/>
    <col min="6" max="8" width="9.7109375" bestFit="1" customWidth="1"/>
    <col min="9" max="9" width="10.7109375" bestFit="1" customWidth="1"/>
    <col min="10" max="12" width="9.7109375" bestFit="1" customWidth="1"/>
    <col min="13" max="13" width="9.7109375" customWidth="1"/>
    <col min="14" max="15" width="9.7109375" bestFit="1" customWidth="1"/>
    <col min="16" max="16" width="8.7109375" customWidth="1"/>
    <col min="17" max="17" width="9.7109375" customWidth="1"/>
    <col min="18" max="18" width="8.7109375" customWidth="1"/>
    <col min="19" max="20" width="9.7109375" bestFit="1" customWidth="1"/>
    <col min="21" max="21" width="10.7109375" bestFit="1" customWidth="1"/>
    <col min="22" max="22" width="11.28515625" bestFit="1" customWidth="1"/>
  </cols>
  <sheetData>
    <row r="1" spans="1:4" x14ac:dyDescent="0.25">
      <c r="A1" s="32" t="s">
        <v>7</v>
      </c>
      <c r="B1" s="70">
        <v>1</v>
      </c>
    </row>
    <row r="3" spans="1:4" x14ac:dyDescent="0.25">
      <c r="A3" s="32" t="s">
        <v>128</v>
      </c>
      <c r="B3" s="32" t="s">
        <v>125</v>
      </c>
    </row>
    <row r="4" spans="1:4" x14ac:dyDescent="0.25">
      <c r="A4" s="32" t="s">
        <v>126</v>
      </c>
      <c r="B4" t="s">
        <v>130</v>
      </c>
      <c r="C4" t="s">
        <v>131</v>
      </c>
      <c r="D4" t="s">
        <v>127</v>
      </c>
    </row>
    <row r="5" spans="1:4" x14ac:dyDescent="0.25">
      <c r="A5" t="s">
        <v>74</v>
      </c>
      <c r="B5" s="33">
        <v>2</v>
      </c>
      <c r="C5" s="33"/>
      <c r="D5" s="33">
        <v>2</v>
      </c>
    </row>
    <row r="6" spans="1:4" x14ac:dyDescent="0.25">
      <c r="A6" s="71" t="s">
        <v>82</v>
      </c>
      <c r="B6" s="33">
        <v>1</v>
      </c>
      <c r="C6" s="33"/>
      <c r="D6" s="33">
        <v>1</v>
      </c>
    </row>
    <row r="7" spans="1:4" x14ac:dyDescent="0.25">
      <c r="A7" s="71" t="s">
        <v>72</v>
      </c>
      <c r="B7" s="33">
        <v>1</v>
      </c>
      <c r="C7" s="33"/>
      <c r="D7" s="33">
        <v>1</v>
      </c>
    </row>
    <row r="8" spans="1:4" x14ac:dyDescent="0.25">
      <c r="A8" t="s">
        <v>58</v>
      </c>
      <c r="B8" s="33">
        <v>1</v>
      </c>
      <c r="C8" s="33">
        <v>4</v>
      </c>
      <c r="D8" s="33">
        <v>5</v>
      </c>
    </row>
    <row r="9" spans="1:4" x14ac:dyDescent="0.25">
      <c r="A9" s="71" t="s">
        <v>62</v>
      </c>
      <c r="B9" s="33"/>
      <c r="C9" s="33">
        <v>1</v>
      </c>
      <c r="D9" s="33">
        <v>1</v>
      </c>
    </row>
    <row r="10" spans="1:4" x14ac:dyDescent="0.25">
      <c r="A10" s="71" t="s">
        <v>56</v>
      </c>
      <c r="B10" s="33"/>
      <c r="C10" s="33">
        <v>1</v>
      </c>
      <c r="D10" s="33">
        <v>1</v>
      </c>
    </row>
    <row r="11" spans="1:4" x14ac:dyDescent="0.25">
      <c r="A11" s="71" t="s">
        <v>155</v>
      </c>
      <c r="B11" s="33"/>
      <c r="C11" s="33">
        <v>1</v>
      </c>
      <c r="D11" s="33">
        <v>1</v>
      </c>
    </row>
    <row r="12" spans="1:4" x14ac:dyDescent="0.25">
      <c r="A12" s="71" t="s">
        <v>132</v>
      </c>
      <c r="B12" s="33"/>
      <c r="C12" s="33">
        <v>1</v>
      </c>
      <c r="D12" s="33">
        <v>1</v>
      </c>
    </row>
    <row r="13" spans="1:4" x14ac:dyDescent="0.25">
      <c r="A13" s="71" t="s">
        <v>53</v>
      </c>
      <c r="B13" s="33">
        <v>1</v>
      </c>
      <c r="C13" s="33"/>
      <c r="D13" s="33">
        <v>1</v>
      </c>
    </row>
    <row r="14" spans="1:4" x14ac:dyDescent="0.25">
      <c r="A14" t="s">
        <v>21</v>
      </c>
      <c r="B14" s="33">
        <v>2</v>
      </c>
      <c r="C14" s="33"/>
      <c r="D14" s="33">
        <v>2</v>
      </c>
    </row>
    <row r="15" spans="1:4" x14ac:dyDescent="0.25">
      <c r="A15" s="71" t="s">
        <v>67</v>
      </c>
      <c r="B15" s="33">
        <v>1</v>
      </c>
      <c r="C15" s="33"/>
      <c r="D15" s="33">
        <v>1</v>
      </c>
    </row>
    <row r="16" spans="1:4" x14ac:dyDescent="0.25">
      <c r="A16" s="71" t="s">
        <v>19</v>
      </c>
      <c r="B16" s="33">
        <v>1</v>
      </c>
      <c r="C16" s="33"/>
      <c r="D16" s="33">
        <v>1</v>
      </c>
    </row>
    <row r="17" spans="1:4" x14ac:dyDescent="0.25">
      <c r="A17" t="s">
        <v>36</v>
      </c>
      <c r="B17" s="33">
        <v>4</v>
      </c>
      <c r="C17" s="33"/>
      <c r="D17" s="33">
        <v>4</v>
      </c>
    </row>
    <row r="18" spans="1:4" x14ac:dyDescent="0.25">
      <c r="A18" s="71" t="s">
        <v>80</v>
      </c>
      <c r="B18" s="33">
        <v>1</v>
      </c>
      <c r="C18" s="33"/>
      <c r="D18" s="33">
        <v>1</v>
      </c>
    </row>
    <row r="19" spans="1:4" x14ac:dyDescent="0.25">
      <c r="A19" s="71" t="s">
        <v>34</v>
      </c>
      <c r="B19" s="33">
        <v>1</v>
      </c>
      <c r="C19" s="33"/>
      <c r="D19" s="33">
        <v>1</v>
      </c>
    </row>
    <row r="20" spans="1:4" x14ac:dyDescent="0.25">
      <c r="A20" s="71" t="s">
        <v>40</v>
      </c>
      <c r="B20" s="33">
        <v>1</v>
      </c>
      <c r="C20" s="33"/>
      <c r="D20" s="33">
        <v>1</v>
      </c>
    </row>
    <row r="21" spans="1:4" x14ac:dyDescent="0.25">
      <c r="A21" s="71" t="s">
        <v>77</v>
      </c>
      <c r="B21" s="33">
        <v>1</v>
      </c>
      <c r="C21" s="33"/>
      <c r="D21" s="33">
        <v>1</v>
      </c>
    </row>
    <row r="22" spans="1:4" x14ac:dyDescent="0.25">
      <c r="A22" t="s">
        <v>47</v>
      </c>
      <c r="B22" s="33">
        <v>6</v>
      </c>
      <c r="C22" s="33"/>
      <c r="D22" s="33">
        <v>6</v>
      </c>
    </row>
    <row r="23" spans="1:4" x14ac:dyDescent="0.25">
      <c r="A23" s="71" t="s">
        <v>45</v>
      </c>
      <c r="B23" s="33">
        <v>1</v>
      </c>
      <c r="C23" s="33"/>
      <c r="D23" s="33">
        <v>1</v>
      </c>
    </row>
    <row r="24" spans="1:4" x14ac:dyDescent="0.25">
      <c r="A24" s="71" t="s">
        <v>71</v>
      </c>
      <c r="B24" s="33">
        <v>1</v>
      </c>
      <c r="C24" s="33"/>
      <c r="D24" s="33">
        <v>1</v>
      </c>
    </row>
    <row r="25" spans="1:4" x14ac:dyDescent="0.25">
      <c r="A25" s="71" t="s">
        <v>55</v>
      </c>
      <c r="B25" s="33">
        <v>1</v>
      </c>
      <c r="C25" s="33"/>
      <c r="D25" s="33">
        <v>1</v>
      </c>
    </row>
    <row r="26" spans="1:4" x14ac:dyDescent="0.25">
      <c r="A26" s="71" t="s">
        <v>69</v>
      </c>
      <c r="B26" s="33">
        <v>1</v>
      </c>
      <c r="C26" s="33"/>
      <c r="D26" s="33">
        <v>1</v>
      </c>
    </row>
    <row r="27" spans="1:4" x14ac:dyDescent="0.25">
      <c r="A27" s="71" t="s">
        <v>70</v>
      </c>
      <c r="B27" s="33">
        <v>1</v>
      </c>
      <c r="C27" s="33"/>
      <c r="D27" s="33">
        <v>1</v>
      </c>
    </row>
    <row r="28" spans="1:4" x14ac:dyDescent="0.25">
      <c r="A28" s="71" t="s">
        <v>68</v>
      </c>
      <c r="B28" s="33">
        <v>1</v>
      </c>
      <c r="C28" s="33"/>
      <c r="D28" s="33">
        <v>1</v>
      </c>
    </row>
    <row r="29" spans="1:4" x14ac:dyDescent="0.25">
      <c r="A29" t="s">
        <v>28</v>
      </c>
      <c r="B29" s="33">
        <v>1</v>
      </c>
      <c r="C29" s="33"/>
      <c r="D29" s="33">
        <v>1</v>
      </c>
    </row>
    <row r="30" spans="1:4" x14ac:dyDescent="0.25">
      <c r="A30" s="71" t="s">
        <v>26</v>
      </c>
      <c r="B30" s="33">
        <v>1</v>
      </c>
      <c r="C30" s="33"/>
      <c r="D30" s="33">
        <v>1</v>
      </c>
    </row>
    <row r="31" spans="1:4" x14ac:dyDescent="0.25">
      <c r="A31" t="s">
        <v>42</v>
      </c>
      <c r="B31" s="33">
        <v>1</v>
      </c>
      <c r="C31" s="33"/>
      <c r="D31" s="33">
        <v>1</v>
      </c>
    </row>
    <row r="32" spans="1:4" x14ac:dyDescent="0.25">
      <c r="A32" s="71" t="s">
        <v>41</v>
      </c>
      <c r="B32" s="33">
        <v>1</v>
      </c>
      <c r="C32" s="33"/>
      <c r="D32" s="33">
        <v>1</v>
      </c>
    </row>
    <row r="33" spans="1:4" x14ac:dyDescent="0.25">
      <c r="A33" t="s">
        <v>33</v>
      </c>
      <c r="B33" s="33">
        <v>1</v>
      </c>
      <c r="C33" s="33"/>
      <c r="D33" s="33">
        <v>1</v>
      </c>
    </row>
    <row r="34" spans="1:4" x14ac:dyDescent="0.25">
      <c r="A34" s="71" t="s">
        <v>32</v>
      </c>
      <c r="B34" s="33">
        <v>1</v>
      </c>
      <c r="C34" s="33"/>
      <c r="D34" s="33">
        <v>1</v>
      </c>
    </row>
    <row r="35" spans="1:4" x14ac:dyDescent="0.25">
      <c r="A35" t="s">
        <v>44</v>
      </c>
      <c r="B35" s="33">
        <v>1</v>
      </c>
      <c r="C35" s="33"/>
      <c r="D35" s="33">
        <v>1</v>
      </c>
    </row>
    <row r="36" spans="1:4" x14ac:dyDescent="0.25">
      <c r="A36" s="71" t="s">
        <v>43</v>
      </c>
      <c r="B36" s="33">
        <v>1</v>
      </c>
      <c r="C36" s="33"/>
      <c r="D36" s="33">
        <v>1</v>
      </c>
    </row>
    <row r="37" spans="1:4" x14ac:dyDescent="0.25">
      <c r="A37" t="s">
        <v>157</v>
      </c>
      <c r="B37" s="33">
        <v>1</v>
      </c>
      <c r="C37" s="33"/>
      <c r="D37" s="33">
        <v>1</v>
      </c>
    </row>
    <row r="38" spans="1:4" x14ac:dyDescent="0.25">
      <c r="A38" s="71" t="s">
        <v>51</v>
      </c>
      <c r="B38" s="33">
        <v>1</v>
      </c>
      <c r="C38" s="33"/>
      <c r="D38" s="33">
        <v>1</v>
      </c>
    </row>
    <row r="39" spans="1:4" x14ac:dyDescent="0.25">
      <c r="A39" t="s">
        <v>127</v>
      </c>
      <c r="B39" s="33">
        <v>20</v>
      </c>
      <c r="C39" s="33">
        <v>4</v>
      </c>
      <c r="D39" s="33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Certifications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2022-05-14T04:23:29Z</dcterms:modified>
</cp:coreProperties>
</file>