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repositories\ImmersiveGloves\CustomPCBs\"/>
    </mc:Choice>
  </mc:AlternateContent>
  <xr:revisionPtr revIDLastSave="0" documentId="13_ncr:40009_{34642437-D6AD-4301-B5D4-5CEB155D53F7}" xr6:coauthVersionLast="47" xr6:coauthVersionMax="47" xr10:uidLastSave="{00000000-0000-0000-0000-000000000000}"/>
  <bookViews>
    <workbookView xWindow="28680" yWindow="-120" windowWidth="29040" windowHeight="15840"/>
  </bookViews>
  <sheets>
    <sheet name="tundraIOExpansion" sheetId="1" r:id="rId1"/>
  </sheets>
  <calcPr calcId="0"/>
</workbook>
</file>

<file path=xl/calcChain.xml><?xml version="1.0" encoding="utf-8"?>
<calcChain xmlns="http://schemas.openxmlformats.org/spreadsheetml/2006/main">
  <c r="P20" i="1" l="1"/>
  <c r="P13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K8" i="1"/>
  <c r="K9" i="1"/>
  <c r="K10" i="1"/>
  <c r="K17" i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1" i="1"/>
  <c r="N21" i="1" s="1"/>
  <c r="H4" i="1"/>
  <c r="H5" i="1"/>
  <c r="I5" i="1" s="1"/>
  <c r="N5" i="1" s="1"/>
  <c r="H6" i="1"/>
  <c r="I6" i="1" s="1"/>
  <c r="N6" i="1" s="1"/>
  <c r="H7" i="1"/>
  <c r="I7" i="1" s="1"/>
  <c r="N7" i="1" s="1"/>
  <c r="H8" i="1"/>
  <c r="I8" i="1" s="1"/>
  <c r="N8" i="1" s="1"/>
  <c r="H9" i="1"/>
  <c r="I9" i="1" s="1"/>
  <c r="N9" i="1" s="1"/>
  <c r="H10" i="1"/>
  <c r="I10" i="1" s="1"/>
  <c r="N10" i="1" s="1"/>
  <c r="H11" i="1"/>
  <c r="I11" i="1" s="1"/>
  <c r="N11" i="1" s="1"/>
  <c r="H12" i="1"/>
  <c r="I12" i="1" s="1"/>
  <c r="N12" i="1" s="1"/>
  <c r="H13" i="1"/>
  <c r="H14" i="1"/>
  <c r="I14" i="1" s="1"/>
  <c r="N14" i="1" s="1"/>
  <c r="H15" i="1"/>
  <c r="I15" i="1" s="1"/>
  <c r="N15" i="1" s="1"/>
  <c r="H16" i="1"/>
  <c r="H17" i="1"/>
  <c r="I17" i="1" s="1"/>
  <c r="N17" i="1" s="1"/>
  <c r="H18" i="1"/>
  <c r="H3" i="1"/>
  <c r="I3" i="1" s="1"/>
  <c r="N3" i="1" s="1"/>
  <c r="P19" i="1" l="1"/>
  <c r="K15" i="1"/>
  <c r="K7" i="1"/>
  <c r="K14" i="1"/>
  <c r="K6" i="1"/>
  <c r="K5" i="1"/>
  <c r="K12" i="1"/>
  <c r="I4" i="1"/>
  <c r="K3" i="1"/>
  <c r="K11" i="1"/>
  <c r="I18" i="1"/>
  <c r="I16" i="1"/>
  <c r="I13" i="1"/>
  <c r="N4" i="1" l="1"/>
  <c r="K4" i="1"/>
  <c r="N18" i="1"/>
  <c r="K18" i="1"/>
  <c r="N13" i="1"/>
  <c r="K13" i="1"/>
  <c r="N16" i="1"/>
  <c r="K16" i="1"/>
  <c r="K19" i="1" l="1"/>
</calcChain>
</file>

<file path=xl/sharedStrings.xml><?xml version="1.0" encoding="utf-8"?>
<sst xmlns="http://schemas.openxmlformats.org/spreadsheetml/2006/main" count="104" uniqueCount="75">
  <si>
    <t>#</t>
  </si>
  <si>
    <t>Reference</t>
  </si>
  <si>
    <t>Qty</t>
  </si>
  <si>
    <t>Value</t>
  </si>
  <si>
    <t>Footprint</t>
  </si>
  <si>
    <t>DNP</t>
  </si>
  <si>
    <t>C1, C7, C10, C17, C23, C28</t>
  </si>
  <si>
    <t>2.2u</t>
  </si>
  <si>
    <t>Capacitor_SMD:C_0402_1005Metric</t>
  </si>
  <si>
    <t>C2, C3, C4, C5, C6, C8, C9, C13, C14, C18, C20, C22, C24, C25, C26, C27</t>
  </si>
  <si>
    <t>100n</t>
  </si>
  <si>
    <t>C11, C12, C19, C21</t>
  </si>
  <si>
    <t>27p</t>
  </si>
  <si>
    <t>C15, C16</t>
  </si>
  <si>
    <t>22p</t>
  </si>
  <si>
    <t>FINGER1, FINGER2, FINGER3, FINGER4, FINGER5L1, FINGER5R1, USB1, USB2</t>
  </si>
  <si>
    <t>Conn_01x04</t>
  </si>
  <si>
    <t>Connector_JST:JST_SH_SM04B-SRSS-TB_1x04-1MP_P1.00mm_Horizontal</t>
  </si>
  <si>
    <t>FingerAux1</t>
  </si>
  <si>
    <t>Conn_01x08</t>
  </si>
  <si>
    <t>Connector_JST:JST_SH_SM08B-SRSS-TB_1x08-1MP_P1.00mm_Horizontal</t>
  </si>
  <si>
    <t>J1</t>
  </si>
  <si>
    <t>Conn_01x25</t>
  </si>
  <si>
    <t>my_connectors:25PIN FRONT FLIP 0.6mm PITCH AYF332535A</t>
  </si>
  <si>
    <t>R1, R8</t>
  </si>
  <si>
    <t>Resistor_SMD:R_0402_1005Metric</t>
  </si>
  <si>
    <t>R2, R7, R9, R10</t>
  </si>
  <si>
    <t>1k</t>
  </si>
  <si>
    <t>R3, R4</t>
  </si>
  <si>
    <t>10k</t>
  </si>
  <si>
    <t>R5, R6</t>
  </si>
  <si>
    <t>2k2</t>
  </si>
  <si>
    <t>U1, U5</t>
  </si>
  <si>
    <t>RP2040</t>
  </si>
  <si>
    <t>Package_DFN_QFN:QFN-56-1EP_7x7mm_P0.4mm_EP3.2x3.2mm</t>
  </si>
  <si>
    <t>U2, U4</t>
  </si>
  <si>
    <t>MX25L3233FM2</t>
  </si>
  <si>
    <t>Package_SO:SOP-8_5.28x5.23mm_P1.27mm</t>
  </si>
  <si>
    <t>U3</t>
  </si>
  <si>
    <t>~</t>
  </si>
  <si>
    <t>Package_LGA:LGA-28_5.2x3.8mm_P0.5mm</t>
  </si>
  <si>
    <t>Y1, Y2</t>
  </si>
  <si>
    <t>12.000MHz</t>
  </si>
  <si>
    <t>Crystal:Crystal_SMD_3225-4Pin_3.2x2.5mm</t>
  </si>
  <si>
    <t>Y3</t>
  </si>
  <si>
    <t>32.768kHz</t>
  </si>
  <si>
    <t>Crystal:Crystal_SMD_2012-2Pin_2.0x1.2mm</t>
  </si>
  <si>
    <t>C1, C2, C6</t>
  </si>
  <si>
    <t>C4, C5</t>
  </si>
  <si>
    <t>Conn_01x04_Pin</t>
  </si>
  <si>
    <t>Library:WireToBoard2x2Wide</t>
  </si>
  <si>
    <t>R1, R2</t>
  </si>
  <si>
    <t>U1</t>
  </si>
  <si>
    <t>Y1</t>
  </si>
  <si>
    <t>total/pair</t>
  </si>
  <si>
    <t>total/50 pairs</t>
  </si>
  <si>
    <t>total combined/pair</t>
  </si>
  <si>
    <t>Expansion Boards</t>
  </si>
  <si>
    <t>IMU Boards</t>
  </si>
  <si>
    <t>max price/pair</t>
  </si>
  <si>
    <t>minimum qty</t>
  </si>
  <si>
    <t>enough qty</t>
  </si>
  <si>
    <t>https://pt.farnell.com/multicomp/mcmr04x2201ftl/res-2k2-1-0-0625w-0402-ceramic/dp/2072780</t>
  </si>
  <si>
    <t>max unit price</t>
  </si>
  <si>
    <t>Total</t>
  </si>
  <si>
    <t>min unit price</t>
  </si>
  <si>
    <t>https://pt.farnell.com/raspberry-pi/rp2040ct/mcu-32bit-133mhz-qfn-56/dp/3766082?st=rp2040</t>
  </si>
  <si>
    <t>https://pt.farnell.com/macronix/mx25l3233fm2i-08g/flash-memory-32mbit-40-to-85deg/dp/3129177?st=mx25l3233fm</t>
  </si>
  <si>
    <t>store item</t>
  </si>
  <si>
    <t>https://pt.mouser.com/ProductDetail/CEVA/BNO085?qs=ulEaXIWI0c9BFVeZDQCmmQ%3D%3D</t>
  </si>
  <si>
    <t>https://pt.farnell.com/ilsi-america/ilcx13-fb5f18-12-000mhz/crystal-12mhz-18pf-smd-3-2mm-x/dp/3572980</t>
  </si>
  <si>
    <t>https://pt.farnell.com/jst-japan-solderless-terminals/sm04b-srss-tb-lf-sn/connector-header-smt-r-a-1mm-4way/dp/1830839</t>
  </si>
  <si>
    <t>https://pt.farnell.com/jst-japan-solderless-terminals/sm08b-srss-tb-lf-sn/header-r-a-8way/dp/1679124</t>
  </si>
  <si>
    <t>min price/50 pairs</t>
  </si>
  <si>
    <t>Total/pair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</si>
</sst>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C1" workbookViewId="0">
      <selection activeCell="E13" sqref="E13"/>
    </sheetView>
  </sheetViews>
  <sheetFormatPr defaultRowHeight="15" x14ac:dyDescent="0.25"/>
  <cols>
    <col min="2" max="2" width="67.42578125" bestFit="1" customWidth="1"/>
    <col min="5" max="5" width="65.7109375" bestFit="1" customWidth="1"/>
    <col min="6" max="6" width="4.85546875" bestFit="1" customWidth="1"/>
    <col min="9" max="9" width="19" bestFit="1" customWidth="1"/>
    <col min="10" max="10" width="19" customWidth="1"/>
    <col min="11" max="11" width="14" bestFit="1" customWidth="1"/>
    <col min="12" max="12" width="14" customWidth="1"/>
    <col min="14" max="14" width="12.7109375" bestFit="1" customWidth="1"/>
    <col min="15" max="15" width="12.7109375" customWidth="1"/>
    <col min="16" max="16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54</v>
      </c>
      <c r="I1" t="s">
        <v>56</v>
      </c>
      <c r="J1" t="s">
        <v>63</v>
      </c>
      <c r="K1" t="s">
        <v>59</v>
      </c>
      <c r="L1" t="s">
        <v>68</v>
      </c>
      <c r="N1" t="s">
        <v>55</v>
      </c>
      <c r="O1" t="s">
        <v>65</v>
      </c>
      <c r="P1" t="s">
        <v>73</v>
      </c>
      <c r="Q1" t="s">
        <v>68</v>
      </c>
    </row>
    <row r="2" spans="1:17" x14ac:dyDescent="0.25">
      <c r="A2" s="1" t="s">
        <v>57</v>
      </c>
      <c r="B2" s="1"/>
      <c r="C2" s="1"/>
      <c r="D2" s="1"/>
      <c r="E2" s="1"/>
      <c r="F2" s="1"/>
      <c r="J2" s="1" t="s">
        <v>60</v>
      </c>
      <c r="K2" s="1"/>
      <c r="O2" s="1" t="s">
        <v>61</v>
      </c>
      <c r="P2" s="1"/>
    </row>
    <row r="3" spans="1:17" x14ac:dyDescent="0.25">
      <c r="A3">
        <v>1</v>
      </c>
      <c r="B3" t="s">
        <v>6</v>
      </c>
      <c r="C3">
        <v>6</v>
      </c>
      <c r="D3" t="s">
        <v>7</v>
      </c>
      <c r="E3" t="s">
        <v>8</v>
      </c>
      <c r="H3">
        <f>C3*2</f>
        <v>12</v>
      </c>
      <c r="I3">
        <f>H3</f>
        <v>12</v>
      </c>
      <c r="K3">
        <f>J3*I3</f>
        <v>0</v>
      </c>
      <c r="N3">
        <f>I3*50</f>
        <v>600</v>
      </c>
      <c r="P3">
        <f>O3*N3</f>
        <v>0</v>
      </c>
    </row>
    <row r="4" spans="1:17" x14ac:dyDescent="0.25">
      <c r="A4">
        <v>2</v>
      </c>
      <c r="B4" t="s">
        <v>9</v>
      </c>
      <c r="C4">
        <v>16</v>
      </c>
      <c r="D4" t="s">
        <v>10</v>
      </c>
      <c r="E4" t="s">
        <v>8</v>
      </c>
      <c r="H4">
        <f t="shared" ref="H4:H18" si="0">C4*2</f>
        <v>32</v>
      </c>
      <c r="I4">
        <f>H4+H21</f>
        <v>62</v>
      </c>
      <c r="K4">
        <f t="shared" ref="K4:K18" si="1">J4*I4</f>
        <v>0</v>
      </c>
      <c r="N4">
        <f t="shared" ref="N4:N18" si="2">I4*50</f>
        <v>3100</v>
      </c>
      <c r="P4">
        <f t="shared" ref="P4:P18" si="3">O4*N4</f>
        <v>0</v>
      </c>
    </row>
    <row r="5" spans="1:17" x14ac:dyDescent="0.25">
      <c r="A5">
        <v>3</v>
      </c>
      <c r="B5" t="s">
        <v>11</v>
      </c>
      <c r="C5">
        <v>4</v>
      </c>
      <c r="D5" t="s">
        <v>12</v>
      </c>
      <c r="E5" t="s">
        <v>8</v>
      </c>
      <c r="H5">
        <f t="shared" si="0"/>
        <v>8</v>
      </c>
      <c r="I5">
        <f>H5</f>
        <v>8</v>
      </c>
      <c r="K5">
        <f t="shared" si="1"/>
        <v>0</v>
      </c>
      <c r="N5">
        <f t="shared" si="2"/>
        <v>400</v>
      </c>
      <c r="P5">
        <f t="shared" si="3"/>
        <v>0</v>
      </c>
    </row>
    <row r="6" spans="1:17" x14ac:dyDescent="0.25">
      <c r="A6">
        <v>4</v>
      </c>
      <c r="B6" t="s">
        <v>13</v>
      </c>
      <c r="C6">
        <v>2</v>
      </c>
      <c r="D6" t="s">
        <v>14</v>
      </c>
      <c r="E6" t="s">
        <v>8</v>
      </c>
      <c r="H6">
        <f t="shared" si="0"/>
        <v>4</v>
      </c>
      <c r="I6">
        <f>H6+H22</f>
        <v>24</v>
      </c>
      <c r="K6">
        <f t="shared" si="1"/>
        <v>0</v>
      </c>
      <c r="N6">
        <f t="shared" si="2"/>
        <v>1200</v>
      </c>
      <c r="P6">
        <f t="shared" si="3"/>
        <v>0</v>
      </c>
    </row>
    <row r="7" spans="1:17" x14ac:dyDescent="0.25">
      <c r="A7">
        <v>5</v>
      </c>
      <c r="B7" t="s">
        <v>15</v>
      </c>
      <c r="C7">
        <v>8</v>
      </c>
      <c r="D7" t="s">
        <v>16</v>
      </c>
      <c r="E7" t="s">
        <v>17</v>
      </c>
      <c r="H7">
        <f t="shared" si="0"/>
        <v>16</v>
      </c>
      <c r="I7">
        <f>H7</f>
        <v>16</v>
      </c>
      <c r="J7">
        <v>0.32700000000000001</v>
      </c>
      <c r="K7">
        <f t="shared" si="1"/>
        <v>5.2320000000000002</v>
      </c>
      <c r="L7" t="s">
        <v>71</v>
      </c>
      <c r="N7">
        <f t="shared" si="2"/>
        <v>800</v>
      </c>
      <c r="O7">
        <v>0.22600000000000001</v>
      </c>
      <c r="P7">
        <f t="shared" si="3"/>
        <v>180.8</v>
      </c>
      <c r="Q7" t="s">
        <v>71</v>
      </c>
    </row>
    <row r="8" spans="1:17" x14ac:dyDescent="0.25">
      <c r="A8">
        <v>6</v>
      </c>
      <c r="B8" t="s">
        <v>18</v>
      </c>
      <c r="C8">
        <v>1</v>
      </c>
      <c r="D8" t="s">
        <v>19</v>
      </c>
      <c r="E8" t="s">
        <v>20</v>
      </c>
      <c r="H8">
        <f t="shared" si="0"/>
        <v>2</v>
      </c>
      <c r="I8">
        <f>H8</f>
        <v>2</v>
      </c>
      <c r="J8">
        <v>0.78400000000000003</v>
      </c>
      <c r="K8">
        <f t="shared" si="1"/>
        <v>1.5680000000000001</v>
      </c>
      <c r="L8" t="s">
        <v>72</v>
      </c>
      <c r="N8">
        <f t="shared" si="2"/>
        <v>100</v>
      </c>
      <c r="O8">
        <v>0.64800000000000002</v>
      </c>
      <c r="P8">
        <f t="shared" si="3"/>
        <v>64.8</v>
      </c>
      <c r="Q8" t="s">
        <v>72</v>
      </c>
    </row>
    <row r="9" spans="1:17" x14ac:dyDescent="0.25">
      <c r="A9">
        <v>7</v>
      </c>
      <c r="B9" t="s">
        <v>21</v>
      </c>
      <c r="C9">
        <v>1</v>
      </c>
      <c r="D9" t="s">
        <v>22</v>
      </c>
      <c r="E9" t="s">
        <v>23</v>
      </c>
      <c r="H9">
        <f t="shared" si="0"/>
        <v>2</v>
      </c>
      <c r="I9">
        <f>H9</f>
        <v>2</v>
      </c>
      <c r="K9">
        <f t="shared" si="1"/>
        <v>0</v>
      </c>
      <c r="N9">
        <f t="shared" si="2"/>
        <v>100</v>
      </c>
      <c r="P9">
        <f t="shared" si="3"/>
        <v>0</v>
      </c>
    </row>
    <row r="10" spans="1:17" x14ac:dyDescent="0.25">
      <c r="A10">
        <v>8</v>
      </c>
      <c r="B10" t="s">
        <v>24</v>
      </c>
      <c r="C10">
        <v>2</v>
      </c>
      <c r="D10">
        <v>200</v>
      </c>
      <c r="E10" t="s">
        <v>25</v>
      </c>
      <c r="H10">
        <f t="shared" si="0"/>
        <v>4</v>
      </c>
      <c r="I10">
        <f>H10</f>
        <v>4</v>
      </c>
      <c r="K10">
        <f t="shared" si="1"/>
        <v>0</v>
      </c>
      <c r="N10">
        <f t="shared" si="2"/>
        <v>200</v>
      </c>
      <c r="P10">
        <f t="shared" si="3"/>
        <v>0</v>
      </c>
    </row>
    <row r="11" spans="1:17" x14ac:dyDescent="0.25">
      <c r="A11">
        <v>9</v>
      </c>
      <c r="B11" t="s">
        <v>26</v>
      </c>
      <c r="C11">
        <v>4</v>
      </c>
      <c r="D11" t="s">
        <v>27</v>
      </c>
      <c r="E11" t="s">
        <v>25</v>
      </c>
      <c r="H11">
        <f t="shared" si="0"/>
        <v>8</v>
      </c>
      <c r="I11">
        <f>H11</f>
        <v>8</v>
      </c>
      <c r="K11">
        <f t="shared" si="1"/>
        <v>0</v>
      </c>
      <c r="N11">
        <f t="shared" si="2"/>
        <v>400</v>
      </c>
      <c r="P11">
        <f t="shared" si="3"/>
        <v>0</v>
      </c>
    </row>
    <row r="12" spans="1:17" x14ac:dyDescent="0.25">
      <c r="A12">
        <v>10</v>
      </c>
      <c r="B12" t="s">
        <v>28</v>
      </c>
      <c r="C12">
        <v>2</v>
      </c>
      <c r="D12" t="s">
        <v>29</v>
      </c>
      <c r="E12" t="s">
        <v>25</v>
      </c>
      <c r="H12">
        <f t="shared" si="0"/>
        <v>4</v>
      </c>
      <c r="I12">
        <f>H12+H25</f>
        <v>24</v>
      </c>
      <c r="K12">
        <f t="shared" si="1"/>
        <v>0</v>
      </c>
      <c r="N12">
        <f t="shared" si="2"/>
        <v>1200</v>
      </c>
      <c r="P12">
        <f t="shared" si="3"/>
        <v>0</v>
      </c>
    </row>
    <row r="13" spans="1:17" x14ac:dyDescent="0.25">
      <c r="A13">
        <v>11</v>
      </c>
      <c r="B13" t="s">
        <v>30</v>
      </c>
      <c r="C13">
        <v>2</v>
      </c>
      <c r="D13" t="s">
        <v>31</v>
      </c>
      <c r="E13" t="s">
        <v>25</v>
      </c>
      <c r="H13">
        <f t="shared" si="0"/>
        <v>4</v>
      </c>
      <c r="I13">
        <f>H13+H24</f>
        <v>24</v>
      </c>
      <c r="J13">
        <v>5.0000000000000001E-3</v>
      </c>
      <c r="K13">
        <f t="shared" si="1"/>
        <v>0.12</v>
      </c>
      <c r="L13" t="s">
        <v>62</v>
      </c>
      <c r="N13">
        <f t="shared" si="2"/>
        <v>1200</v>
      </c>
      <c r="O13">
        <v>1.9E-3</v>
      </c>
      <c r="P13">
        <f>O13*N13</f>
        <v>2.2799999999999998</v>
      </c>
      <c r="Q13" t="s">
        <v>62</v>
      </c>
    </row>
    <row r="14" spans="1:17" x14ac:dyDescent="0.25">
      <c r="A14">
        <v>12</v>
      </c>
      <c r="B14" t="s">
        <v>32</v>
      </c>
      <c r="C14">
        <v>2</v>
      </c>
      <c r="D14" t="s">
        <v>33</v>
      </c>
      <c r="E14" t="s">
        <v>34</v>
      </c>
      <c r="H14">
        <f t="shared" si="0"/>
        <v>4</v>
      </c>
      <c r="I14">
        <f>H14</f>
        <v>4</v>
      </c>
      <c r="J14">
        <v>0.755</v>
      </c>
      <c r="K14">
        <f t="shared" si="1"/>
        <v>3.02</v>
      </c>
      <c r="L14" t="s">
        <v>66</v>
      </c>
      <c r="N14">
        <f t="shared" si="2"/>
        <v>200</v>
      </c>
      <c r="O14">
        <v>0.755</v>
      </c>
      <c r="P14">
        <f t="shared" si="3"/>
        <v>151</v>
      </c>
      <c r="Q14" t="s">
        <v>66</v>
      </c>
    </row>
    <row r="15" spans="1:17" x14ac:dyDescent="0.25">
      <c r="A15">
        <v>13</v>
      </c>
      <c r="B15" t="s">
        <v>35</v>
      </c>
      <c r="C15">
        <v>2</v>
      </c>
      <c r="D15" t="s">
        <v>36</v>
      </c>
      <c r="E15" t="s">
        <v>37</v>
      </c>
      <c r="H15">
        <f t="shared" si="0"/>
        <v>4</v>
      </c>
      <c r="I15">
        <f>H15</f>
        <v>4</v>
      </c>
      <c r="J15">
        <v>0.878</v>
      </c>
      <c r="K15">
        <f t="shared" si="1"/>
        <v>3.512</v>
      </c>
      <c r="L15" t="s">
        <v>67</v>
      </c>
      <c r="N15">
        <f t="shared" si="2"/>
        <v>200</v>
      </c>
      <c r="O15">
        <v>0.61299999999999999</v>
      </c>
      <c r="P15">
        <f t="shared" si="3"/>
        <v>122.6</v>
      </c>
      <c r="Q15" t="s">
        <v>67</v>
      </c>
    </row>
    <row r="16" spans="1:17" x14ac:dyDescent="0.25">
      <c r="A16">
        <v>14</v>
      </c>
      <c r="B16" t="s">
        <v>38</v>
      </c>
      <c r="C16">
        <v>1</v>
      </c>
      <c r="D16" t="s">
        <v>39</v>
      </c>
      <c r="E16" t="s">
        <v>40</v>
      </c>
      <c r="H16">
        <f t="shared" si="0"/>
        <v>2</v>
      </c>
      <c r="I16">
        <f>H16+H26</f>
        <v>12</v>
      </c>
      <c r="J16">
        <v>11.76</v>
      </c>
      <c r="K16">
        <f t="shared" si="1"/>
        <v>141.12</v>
      </c>
      <c r="L16" t="s">
        <v>69</v>
      </c>
      <c r="N16">
        <f t="shared" si="2"/>
        <v>600</v>
      </c>
      <c r="O16">
        <v>8.89</v>
      </c>
      <c r="P16">
        <f t="shared" si="3"/>
        <v>5334</v>
      </c>
      <c r="Q16" t="s">
        <v>69</v>
      </c>
    </row>
    <row r="17" spans="1:17" x14ac:dyDescent="0.25">
      <c r="A17">
        <v>15</v>
      </c>
      <c r="B17" t="s">
        <v>41</v>
      </c>
      <c r="C17">
        <v>2</v>
      </c>
      <c r="D17" t="s">
        <v>42</v>
      </c>
      <c r="E17" t="s">
        <v>43</v>
      </c>
      <c r="H17">
        <f t="shared" si="0"/>
        <v>4</v>
      </c>
      <c r="I17">
        <f>H17</f>
        <v>4</v>
      </c>
      <c r="J17">
        <v>0.22600000000000001</v>
      </c>
      <c r="K17">
        <f t="shared" si="1"/>
        <v>0.90400000000000003</v>
      </c>
      <c r="L17" t="s">
        <v>70</v>
      </c>
      <c r="N17">
        <f t="shared" si="2"/>
        <v>200</v>
      </c>
      <c r="O17">
        <v>0.189</v>
      </c>
      <c r="P17">
        <f t="shared" si="3"/>
        <v>37.799999999999997</v>
      </c>
      <c r="Q17" t="s">
        <v>70</v>
      </c>
    </row>
    <row r="18" spans="1:17" x14ac:dyDescent="0.25">
      <c r="A18">
        <v>16</v>
      </c>
      <c r="B18" t="s">
        <v>44</v>
      </c>
      <c r="C18">
        <v>1</v>
      </c>
      <c r="D18" t="s">
        <v>45</v>
      </c>
      <c r="E18" t="s">
        <v>46</v>
      </c>
      <c r="H18">
        <f t="shared" si="0"/>
        <v>2</v>
      </c>
      <c r="I18">
        <f>H18+H27</f>
        <v>12</v>
      </c>
      <c r="J18">
        <v>0.70399999999999996</v>
      </c>
      <c r="K18">
        <f t="shared" si="1"/>
        <v>8.4480000000000004</v>
      </c>
      <c r="N18">
        <f t="shared" si="2"/>
        <v>600</v>
      </c>
      <c r="O18">
        <v>0.66200000000000003</v>
      </c>
      <c r="P18">
        <f t="shared" si="3"/>
        <v>397.20000000000005</v>
      </c>
    </row>
    <row r="19" spans="1:17" x14ac:dyDescent="0.25">
      <c r="J19" t="s">
        <v>64</v>
      </c>
      <c r="K19">
        <f>SUM(K3:K18)</f>
        <v>163.92400000000001</v>
      </c>
      <c r="O19" t="s">
        <v>64</v>
      </c>
      <c r="P19">
        <f>SUM(P3:P18)</f>
        <v>6290.48</v>
      </c>
    </row>
    <row r="20" spans="1:17" x14ac:dyDescent="0.25">
      <c r="A20" s="1" t="s">
        <v>58</v>
      </c>
      <c r="B20" s="1"/>
      <c r="C20" s="1"/>
      <c r="D20" s="1"/>
      <c r="E20" s="1"/>
      <c r="F20" s="1"/>
      <c r="O20" t="s">
        <v>74</v>
      </c>
      <c r="P20">
        <f>P19/50</f>
        <v>125.80959999999999</v>
      </c>
    </row>
    <row r="21" spans="1:17" x14ac:dyDescent="0.25">
      <c r="A21">
        <v>1</v>
      </c>
      <c r="B21" t="s">
        <v>47</v>
      </c>
      <c r="C21">
        <v>3</v>
      </c>
      <c r="D21" t="s">
        <v>10</v>
      </c>
      <c r="E21" t="s">
        <v>8</v>
      </c>
      <c r="H21">
        <f>C21*10</f>
        <v>30</v>
      </c>
      <c r="N21">
        <f>H21*50</f>
        <v>1500</v>
      </c>
    </row>
    <row r="22" spans="1:17" x14ac:dyDescent="0.25">
      <c r="A22">
        <v>2</v>
      </c>
      <c r="B22" t="s">
        <v>48</v>
      </c>
      <c r="C22">
        <v>2</v>
      </c>
      <c r="D22" t="s">
        <v>14</v>
      </c>
      <c r="E22" t="s">
        <v>8</v>
      </c>
      <c r="H22">
        <f t="shared" ref="H22:H27" si="4">C22*10</f>
        <v>20</v>
      </c>
      <c r="N22">
        <f>H22*50</f>
        <v>1000</v>
      </c>
    </row>
    <row r="23" spans="1:17" x14ac:dyDescent="0.25">
      <c r="A23">
        <v>3</v>
      </c>
      <c r="B23" t="s">
        <v>21</v>
      </c>
      <c r="C23">
        <v>1</v>
      </c>
      <c r="D23" t="s">
        <v>49</v>
      </c>
      <c r="E23" t="s">
        <v>50</v>
      </c>
      <c r="H23">
        <f t="shared" si="4"/>
        <v>10</v>
      </c>
      <c r="N23">
        <f>H23*50</f>
        <v>500</v>
      </c>
    </row>
    <row r="24" spans="1:17" x14ac:dyDescent="0.25">
      <c r="A24">
        <v>4</v>
      </c>
      <c r="B24" t="s">
        <v>51</v>
      </c>
      <c r="C24">
        <v>2</v>
      </c>
      <c r="D24" t="s">
        <v>31</v>
      </c>
      <c r="E24" t="s">
        <v>25</v>
      </c>
      <c r="H24">
        <f t="shared" si="4"/>
        <v>20</v>
      </c>
      <c r="N24">
        <f>H24*50</f>
        <v>1000</v>
      </c>
    </row>
    <row r="25" spans="1:17" x14ac:dyDescent="0.25">
      <c r="A25">
        <v>5</v>
      </c>
      <c r="B25" t="s">
        <v>28</v>
      </c>
      <c r="C25">
        <v>2</v>
      </c>
      <c r="D25" t="s">
        <v>29</v>
      </c>
      <c r="E25" t="s">
        <v>25</v>
      </c>
      <c r="H25">
        <f t="shared" si="4"/>
        <v>20</v>
      </c>
      <c r="N25">
        <f>H25*50</f>
        <v>1000</v>
      </c>
    </row>
    <row r="26" spans="1:17" x14ac:dyDescent="0.25">
      <c r="A26">
        <v>6</v>
      </c>
      <c r="B26" t="s">
        <v>52</v>
      </c>
      <c r="C26">
        <v>1</v>
      </c>
      <c r="D26" t="s">
        <v>39</v>
      </c>
      <c r="E26" t="s">
        <v>40</v>
      </c>
      <c r="H26">
        <f t="shared" si="4"/>
        <v>10</v>
      </c>
      <c r="N26">
        <f>H26*50</f>
        <v>500</v>
      </c>
    </row>
    <row r="27" spans="1:17" x14ac:dyDescent="0.25">
      <c r="A27">
        <v>7</v>
      </c>
      <c r="B27" t="s">
        <v>53</v>
      </c>
      <c r="C27">
        <v>1</v>
      </c>
      <c r="D27" t="s">
        <v>45</v>
      </c>
      <c r="E27" t="s">
        <v>46</v>
      </c>
      <c r="H27">
        <f t="shared" si="4"/>
        <v>10</v>
      </c>
      <c r="N27">
        <f>H27*50</f>
        <v>500</v>
      </c>
    </row>
  </sheetData>
  <mergeCells count="4">
    <mergeCell ref="A2:F2"/>
    <mergeCell ref="A20:F20"/>
    <mergeCell ref="J2:K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tundraIOExpansion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Marques</dc:creator>
  <cp:lastModifiedBy>Rúben Marques</cp:lastModifiedBy>
  <dcterms:created xsi:type="dcterms:W3CDTF">2023-12-06T13:34:40Z</dcterms:created>
  <dcterms:modified xsi:type="dcterms:W3CDTF">2023-12-06T14:02:44Z</dcterms:modified>
</cp:coreProperties>
</file>