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paz1\Desktop\"/>
    </mc:Choice>
  </mc:AlternateContent>
  <xr:revisionPtr revIDLastSave="0" documentId="13_ncr:1_{C6E99129-378D-4E64-ACDD-05AE51104CBF}" xr6:coauthVersionLast="47" xr6:coauthVersionMax="47" xr10:uidLastSave="{00000000-0000-0000-0000-000000000000}"/>
  <bookViews>
    <workbookView xWindow="28680" yWindow="3720" windowWidth="20730" windowHeight="11040" xr2:uid="{00000000-000D-0000-FFFF-FFFF00000000}"/>
  </bookViews>
  <sheets>
    <sheet name="DATA-ES" sheetId="4" r:id="rId1"/>
  </sheets>
  <definedNames>
    <definedName name="_xlnm._FilterDatabase" localSheetId="0" hidden="1">'DATA-ES'!$B$3:$F$17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4" l="1"/>
  <c r="M26" i="4"/>
  <c r="M25" i="4"/>
  <c r="L26" i="4"/>
  <c r="L25" i="4"/>
  <c r="M23" i="4"/>
  <c r="M22" i="4"/>
  <c r="L23" i="4"/>
  <c r="L22" i="4"/>
  <c r="M20" i="4"/>
  <c r="M19" i="4"/>
  <c r="M18" i="4"/>
  <c r="L20" i="4"/>
  <c r="L19" i="4"/>
  <c r="L18" i="4"/>
  <c r="L16" i="4"/>
  <c r="M15" i="4"/>
  <c r="L15" i="4"/>
  <c r="M14" i="4"/>
  <c r="L14" i="4"/>
  <c r="O7" i="4"/>
  <c r="O5" i="4"/>
  <c r="K5" i="4"/>
  <c r="L5" i="4"/>
  <c r="L7" i="4"/>
  <c r="L9" i="4"/>
  <c r="M7" i="4"/>
  <c r="M5" i="4"/>
  <c r="N5" i="4"/>
  <c r="N7" i="4"/>
  <c r="K9" i="4"/>
  <c r="K7" i="4"/>
  <c r="I17" i="4"/>
  <c r="J16" i="4"/>
  <c r="J15" i="4"/>
  <c r="E22" i="4"/>
  <c r="F24" i="4"/>
  <c r="E24" i="4"/>
  <c r="G24" i="4"/>
  <c r="F23" i="4"/>
  <c r="E23" i="4"/>
  <c r="G23" i="4"/>
  <c r="F22" i="4"/>
  <c r="D22" i="4"/>
  <c r="G22" i="4"/>
</calcChain>
</file>

<file path=xl/sharedStrings.xml><?xml version="1.0" encoding="utf-8"?>
<sst xmlns="http://schemas.openxmlformats.org/spreadsheetml/2006/main" count="121" uniqueCount="41">
  <si>
    <t>No</t>
  </si>
  <si>
    <t>Normal</t>
  </si>
  <si>
    <t>Cubierto</t>
  </si>
  <si>
    <t>Soleado</t>
  </si>
  <si>
    <t>Lluvioso</t>
  </si>
  <si>
    <t>Frio</t>
  </si>
  <si>
    <t>Templado</t>
  </si>
  <si>
    <t>Caluroso</t>
  </si>
  <si>
    <t>Alta</t>
  </si>
  <si>
    <t>SI</t>
  </si>
  <si>
    <t>ESTADO DEL TIEMPO</t>
  </si>
  <si>
    <t>TEMPERATURA</t>
  </si>
  <si>
    <t>HUMEDAD</t>
  </si>
  <si>
    <t>VIENTO</t>
  </si>
  <si>
    <t>¿JUGAR?</t>
  </si>
  <si>
    <t>fuerte</t>
  </si>
  <si>
    <t>suave</t>
  </si>
  <si>
    <t>si</t>
  </si>
  <si>
    <t>estado del tiempo</t>
  </si>
  <si>
    <t>no</t>
  </si>
  <si>
    <t>JUGAR</t>
  </si>
  <si>
    <t>jugar</t>
  </si>
  <si>
    <t>P(x)</t>
  </si>
  <si>
    <t>P(x|J)</t>
  </si>
  <si>
    <t>P(x|noJ)</t>
  </si>
  <si>
    <t>SOLEADO</t>
  </si>
  <si>
    <t>CUBIERTO</t>
  </si>
  <si>
    <t>CALUROSO</t>
  </si>
  <si>
    <t>FRIO</t>
  </si>
  <si>
    <t>TEMPLADO</t>
  </si>
  <si>
    <t>ALTA</t>
  </si>
  <si>
    <t>NORMAL</t>
  </si>
  <si>
    <t>SUAVE</t>
  </si>
  <si>
    <t>FUERTE</t>
  </si>
  <si>
    <t>NO</t>
  </si>
  <si>
    <t>LLUVIOSO</t>
  </si>
  <si>
    <t xml:space="preserve">NO </t>
  </si>
  <si>
    <t>Columna1</t>
  </si>
  <si>
    <t xml:space="preserve">EJERCICIO 2 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</si>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</sst>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2" xfId="0" applyFont="1" applyFill="1" applyBorder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71DCF-1A5D-439D-8BC1-80222324F000}" name="Tabla1" displayName="Tabla1" ref="K3:O9" totalsRowShown="0">
  <autoFilter ref="K3:O9" xr:uid="{3D171DCF-1A5D-439D-8BC1-80222324F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8B0AF5F-46FF-4690-8352-CCDF8896CB4F}" name="ESTADO DEL TIEMPO" dataDxfId="0"/>
    <tableColumn id="2" xr3:uid="{402F11E1-9537-4CF5-9F60-6A4AEE6D2E3E}" name="TEMPERATURA"/>
    <tableColumn id="3" xr3:uid="{CFE03EEA-D7CD-4884-B269-3A674529A80C}" name="HUMEDAD"/>
    <tableColumn id="4" xr3:uid="{D3D2F819-0B8B-422B-8F77-A52622B50281}" name="VIENTO"/>
    <tableColumn id="5" xr3:uid="{FD837420-F818-4C83-950E-C0BD1ED018F9}" name="JUG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77220-EB63-409B-A15A-10660BD5FAA1}" name="Tabla2" displayName="Tabla2" ref="K13:M26" totalsRowShown="0">
  <autoFilter ref="K13:M26" xr:uid="{A8E77220-EB63-409B-A15A-10660BD5FAA1}">
    <filterColumn colId="0" hiddenButton="1"/>
    <filterColumn colId="1" hiddenButton="1"/>
    <filterColumn colId="2" hiddenButton="1"/>
  </autoFilter>
  <tableColumns count="3">
    <tableColumn id="1" xr3:uid="{AC3105CE-E06C-4B65-9F89-F8C317788A5B}" name="Columna1"/>
    <tableColumn id="2" xr3:uid="{B407EB38-B4EA-464A-89B2-137BB1C64BAE}" name="SI"/>
    <tableColumn id="3" xr3:uid="{13C48920-8991-4572-8BDB-F68DF8CD96A1}" name="NO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6"/>
  <sheetViews>
    <sheetView tabSelected="1" topLeftCell="C4" zoomScale="90" zoomScaleNormal="90" workbookViewId="0">
      <selection activeCell="P15" sqref="P15"/>
    </sheetView>
  </sheetViews>
  <sheetFormatPr baseColWidth="10" defaultColWidth="9.140625" defaultRowHeight="15" x14ac:dyDescent="0.25"/>
  <cols>
    <col min="1" max="1" width="16.140625" customWidth="1"/>
    <col min="2" max="2" width="18.85546875" customWidth="1"/>
    <col min="3" max="3" width="13.5703125" customWidth="1"/>
    <col min="4" max="4" width="13.7109375" customWidth="1"/>
    <col min="5" max="5" width="12" customWidth="1"/>
    <col min="6" max="6" width="14.140625" style="4" customWidth="1"/>
    <col min="9" max="9" width="11" customWidth="1"/>
    <col min="10" max="10" width="12.7109375" customWidth="1"/>
    <col min="11" max="11" width="20.85546875" customWidth="1"/>
    <col min="12" max="12" width="15.85546875" customWidth="1"/>
    <col min="13" max="13" width="12.28515625" customWidth="1"/>
    <col min="14" max="14" width="9.7109375" customWidth="1"/>
  </cols>
  <sheetData>
    <row r="3" spans="2:16" x14ac:dyDescent="0.25"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K3" t="s">
        <v>10</v>
      </c>
      <c r="L3" t="s">
        <v>11</v>
      </c>
      <c r="M3" t="s">
        <v>12</v>
      </c>
      <c r="N3" t="s">
        <v>13</v>
      </c>
      <c r="O3" t="s">
        <v>20</v>
      </c>
    </row>
    <row r="4" spans="2:16" x14ac:dyDescent="0.25">
      <c r="B4" s="1" t="s">
        <v>3</v>
      </c>
      <c r="C4" s="1" t="s">
        <v>7</v>
      </c>
      <c r="D4" s="1" t="s">
        <v>8</v>
      </c>
      <c r="E4" s="1" t="s">
        <v>16</v>
      </c>
      <c r="F4" s="3" t="s">
        <v>0</v>
      </c>
      <c r="K4" t="s">
        <v>25</v>
      </c>
      <c r="L4" t="s">
        <v>27</v>
      </c>
      <c r="M4" t="s">
        <v>30</v>
      </c>
      <c r="N4" t="s">
        <v>32</v>
      </c>
      <c r="O4" t="s">
        <v>9</v>
      </c>
    </row>
    <row r="5" spans="2:16" x14ac:dyDescent="0.25">
      <c r="B5" s="1" t="s">
        <v>3</v>
      </c>
      <c r="C5" s="1" t="s">
        <v>7</v>
      </c>
      <c r="D5" s="1" t="s">
        <v>8</v>
      </c>
      <c r="E5" s="1" t="s">
        <v>15</v>
      </c>
      <c r="F5" s="3" t="s">
        <v>0</v>
      </c>
      <c r="K5">
        <f>(COUNTIF(B4:B17,"Soleado"))/14</f>
        <v>0.35714285714285715</v>
      </c>
      <c r="L5">
        <f>(COUNTIF(C4:C17,"Caluroso"))/14</f>
        <v>0.2857142857142857</v>
      </c>
      <c r="M5">
        <f>(COUNTIF(D4:D17,"Alta"))/14</f>
        <v>0.5</v>
      </c>
      <c r="N5">
        <f>(COUNTIF(E4:E17,"Suave"))/14</f>
        <v>0.5714285714285714</v>
      </c>
      <c r="O5">
        <f>(COUNTIF(F4:F17,"Si"))/14</f>
        <v>0.6428571428571429</v>
      </c>
    </row>
    <row r="6" spans="2:16" x14ac:dyDescent="0.25">
      <c r="B6" s="1" t="s">
        <v>4</v>
      </c>
      <c r="C6" s="1" t="s">
        <v>5</v>
      </c>
      <c r="D6" s="1" t="s">
        <v>1</v>
      </c>
      <c r="E6" s="1" t="s">
        <v>15</v>
      </c>
      <c r="F6" s="3" t="s">
        <v>0</v>
      </c>
      <c r="H6" s="5"/>
      <c r="J6" s="6"/>
      <c r="K6" s="7" t="s">
        <v>26</v>
      </c>
      <c r="L6" t="s">
        <v>28</v>
      </c>
      <c r="M6" t="s">
        <v>31</v>
      </c>
      <c r="N6" t="s">
        <v>33</v>
      </c>
      <c r="O6" t="s">
        <v>34</v>
      </c>
    </row>
    <row r="7" spans="2:16" x14ac:dyDescent="0.25">
      <c r="B7" s="1" t="s">
        <v>4</v>
      </c>
      <c r="C7" s="1" t="s">
        <v>6</v>
      </c>
      <c r="D7" s="1" t="s">
        <v>8</v>
      </c>
      <c r="E7" s="1" t="s">
        <v>15</v>
      </c>
      <c r="F7" s="3" t="s">
        <v>0</v>
      </c>
      <c r="H7" s="5"/>
      <c r="J7" s="6"/>
      <c r="K7" s="7">
        <f>(COUNTIF(B4:B17,"Cubierto"))/14</f>
        <v>0.2857142857142857</v>
      </c>
      <c r="L7">
        <f>(COUNTIF(C4:C17,"Frio"))/14</f>
        <v>0.2857142857142857</v>
      </c>
      <c r="M7">
        <f>(COUNTIF(D4:D17,"Normal"))/14</f>
        <v>0.5</v>
      </c>
      <c r="N7">
        <f>(COUNTIF(E4:E17,"Fuerte"))/14</f>
        <v>0.42857142857142855</v>
      </c>
      <c r="O7">
        <f>(COUNTIF(F4:F17,"No"))/14</f>
        <v>0.35714285714285715</v>
      </c>
    </row>
    <row r="8" spans="2:16" x14ac:dyDescent="0.25">
      <c r="B8" s="1" t="s">
        <v>3</v>
      </c>
      <c r="C8" s="1" t="s">
        <v>6</v>
      </c>
      <c r="D8" s="1" t="s">
        <v>8</v>
      </c>
      <c r="E8" s="1" t="s">
        <v>16</v>
      </c>
      <c r="F8" s="3" t="s">
        <v>0</v>
      </c>
      <c r="K8" t="s">
        <v>4</v>
      </c>
      <c r="L8" t="s">
        <v>29</v>
      </c>
    </row>
    <row r="9" spans="2:16" x14ac:dyDescent="0.25">
      <c r="B9" s="9" t="s">
        <v>2</v>
      </c>
      <c r="C9" s="9" t="s">
        <v>7</v>
      </c>
      <c r="D9" s="9" t="s">
        <v>8</v>
      </c>
      <c r="E9" s="9" t="s">
        <v>16</v>
      </c>
      <c r="F9" s="10" t="s">
        <v>9</v>
      </c>
      <c r="K9" s="7">
        <f>(COUNTIF(B6:B19,"Lluvioso"))/14</f>
        <v>0.35714285714285715</v>
      </c>
      <c r="L9">
        <f>(COUNTIF(C4:C17,"Templado"))/14</f>
        <v>0.42857142857142855</v>
      </c>
    </row>
    <row r="10" spans="2:16" x14ac:dyDescent="0.25">
      <c r="B10" s="9" t="s">
        <v>2</v>
      </c>
      <c r="C10" s="9" t="s">
        <v>7</v>
      </c>
      <c r="D10" s="9" t="s">
        <v>1</v>
      </c>
      <c r="E10" s="9" t="s">
        <v>16</v>
      </c>
      <c r="F10" s="10" t="s">
        <v>9</v>
      </c>
    </row>
    <row r="11" spans="2:16" x14ac:dyDescent="0.25">
      <c r="B11" s="9" t="s">
        <v>2</v>
      </c>
      <c r="C11" s="9" t="s">
        <v>5</v>
      </c>
      <c r="D11" s="9" t="s">
        <v>1</v>
      </c>
      <c r="E11" s="9" t="s">
        <v>15</v>
      </c>
      <c r="F11" s="10" t="s">
        <v>9</v>
      </c>
      <c r="J11" s="7"/>
    </row>
    <row r="12" spans="2:16" x14ac:dyDescent="0.25">
      <c r="B12" s="9" t="s">
        <v>4</v>
      </c>
      <c r="C12" s="9" t="s">
        <v>5</v>
      </c>
      <c r="D12" s="9" t="s">
        <v>1</v>
      </c>
      <c r="E12" s="9" t="s">
        <v>16</v>
      </c>
      <c r="F12" s="10" t="s">
        <v>9</v>
      </c>
      <c r="O12" t="s">
        <v>38</v>
      </c>
    </row>
    <row r="13" spans="2:16" x14ac:dyDescent="0.25">
      <c r="B13" s="9" t="s">
        <v>3</v>
      </c>
      <c r="C13" s="9" t="s">
        <v>5</v>
      </c>
      <c r="D13" s="9" t="s">
        <v>1</v>
      </c>
      <c r="E13" s="9" t="s">
        <v>16</v>
      </c>
      <c r="F13" s="10" t="s">
        <v>9</v>
      </c>
      <c r="K13" t="s">
        <v>37</v>
      </c>
      <c r="L13" t="s">
        <v>9</v>
      </c>
      <c r="M13" t="s">
        <v>36</v>
      </c>
    </row>
    <row r="14" spans="2:16" x14ac:dyDescent="0.25">
      <c r="B14" s="9" t="s">
        <v>2</v>
      </c>
      <c r="C14" s="9" t="s">
        <v>6</v>
      </c>
      <c r="D14" s="9" t="s">
        <v>8</v>
      </c>
      <c r="E14" s="9" t="s">
        <v>15</v>
      </c>
      <c r="F14" s="10" t="s">
        <v>9</v>
      </c>
      <c r="H14" t="s">
        <v>21</v>
      </c>
      <c r="K14" s="7" t="s">
        <v>25</v>
      </c>
      <c r="L14">
        <f>2/9</f>
        <v>0.22222222222222221</v>
      </c>
      <c r="M14">
        <f>3/5</f>
        <v>0.6</v>
      </c>
      <c r="O14" t="s">
        <v>39</v>
      </c>
      <c r="P14" s="13">
        <f>3/9</f>
        <v>0.33333333333333331</v>
      </c>
    </row>
    <row r="15" spans="2:16" x14ac:dyDescent="0.25">
      <c r="B15" s="9" t="s">
        <v>4</v>
      </c>
      <c r="C15" s="9" t="s">
        <v>6</v>
      </c>
      <c r="D15" s="9" t="s">
        <v>8</v>
      </c>
      <c r="E15" s="9" t="s">
        <v>16</v>
      </c>
      <c r="F15" s="10" t="s">
        <v>9</v>
      </c>
      <c r="H15" s="5" t="s">
        <v>17</v>
      </c>
      <c r="I15">
        <v>9</v>
      </c>
      <c r="J15" s="6">
        <f>I15/I17</f>
        <v>0.6428571428571429</v>
      </c>
      <c r="K15" t="s">
        <v>35</v>
      </c>
      <c r="L15">
        <f>3/9</f>
        <v>0.33333333333333331</v>
      </c>
      <c r="M15">
        <f>2/5</f>
        <v>0.4</v>
      </c>
      <c r="O15" t="s">
        <v>40</v>
      </c>
    </row>
    <row r="16" spans="2:16" x14ac:dyDescent="0.25">
      <c r="B16" s="9" t="s">
        <v>4</v>
      </c>
      <c r="C16" s="9" t="s">
        <v>6</v>
      </c>
      <c r="D16" s="9" t="s">
        <v>1</v>
      </c>
      <c r="E16" s="9" t="s">
        <v>16</v>
      </c>
      <c r="F16" s="10" t="s">
        <v>9</v>
      </c>
      <c r="H16" s="5" t="s">
        <v>19</v>
      </c>
      <c r="I16">
        <v>5</v>
      </c>
      <c r="J16" s="6">
        <f>I16/I17</f>
        <v>0.35714285714285715</v>
      </c>
      <c r="K16" t="s">
        <v>26</v>
      </c>
      <c r="L16">
        <f>4/9</f>
        <v>0.44444444444444442</v>
      </c>
      <c r="M16">
        <v>0</v>
      </c>
    </row>
    <row r="17" spans="1:13" x14ac:dyDescent="0.25">
      <c r="B17" s="9" t="s">
        <v>3</v>
      </c>
      <c r="C17" s="9" t="s">
        <v>6</v>
      </c>
      <c r="D17" s="9" t="s">
        <v>1</v>
      </c>
      <c r="E17" s="9" t="s">
        <v>15</v>
      </c>
      <c r="F17" s="10" t="s">
        <v>9</v>
      </c>
      <c r="I17">
        <f>SUM(I15:I16)</f>
        <v>14</v>
      </c>
    </row>
    <row r="18" spans="1:13" x14ac:dyDescent="0.25">
      <c r="K18" s="7" t="s">
        <v>27</v>
      </c>
      <c r="L18">
        <f>2/9</f>
        <v>0.22222222222222221</v>
      </c>
      <c r="M18">
        <f>2/5</f>
        <v>0.4</v>
      </c>
    </row>
    <row r="19" spans="1:13" x14ac:dyDescent="0.25">
      <c r="K19" t="s">
        <v>28</v>
      </c>
      <c r="L19">
        <f>3/9</f>
        <v>0.33333333333333331</v>
      </c>
      <c r="M19">
        <f>1/5</f>
        <v>0.2</v>
      </c>
    </row>
    <row r="20" spans="1:13" x14ac:dyDescent="0.25">
      <c r="A20" s="4"/>
      <c r="B20" s="11" t="s">
        <v>20</v>
      </c>
      <c r="C20" s="12"/>
      <c r="E20" s="7"/>
      <c r="F20" s="7"/>
      <c r="K20" t="s">
        <v>29</v>
      </c>
      <c r="L20">
        <f>4/9</f>
        <v>0.44444444444444442</v>
      </c>
      <c r="M20">
        <f>2/5</f>
        <v>0.4</v>
      </c>
    </row>
    <row r="21" spans="1:13" x14ac:dyDescent="0.25">
      <c r="A21" s="5" t="s">
        <v>18</v>
      </c>
      <c r="B21" s="8" t="s">
        <v>17</v>
      </c>
      <c r="C21" s="8" t="s">
        <v>19</v>
      </c>
      <c r="E21" s="7" t="s">
        <v>23</v>
      </c>
      <c r="F21" s="7" t="s">
        <v>24</v>
      </c>
      <c r="G21" t="s">
        <v>22</v>
      </c>
    </row>
    <row r="22" spans="1:13" x14ac:dyDescent="0.25">
      <c r="A22" t="s">
        <v>4</v>
      </c>
      <c r="B22">
        <v>3</v>
      </c>
      <c r="C22">
        <v>2</v>
      </c>
      <c r="D22">
        <f>SUBTOTAL(9,B22:C22)</f>
        <v>5</v>
      </c>
      <c r="E22" s="7">
        <f>B22/9</f>
        <v>0.33333333333333331</v>
      </c>
      <c r="F22" s="7">
        <f>C22/5</f>
        <v>0.4</v>
      </c>
      <c r="G22" s="7">
        <f>D22/14</f>
        <v>0.35714285714285715</v>
      </c>
      <c r="K22" t="s">
        <v>30</v>
      </c>
      <c r="L22">
        <f>3/9</f>
        <v>0.33333333333333331</v>
      </c>
      <c r="M22">
        <f>4/5</f>
        <v>0.8</v>
      </c>
    </row>
    <row r="23" spans="1:13" x14ac:dyDescent="0.25">
      <c r="A23" t="s">
        <v>2</v>
      </c>
      <c r="E23" s="7">
        <f t="shared" ref="E23:E24" si="0">B23/9</f>
        <v>0</v>
      </c>
      <c r="F23" s="7">
        <f t="shared" ref="F23:F24" si="1">C23/5</f>
        <v>0</v>
      </c>
      <c r="G23" s="7">
        <f t="shared" ref="G23:G24" si="2">D23/14</f>
        <v>0</v>
      </c>
      <c r="K23" t="s">
        <v>31</v>
      </c>
      <c r="L23">
        <f>6/9</f>
        <v>0.66666666666666663</v>
      </c>
      <c r="M23">
        <f>1/5</f>
        <v>0.2</v>
      </c>
    </row>
    <row r="24" spans="1:13" x14ac:dyDescent="0.25">
      <c r="A24" t="s">
        <v>3</v>
      </c>
      <c r="E24" s="7">
        <f t="shared" si="0"/>
        <v>0</v>
      </c>
      <c r="F24" s="7">
        <f t="shared" si="1"/>
        <v>0</v>
      </c>
      <c r="G24" s="7">
        <f t="shared" si="2"/>
        <v>0</v>
      </c>
    </row>
    <row r="25" spans="1:13" x14ac:dyDescent="0.25">
      <c r="K25" t="s">
        <v>32</v>
      </c>
      <c r="L25">
        <f>6/9</f>
        <v>0.66666666666666663</v>
      </c>
      <c r="M25">
        <f>2/5</f>
        <v>0.4</v>
      </c>
    </row>
    <row r="26" spans="1:13" x14ac:dyDescent="0.25">
      <c r="K26" t="s">
        <v>33</v>
      </c>
      <c r="L26">
        <f>3/9</f>
        <v>0.33333333333333331</v>
      </c>
      <c r="M26">
        <f>3/5</f>
        <v>0.6</v>
      </c>
    </row>
  </sheetData>
  <sortState xmlns:xlrd2="http://schemas.microsoft.com/office/spreadsheetml/2017/richdata2" ref="B4:H17">
    <sortCondition ref="C4:C17"/>
  </sortState>
  <mergeCells count="1">
    <mergeCell ref="B20:C2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DATA-ES</vt:lpstr>
    </vt:vector>
  </TitlesOfParts>
  <Company>Universidad Católica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Ocampo</dc:creator>
  <cp:lastModifiedBy>GONZALO PAZ</cp:lastModifiedBy>
  <dcterms:created xsi:type="dcterms:W3CDTF">2012-01-30T22:07:02Z</dcterms:created>
  <dcterms:modified xsi:type="dcterms:W3CDTF">2023-09-27T01:17:38Z</dcterms:modified>
</cp:coreProperties>
</file>