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vid1\Desktop\"/>
    </mc:Choice>
  </mc:AlternateContent>
  <bookViews>
    <workbookView xWindow="0" yWindow="0" windowWidth="20490" windowHeight="7755"/>
  </bookViews>
  <sheets>
    <sheet name="EMPLEADOS" sheetId="1" r:id="rId1"/>
    <sheet name="anexos" sheetId="2" r:id="rId2"/>
    <sheet name="NEGOCIO" sheetId="3" r:id="rId3"/>
    <sheet name="Hoja1" sheetId="4" r:id="rId4"/>
    <sheet name="negocio___empleado" sheetId="5" r:id="rId5"/>
    <sheet name="Hoja2" sheetId="6" r:id="rId6"/>
  </sheets>
  <calcPr calcId="152511" fullCalcOnLoad="1"/>
</workbook>
</file>

<file path=xl/calcChain.xml><?xml version="1.0" encoding="utf-8"?>
<calcChain xmlns="http://schemas.openxmlformats.org/spreadsheetml/2006/main">
  <c r="H51" i="3" l="1"/>
  <c r="G51" i="3"/>
  <c r="H50" i="3"/>
  <c r="G50" i="3"/>
  <c r="A50" i="3"/>
  <c r="H49" i="3"/>
  <c r="G49" i="3"/>
  <c r="A49" i="3"/>
  <c r="H48" i="3"/>
  <c r="G48" i="3"/>
  <c r="B48" i="3"/>
  <c r="A48" i="3"/>
  <c r="H47" i="3"/>
  <c r="G47" i="3"/>
  <c r="A47" i="3"/>
  <c r="H46" i="3"/>
  <c r="G46" i="3"/>
  <c r="H45" i="3"/>
  <c r="G45" i="3"/>
  <c r="H44" i="3"/>
  <c r="G44" i="3"/>
  <c r="H43" i="3"/>
  <c r="G43" i="3"/>
  <c r="A40" i="3"/>
  <c r="H37" i="3"/>
  <c r="A37" i="3"/>
  <c r="G34" i="3"/>
  <c r="A32" i="3"/>
  <c r="A31" i="3"/>
  <c r="B30" i="3"/>
  <c r="C27" i="3" s="1"/>
  <c r="C34" i="3" s="1"/>
  <c r="A30" i="3"/>
  <c r="A29" i="3"/>
  <c r="B28" i="3"/>
  <c r="A28" i="3"/>
  <c r="H26" i="3"/>
  <c r="G26" i="3"/>
  <c r="H25" i="3"/>
  <c r="G25" i="3"/>
  <c r="H24" i="3"/>
  <c r="G24" i="3"/>
  <c r="A24" i="3"/>
  <c r="H23" i="3"/>
  <c r="G23" i="3"/>
  <c r="B23" i="3"/>
  <c r="A23" i="3"/>
  <c r="H22" i="3"/>
  <c r="G22" i="3"/>
  <c r="B14" i="3"/>
  <c r="A14" i="3"/>
  <c r="B13" i="3"/>
  <c r="A13" i="3"/>
  <c r="H12" i="3"/>
  <c r="G12" i="3"/>
  <c r="B12" i="3"/>
  <c r="A12" i="3"/>
  <c r="G11" i="3"/>
  <c r="B11" i="3"/>
  <c r="C10" i="3" s="1"/>
  <c r="A11" i="3"/>
  <c r="B50" i="1"/>
  <c r="B49" i="1"/>
  <c r="I48" i="1"/>
  <c r="H48" i="1"/>
  <c r="B48" i="1"/>
  <c r="I47" i="1"/>
  <c r="H47" i="1"/>
  <c r="B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B40" i="1"/>
  <c r="I39" i="1"/>
  <c r="H39" i="1"/>
  <c r="B39" i="1"/>
  <c r="I38" i="1"/>
  <c r="J37" i="1" s="1"/>
  <c r="H38" i="1"/>
  <c r="C38" i="1"/>
  <c r="B38" i="1"/>
  <c r="B37" i="1"/>
  <c r="H33" i="1"/>
  <c r="H32" i="1"/>
  <c r="H29" i="1"/>
  <c r="H28" i="1"/>
  <c r="C24" i="1"/>
  <c r="B24" i="1"/>
  <c r="C23" i="1"/>
  <c r="B23" i="1"/>
  <c r="C22" i="1"/>
  <c r="B22" i="1"/>
  <c r="C21" i="1"/>
  <c r="B21" i="1"/>
  <c r="I20" i="1"/>
  <c r="H20" i="1"/>
  <c r="I19" i="1"/>
  <c r="H19" i="1"/>
  <c r="I18" i="1"/>
  <c r="H18" i="1"/>
  <c r="B16" i="1"/>
  <c r="I15" i="1"/>
  <c r="H15" i="1"/>
  <c r="I14" i="1"/>
  <c r="H14" i="1"/>
  <c r="I13" i="1"/>
  <c r="H13" i="1"/>
  <c r="I12" i="1"/>
  <c r="H12" i="1"/>
  <c r="C12" i="1"/>
  <c r="B12" i="1"/>
  <c r="I11" i="1"/>
  <c r="J9" i="1" s="1"/>
  <c r="H11" i="1"/>
  <c r="C11" i="1"/>
  <c r="B11" i="1"/>
  <c r="I10" i="1"/>
  <c r="H10" i="1"/>
  <c r="C10" i="1"/>
  <c r="D9" i="1" s="1"/>
  <c r="B10" i="1"/>
  <c r="G74" i="5"/>
  <c r="G73" i="5"/>
  <c r="G147" i="4"/>
  <c r="G143" i="4"/>
  <c r="B143" i="4"/>
  <c r="G37" i="3" s="1"/>
  <c r="G142" i="4"/>
  <c r="B142" i="4"/>
  <c r="G141" i="4"/>
  <c r="B141" i="4"/>
  <c r="G140" i="4"/>
  <c r="H34" i="3" s="1"/>
  <c r="I33" i="3" s="1"/>
  <c r="B140" i="4"/>
  <c r="G126" i="4"/>
  <c r="G116" i="4"/>
  <c r="E113" i="4"/>
  <c r="E114" i="4" s="1"/>
  <c r="F112" i="4"/>
  <c r="G112" i="4" s="1"/>
  <c r="G111" i="4"/>
  <c r="F111" i="4"/>
  <c r="F113" i="4" s="1"/>
  <c r="F114" i="4" s="1"/>
  <c r="F110" i="4"/>
  <c r="G110" i="4" s="1"/>
  <c r="G113" i="4" s="1"/>
  <c r="G114" i="4" s="1"/>
  <c r="H102" i="4"/>
  <c r="F102" i="4"/>
  <c r="D102" i="4"/>
  <c r="C102" i="4"/>
  <c r="G101" i="4"/>
  <c r="G100" i="4"/>
  <c r="G99" i="4"/>
  <c r="G98" i="4"/>
  <c r="G97" i="4"/>
  <c r="G96" i="4"/>
  <c r="G95" i="4"/>
  <c r="G102" i="4" s="1"/>
  <c r="G87" i="4"/>
  <c r="G66" i="4"/>
  <c r="G55" i="4"/>
  <c r="E34" i="4"/>
  <c r="D34" i="4"/>
  <c r="C34" i="4"/>
  <c r="F33" i="4"/>
  <c r="G33" i="4" s="1"/>
  <c r="H33" i="4" s="1"/>
  <c r="E33" i="4"/>
  <c r="G32" i="4"/>
  <c r="H32" i="4" s="1"/>
  <c r="F32" i="4"/>
  <c r="E32" i="4"/>
  <c r="F31" i="4"/>
  <c r="G31" i="4" s="1"/>
  <c r="H31" i="4" s="1"/>
  <c r="E31" i="4"/>
  <c r="G30" i="4"/>
  <c r="H30" i="4" s="1"/>
  <c r="F30" i="4"/>
  <c r="E30" i="4"/>
  <c r="F29" i="4"/>
  <c r="G29" i="4" s="1"/>
  <c r="H29" i="4" s="1"/>
  <c r="E29" i="4"/>
  <c r="G28" i="4"/>
  <c r="H28" i="4" s="1"/>
  <c r="F28" i="4"/>
  <c r="E28" i="4"/>
  <c r="F27" i="4"/>
  <c r="G27" i="4" s="1"/>
  <c r="H27" i="4" s="1"/>
  <c r="E27" i="4"/>
  <c r="G26" i="4"/>
  <c r="H26" i="4" s="1"/>
  <c r="F26" i="4"/>
  <c r="E26" i="4"/>
  <c r="F25" i="4"/>
  <c r="G25" i="4" s="1"/>
  <c r="H25" i="4" s="1"/>
  <c r="E25" i="4"/>
  <c r="G24" i="4"/>
  <c r="H24" i="4" s="1"/>
  <c r="F24" i="4"/>
  <c r="E24" i="4"/>
  <c r="F23" i="4"/>
  <c r="G23" i="4" s="1"/>
  <c r="H23" i="4" s="1"/>
  <c r="E23" i="4"/>
  <c r="G22" i="4"/>
  <c r="H22" i="4" s="1"/>
  <c r="F22" i="4"/>
  <c r="E22" i="4"/>
  <c r="F21" i="4"/>
  <c r="G21" i="4" s="1"/>
  <c r="H21" i="4" s="1"/>
  <c r="E21" i="4"/>
  <c r="G20" i="4"/>
  <c r="F20" i="4"/>
  <c r="F34" i="4" s="1"/>
  <c r="E20" i="4"/>
  <c r="F10" i="4"/>
  <c r="F5" i="4"/>
  <c r="G72" i="3"/>
  <c r="C46" i="3"/>
  <c r="C55" i="3" s="1"/>
  <c r="I42" i="3"/>
  <c r="C36" i="3"/>
  <c r="C22" i="3"/>
  <c r="I21" i="3"/>
  <c r="G73" i="2"/>
  <c r="G69" i="2"/>
  <c r="I34" i="1" s="1"/>
  <c r="B69" i="2"/>
  <c r="H34" i="1" s="1"/>
  <c r="G68" i="2"/>
  <c r="I33" i="1" s="1"/>
  <c r="B68" i="2"/>
  <c r="G67" i="2"/>
  <c r="I32" i="1" s="1"/>
  <c r="B67" i="2"/>
  <c r="G66" i="2"/>
  <c r="I31" i="1" s="1"/>
  <c r="B66" i="2"/>
  <c r="H31" i="1" s="1"/>
  <c r="G65" i="2"/>
  <c r="I30" i="1" s="1"/>
  <c r="B65" i="2"/>
  <c r="H30" i="1" s="1"/>
  <c r="G64" i="2"/>
  <c r="I29" i="1" s="1"/>
  <c r="B64" i="2"/>
  <c r="G63" i="2"/>
  <c r="I28" i="1" s="1"/>
  <c r="B63" i="2"/>
  <c r="G62" i="2"/>
  <c r="I27" i="1" s="1"/>
  <c r="B62" i="2"/>
  <c r="H27" i="1" s="1"/>
  <c r="G56" i="2"/>
  <c r="G52" i="2"/>
  <c r="F41" i="2"/>
  <c r="D41" i="2"/>
  <c r="C41" i="2"/>
  <c r="G40" i="2"/>
  <c r="H40" i="2" s="1"/>
  <c r="H39" i="2"/>
  <c r="G39" i="2"/>
  <c r="H38" i="2"/>
  <c r="G38" i="2"/>
  <c r="G37" i="2"/>
  <c r="H37" i="2" s="1"/>
  <c r="G36" i="2"/>
  <c r="C40" i="1" s="1"/>
  <c r="H35" i="2"/>
  <c r="C49" i="1" s="1"/>
  <c r="G35" i="2"/>
  <c r="G41" i="2" s="1"/>
  <c r="H34" i="2"/>
  <c r="C48" i="1" s="1"/>
  <c r="G34" i="2"/>
  <c r="G33" i="2"/>
  <c r="C37" i="1" s="1"/>
  <c r="G21" i="2"/>
  <c r="G19" i="2"/>
  <c r="C16" i="1" s="1"/>
  <c r="F5" i="2"/>
  <c r="H4" i="2"/>
  <c r="H5" i="1" s="1"/>
  <c r="D20" i="1"/>
  <c r="J17" i="1"/>
  <c r="D15" i="1"/>
  <c r="H11" i="3" l="1"/>
  <c r="I10" i="3" s="1"/>
  <c r="G120" i="4"/>
  <c r="C57" i="3"/>
  <c r="G70" i="3" s="1"/>
  <c r="G69" i="3"/>
  <c r="C60" i="3"/>
  <c r="D34" i="1"/>
  <c r="G34" i="4"/>
  <c r="H34" i="4" s="1"/>
  <c r="H35" i="4" s="1"/>
  <c r="G122" i="4" s="1"/>
  <c r="I17" i="3" s="1"/>
  <c r="G73" i="3" s="1"/>
  <c r="J26" i="1"/>
  <c r="J50" i="1" s="1"/>
  <c r="G66" i="3"/>
  <c r="G65" i="3"/>
  <c r="H20" i="4"/>
  <c r="H36" i="2"/>
  <c r="C50" i="1" s="1"/>
  <c r="G61" i="2"/>
  <c r="G85" i="2" s="1"/>
  <c r="H33" i="2"/>
  <c r="G139" i="4"/>
  <c r="C39" i="1"/>
  <c r="D36" i="1" s="1"/>
  <c r="H67" i="1" l="1"/>
  <c r="H68" i="1"/>
  <c r="C47" i="1"/>
  <c r="D46" i="1" s="1"/>
  <c r="D56" i="1" s="1"/>
  <c r="H70" i="1" s="1"/>
  <c r="H41" i="2"/>
  <c r="G159" i="4"/>
  <c r="D59" i="1"/>
  <c r="I19" i="3"/>
  <c r="I30" i="3" s="1"/>
  <c r="I60" i="3" s="1"/>
  <c r="G75" i="3" s="1"/>
  <c r="H71" i="1" l="1"/>
  <c r="D62" i="1"/>
  <c r="H73" i="1"/>
</calcChain>
</file>

<file path=xl/sharedStrings.xml><?xml version="1.0" encoding="utf-8"?>
<sst xmlns="http://schemas.openxmlformats.org/spreadsheetml/2006/main" count="388" uniqueCount="201">
  <si>
    <t xml:space="preserve"> </t>
  </si>
  <si>
    <t>CORPORACION FUTURA SA DE CV</t>
  </si>
  <si>
    <t>ANALISIS DE CREDITO</t>
  </si>
  <si>
    <t>NOMBRE DEL CLIENTE:</t>
  </si>
  <si>
    <t>Armando Antonio Hernandez Aguilar</t>
  </si>
  <si>
    <t xml:space="preserve">FECHA DE VISITA: </t>
  </si>
  <si>
    <t>BALANCE GENERAL</t>
  </si>
  <si>
    <t>FLUJO DE CAJA MENSUAL</t>
  </si>
  <si>
    <t>ACTIVO CIRCULANTE</t>
  </si>
  <si>
    <t>INGRESOS</t>
  </si>
  <si>
    <t xml:space="preserve">Efectivo en Caja </t>
  </si>
  <si>
    <t>Sueldo</t>
  </si>
  <si>
    <t>Bancos</t>
  </si>
  <si>
    <t>Bonificaciones</t>
  </si>
  <si>
    <t xml:space="preserve">Acciones </t>
  </si>
  <si>
    <t>Comisiones</t>
  </si>
  <si>
    <t>Horas Extras</t>
  </si>
  <si>
    <t>Remesas</t>
  </si>
  <si>
    <t>ACTIVO FIJO</t>
  </si>
  <si>
    <t>Salario del conyugue</t>
  </si>
  <si>
    <t xml:space="preserve">Vehículos </t>
  </si>
  <si>
    <t>(-) DEDUCCIONES DE LEY</t>
  </si>
  <si>
    <t>.</t>
  </si>
  <si>
    <t>ISSS</t>
  </si>
  <si>
    <t>AFP</t>
  </si>
  <si>
    <t>OTROS ACTIVOS</t>
  </si>
  <si>
    <t>RENTA</t>
  </si>
  <si>
    <t>Casa de habitación</t>
  </si>
  <si>
    <t>Terreno y propiedad</t>
  </si>
  <si>
    <t>Mobiliario y Equipo del hogar</t>
  </si>
  <si>
    <t>Otros</t>
  </si>
  <si>
    <t>(-) CUOTAS DE PRESTAMOS</t>
  </si>
  <si>
    <t>corporacion futura</t>
  </si>
  <si>
    <t>TOTAL ACTIVO</t>
  </si>
  <si>
    <t>PASIVO CORTO PLAZO</t>
  </si>
  <si>
    <t>(-) GASTOS FAMILIARES</t>
  </si>
  <si>
    <t>Alimentacion</t>
  </si>
  <si>
    <t>Alquiler de casa</t>
  </si>
  <si>
    <t>Luz Electrica</t>
  </si>
  <si>
    <t>Agua</t>
  </si>
  <si>
    <t>Telefono</t>
  </si>
  <si>
    <t>Cable</t>
  </si>
  <si>
    <t>Transporte</t>
  </si>
  <si>
    <t>Colegiaturas</t>
  </si>
  <si>
    <t>PASIVO M y L PLAZO</t>
  </si>
  <si>
    <t>Gastos Medicos</t>
  </si>
  <si>
    <t>Empleada domestica</t>
  </si>
  <si>
    <t>(=) DISPONIBILIDAD ACTUAL</t>
  </si>
  <si>
    <t>TOTAL PASIVO</t>
  </si>
  <si>
    <t>PATRIMONIO</t>
  </si>
  <si>
    <t>Capital Contable</t>
  </si>
  <si>
    <t>TOTAL PASIVO + PATRIMONIO</t>
  </si>
  <si>
    <r>
      <t>INDICES DE SITUACION FINANCIERA</t>
    </r>
    <r>
      <rPr>
        <sz val="12"/>
        <color rgb="FF000000"/>
        <rFont val="Arial1"/>
      </rPr>
      <t>:</t>
    </r>
  </si>
  <si>
    <t>Cálculados</t>
  </si>
  <si>
    <t>Liquidez                                               = Activo Circul. / Pasivo Circul.</t>
  </si>
  <si>
    <t>Capital de Trabajo                                =Activo Circ  -  Pasivo Circ.</t>
  </si>
  <si>
    <t>INDICES DE ENDEUDAMIENTO:</t>
  </si>
  <si>
    <t>Endeudamiento de Terceros                = Pasivo Total/Activo Total</t>
  </si>
  <si>
    <t>Grado de Inversión Patrimonial             =  Patrimonio / Activo Total</t>
  </si>
  <si>
    <t>INDICES DE RENTABILIDAD:</t>
  </si>
  <si>
    <t>Rentabilidad Patrimonial                      = Utilidad / Patrimonio</t>
  </si>
  <si>
    <t>Ejecutivo de Negocios:</t>
  </si>
  <si>
    <t>DARWIN CHAVEZ</t>
  </si>
  <si>
    <t>AGENCIA SANTA ANA</t>
  </si>
  <si>
    <t>HOJA DE VISITA DE CAMPO</t>
  </si>
  <si>
    <t>Cliente:</t>
  </si>
  <si>
    <t>Fecha:</t>
  </si>
  <si>
    <t>N°</t>
  </si>
  <si>
    <t>DESCRIPCION</t>
  </si>
  <si>
    <t>COLOR</t>
  </si>
  <si>
    <t>AÑO</t>
  </si>
  <si>
    <t>PLACA</t>
  </si>
  <si>
    <t>VALOR</t>
  </si>
  <si>
    <t>moto</t>
  </si>
  <si>
    <t>negra</t>
  </si>
  <si>
    <t>m-131841</t>
  </si>
  <si>
    <t>TOTALES</t>
  </si>
  <si>
    <t>motocicleta</t>
  </si>
  <si>
    <t>PASIVOS</t>
  </si>
  <si>
    <t>Años.</t>
  </si>
  <si>
    <t>FINACIERAS</t>
  </si>
  <si>
    <t>MONTO</t>
  </si>
  <si>
    <t>SALDO</t>
  </si>
  <si>
    <t xml:space="preserve">PLAZO </t>
  </si>
  <si>
    <t>CUOTA</t>
  </si>
  <si>
    <t>C.PLAZO</t>
  </si>
  <si>
    <t>L.PLAZO</t>
  </si>
  <si>
    <t>10 meses</t>
  </si>
  <si>
    <t>INFORMACION SOBRE ESTADO DE RESULTADOS</t>
  </si>
  <si>
    <t>TOTAL DE INGRESOS</t>
  </si>
  <si>
    <t>(-)DEDUCCIONES DE LEY</t>
  </si>
  <si>
    <t>(-) DESCUENTOS DE PLANILLA</t>
  </si>
  <si>
    <t>DISPONIBILIDAD MENSUAL CALCULADA SEGÚN ESTADO DE RESULTADOS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</si>
  <si>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</si>
  <si>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ANALISIS DE CREDITO   </t>
  </si>
  <si>
    <t>Ismelda Fuentes Romero</t>
  </si>
  <si>
    <t>FLUJO DE CAJA  MENSUAL</t>
  </si>
  <si>
    <t>Ventas al contado</t>
  </si>
  <si>
    <t>Sueldos</t>
  </si>
  <si>
    <t>Acciones</t>
  </si>
  <si>
    <t>INVENTARIO</t>
  </si>
  <si>
    <t>(-) COSTO DE VENTA</t>
  </si>
  <si>
    <t>UTILIDAD BRUTA</t>
  </si>
  <si>
    <t>(-) GASTOS DE OPERACIÓN</t>
  </si>
  <si>
    <t>Mobiliario y Equipo del Negocio</t>
  </si>
  <si>
    <t xml:space="preserve">Luz </t>
  </si>
  <si>
    <t>(=) UTILIDAD DE OPERACIÓN</t>
  </si>
  <si>
    <t>tu credito</t>
  </si>
  <si>
    <t>soluciones financieras</t>
  </si>
  <si>
    <t>Alquiler de vivienda</t>
  </si>
  <si>
    <t>Luz</t>
  </si>
  <si>
    <t>Trasporte</t>
  </si>
  <si>
    <t>Colegio</t>
  </si>
  <si>
    <t>(=) DISPONIBILIDAD</t>
  </si>
  <si>
    <r>
      <t>INDICES DE SITUACION FINANCIERA</t>
    </r>
    <r>
      <rPr>
        <sz val="8"/>
        <color rgb="FF000000"/>
        <rFont val="Arial1"/>
      </rPr>
      <t>:</t>
    </r>
  </si>
  <si>
    <t>Prueba Acida                                       = (Act Circ - Inventarios)/Pasivo Circ</t>
  </si>
  <si>
    <t>INDICES PARA APLICAR EL USO DEL ACTIVO:</t>
  </si>
  <si>
    <t>Rotac. Ctas. por Cob.  (Veces)           = Ventas al Credito/Ctas por Cobrar</t>
  </si>
  <si>
    <t>Rotac. De Inventarios (Veces)            = Costo de Vta /Inventarios</t>
  </si>
  <si>
    <t>EJECUTIVO DE CREDITO</t>
  </si>
  <si>
    <t>Cuentas por cobrar</t>
  </si>
  <si>
    <t>$</t>
  </si>
  <si>
    <t>Inventarios</t>
  </si>
  <si>
    <t>cantidad</t>
  </si>
  <si>
    <t>Descripción</t>
  </si>
  <si>
    <t>Precio Costo</t>
  </si>
  <si>
    <t>Precio Venta</t>
  </si>
  <si>
    <t>Costo Total</t>
  </si>
  <si>
    <t>Venta Total</t>
  </si>
  <si>
    <t>Utilidad Bruta</t>
  </si>
  <si>
    <t>% U.Bruta</t>
  </si>
  <si>
    <t>cincho para hombre</t>
  </si>
  <si>
    <t>cincho para mujer</t>
  </si>
  <si>
    <t xml:space="preserve">juguete plastico </t>
  </si>
  <si>
    <t>Local Comercial</t>
  </si>
  <si>
    <t>MARCA</t>
  </si>
  <si>
    <t>ESTADO</t>
  </si>
  <si>
    <t>Proveedores (Cuentas por pagar)</t>
  </si>
  <si>
    <t>NOMBRE DEL PROVEEDOR</t>
  </si>
  <si>
    <t>PLAZO</t>
  </si>
  <si>
    <t>30 DIAS</t>
  </si>
  <si>
    <t>2 meses</t>
  </si>
  <si>
    <t>DIAS</t>
  </si>
  <si>
    <t>V.DIARIO</t>
  </si>
  <si>
    <t>V.SEMANAL</t>
  </si>
  <si>
    <t>V.MENSUAL</t>
  </si>
  <si>
    <t>DIAS BUENOS</t>
  </si>
  <si>
    <t>J;V;S;D;</t>
  </si>
  <si>
    <t>DIAS REGULARES</t>
  </si>
  <si>
    <t>L;M;</t>
  </si>
  <si>
    <t>DIAS MALOS</t>
  </si>
  <si>
    <t>M,</t>
  </si>
  <si>
    <t xml:space="preserve">   TOTALES</t>
  </si>
  <si>
    <t>7 DIAS</t>
  </si>
  <si>
    <t>OTROS INGRESOS</t>
  </si>
  <si>
    <t>COSTO DE VENTAS</t>
  </si>
  <si>
    <t>(-) CUOTAS DE PRESTAMOS Y DEDUCCIONES DE LEY</t>
  </si>
  <si>
    <t>FECHA DE VISITA:</t>
  </si>
  <si>
    <t>25 DE MAYO DE 2012</t>
  </si>
  <si>
    <t>BALANCE GENERAL AL  31 DE ENERO  DE 2012</t>
  </si>
  <si>
    <t>Efectivo en caja</t>
  </si>
  <si>
    <t>Pension</t>
  </si>
  <si>
    <t>Banco Agrícola</t>
  </si>
  <si>
    <t>Honorarios</t>
  </si>
  <si>
    <t>Banco HSBC</t>
  </si>
  <si>
    <t>Salarios + Comisiones</t>
  </si>
  <si>
    <t>Caja de Crédito de Sonsonate</t>
  </si>
  <si>
    <t>Ventas</t>
  </si>
  <si>
    <t>Acciones en CCS</t>
  </si>
  <si>
    <t>Ayuda Familiar ( Esposo)</t>
  </si>
  <si>
    <t>Inventarios en produccion</t>
  </si>
  <si>
    <t>Inventarios produccto terminado</t>
  </si>
  <si>
    <t>Salarios del Negocio</t>
  </si>
  <si>
    <t>Locales e Instalaciones Comercial</t>
  </si>
  <si>
    <t>Alquiler del Local Comercial</t>
  </si>
  <si>
    <t>Vehículos microbus Internacional</t>
  </si>
  <si>
    <t>Impuestos</t>
  </si>
  <si>
    <t>Mobiliiario y Equipo del Negocio ( herramientas)</t>
  </si>
  <si>
    <t>Transporte ( Combustible y otros)</t>
  </si>
  <si>
    <t>CASA</t>
  </si>
  <si>
    <t>Terrenos</t>
  </si>
  <si>
    <t>Mobiliario del Hogar</t>
  </si>
  <si>
    <t>Vehículos</t>
  </si>
  <si>
    <t>Fondo social para la vivienda</t>
  </si>
  <si>
    <t>Scotibant</t>
  </si>
  <si>
    <t>AMC</t>
  </si>
  <si>
    <t>Otros( deuda de microbus)</t>
  </si>
  <si>
    <t>Banco ProCredit</t>
  </si>
  <si>
    <t>Renta</t>
  </si>
  <si>
    <t>Embargos</t>
  </si>
  <si>
    <t>Procuduría General de la República</t>
  </si>
  <si>
    <t>Otros descuentos</t>
  </si>
  <si>
    <t>Alimentación</t>
  </si>
  <si>
    <t>Empleada doméstica</t>
  </si>
  <si>
    <t>Alquiler de Casa</t>
  </si>
  <si>
    <t>Educación</t>
  </si>
  <si>
    <t>Luz Eléctrica</t>
  </si>
  <si>
    <t>Teléfono</t>
  </si>
  <si>
    <t>Gastos Médicos</t>
  </si>
  <si>
    <t>Transporte Escolar y Familiar</t>
  </si>
  <si>
    <t>ELIAS ANTONIO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</si>
</sst>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 $&quot;#,##0.00&quot; &quot;;&quot; $(&quot;#,##0.00&quot;)&quot;;&quot; $-&quot;#&quot; &quot;;@&quot; &quot;"/>
    <numFmt numFmtId="165" formatCode="&quot;$&quot;#,##0.00&quot; &quot;;[Red]&quot;($&quot;#,##0.00&quot;)&quot;"/>
    <numFmt numFmtId="166" formatCode="&quot; &quot;[$$-240A]&quot; &quot;#,##0.00&quot; &quot;;&quot; &quot;[$$-240A]&quot; (&quot;#,##0.00&quot;)&quot;;&quot; &quot;[$$-240A]&quot; -&quot;00&quot; &quot;;&quot; &quot;@&quot; &quot;"/>
    <numFmt numFmtId="167" formatCode="&quot; $&quot;#,##0.00&quot; &quot;;&quot;-$&quot;#,##0.00&quot; &quot;;&quot; $-&quot;00&quot; &quot;;&quot; &quot;@&quot; &quot;"/>
    <numFmt numFmtId="168" formatCode="&quot; &quot;&quot;$&quot;#,##0.00&quot; &quot;;&quot; &quot;&quot;$&quot;&quot;(&quot;#,##0.00&quot;)&quot;;&quot; &quot;&quot;$&quot;&quot;-&quot;00&quot; &quot;;&quot; &quot;@&quot; &quot;"/>
    <numFmt numFmtId="169" formatCode="&quot; &quot;[$$-2C0A]&quot; &quot;#,##0.00&quot; &quot;;&quot; &quot;[$$-2C0A]&quot; -&quot;#,##0.00&quot; &quot;;&quot; &quot;[$$-2C0A]&quot; -&quot;00&quot; &quot;;&quot; &quot;@&quot; &quot;"/>
    <numFmt numFmtId="170" formatCode="&quot; &quot;[$$-340A]&quot; &quot;#,##0.00&quot; &quot;;&quot;-&quot;[$$-340A]&quot; &quot;#,##0.00&quot; &quot;;&quot; &quot;[$$-340A]&quot; -&quot;00&quot; &quot;;&quot; &quot;@&quot; &quot;"/>
    <numFmt numFmtId="171" formatCode="&quot;$&quot;#,##0.00&quot; &quot;;&quot;($&quot;#,##0.00&quot;)&quot;"/>
    <numFmt numFmtId="172" formatCode="d/m/yy"/>
    <numFmt numFmtId="173" formatCode="&quot; &quot;[$$-1004]#,##0.00&quot; &quot;;&quot; &quot;[$$-1004]&quot;(&quot;#,##0.00&quot;)&quot;;&quot; &quot;[$$-1004]&quot;-&quot;00&quot; &quot;;&quot; &quot;@&quot; &quot;"/>
    <numFmt numFmtId="174" formatCode="#,##0.00&quot; &quot;;&quot;-&quot;#,##0.00&quot; &quot;;&quot; -&quot;#&quot; &quot;;@&quot; &quot;"/>
    <numFmt numFmtId="175" formatCode="&quot; $&quot;#,##0.00&quot; &quot;;&quot;-$&quot;#,##0.00&quot; &quot;;&quot; $-&quot;#&quot; &quot;;@&quot; &quot;"/>
    <numFmt numFmtId="176" formatCode="0,000%"/>
    <numFmt numFmtId="177" formatCode="#,##0.00&quot; &quot;;&quot; (&quot;#,##0.00&quot;)&quot;;&quot; -&quot;#&quot; &quot;;@&quot; &quot;"/>
    <numFmt numFmtId="178" formatCode="[$C-440A]&quot; &quot;#,##0;[Red]&quot;-&quot;[$C-440A]&quot; &quot;#,##0"/>
  </numFmts>
  <fonts count="33">
    <font>
      <sz val="11"/>
      <color rgb="FF000000"/>
      <name val="Arial1"/>
    </font>
    <font>
      <sz val="11"/>
      <color rgb="FF000000"/>
      <name val="Arial1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0"/>
      <color rgb="FF000000"/>
      <name val="Arial2"/>
    </font>
    <font>
      <sz val="10"/>
      <color rgb="FF000000"/>
      <name val="Arial1"/>
    </font>
    <font>
      <b/>
      <i/>
      <sz val="16"/>
      <color rgb="FF000000"/>
      <name val="Arial1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1"/>
    </font>
    <font>
      <b/>
      <sz val="10"/>
      <color rgb="FF000000"/>
      <name val="Arial1"/>
    </font>
    <font>
      <b/>
      <sz val="10"/>
      <color rgb="FF000000"/>
      <name val="Arial2"/>
    </font>
    <font>
      <sz val="12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1"/>
    </font>
    <font>
      <b/>
      <sz val="8"/>
      <color rgb="FF000000"/>
      <name val="Arial2"/>
    </font>
    <font>
      <sz val="8"/>
      <color rgb="FF000000"/>
      <name val="Arial1"/>
    </font>
    <font>
      <u/>
      <sz val="10"/>
      <color rgb="FF000000"/>
      <name val="Arial1"/>
    </font>
  </fonts>
  <fills count="26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9">
    <xf numFmtId="0" fontId="0" fillId="0" borderId="0"/>
    <xf numFmtId="168" fontId="1" fillId="0" borderId="0" applyFont="0" applyFill="0" applyBorder="0" applyAlignment="0" applyProtection="0"/>
    <xf numFmtId="0" fontId="17" fillId="0" borderId="0" applyNumberFormat="0" applyBorder="0" applyProtection="0"/>
    <xf numFmtId="0" fontId="19" fillId="0" borderId="7" applyNumberFormat="0" applyProtection="0"/>
    <xf numFmtId="0" fontId="8" fillId="0" borderId="8" applyNumberFormat="0" applyProtection="0"/>
    <xf numFmtId="0" fontId="8" fillId="0" borderId="0" applyNumberFormat="0" applyBorder="0" applyProtection="0"/>
    <xf numFmtId="0" fontId="4" fillId="10" borderId="0" applyNumberFormat="0" applyBorder="0" applyProtection="0"/>
    <xf numFmtId="0" fontId="13" fillId="9" borderId="0" applyNumberFormat="0" applyBorder="0" applyProtection="0"/>
    <xf numFmtId="0" fontId="14" fillId="22" borderId="0" applyNumberFormat="0" applyBorder="0" applyProtection="0"/>
    <xf numFmtId="0" fontId="9" fillId="13" borderId="1" applyNumberFormat="0" applyProtection="0"/>
    <xf numFmtId="0" fontId="16" fillId="20" borderId="5" applyNumberFormat="0" applyProtection="0"/>
    <xf numFmtId="0" fontId="5" fillId="20" borderId="1" applyNumberFormat="0" applyProtection="0"/>
    <xf numFmtId="0" fontId="7" fillId="0" borderId="3" applyNumberFormat="0" applyProtection="0"/>
    <xf numFmtId="0" fontId="6" fillId="21" borderId="2" applyNumberFormat="0" applyProtection="0"/>
    <xf numFmtId="0" fontId="20" fillId="0" borderId="0" applyNumberFormat="0" applyBorder="0" applyProtection="0"/>
    <xf numFmtId="0" fontId="11" fillId="23" borderId="4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" fillId="2" borderId="0" applyNumberFormat="0" applyBorder="0" applyProtection="0"/>
    <xf numFmtId="0" fontId="3" fillId="8" borderId="0" applyNumberFormat="0" applyBorder="0" applyProtection="0"/>
    <xf numFmtId="0" fontId="3" fillId="14" borderId="0" applyNumberFormat="0" applyBorder="0" applyProtection="0"/>
    <xf numFmtId="0" fontId="2" fillId="18" borderId="0" applyNumberFormat="0" applyBorder="0" applyProtection="0"/>
    <xf numFmtId="0" fontId="2" fillId="3" borderId="0" applyNumberFormat="0" applyBorder="0" applyProtection="0"/>
    <xf numFmtId="0" fontId="3" fillId="9" borderId="0" applyNumberFormat="0" applyBorder="0" applyProtection="0"/>
    <xf numFmtId="0" fontId="3" fillId="15" borderId="0" applyNumberFormat="0" applyBorder="0" applyProtection="0"/>
    <xf numFmtId="0" fontId="2" fillId="15" borderId="0" applyNumberFormat="0" applyBorder="0" applyProtection="0"/>
    <xf numFmtId="0" fontId="2" fillId="4" borderId="0" applyNumberFormat="0" applyBorder="0" applyProtection="0"/>
    <xf numFmtId="0" fontId="3" fillId="10" borderId="0" applyNumberFormat="0" applyBorder="0" applyProtection="0"/>
    <xf numFmtId="0" fontId="3" fillId="16" borderId="0" applyNumberFormat="0" applyBorder="0" applyProtection="0"/>
    <xf numFmtId="0" fontId="2" fillId="16" borderId="0" applyNumberFormat="0" applyBorder="0" applyProtection="0"/>
    <xf numFmtId="0" fontId="2" fillId="5" borderId="0" applyNumberFormat="0" applyBorder="0" applyProtection="0"/>
    <xf numFmtId="0" fontId="3" fillId="11" borderId="0" applyNumberFormat="0" applyBorder="0" applyProtection="0"/>
    <xf numFmtId="0" fontId="3" fillId="11" borderId="0" applyNumberFormat="0" applyBorder="0" applyProtection="0"/>
    <xf numFmtId="0" fontId="2" fillId="5" borderId="0" applyNumberFormat="0" applyBorder="0" applyProtection="0"/>
    <xf numFmtId="0" fontId="2" fillId="6" borderId="0" applyNumberFormat="0" applyBorder="0" applyProtection="0"/>
    <xf numFmtId="0" fontId="3" fillId="12" borderId="0" applyNumberFormat="0" applyBorder="0" applyProtection="0"/>
    <xf numFmtId="0" fontId="3" fillId="14" borderId="0" applyNumberFormat="0" applyBorder="0" applyProtection="0"/>
    <xf numFmtId="0" fontId="2" fillId="6" borderId="0" applyNumberFormat="0" applyBorder="0" applyProtection="0"/>
    <xf numFmtId="0" fontId="2" fillId="7" borderId="0" applyNumberFormat="0" applyBorder="0" applyProtection="0"/>
    <xf numFmtId="0" fontId="3" fillId="13" borderId="0" applyNumberFormat="0" applyBorder="0" applyProtection="0"/>
    <xf numFmtId="0" fontId="3" fillId="17" borderId="0" applyNumberFormat="0" applyBorder="0" applyProtection="0"/>
    <xf numFmtId="0" fontId="2" fillId="19" borderId="0" applyNumberFormat="0" applyBorder="0" applyProtection="0"/>
    <xf numFmtId="177" fontId="10" fillId="0" borderId="0" applyBorder="0" applyProtection="0"/>
    <xf numFmtId="9" fontId="11" fillId="0" borderId="0" applyBorder="0" applyProtection="0"/>
    <xf numFmtId="0" fontId="12" fillId="0" borderId="0" applyNumberFormat="0" applyBorder="0" applyProtection="0">
      <alignment horizontal="center"/>
    </xf>
    <xf numFmtId="0" fontId="12" fillId="0" borderId="0" applyNumberFormat="0" applyBorder="0" applyProtection="0">
      <alignment horizontal="center" textRotation="90"/>
    </xf>
    <xf numFmtId="0" fontId="15" fillId="0" borderId="0" applyNumberFormat="0" applyBorder="0" applyProtection="0"/>
    <xf numFmtId="178" fontId="15" fillId="0" borderId="0" applyBorder="0" applyProtection="0"/>
    <xf numFmtId="0" fontId="18" fillId="0" borderId="6" applyNumberFormat="0" applyProtection="0"/>
  </cellStyleXfs>
  <cellXfs count="336">
    <xf numFmtId="0" fontId="0" fillId="0" borderId="0" xfId="0"/>
    <xf numFmtId="0" fontId="23" fillId="0" borderId="0" xfId="0" applyFont="1"/>
    <xf numFmtId="0" fontId="11" fillId="0" borderId="0" xfId="0" applyFont="1"/>
    <xf numFmtId="169" fontId="11" fillId="0" borderId="0" xfId="0" applyNumberFormat="1" applyFont="1"/>
    <xf numFmtId="169" fontId="24" fillId="0" borderId="0" xfId="0" applyNumberFormat="1" applyFont="1" applyProtection="1"/>
    <xf numFmtId="0" fontId="11" fillId="0" borderId="0" xfId="0" applyFont="1" applyProtection="1">
      <protection locked="0"/>
    </xf>
    <xf numFmtId="168" fontId="11" fillId="0" borderId="0" xfId="0" applyNumberFormat="1" applyFont="1"/>
    <xf numFmtId="169" fontId="11" fillId="0" borderId="0" xfId="0" applyNumberFormat="1" applyFont="1" applyProtection="1"/>
    <xf numFmtId="0" fontId="11" fillId="0" borderId="0" xfId="0" applyFont="1" applyProtection="1"/>
    <xf numFmtId="0" fontId="24" fillId="0" borderId="0" xfId="0" applyFont="1" applyProtection="1"/>
    <xf numFmtId="168" fontId="11" fillId="0" borderId="0" xfId="0" applyNumberFormat="1" applyFont="1" applyProtection="1"/>
    <xf numFmtId="169" fontId="11" fillId="24" borderId="10" xfId="0" applyNumberFormat="1" applyFont="1" applyFill="1" applyBorder="1" applyProtection="1">
      <protection locked="0"/>
    </xf>
    <xf numFmtId="0" fontId="11" fillId="24" borderId="10" xfId="0" applyFont="1" applyFill="1" applyBorder="1" applyProtection="1">
      <protection locked="0"/>
    </xf>
    <xf numFmtId="0" fontId="25" fillId="22" borderId="10" xfId="0" applyFont="1" applyFill="1" applyBorder="1" applyProtection="1">
      <protection locked="0"/>
    </xf>
    <xf numFmtId="0" fontId="24" fillId="22" borderId="10" xfId="0" applyFont="1" applyFill="1" applyBorder="1" applyProtection="1">
      <protection locked="0"/>
    </xf>
    <xf numFmtId="168" fontId="11" fillId="22" borderId="10" xfId="0" applyNumberFormat="1" applyFont="1" applyFill="1" applyBorder="1" applyProtection="1">
      <protection locked="0"/>
    </xf>
    <xf numFmtId="14" fontId="11" fillId="0" borderId="11" xfId="0" applyNumberFormat="1" applyFont="1" applyBorder="1" applyProtection="1">
      <protection locked="0"/>
    </xf>
    <xf numFmtId="168" fontId="11" fillId="0" borderId="0" xfId="0" applyNumberFormat="1" applyFont="1" applyProtection="1">
      <protection locked="0"/>
    </xf>
    <xf numFmtId="0" fontId="11" fillId="0" borderId="0" xfId="0" applyFont="1" applyAlignment="1">
      <alignment horizontal="center"/>
    </xf>
    <xf numFmtId="0" fontId="11" fillId="0" borderId="12" xfId="0" applyFont="1" applyBorder="1"/>
    <xf numFmtId="0" fontId="24" fillId="0" borderId="0" xfId="0" applyFont="1"/>
    <xf numFmtId="169" fontId="24" fillId="10" borderId="13" xfId="0" applyNumberFormat="1" applyFont="1" applyFill="1" applyBorder="1" applyProtection="1"/>
    <xf numFmtId="165" fontId="11" fillId="0" borderId="0" xfId="0" applyNumberFormat="1" applyFont="1"/>
    <xf numFmtId="165" fontId="11" fillId="0" borderId="12" xfId="0" applyNumberFormat="1" applyFont="1" applyBorder="1"/>
    <xf numFmtId="168" fontId="24" fillId="10" borderId="13" xfId="0" applyNumberFormat="1" applyFont="1" applyFill="1" applyBorder="1"/>
    <xf numFmtId="169" fontId="11" fillId="0" borderId="0" xfId="0" applyNumberFormat="1" applyFont="1" applyProtection="1">
      <protection locked="0"/>
    </xf>
    <xf numFmtId="0" fontId="11" fillId="10" borderId="0" xfId="0" applyFont="1" applyFill="1"/>
    <xf numFmtId="168" fontId="11" fillId="0" borderId="0" xfId="0" applyNumberFormat="1" applyFont="1" applyFill="1" applyProtection="1">
      <protection locked="0"/>
    </xf>
    <xf numFmtId="168" fontId="11" fillId="0" borderId="0" xfId="0" applyNumberFormat="1" applyFont="1" applyFill="1" applyProtection="1"/>
    <xf numFmtId="169" fontId="23" fillId="0" borderId="0" xfId="0" applyNumberFormat="1" applyFont="1"/>
    <xf numFmtId="0" fontId="11" fillId="10" borderId="0" xfId="0" applyFont="1" applyFill="1" applyProtection="1"/>
    <xf numFmtId="169" fontId="11" fillId="0" borderId="10" xfId="0" applyNumberFormat="1" applyFont="1" applyBorder="1" applyProtection="1">
      <protection locked="0"/>
    </xf>
    <xf numFmtId="168" fontId="24" fillId="10" borderId="14" xfId="0" applyNumberFormat="1" applyFont="1" applyFill="1" applyBorder="1"/>
    <xf numFmtId="165" fontId="23" fillId="0" borderId="0" xfId="0" applyNumberFormat="1" applyFont="1"/>
    <xf numFmtId="0" fontId="24" fillId="10" borderId="0" xfId="0" applyFont="1" applyFill="1"/>
    <xf numFmtId="165" fontId="11" fillId="0" borderId="0" xfId="0" applyNumberFormat="1" applyFont="1" applyProtection="1"/>
    <xf numFmtId="169" fontId="24" fillId="10" borderId="13" xfId="0" applyNumberFormat="1" applyFont="1" applyFill="1" applyBorder="1" applyProtection="1">
      <protection locked="0"/>
    </xf>
    <xf numFmtId="0" fontId="24" fillId="12" borderId="15" xfId="0" applyFont="1" applyFill="1" applyBorder="1" applyProtection="1"/>
    <xf numFmtId="169" fontId="11" fillId="12" borderId="11" xfId="0" applyNumberFormat="1" applyFont="1" applyFill="1" applyBorder="1" applyProtection="1"/>
    <xf numFmtId="0" fontId="11" fillId="12" borderId="11" xfId="0" applyFont="1" applyFill="1" applyBorder="1" applyProtection="1"/>
    <xf numFmtId="0" fontId="11" fillId="12" borderId="16" xfId="0" applyFont="1" applyFill="1" applyBorder="1" applyProtection="1"/>
    <xf numFmtId="0" fontId="11" fillId="12" borderId="17" xfId="0" applyFont="1" applyFill="1" applyBorder="1" applyAlignment="1" applyProtection="1">
      <alignment horizontal="center"/>
    </xf>
    <xf numFmtId="0" fontId="11" fillId="12" borderId="15" xfId="0" applyFont="1" applyFill="1" applyBorder="1" applyProtection="1"/>
    <xf numFmtId="2" fontId="11" fillId="12" borderId="11" xfId="0" applyNumberFormat="1" applyFont="1" applyFill="1" applyBorder="1" applyProtection="1"/>
    <xf numFmtId="2" fontId="11" fillId="12" borderId="17" xfId="0" applyNumberFormat="1" applyFont="1" applyFill="1" applyBorder="1" applyAlignment="1" applyProtection="1">
      <alignment horizontal="center"/>
    </xf>
    <xf numFmtId="4" fontId="11" fillId="12" borderId="11" xfId="0" applyNumberFormat="1" applyFont="1" applyFill="1" applyBorder="1" applyProtection="1"/>
    <xf numFmtId="10" fontId="11" fillId="12" borderId="11" xfId="0" applyNumberFormat="1" applyFont="1" applyFill="1" applyBorder="1" applyProtection="1"/>
    <xf numFmtId="9" fontId="11" fillId="12" borderId="17" xfId="43" applyFont="1" applyFill="1" applyBorder="1" applyAlignment="1">
      <alignment horizontal="center"/>
    </xf>
    <xf numFmtId="10" fontId="25" fillId="12" borderId="17" xfId="43" applyNumberFormat="1" applyFont="1" applyFill="1" applyBorder="1" applyAlignment="1">
      <alignment horizontal="center"/>
    </xf>
    <xf numFmtId="9" fontId="11" fillId="0" borderId="0" xfId="43" applyFont="1" applyFill="1" applyAlignment="1">
      <alignment horizontal="center"/>
    </xf>
    <xf numFmtId="0" fontId="11" fillId="0" borderId="0" xfId="0" applyFont="1" applyFill="1" applyProtection="1"/>
    <xf numFmtId="169" fontId="25" fillId="22" borderId="10" xfId="0" applyNumberFormat="1" applyFont="1" applyFill="1" applyBorder="1" applyProtection="1"/>
    <xf numFmtId="169" fontId="11" fillId="22" borderId="10" xfId="0" applyNumberFormat="1" applyFont="1" applyFill="1" applyBorder="1" applyProtection="1"/>
    <xf numFmtId="0" fontId="11" fillId="22" borderId="10" xfId="0" applyFont="1" applyFill="1" applyBorder="1" applyProtection="1"/>
    <xf numFmtId="168" fontId="23" fillId="0" borderId="0" xfId="0" applyNumberFormat="1" applyFont="1"/>
    <xf numFmtId="0" fontId="24" fillId="0" borderId="10" xfId="0" applyFont="1" applyFill="1" applyBorder="1" applyAlignment="1" applyProtection="1">
      <alignment horizontal="left"/>
      <protection locked="0"/>
    </xf>
    <xf numFmtId="0" fontId="24" fillId="0" borderId="10" xfId="0" applyFont="1" applyFill="1" applyBorder="1" applyAlignment="1">
      <alignment horizontal="left"/>
    </xf>
    <xf numFmtId="0" fontId="27" fillId="0" borderId="0" xfId="0" applyFont="1"/>
    <xf numFmtId="0" fontId="11" fillId="0" borderId="0" xfId="0" applyFont="1" applyFill="1"/>
    <xf numFmtId="0" fontId="28" fillId="25" borderId="10" xfId="0" applyFont="1" applyFill="1" applyBorder="1" applyProtection="1">
      <protection locked="0"/>
    </xf>
    <xf numFmtId="0" fontId="27" fillId="25" borderId="0" xfId="0" applyFont="1" applyFill="1"/>
    <xf numFmtId="14" fontId="27" fillId="25" borderId="0" xfId="0" applyNumberFormat="1" applyFont="1" applyFill="1"/>
    <xf numFmtId="0" fontId="27" fillId="0" borderId="0" xfId="0" applyFont="1" applyFill="1"/>
    <xf numFmtId="172" fontId="27" fillId="0" borderId="0" xfId="0" applyNumberFormat="1" applyFont="1" applyFill="1"/>
    <xf numFmtId="0" fontId="11" fillId="0" borderId="18" xfId="0" applyFont="1" applyFill="1" applyBorder="1"/>
    <xf numFmtId="0" fontId="28" fillId="0" borderId="19" xfId="0" applyFont="1" applyFill="1" applyBorder="1"/>
    <xf numFmtId="164" fontId="11" fillId="0" borderId="19" xfId="0" applyNumberFormat="1" applyFont="1" applyFill="1" applyBorder="1"/>
    <xf numFmtId="164" fontId="28" fillId="0" borderId="19" xfId="0" applyNumberFormat="1" applyFont="1" applyFill="1" applyBorder="1" applyProtection="1"/>
    <xf numFmtId="165" fontId="11" fillId="0" borderId="19" xfId="0" applyNumberFormat="1" applyFont="1" applyFill="1" applyBorder="1"/>
    <xf numFmtId="173" fontId="11" fillId="0" borderId="20" xfId="0" applyNumberFormat="1" applyFont="1" applyFill="1" applyBorder="1"/>
    <xf numFmtId="0" fontId="11" fillId="0" borderId="21" xfId="0" applyFont="1" applyFill="1" applyBorder="1"/>
    <xf numFmtId="0" fontId="11" fillId="0" borderId="11" xfId="0" applyFont="1" applyFill="1" applyBorder="1" applyProtection="1">
      <protection locked="0"/>
    </xf>
    <xf numFmtId="0" fontId="11" fillId="0" borderId="11" xfId="0" applyFont="1" applyFill="1" applyBorder="1" applyProtection="1"/>
    <xf numFmtId="0" fontId="11" fillId="0" borderId="11" xfId="0" applyFont="1" applyFill="1" applyBorder="1"/>
    <xf numFmtId="173" fontId="11" fillId="0" borderId="22" xfId="0" applyNumberFormat="1" applyFont="1" applyFill="1" applyBorder="1"/>
    <xf numFmtId="0" fontId="11" fillId="0" borderId="10" xfId="0" applyFont="1" applyFill="1" applyBorder="1" applyProtection="1">
      <protection locked="0"/>
    </xf>
    <xf numFmtId="173" fontId="11" fillId="0" borderId="23" xfId="0" applyNumberFormat="1" applyFont="1" applyFill="1" applyBorder="1"/>
    <xf numFmtId="0" fontId="28" fillId="0" borderId="0" xfId="0" applyFont="1" applyFill="1" applyProtection="1">
      <protection locked="0"/>
    </xf>
    <xf numFmtId="164" fontId="11" fillId="0" borderId="0" xfId="0" applyNumberFormat="1" applyFont="1" applyFill="1" applyProtection="1">
      <protection locked="0"/>
    </xf>
    <xf numFmtId="164" fontId="11" fillId="0" borderId="0" xfId="0" applyNumberFormat="1" applyFont="1" applyFill="1" applyProtection="1"/>
    <xf numFmtId="165" fontId="11" fillId="0" borderId="0" xfId="0" applyNumberFormat="1" applyFont="1" applyFill="1"/>
    <xf numFmtId="175" fontId="11" fillId="0" borderId="0" xfId="0" applyNumberFormat="1" applyFont="1" applyFill="1"/>
    <xf numFmtId="0" fontId="24" fillId="0" borderId="20" xfId="0" applyFont="1" applyFill="1" applyBorder="1" applyAlignment="1">
      <alignment horizontal="center"/>
    </xf>
    <xf numFmtId="164" fontId="24" fillId="0" borderId="20" xfId="0" applyNumberFormat="1" applyFont="1" applyFill="1" applyBorder="1" applyAlignment="1" applyProtection="1">
      <alignment horizontal="center"/>
    </xf>
    <xf numFmtId="165" fontId="24" fillId="0" borderId="20" xfId="0" applyNumberFormat="1" applyFont="1" applyFill="1" applyBorder="1" applyAlignment="1">
      <alignment horizontal="center"/>
    </xf>
    <xf numFmtId="0" fontId="11" fillId="0" borderId="24" xfId="0" applyFont="1" applyFill="1" applyBorder="1"/>
    <xf numFmtId="0" fontId="11" fillId="0" borderId="24" xfId="0" applyFont="1" applyFill="1" applyBorder="1" applyAlignment="1" applyProtection="1">
      <alignment horizontal="center"/>
    </xf>
    <xf numFmtId="0" fontId="11" fillId="0" borderId="24" xfId="0" applyFont="1" applyFill="1" applyBorder="1" applyAlignment="1">
      <alignment horizontal="center"/>
    </xf>
    <xf numFmtId="166" fontId="11" fillId="0" borderId="24" xfId="0" applyNumberFormat="1" applyFont="1" applyFill="1" applyBorder="1"/>
    <xf numFmtId="0" fontId="11" fillId="0" borderId="17" xfId="0" applyFont="1" applyFill="1" applyBorder="1"/>
    <xf numFmtId="0" fontId="11" fillId="0" borderId="17" xfId="0" applyFont="1" applyFill="1" applyBorder="1" applyAlignment="1" applyProtection="1">
      <alignment horizontal="center"/>
    </xf>
    <xf numFmtId="0" fontId="11" fillId="0" borderId="17" xfId="0" applyFont="1" applyFill="1" applyBorder="1" applyAlignment="1">
      <alignment horizontal="center"/>
    </xf>
    <xf numFmtId="166" fontId="11" fillId="0" borderId="17" xfId="0" applyNumberFormat="1" applyFont="1" applyFill="1" applyBorder="1"/>
    <xf numFmtId="0" fontId="11" fillId="0" borderId="25" xfId="0" applyFont="1" applyFill="1" applyBorder="1"/>
    <xf numFmtId="0" fontId="11" fillId="0" borderId="25" xfId="0" applyFont="1" applyFill="1" applyBorder="1" applyAlignment="1" applyProtection="1">
      <alignment horizontal="center"/>
    </xf>
    <xf numFmtId="0" fontId="11" fillId="0" borderId="25" xfId="0" applyFont="1" applyFill="1" applyBorder="1" applyAlignment="1">
      <alignment horizontal="center"/>
    </xf>
    <xf numFmtId="166" fontId="11" fillId="0" borderId="25" xfId="0" applyNumberFormat="1" applyFont="1" applyFill="1" applyBorder="1"/>
    <xf numFmtId="0" fontId="11" fillId="0" borderId="27" xfId="0" applyFont="1" applyFill="1" applyBorder="1"/>
    <xf numFmtId="0" fontId="11" fillId="0" borderId="28" xfId="0" applyFont="1" applyFill="1" applyBorder="1" applyProtection="1">
      <protection locked="0"/>
    </xf>
    <xf numFmtId="164" fontId="11" fillId="0" borderId="28" xfId="0" applyNumberFormat="1" applyFont="1" applyFill="1" applyBorder="1" applyProtection="1">
      <protection locked="0"/>
    </xf>
    <xf numFmtId="164" fontId="11" fillId="0" borderId="28" xfId="0" applyNumberFormat="1" applyFont="1" applyFill="1" applyBorder="1" applyProtection="1"/>
    <xf numFmtId="165" fontId="11" fillId="0" borderId="28" xfId="0" applyNumberFormat="1" applyFont="1" applyFill="1" applyBorder="1"/>
    <xf numFmtId="166" fontId="11" fillId="0" borderId="20" xfId="0" applyNumberFormat="1" applyFont="1" applyFill="1" applyBorder="1"/>
    <xf numFmtId="0" fontId="11" fillId="0" borderId="0" xfId="0" applyFont="1" applyFill="1" applyProtection="1">
      <protection locked="0"/>
    </xf>
    <xf numFmtId="166" fontId="11" fillId="0" borderId="0" xfId="0" applyNumberFormat="1" applyFont="1" applyFill="1"/>
    <xf numFmtId="0" fontId="28" fillId="0" borderId="27" xfId="0" applyFont="1" applyFill="1" applyBorder="1" applyProtection="1"/>
    <xf numFmtId="164" fontId="11" fillId="0" borderId="27" xfId="0" applyNumberFormat="1" applyFont="1" applyFill="1" applyBorder="1"/>
    <xf numFmtId="164" fontId="28" fillId="0" borderId="28" xfId="0" applyNumberFormat="1" applyFont="1" applyFill="1" applyBorder="1" applyProtection="1"/>
    <xf numFmtId="167" fontId="28" fillId="0" borderId="28" xfId="0" applyNumberFormat="1" applyFont="1" applyFill="1" applyBorder="1"/>
    <xf numFmtId="166" fontId="28" fillId="0" borderId="29" xfId="0" applyNumberFormat="1" applyFont="1" applyFill="1" applyBorder="1"/>
    <xf numFmtId="0" fontId="11" fillId="0" borderId="30" xfId="0" applyFont="1" applyFill="1" applyBorder="1" applyAlignment="1" applyProtection="1">
      <protection locked="0"/>
    </xf>
    <xf numFmtId="0" fontId="11" fillId="0" borderId="0" xfId="0" applyFont="1" applyAlignment="1"/>
    <xf numFmtId="168" fontId="11" fillId="0" borderId="0" xfId="0" applyNumberFormat="1" applyFont="1" applyFill="1"/>
    <xf numFmtId="166" fontId="11" fillId="0" borderId="31" xfId="0" applyNumberFormat="1" applyFont="1" applyFill="1" applyBorder="1"/>
    <xf numFmtId="0" fontId="11" fillId="0" borderId="15" xfId="0" applyFont="1" applyFill="1" applyBorder="1" applyAlignment="1" applyProtection="1">
      <protection locked="0"/>
    </xf>
    <xf numFmtId="0" fontId="11" fillId="0" borderId="11" xfId="0" applyFont="1" applyBorder="1" applyAlignment="1"/>
    <xf numFmtId="168" fontId="11" fillId="0" borderId="11" xfId="0" applyNumberFormat="1" applyFont="1" applyFill="1" applyBorder="1"/>
    <xf numFmtId="166" fontId="11" fillId="0" borderId="16" xfId="0" applyNumberFormat="1" applyFont="1" applyFill="1" applyBorder="1"/>
    <xf numFmtId="164" fontId="11" fillId="0" borderId="0" xfId="0" applyNumberFormat="1" applyFont="1" applyFill="1"/>
    <xf numFmtId="0" fontId="28" fillId="0" borderId="0" xfId="0" applyFont="1" applyFill="1"/>
    <xf numFmtId="164" fontId="28" fillId="0" borderId="0" xfId="0" applyNumberFormat="1" applyFont="1" applyFill="1" applyProtection="1"/>
    <xf numFmtId="0" fontId="28" fillId="0" borderId="17" xfId="0" applyFont="1" applyFill="1" applyBorder="1"/>
    <xf numFmtId="0" fontId="28" fillId="0" borderId="17" xfId="0" applyFont="1" applyFill="1" applyBorder="1" applyProtection="1">
      <protection locked="0"/>
    </xf>
    <xf numFmtId="164" fontId="28" fillId="0" borderId="17" xfId="0" applyNumberFormat="1" applyFont="1" applyFill="1" applyBorder="1" applyProtection="1">
      <protection locked="0"/>
    </xf>
    <xf numFmtId="164" fontId="28" fillId="0" borderId="17" xfId="0" applyNumberFormat="1" applyFont="1" applyFill="1" applyBorder="1" applyProtection="1"/>
    <xf numFmtId="165" fontId="28" fillId="0" borderId="17" xfId="0" applyNumberFormat="1" applyFont="1" applyFill="1" applyBorder="1"/>
    <xf numFmtId="0" fontId="11" fillId="0" borderId="17" xfId="0" applyFont="1" applyFill="1" applyBorder="1" applyProtection="1">
      <protection locked="0"/>
    </xf>
    <xf numFmtId="170" fontId="11" fillId="0" borderId="17" xfId="0" applyNumberFormat="1" applyFont="1" applyFill="1" applyBorder="1" applyProtection="1">
      <protection locked="0"/>
    </xf>
    <xf numFmtId="170" fontId="11" fillId="0" borderId="17" xfId="0" applyNumberFormat="1" applyFont="1" applyFill="1" applyBorder="1" applyProtection="1"/>
    <xf numFmtId="169" fontId="11" fillId="0" borderId="17" xfId="0" applyNumberFormat="1" applyFont="1" applyFill="1" applyBorder="1"/>
    <xf numFmtId="169" fontId="27" fillId="0" borderId="17" xfId="0" applyNumberFormat="1" applyFont="1" applyFill="1" applyBorder="1"/>
    <xf numFmtId="169" fontId="11" fillId="0" borderId="17" xfId="0" applyNumberFormat="1" applyFont="1" applyFill="1" applyBorder="1" applyProtection="1">
      <protection locked="0"/>
    </xf>
    <xf numFmtId="169" fontId="27" fillId="0" borderId="17" xfId="0" applyNumberFormat="1" applyFont="1" applyFill="1" applyBorder="1" applyProtection="1">
      <protection locked="0"/>
    </xf>
    <xf numFmtId="170" fontId="11" fillId="0" borderId="0" xfId="0" applyNumberFormat="1" applyFont="1" applyFill="1"/>
    <xf numFmtId="0" fontId="27" fillId="0" borderId="15" xfId="0" applyFont="1" applyFill="1" applyBorder="1"/>
    <xf numFmtId="164" fontId="28" fillId="0" borderId="11" xfId="0" applyNumberFormat="1" applyFont="1" applyFill="1" applyBorder="1" applyProtection="1">
      <protection locked="0"/>
    </xf>
    <xf numFmtId="164" fontId="28" fillId="0" borderId="11" xfId="0" applyNumberFormat="1" applyFont="1" applyFill="1" applyBorder="1"/>
    <xf numFmtId="170" fontId="28" fillId="0" borderId="11" xfId="0" applyNumberFormat="1" applyFont="1" applyFill="1" applyBorder="1"/>
    <xf numFmtId="0" fontId="11" fillId="0" borderId="15" xfId="0" applyFont="1" applyFill="1" applyBorder="1"/>
    <xf numFmtId="164" fontId="11" fillId="0" borderId="11" xfId="0" applyNumberFormat="1" applyFont="1" applyFill="1" applyBorder="1" applyProtection="1">
      <protection locked="0"/>
    </xf>
    <xf numFmtId="164" fontId="11" fillId="0" borderId="11" xfId="0" applyNumberFormat="1" applyFont="1" applyFill="1" applyBorder="1"/>
    <xf numFmtId="170" fontId="11" fillId="0" borderId="11" xfId="0" applyNumberFormat="1" applyFont="1" applyFill="1" applyBorder="1"/>
    <xf numFmtId="0" fontId="11" fillId="0" borderId="30" xfId="0" applyFont="1" applyFill="1" applyBorder="1" applyProtection="1">
      <protection locked="0"/>
    </xf>
    <xf numFmtId="169" fontId="11" fillId="0" borderId="32" xfId="0" applyNumberFormat="1" applyFont="1" applyFill="1" applyBorder="1"/>
    <xf numFmtId="0" fontId="28" fillId="0" borderId="27" xfId="0" applyFont="1" applyFill="1" applyBorder="1"/>
    <xf numFmtId="164" fontId="28" fillId="0" borderId="28" xfId="0" applyNumberFormat="1" applyFont="1" applyFill="1" applyBorder="1"/>
    <xf numFmtId="170" fontId="28" fillId="0" borderId="28" xfId="0" applyNumberFormat="1" applyFont="1" applyFill="1" applyBorder="1"/>
    <xf numFmtId="170" fontId="28" fillId="0" borderId="29" xfId="0" applyNumberFormat="1" applyFont="1" applyFill="1" applyBorder="1"/>
    <xf numFmtId="169" fontId="28" fillId="0" borderId="20" xfId="0" applyNumberFormat="1" applyFont="1" applyFill="1" applyBorder="1"/>
    <xf numFmtId="169" fontId="11" fillId="0" borderId="0" xfId="0" applyNumberFormat="1" applyFont="1" applyFill="1"/>
    <xf numFmtId="164" fontId="11" fillId="0" borderId="28" xfId="0" applyNumberFormat="1" applyFont="1" applyFill="1" applyBorder="1"/>
    <xf numFmtId="0" fontId="11" fillId="0" borderId="28" xfId="0" applyFont="1" applyFill="1" applyBorder="1"/>
    <xf numFmtId="0" fontId="11" fillId="0" borderId="33" xfId="0" applyFont="1" applyFill="1" applyBorder="1" applyProtection="1">
      <protection locked="0"/>
    </xf>
    <xf numFmtId="164" fontId="11" fillId="0" borderId="10" xfId="0" applyNumberFormat="1" applyFont="1" applyFill="1" applyBorder="1" applyProtection="1">
      <protection locked="0"/>
    </xf>
    <xf numFmtId="164" fontId="11" fillId="0" borderId="10" xfId="0" applyNumberFormat="1" applyFont="1" applyFill="1" applyBorder="1"/>
    <xf numFmtId="0" fontId="11" fillId="0" borderId="10" xfId="0" applyFont="1" applyFill="1" applyBorder="1"/>
    <xf numFmtId="0" fontId="11" fillId="0" borderId="34" xfId="0" applyFont="1" applyFill="1" applyBorder="1"/>
    <xf numFmtId="169" fontId="11" fillId="0" borderId="34" xfId="0" applyNumberFormat="1" applyFont="1" applyFill="1" applyBorder="1"/>
    <xf numFmtId="170" fontId="11" fillId="0" borderId="15" xfId="0" applyNumberFormat="1" applyFont="1" applyFill="1" applyBorder="1" applyAlignment="1" applyProtection="1">
      <alignment horizontal="left"/>
      <protection locked="0"/>
    </xf>
    <xf numFmtId="0" fontId="11" fillId="0" borderId="16" xfId="0" applyFont="1" applyFill="1" applyBorder="1"/>
    <xf numFmtId="169" fontId="11" fillId="0" borderId="16" xfId="0" applyNumberFormat="1" applyFont="1" applyFill="1" applyBorder="1"/>
    <xf numFmtId="0" fontId="11" fillId="0" borderId="15" xfId="0" applyFont="1" applyFill="1" applyBorder="1" applyProtection="1">
      <protection locked="0"/>
    </xf>
    <xf numFmtId="0" fontId="11" fillId="0" borderId="35" xfId="0" applyFont="1" applyFill="1" applyBorder="1"/>
    <xf numFmtId="169" fontId="28" fillId="0" borderId="29" xfId="0" applyNumberFormat="1" applyFont="1" applyFill="1" applyBorder="1"/>
    <xf numFmtId="0" fontId="11" fillId="0" borderId="33" xfId="0" applyFont="1" applyFill="1" applyBorder="1"/>
    <xf numFmtId="164" fontId="11" fillId="0" borderId="15" xfId="0" applyNumberFormat="1" applyFont="1" applyFill="1" applyBorder="1"/>
    <xf numFmtId="169" fontId="11" fillId="0" borderId="36" xfId="0" applyNumberFormat="1" applyFont="1" applyFill="1" applyBorder="1"/>
    <xf numFmtId="164" fontId="28" fillId="0" borderId="0" xfId="0" applyNumberFormat="1" applyFont="1" applyFill="1"/>
    <xf numFmtId="0" fontId="24" fillId="0" borderId="20" xfId="0" applyFont="1" applyFill="1" applyBorder="1" applyAlignment="1" applyProtection="1">
      <alignment horizontal="center"/>
      <protection locked="0"/>
    </xf>
    <xf numFmtId="0" fontId="0" fillId="0" borderId="24" xfId="0" applyFill="1" applyBorder="1"/>
    <xf numFmtId="0" fontId="0" fillId="0" borderId="17" xfId="0" applyFill="1" applyBorder="1"/>
    <xf numFmtId="0" fontId="0" fillId="0" borderId="26" xfId="0" applyFill="1" applyBorder="1"/>
    <xf numFmtId="168" fontId="1" fillId="0" borderId="0" xfId="1"/>
    <xf numFmtId="168" fontId="25" fillId="0" borderId="0" xfId="1" applyFont="1"/>
    <xf numFmtId="0" fontId="0" fillId="0" borderId="0" xfId="0" applyProtection="1"/>
    <xf numFmtId="0" fontId="25" fillId="0" borderId="0" xfId="0" applyFont="1" applyProtection="1"/>
    <xf numFmtId="168" fontId="1" fillId="24" borderId="10" xfId="1" applyFill="1" applyBorder="1" applyProtection="1">
      <protection locked="0"/>
    </xf>
    <xf numFmtId="0" fontId="0" fillId="24" borderId="10" xfId="0" applyFill="1" applyBorder="1" applyProtection="1">
      <protection locked="0"/>
    </xf>
    <xf numFmtId="168" fontId="1" fillId="22" borderId="10" xfId="1" applyFill="1" applyBorder="1" applyProtection="1">
      <protection locked="0"/>
    </xf>
    <xf numFmtId="14" fontId="0" fillId="0" borderId="11" xfId="0" applyNumberFormat="1" applyBorder="1" applyProtection="1">
      <protection locked="0"/>
    </xf>
    <xf numFmtId="168" fontId="1" fillId="0" borderId="0" xfId="1" applyProtection="1">
      <protection locked="0"/>
    </xf>
    <xf numFmtId="0" fontId="0" fillId="0" borderId="0" xfId="0" applyAlignment="1">
      <alignment horizontal="center"/>
    </xf>
    <xf numFmtId="0" fontId="0" fillId="0" borderId="12" xfId="0" applyBorder="1"/>
    <xf numFmtId="0" fontId="25" fillId="0" borderId="0" xfId="0" applyFont="1"/>
    <xf numFmtId="168" fontId="25" fillId="10" borderId="14" xfId="1" applyFont="1" applyFill="1" applyBorder="1"/>
    <xf numFmtId="165" fontId="0" fillId="0" borderId="0" xfId="0" applyNumberFormat="1"/>
    <xf numFmtId="165" fontId="0" fillId="0" borderId="12" xfId="0" applyNumberFormat="1" applyBorder="1"/>
    <xf numFmtId="168" fontId="11" fillId="0" borderId="0" xfId="1" applyFont="1" applyProtection="1">
      <protection locked="0"/>
    </xf>
    <xf numFmtId="0" fontId="25" fillId="10" borderId="0" xfId="0" applyFont="1" applyFill="1"/>
    <xf numFmtId="168" fontId="29" fillId="0" borderId="0" xfId="1" applyFont="1" applyProtection="1">
      <protection locked="0"/>
    </xf>
    <xf numFmtId="168" fontId="1" fillId="24" borderId="0" xfId="1" applyFill="1" applyProtection="1">
      <protection locked="0"/>
    </xf>
    <xf numFmtId="168" fontId="25" fillId="10" borderId="0" xfId="1" applyFont="1" applyFill="1"/>
    <xf numFmtId="168" fontId="1" fillId="0" borderId="10" xfId="1" applyBorder="1" applyProtection="1">
      <protection locked="0"/>
    </xf>
    <xf numFmtId="168" fontId="11" fillId="24" borderId="0" xfId="1" applyFont="1" applyFill="1" applyProtection="1">
      <protection locked="0"/>
    </xf>
    <xf numFmtId="168" fontId="11" fillId="0" borderId="0" xfId="1" applyFont="1" applyFill="1" applyProtection="1">
      <protection locked="0"/>
    </xf>
    <xf numFmtId="0" fontId="0" fillId="10" borderId="0" xfId="0" applyFill="1" applyProtection="1"/>
    <xf numFmtId="168" fontId="11" fillId="0" borderId="10" xfId="1" applyFont="1" applyFill="1" applyBorder="1" applyProtection="1">
      <protection locked="0"/>
    </xf>
    <xf numFmtId="0" fontId="30" fillId="10" borderId="15" xfId="0" applyFont="1" applyFill="1" applyBorder="1" applyProtection="1"/>
    <xf numFmtId="168" fontId="31" fillId="10" borderId="11" xfId="1" applyFont="1" applyFill="1" applyBorder="1"/>
    <xf numFmtId="0" fontId="31" fillId="10" borderId="11" xfId="0" applyFont="1" applyFill="1" applyBorder="1" applyProtection="1"/>
    <xf numFmtId="0" fontId="31" fillId="10" borderId="16" xfId="0" applyFont="1" applyFill="1" applyBorder="1" applyProtection="1"/>
    <xf numFmtId="0" fontId="31" fillId="10" borderId="17" xfId="0" applyFont="1" applyFill="1" applyBorder="1" applyAlignment="1" applyProtection="1">
      <alignment horizontal="center"/>
    </xf>
    <xf numFmtId="0" fontId="31" fillId="10" borderId="15" xfId="0" applyFont="1" applyFill="1" applyBorder="1" applyProtection="1"/>
    <xf numFmtId="2" fontId="31" fillId="10" borderId="11" xfId="0" applyNumberFormat="1" applyFont="1" applyFill="1" applyBorder="1" applyProtection="1"/>
    <xf numFmtId="2" fontId="31" fillId="10" borderId="17" xfId="0" applyNumberFormat="1" applyFont="1" applyFill="1" applyBorder="1" applyAlignment="1" applyProtection="1">
      <alignment horizontal="center"/>
    </xf>
    <xf numFmtId="4" fontId="31" fillId="10" borderId="11" xfId="0" applyNumberFormat="1" applyFont="1" applyFill="1" applyBorder="1" applyProtection="1"/>
    <xf numFmtId="171" fontId="31" fillId="10" borderId="17" xfId="0" applyNumberFormat="1" applyFont="1" applyFill="1" applyBorder="1" applyAlignment="1" applyProtection="1">
      <alignment horizontal="center"/>
    </xf>
    <xf numFmtId="10" fontId="31" fillId="10" borderId="11" xfId="0" applyNumberFormat="1" applyFont="1" applyFill="1" applyBorder="1" applyProtection="1"/>
    <xf numFmtId="9" fontId="31" fillId="10" borderId="17" xfId="43" applyFont="1" applyFill="1" applyBorder="1" applyAlignment="1">
      <alignment horizontal="center"/>
    </xf>
    <xf numFmtId="168" fontId="1" fillId="10" borderId="10" xfId="1" applyFill="1" applyBorder="1"/>
    <xf numFmtId="10" fontId="31" fillId="10" borderId="17" xfId="43" applyNumberFormat="1" applyFont="1" applyFill="1" applyBorder="1" applyAlignment="1">
      <alignment horizontal="center"/>
    </xf>
    <xf numFmtId="0" fontId="31" fillId="0" borderId="0" xfId="0" applyFont="1" applyProtection="1"/>
    <xf numFmtId="168" fontId="31" fillId="0" borderId="0" xfId="1" applyFont="1"/>
    <xf numFmtId="9" fontId="31" fillId="0" borderId="0" xfId="43" applyFont="1" applyFill="1" applyAlignment="1">
      <alignment horizontal="center"/>
    </xf>
    <xf numFmtId="168" fontId="29" fillId="22" borderId="10" xfId="1" applyFont="1" applyFill="1" applyBorder="1" applyProtection="1">
      <protection locked="0"/>
    </xf>
    <xf numFmtId="168" fontId="1" fillId="22" borderId="10" xfId="1" applyFill="1" applyBorder="1"/>
    <xf numFmtId="0" fontId="0" fillId="22" borderId="10" xfId="0" applyFill="1" applyBorder="1" applyProtection="1"/>
    <xf numFmtId="168" fontId="29" fillId="0" borderId="0" xfId="1" applyFont="1"/>
    <xf numFmtId="0" fontId="0" fillId="0" borderId="10" xfId="0" applyFill="1" applyBorder="1"/>
    <xf numFmtId="0" fontId="25" fillId="0" borderId="10" xfId="0" applyFont="1" applyFill="1" applyBorder="1" applyAlignment="1" applyProtection="1">
      <alignment horizontal="left"/>
      <protection locked="0"/>
    </xf>
    <xf numFmtId="0" fontId="24" fillId="25" borderId="10" xfId="0" applyFont="1" applyFill="1" applyBorder="1" applyProtection="1">
      <protection locked="0"/>
    </xf>
    <xf numFmtId="0" fontId="11" fillId="25" borderId="0" xfId="0" applyFont="1" applyFill="1"/>
    <xf numFmtId="14" fontId="11" fillId="25" borderId="0" xfId="0" applyNumberFormat="1" applyFont="1" applyFill="1"/>
    <xf numFmtId="172" fontId="11" fillId="0" borderId="0" xfId="0" applyNumberFormat="1" applyFont="1" applyFill="1"/>
    <xf numFmtId="0" fontId="24" fillId="0" borderId="19" xfId="0" applyFont="1" applyFill="1" applyBorder="1"/>
    <xf numFmtId="164" fontId="24" fillId="0" borderId="19" xfId="0" applyNumberFormat="1" applyFont="1" applyFill="1" applyBorder="1" applyProtection="1"/>
    <xf numFmtId="0" fontId="24" fillId="0" borderId="28" xfId="0" applyFont="1" applyFill="1" applyBorder="1" applyProtection="1">
      <protection locked="0"/>
    </xf>
    <xf numFmtId="165" fontId="11" fillId="0" borderId="28" xfId="0" applyNumberFormat="1" applyFont="1" applyFill="1" applyBorder="1" applyAlignment="1">
      <alignment horizontal="right"/>
    </xf>
    <xf numFmtId="173" fontId="24" fillId="0" borderId="20" xfId="0" applyNumberFormat="1" applyFont="1" applyFill="1" applyBorder="1"/>
    <xf numFmtId="0" fontId="11" fillId="0" borderId="37" xfId="0" applyFont="1" applyFill="1" applyBorder="1"/>
    <xf numFmtId="0" fontId="11" fillId="0" borderId="38" xfId="0" applyFont="1" applyFill="1" applyBorder="1" applyProtection="1">
      <protection locked="0"/>
    </xf>
    <xf numFmtId="164" fontId="11" fillId="0" borderId="38" xfId="0" applyNumberFormat="1" applyFont="1" applyFill="1" applyBorder="1" applyProtection="1">
      <protection locked="0"/>
    </xf>
    <xf numFmtId="164" fontId="11" fillId="0" borderId="38" xfId="0" applyNumberFormat="1" applyFont="1" applyFill="1" applyBorder="1" applyProtection="1"/>
    <xf numFmtId="165" fontId="11" fillId="0" borderId="38" xfId="0" applyNumberFormat="1" applyFont="1" applyFill="1" applyBorder="1"/>
    <xf numFmtId="174" fontId="11" fillId="0" borderId="39" xfId="0" applyNumberFormat="1" applyFont="1" applyFill="1" applyBorder="1"/>
    <xf numFmtId="164" fontId="11" fillId="0" borderId="11" xfId="0" applyNumberFormat="1" applyFont="1" applyFill="1" applyBorder="1" applyProtection="1"/>
    <xf numFmtId="165" fontId="11" fillId="0" borderId="11" xfId="0" applyNumberFormat="1" applyFont="1" applyFill="1" applyBorder="1"/>
    <xf numFmtId="174" fontId="11" fillId="0" borderId="17" xfId="0" applyNumberFormat="1" applyFont="1" applyFill="1" applyBorder="1"/>
    <xf numFmtId="174" fontId="32" fillId="0" borderId="17" xfId="0" applyNumberFormat="1" applyFont="1" applyFill="1" applyBorder="1"/>
    <xf numFmtId="0" fontId="24" fillId="0" borderId="0" xfId="0" applyFont="1" applyFill="1" applyProtection="1">
      <protection locked="0"/>
    </xf>
    <xf numFmtId="0" fontId="11" fillId="0" borderId="20" xfId="0" applyFont="1" applyFill="1" applyBorder="1"/>
    <xf numFmtId="0" fontId="11" fillId="0" borderId="20" xfId="0" applyFont="1" applyFill="1" applyBorder="1" applyProtection="1">
      <protection locked="0"/>
    </xf>
    <xf numFmtId="164" fontId="11" fillId="0" borderId="20" xfId="0" applyNumberFormat="1" applyFont="1" applyFill="1" applyBorder="1" applyProtection="1">
      <protection locked="0"/>
    </xf>
    <xf numFmtId="164" fontId="11" fillId="0" borderId="20" xfId="0" applyNumberFormat="1" applyFont="1" applyFill="1" applyBorder="1" applyProtection="1"/>
    <xf numFmtId="165" fontId="11" fillId="0" borderId="20" xfId="0" applyNumberFormat="1" applyFont="1" applyFill="1" applyBorder="1"/>
    <xf numFmtId="0" fontId="11" fillId="0" borderId="17" xfId="0" applyFont="1" applyFill="1" applyBorder="1" applyAlignment="1" applyProtection="1"/>
    <xf numFmtId="2" fontId="11" fillId="0" borderId="17" xfId="0" applyNumberFormat="1" applyFont="1" applyFill="1" applyBorder="1" applyAlignment="1" applyProtection="1"/>
    <xf numFmtId="175" fontId="11" fillId="0" borderId="24" xfId="0" applyNumberFormat="1" applyFont="1" applyFill="1" applyBorder="1" applyProtection="1"/>
    <xf numFmtId="175" fontId="11" fillId="0" borderId="24" xfId="0" applyNumberFormat="1" applyFont="1" applyFill="1" applyBorder="1"/>
    <xf numFmtId="176" fontId="11" fillId="0" borderId="24" xfId="0" applyNumberFormat="1" applyFont="1" applyFill="1" applyBorder="1"/>
    <xf numFmtId="174" fontId="11" fillId="0" borderId="17" xfId="0" applyNumberFormat="1" applyFont="1" applyFill="1" applyBorder="1" applyProtection="1"/>
    <xf numFmtId="176" fontId="11" fillId="0" borderId="17" xfId="0" applyNumberFormat="1" applyFont="1" applyFill="1" applyBorder="1"/>
    <xf numFmtId="174" fontId="11" fillId="0" borderId="17" xfId="0" applyNumberFormat="1" applyFont="1" applyFill="1" applyBorder="1" applyProtection="1">
      <protection locked="0"/>
    </xf>
    <xf numFmtId="164" fontId="24" fillId="0" borderId="17" xfId="0" applyNumberFormat="1" applyFont="1" applyFill="1" applyBorder="1" applyProtection="1">
      <protection locked="0"/>
    </xf>
    <xf numFmtId="176" fontId="24" fillId="0" borderId="17" xfId="0" applyNumberFormat="1" applyFont="1" applyFill="1" applyBorder="1" applyProtection="1">
      <protection locked="0"/>
    </xf>
    <xf numFmtId="0" fontId="24" fillId="0" borderId="0" xfId="0" applyFont="1" applyFill="1" applyProtection="1"/>
    <xf numFmtId="164" fontId="24" fillId="0" borderId="0" xfId="0" applyNumberFormat="1" applyFont="1" applyFill="1" applyProtection="1"/>
    <xf numFmtId="176" fontId="11" fillId="0" borderId="0" xfId="0" applyNumberFormat="1" applyFont="1" applyFill="1"/>
    <xf numFmtId="164" fontId="11" fillId="0" borderId="10" xfId="0" applyNumberFormat="1" applyFont="1" applyFill="1" applyBorder="1" applyProtection="1"/>
    <xf numFmtId="165" fontId="11" fillId="0" borderId="10" xfId="0" applyNumberFormat="1" applyFont="1" applyFill="1" applyBorder="1"/>
    <xf numFmtId="175" fontId="11" fillId="0" borderId="20" xfId="0" applyNumberFormat="1" applyFont="1" applyFill="1" applyBorder="1"/>
    <xf numFmtId="174" fontId="11" fillId="0" borderId="25" xfId="0" applyNumberFormat="1" applyFont="1" applyFill="1" applyBorder="1"/>
    <xf numFmtId="0" fontId="24" fillId="0" borderId="17" xfId="0" applyFont="1" applyFill="1" applyBorder="1"/>
    <xf numFmtId="164" fontId="24" fillId="0" borderId="17" xfId="0" applyNumberFormat="1" applyFont="1" applyFill="1" applyBorder="1" applyProtection="1"/>
    <xf numFmtId="165" fontId="24" fillId="0" borderId="17" xfId="0" applyNumberFormat="1" applyFont="1" applyFill="1" applyBorder="1"/>
    <xf numFmtId="164" fontId="11" fillId="0" borderId="17" xfId="0" applyNumberFormat="1" applyFont="1" applyFill="1" applyBorder="1" applyProtection="1"/>
    <xf numFmtId="165" fontId="11" fillId="0" borderId="17" xfId="0" applyNumberFormat="1" applyFont="1" applyFill="1" applyBorder="1"/>
    <xf numFmtId="175" fontId="11" fillId="0" borderId="17" xfId="0" applyNumberFormat="1" applyFont="1" applyFill="1" applyBorder="1"/>
    <xf numFmtId="164" fontId="11" fillId="0" borderId="16" xfId="0" applyNumberFormat="1" applyFont="1" applyFill="1" applyBorder="1" applyProtection="1"/>
    <xf numFmtId="167" fontId="24" fillId="0" borderId="20" xfId="0" applyNumberFormat="1" applyFont="1" applyFill="1" applyBorder="1"/>
    <xf numFmtId="0" fontId="11" fillId="0" borderId="16" xfId="0" applyFont="1" applyBorder="1" applyAlignment="1"/>
    <xf numFmtId="168" fontId="11" fillId="0" borderId="39" xfId="0" applyNumberFormat="1" applyFont="1" applyFill="1" applyBorder="1"/>
    <xf numFmtId="168" fontId="11" fillId="0" borderId="17" xfId="0" applyNumberFormat="1" applyFont="1" applyFill="1" applyBorder="1"/>
    <xf numFmtId="0" fontId="24" fillId="0" borderId="0" xfId="0" applyFont="1" applyFill="1"/>
    <xf numFmtId="175" fontId="24" fillId="0" borderId="20" xfId="0" applyNumberFormat="1" applyFont="1" applyFill="1" applyBorder="1"/>
    <xf numFmtId="164" fontId="11" fillId="0" borderId="16" xfId="0" applyNumberFormat="1" applyFont="1" applyFill="1" applyBorder="1" applyProtection="1">
      <protection locked="0"/>
    </xf>
    <xf numFmtId="164" fontId="11" fillId="0" borderId="15" xfId="0" applyNumberFormat="1" applyFont="1" applyFill="1" applyBorder="1" applyProtection="1"/>
    <xf numFmtId="165" fontId="11" fillId="0" borderId="16" xfId="0" applyNumberFormat="1" applyFont="1" applyFill="1" applyBorder="1"/>
    <xf numFmtId="0" fontId="11" fillId="0" borderId="39" xfId="0" applyFont="1" applyFill="1" applyBorder="1"/>
    <xf numFmtId="164" fontId="11" fillId="0" borderId="33" xfId="0" applyNumberFormat="1" applyFont="1" applyFill="1" applyBorder="1" applyProtection="1"/>
    <xf numFmtId="165" fontId="11" fillId="0" borderId="34" xfId="0" applyNumberFormat="1" applyFont="1" applyFill="1" applyBorder="1"/>
    <xf numFmtId="0" fontId="24" fillId="0" borderId="17" xfId="0" applyFont="1" applyFill="1" applyBorder="1" applyProtection="1">
      <protection locked="0"/>
    </xf>
    <xf numFmtId="164" fontId="11" fillId="0" borderId="17" xfId="0" applyNumberFormat="1" applyFont="1" applyFill="1" applyBorder="1"/>
    <xf numFmtId="164" fontId="24" fillId="0" borderId="17" xfId="0" applyNumberFormat="1" applyFont="1" applyFill="1" applyBorder="1"/>
    <xf numFmtId="164" fontId="11" fillId="0" borderId="25" xfId="0" applyNumberFormat="1" applyFont="1" applyFill="1" applyBorder="1" applyProtection="1">
      <protection locked="0"/>
    </xf>
    <xf numFmtId="164" fontId="11" fillId="0" borderId="25" xfId="0" applyNumberFormat="1" applyFont="1" applyFill="1" applyBorder="1" applyAlignment="1">
      <alignment horizontal="center"/>
    </xf>
    <xf numFmtId="170" fontId="11" fillId="0" borderId="25" xfId="0" applyNumberFormat="1" applyFont="1" applyFill="1" applyBorder="1"/>
    <xf numFmtId="164" fontId="11" fillId="0" borderId="17" xfId="0" applyNumberFormat="1" applyFont="1" applyFill="1" applyBorder="1" applyProtection="1">
      <protection locked="0"/>
    </xf>
    <xf numFmtId="164" fontId="11" fillId="0" borderId="17" xfId="0" applyNumberFormat="1" applyFont="1" applyFill="1" applyBorder="1" applyAlignment="1">
      <alignment horizontal="center"/>
    </xf>
    <xf numFmtId="170" fontId="11" fillId="0" borderId="17" xfId="0" applyNumberFormat="1" applyFont="1" applyFill="1" applyBorder="1"/>
    <xf numFmtId="164" fontId="11" fillId="0" borderId="39" xfId="0" applyNumberFormat="1" applyFont="1" applyFill="1" applyBorder="1" applyProtection="1">
      <protection locked="0"/>
    </xf>
    <xf numFmtId="164" fontId="11" fillId="0" borderId="39" xfId="0" applyNumberFormat="1" applyFont="1" applyFill="1" applyBorder="1" applyAlignment="1">
      <alignment horizontal="center"/>
    </xf>
    <xf numFmtId="170" fontId="11" fillId="0" borderId="39" xfId="0" applyNumberFormat="1" applyFont="1" applyFill="1" applyBorder="1"/>
    <xf numFmtId="170" fontId="24" fillId="0" borderId="17" xfId="0" applyNumberFormat="1" applyFont="1" applyFill="1" applyBorder="1"/>
    <xf numFmtId="0" fontId="24" fillId="0" borderId="15" xfId="0" applyFont="1" applyFill="1" applyBorder="1"/>
    <xf numFmtId="164" fontId="24" fillId="0" borderId="11" xfId="0" applyNumberFormat="1" applyFont="1" applyFill="1" applyBorder="1" applyProtection="1">
      <protection locked="0"/>
    </xf>
    <xf numFmtId="164" fontId="24" fillId="0" borderId="11" xfId="0" applyNumberFormat="1" applyFont="1" applyFill="1" applyBorder="1"/>
    <xf numFmtId="170" fontId="24" fillId="0" borderId="11" xfId="0" applyNumberFormat="1" applyFont="1" applyFill="1" applyBorder="1"/>
    <xf numFmtId="170" fontId="11" fillId="0" borderId="10" xfId="0" applyNumberFormat="1" applyFont="1" applyFill="1" applyBorder="1"/>
    <xf numFmtId="0" fontId="24" fillId="0" borderId="40" xfId="0" applyFont="1" applyFill="1" applyBorder="1"/>
    <xf numFmtId="164" fontId="24" fillId="0" borderId="41" xfId="0" applyNumberFormat="1" applyFont="1" applyFill="1" applyBorder="1"/>
    <xf numFmtId="170" fontId="24" fillId="0" borderId="41" xfId="0" applyNumberFormat="1" applyFont="1" applyFill="1" applyBorder="1"/>
    <xf numFmtId="170" fontId="24" fillId="0" borderId="42" xfId="0" applyNumberFormat="1" applyFont="1" applyFill="1" applyBorder="1"/>
    <xf numFmtId="164" fontId="24" fillId="0" borderId="0" xfId="0" applyNumberFormat="1" applyFont="1" applyFill="1"/>
    <xf numFmtId="174" fontId="24" fillId="0" borderId="43" xfId="0" applyNumberFormat="1" applyFont="1" applyFill="1" applyBorder="1"/>
    <xf numFmtId="168" fontId="11" fillId="0" borderId="20" xfId="0" applyNumberFormat="1" applyFont="1" applyFill="1" applyBorder="1"/>
    <xf numFmtId="0" fontId="24" fillId="0" borderId="27" xfId="0" applyFont="1" applyFill="1" applyBorder="1"/>
    <xf numFmtId="164" fontId="24" fillId="0" borderId="28" xfId="0" applyNumberFormat="1" applyFont="1" applyFill="1" applyBorder="1"/>
    <xf numFmtId="0" fontId="24" fillId="0" borderId="28" xfId="0" applyFont="1" applyFill="1" applyBorder="1"/>
    <xf numFmtId="168" fontId="24" fillId="0" borderId="20" xfId="0" applyNumberFormat="1" applyFont="1" applyFill="1" applyBorder="1"/>
    <xf numFmtId="169" fontId="11" fillId="0" borderId="10" xfId="0" applyNumberFormat="1" applyFont="1" applyFill="1" applyBorder="1"/>
    <xf numFmtId="169" fontId="11" fillId="0" borderId="11" xfId="0" applyNumberFormat="1" applyFont="1" applyFill="1" applyBorder="1"/>
    <xf numFmtId="168" fontId="24" fillId="0" borderId="29" xfId="0" applyNumberFormat="1" applyFont="1" applyFill="1" applyBorder="1"/>
    <xf numFmtId="168" fontId="11" fillId="0" borderId="34" xfId="0" applyNumberFormat="1" applyFont="1" applyFill="1" applyBorder="1"/>
    <xf numFmtId="168" fontId="11" fillId="0" borderId="16" xfId="0" applyNumberFormat="1" applyFont="1" applyFill="1" applyBorder="1"/>
    <xf numFmtId="168" fontId="11" fillId="0" borderId="36" xfId="0" applyNumberFormat="1" applyFont="1" applyFill="1" applyBorder="1"/>
    <xf numFmtId="0" fontId="11" fillId="0" borderId="20" xfId="0" applyFont="1" applyFill="1" applyBorder="1" applyAlignment="1" applyProtection="1">
      <alignment horizontal="center"/>
      <protection locked="0"/>
    </xf>
    <xf numFmtId="0" fontId="24" fillId="0" borderId="17" xfId="0" applyFont="1" applyFill="1" applyBorder="1" applyAlignment="1" applyProtection="1">
      <alignment horizontal="center"/>
    </xf>
    <xf numFmtId="0" fontId="11" fillId="0" borderId="17" xfId="0" applyFont="1" applyFill="1" applyBorder="1" applyAlignment="1" applyProtection="1"/>
    <xf numFmtId="0" fontId="11" fillId="22" borderId="10" xfId="0" applyFont="1" applyFill="1" applyBorder="1" applyProtection="1">
      <protection locked="0"/>
    </xf>
    <xf numFmtId="0" fontId="0" fillId="0" borderId="11" xfId="0" applyBorder="1" applyProtection="1">
      <protection locked="0"/>
    </xf>
    <xf numFmtId="165" fontId="25" fillId="10" borderId="14" xfId="0" applyNumberFormat="1" applyFont="1" applyFill="1" applyBorder="1" applyProtection="1"/>
    <xf numFmtId="165" fontId="25" fillId="10" borderId="14" xfId="0" applyNumberFormat="1" applyFont="1" applyFill="1" applyBorder="1"/>
    <xf numFmtId="165" fontId="0" fillId="0" borderId="0" xfId="0" applyNumberFormat="1" applyProtection="1">
      <protection locked="0"/>
    </xf>
    <xf numFmtId="165" fontId="0" fillId="0" borderId="0" xfId="0" applyNumberFormat="1" applyProtection="1"/>
    <xf numFmtId="0" fontId="0" fillId="0" borderId="0" xfId="0" applyProtection="1">
      <protection locked="0"/>
    </xf>
    <xf numFmtId="165" fontId="11" fillId="0" borderId="10" xfId="0" applyNumberFormat="1" applyFont="1" applyBorder="1" applyProtection="1">
      <protection locked="0"/>
    </xf>
    <xf numFmtId="165" fontId="0" fillId="24" borderId="0" xfId="0" applyNumberFormat="1" applyFill="1" applyProtection="1">
      <protection locked="0"/>
    </xf>
    <xf numFmtId="165" fontId="25" fillId="10" borderId="0" xfId="0" applyNumberFormat="1" applyFont="1" applyFill="1" applyProtection="1"/>
    <xf numFmtId="165" fontId="11" fillId="24" borderId="10" xfId="0" applyNumberFormat="1" applyFont="1" applyFill="1" applyBorder="1" applyProtection="1">
      <protection locked="0"/>
    </xf>
    <xf numFmtId="165" fontId="11" fillId="0" borderId="0" xfId="0" applyNumberFormat="1" applyFont="1" applyFill="1" applyProtection="1">
      <protection locked="0"/>
    </xf>
    <xf numFmtId="0" fontId="10" fillId="10" borderId="0" xfId="0" applyFont="1" applyFill="1"/>
    <xf numFmtId="165" fontId="31" fillId="10" borderId="17" xfId="0" applyNumberFormat="1" applyFont="1" applyFill="1" applyBorder="1" applyAlignment="1" applyProtection="1">
      <alignment horizontal="center"/>
    </xf>
    <xf numFmtId="0" fontId="0" fillId="10" borderId="10" xfId="0" applyFill="1" applyBorder="1" applyProtection="1"/>
    <xf numFmtId="0" fontId="29" fillId="22" borderId="10" xfId="0" applyFont="1" applyFill="1" applyBorder="1" applyProtection="1"/>
    <xf numFmtId="0" fontId="25" fillId="0" borderId="10" xfId="0" applyFont="1" applyFill="1" applyBorder="1" applyAlignment="1">
      <alignment horizontal="left"/>
    </xf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_BuiltIn_Comma" xfId="42"/>
    <cellStyle name="Excel_BuiltIn_Percent" xfId="43"/>
    <cellStyle name="Heading" xfId="44"/>
    <cellStyle name="Heading1" xfId="45"/>
    <cellStyle name="Incorrecto" xfId="7" builtinId="27" customBuiltin="1"/>
    <cellStyle name="Moneda" xfId="1" builtinId="4" customBuiltin="1"/>
    <cellStyle name="Neutral" xfId="8" builtinId="28" customBuiltin="1"/>
    <cellStyle name="Normal" xfId="0" builtinId="0" customBuiltin="1"/>
    <cellStyle name="Notas" xfId="15" builtinId="10" customBuiltin="1"/>
    <cellStyle name="Result" xfId="46"/>
    <cellStyle name="Result2" xfId="47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1" xfId="48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"/>
  <sheetViews>
    <sheetView tabSelected="1" workbookViewId="0"/>
  </sheetViews>
  <sheetFormatPr baseColWidth="10" defaultRowHeight="14.25"/>
  <cols>
    <col min="1" max="1" width="7.25" style="1" customWidth="1"/>
    <col min="2" max="2" width="34.25" style="1" customWidth="1"/>
    <col min="3" max="3" width="12.5" style="29" customWidth="1"/>
    <col min="4" max="4" width="12.375" style="29" customWidth="1"/>
    <col min="5" max="5" width="4.5" style="1" customWidth="1"/>
    <col min="6" max="6" width="0.875" style="1" customWidth="1"/>
    <col min="7" max="7" width="3.25" style="1" customWidth="1"/>
    <col min="8" max="8" width="30.5" style="1" customWidth="1"/>
    <col min="9" max="9" width="12.25" style="54" customWidth="1"/>
    <col min="10" max="10" width="10.125" style="54" customWidth="1"/>
    <col min="11" max="256" width="10.875" style="1" customWidth="1"/>
    <col min="257" max="257" width="11" customWidth="1"/>
  </cols>
  <sheetData>
    <row r="1" spans="1:10">
      <c r="A1" s="1" t="s">
        <v>0</v>
      </c>
      <c r="B1" s="2"/>
      <c r="C1" s="3"/>
      <c r="D1" s="4" t="s">
        <v>1</v>
      </c>
      <c r="E1" s="2"/>
      <c r="F1" s="2"/>
      <c r="G1" s="2"/>
      <c r="H1" s="5"/>
      <c r="I1" s="6"/>
      <c r="J1" s="6"/>
    </row>
    <row r="2" spans="1:10">
      <c r="B2" s="2"/>
      <c r="C2" s="7"/>
      <c r="D2" s="4" t="s">
        <v>2</v>
      </c>
      <c r="E2" s="8"/>
      <c r="F2" s="8"/>
      <c r="G2" s="9"/>
      <c r="H2" s="8"/>
      <c r="I2" s="10"/>
      <c r="J2" s="6"/>
    </row>
    <row r="3" spans="1:10">
      <c r="B3" s="2"/>
      <c r="C3" s="7"/>
      <c r="D3" s="7"/>
      <c r="E3" s="8"/>
      <c r="F3" s="8"/>
      <c r="G3" s="9"/>
      <c r="H3" s="8"/>
      <c r="I3" s="10"/>
      <c r="J3" s="6"/>
    </row>
    <row r="4" spans="1:10">
      <c r="B4" s="2"/>
      <c r="C4" s="4" t="s">
        <v>3</v>
      </c>
      <c r="D4" s="11"/>
      <c r="E4" s="12"/>
      <c r="F4" s="12"/>
      <c r="G4" s="13"/>
      <c r="H4" s="14" t="s">
        <v>4</v>
      </c>
      <c r="I4" s="15"/>
      <c r="J4" s="6"/>
    </row>
    <row r="5" spans="1:10">
      <c r="B5" s="2"/>
      <c r="C5" s="3" t="s">
        <v>5</v>
      </c>
      <c r="D5" s="3"/>
      <c r="E5" s="2"/>
      <c r="F5" s="2"/>
      <c r="G5" s="16"/>
      <c r="H5" s="16">
        <f ca="1">anexos!H4</f>
        <v>43082</v>
      </c>
      <c r="I5" s="17"/>
      <c r="J5" s="6"/>
    </row>
    <row r="6" spans="1:10">
      <c r="B6" s="2"/>
      <c r="C6" s="3"/>
      <c r="D6" s="3"/>
      <c r="E6" s="2"/>
      <c r="F6" s="2"/>
      <c r="G6" s="2"/>
      <c r="H6" s="2"/>
      <c r="I6" s="6"/>
      <c r="J6" s="6"/>
    </row>
    <row r="7" spans="1:10" ht="15" thickBot="1">
      <c r="B7" s="55" t="s">
        <v>6</v>
      </c>
      <c r="C7" s="55"/>
      <c r="D7" s="55"/>
      <c r="E7" s="18"/>
      <c r="F7" s="18"/>
      <c r="G7" s="2"/>
      <c r="H7" s="56" t="s">
        <v>7</v>
      </c>
      <c r="I7" s="56"/>
      <c r="J7" s="56"/>
    </row>
    <row r="8" spans="1:10" ht="15.75" thickTop="1" thickBot="1">
      <c r="B8" s="2"/>
      <c r="C8" s="3"/>
      <c r="D8" s="3"/>
      <c r="E8" s="2"/>
      <c r="F8" s="19"/>
      <c r="G8" s="2"/>
      <c r="H8" s="2"/>
      <c r="I8" s="6"/>
      <c r="J8" s="6"/>
    </row>
    <row r="9" spans="1:10" ht="15.75" thickTop="1" thickBot="1">
      <c r="B9" s="20" t="s">
        <v>8</v>
      </c>
      <c r="C9" s="3"/>
      <c r="D9" s="21">
        <f>SUM(C10:C14)</f>
        <v>35</v>
      </c>
      <c r="E9" s="22"/>
      <c r="F9" s="23"/>
      <c r="G9" s="2"/>
      <c r="H9" s="20" t="s">
        <v>9</v>
      </c>
      <c r="I9" s="6"/>
      <c r="J9" s="24">
        <f>SUM(I10:I15)</f>
        <v>420</v>
      </c>
    </row>
    <row r="10" spans="1:10" ht="15.75" thickTop="1" thickBot="1">
      <c r="B10" s="5" t="str">
        <f>anexos!B6</f>
        <v xml:space="preserve">Efectivo en Caja </v>
      </c>
      <c r="C10" s="25">
        <f>anexos!F6</f>
        <v>35</v>
      </c>
      <c r="D10" s="7"/>
      <c r="E10" s="22"/>
      <c r="F10" s="23"/>
      <c r="G10" s="2"/>
      <c r="H10" s="26" t="str">
        <f>anexos!B46</f>
        <v>Sueldo</v>
      </c>
      <c r="I10" s="17">
        <f>anexos!G46</f>
        <v>375</v>
      </c>
      <c r="J10" s="6"/>
    </row>
    <row r="11" spans="1:10" ht="15.75" thickTop="1" thickBot="1">
      <c r="B11" s="5" t="str">
        <f>anexos!B7</f>
        <v>Bancos</v>
      </c>
      <c r="C11" s="25">
        <f>anexos!F7</f>
        <v>0</v>
      </c>
      <c r="D11" s="7"/>
      <c r="E11" s="22"/>
      <c r="F11" s="23"/>
      <c r="G11" s="2"/>
      <c r="H11" s="26" t="str">
        <f>anexos!B47</f>
        <v>Bonificaciones</v>
      </c>
      <c r="I11" s="17">
        <f>anexos!G47</f>
        <v>0</v>
      </c>
      <c r="J11" s="6"/>
    </row>
    <row r="12" spans="1:10" ht="15.75" thickTop="1" thickBot="1">
      <c r="B12" s="5" t="str">
        <f>anexos!B8</f>
        <v xml:space="preserve">Acciones </v>
      </c>
      <c r="C12" s="25">
        <f>anexos!F8</f>
        <v>0</v>
      </c>
      <c r="D12" s="7"/>
      <c r="E12" s="22"/>
      <c r="F12" s="23"/>
      <c r="G12" s="2"/>
      <c r="H12" s="26" t="str">
        <f>anexos!B48</f>
        <v>Comisiones</v>
      </c>
      <c r="I12" s="17">
        <f>anexos!G48</f>
        <v>45</v>
      </c>
      <c r="J12" s="6"/>
    </row>
    <row r="13" spans="1:10" ht="15.75" thickTop="1" thickBot="1">
      <c r="B13" s="5"/>
      <c r="C13" s="25"/>
      <c r="D13" s="7"/>
      <c r="E13" s="22"/>
      <c r="F13" s="23"/>
      <c r="G13" s="2"/>
      <c r="H13" s="26" t="str">
        <f>anexos!B49</f>
        <v>Horas Extras</v>
      </c>
      <c r="I13" s="17">
        <f>anexos!G49</f>
        <v>0</v>
      </c>
      <c r="J13" s="6"/>
    </row>
    <row r="14" spans="1:10" ht="15.75" thickTop="1" thickBot="1">
      <c r="B14" s="5"/>
      <c r="C14" s="25"/>
      <c r="D14" s="7"/>
      <c r="E14" s="22"/>
      <c r="F14" s="23"/>
      <c r="G14" s="2"/>
      <c r="H14" s="26" t="str">
        <f>anexos!B50</f>
        <v>Remesas</v>
      </c>
      <c r="I14" s="17">
        <f>anexos!G50</f>
        <v>0</v>
      </c>
      <c r="J14" s="6"/>
    </row>
    <row r="15" spans="1:10" ht="15.75" thickTop="1" thickBot="1">
      <c r="B15" s="9" t="s">
        <v>18</v>
      </c>
      <c r="C15" s="3"/>
      <c r="D15" s="21">
        <f>SUM(C22:C24)</f>
        <v>810</v>
      </c>
      <c r="E15" s="22"/>
      <c r="F15" s="23"/>
      <c r="G15" s="2"/>
      <c r="H15" s="26" t="str">
        <f>anexos!B51</f>
        <v>Salario del conyugue</v>
      </c>
      <c r="I15" s="17">
        <f>anexos!G51</f>
        <v>0</v>
      </c>
      <c r="J15" s="6"/>
    </row>
    <row r="16" spans="1:10" ht="15.75" thickTop="1" thickBot="1">
      <c r="B16" s="5" t="str">
        <f>anexos!B13</f>
        <v xml:space="preserve">Vehículos </v>
      </c>
      <c r="C16" s="25">
        <f>anexos!G19</f>
        <v>400</v>
      </c>
      <c r="D16" s="7"/>
      <c r="E16" s="22"/>
      <c r="F16" s="23"/>
      <c r="G16" s="2"/>
      <c r="H16" s="2"/>
      <c r="I16" s="6"/>
      <c r="J16" s="6"/>
    </row>
    <row r="17" spans="2:10" ht="15.75" thickTop="1" thickBot="1">
      <c r="B17" s="5"/>
      <c r="C17" s="25"/>
      <c r="D17" s="7"/>
      <c r="E17" s="22"/>
      <c r="F17" s="23"/>
      <c r="G17" s="2"/>
      <c r="H17" s="20" t="s">
        <v>21</v>
      </c>
      <c r="I17" s="6" t="s">
        <v>22</v>
      </c>
      <c r="J17" s="24">
        <f>SUM(I18:I23)</f>
        <v>35</v>
      </c>
    </row>
    <row r="18" spans="2:10" ht="15.75" thickTop="1" thickBot="1">
      <c r="B18" s="5"/>
      <c r="C18" s="25"/>
      <c r="D18" s="7"/>
      <c r="E18" s="22"/>
      <c r="F18" s="23"/>
      <c r="G18" s="2"/>
      <c r="H18" s="26" t="str">
        <f>anexos!B57</f>
        <v>ISSS</v>
      </c>
      <c r="I18" s="27">
        <f>anexos!G57</f>
        <v>21.5</v>
      </c>
      <c r="J18" s="6"/>
    </row>
    <row r="19" spans="2:10" ht="15.75" thickTop="1" thickBot="1">
      <c r="B19" s="5"/>
      <c r="C19" s="25"/>
      <c r="D19" s="7"/>
      <c r="E19" s="22"/>
      <c r="F19" s="23"/>
      <c r="G19" s="2"/>
      <c r="H19" s="26" t="str">
        <f>anexos!B58</f>
        <v>AFP</v>
      </c>
      <c r="I19" s="28">
        <f>anexos!G58</f>
        <v>13.5</v>
      </c>
      <c r="J19" s="6"/>
    </row>
    <row r="20" spans="2:10" ht="15.75" thickTop="1" thickBot="1">
      <c r="B20" s="9" t="s">
        <v>25</v>
      </c>
      <c r="C20" s="3"/>
      <c r="D20" s="21">
        <f>C21+C22+C23+C24</f>
        <v>810</v>
      </c>
      <c r="E20" s="22"/>
      <c r="F20" s="23"/>
      <c r="G20" s="2"/>
      <c r="H20" s="26" t="str">
        <f>anexos!B59</f>
        <v>RENTA</v>
      </c>
      <c r="I20" s="28">
        <f>anexos!G59</f>
        <v>0</v>
      </c>
      <c r="J20" s="6"/>
    </row>
    <row r="21" spans="2:10" ht="15.75" thickTop="1" thickBot="1">
      <c r="B21" s="1" t="str">
        <f>anexos!A22</f>
        <v>Casa de habitación</v>
      </c>
      <c r="C21" s="29">
        <f>anexos!G22</f>
        <v>0</v>
      </c>
      <c r="E21" s="22"/>
      <c r="F21" s="23"/>
      <c r="G21" s="2"/>
      <c r="H21" s="26"/>
      <c r="I21" s="27"/>
      <c r="J21" s="6"/>
    </row>
    <row r="22" spans="2:10" ht="15.75" thickTop="1" thickBot="1">
      <c r="B22" s="5" t="str">
        <f>anexos!A23</f>
        <v>Terreno y propiedad</v>
      </c>
      <c r="C22" s="25">
        <f>anexos!G23</f>
        <v>0</v>
      </c>
      <c r="D22" s="7"/>
      <c r="E22" s="22"/>
      <c r="F22" s="23"/>
      <c r="G22" s="2"/>
      <c r="H22" s="26"/>
      <c r="I22" s="27"/>
      <c r="J22" s="6"/>
    </row>
    <row r="23" spans="2:10" ht="15.75" thickTop="1" thickBot="1">
      <c r="B23" s="5" t="str">
        <f>anexos!A24</f>
        <v>Mobiliario y Equipo del hogar</v>
      </c>
      <c r="C23" s="25">
        <f>anexos!G24</f>
        <v>810</v>
      </c>
      <c r="D23" s="7"/>
      <c r="E23" s="22"/>
      <c r="F23" s="23"/>
      <c r="G23" s="2"/>
      <c r="H23" s="26"/>
      <c r="I23" s="27"/>
      <c r="J23" s="6"/>
    </row>
    <row r="24" spans="2:10" ht="15.75" thickTop="1" thickBot="1">
      <c r="B24" s="5" t="str">
        <f>anexos!A26</f>
        <v>Otros</v>
      </c>
      <c r="C24" s="25">
        <f>anexos!G26</f>
        <v>0</v>
      </c>
      <c r="D24" s="7"/>
      <c r="E24" s="22"/>
      <c r="F24" s="23"/>
      <c r="G24" s="2"/>
      <c r="H24" s="2"/>
      <c r="I24" s="6"/>
      <c r="J24" s="6"/>
    </row>
    <row r="25" spans="2:10" ht="15.75" thickTop="1" thickBot="1">
      <c r="B25" s="8"/>
      <c r="C25" s="3"/>
      <c r="D25" s="7"/>
      <c r="E25" s="22"/>
      <c r="F25" s="23"/>
      <c r="G25" s="2"/>
      <c r="H25" s="2"/>
      <c r="I25" s="6"/>
      <c r="J25" s="6"/>
    </row>
    <row r="26" spans="2:10" ht="15.75" thickTop="1" thickBot="1">
      <c r="E26" s="22"/>
      <c r="F26" s="23"/>
      <c r="G26" s="2"/>
      <c r="H26" s="20" t="s">
        <v>31</v>
      </c>
      <c r="I26" s="6"/>
      <c r="J26" s="24">
        <f>I27+I28+I29+I30+I31+I32+I33+I34</f>
        <v>75</v>
      </c>
    </row>
    <row r="27" spans="2:10" ht="15.75" thickTop="1" thickBot="1">
      <c r="B27" s="5"/>
      <c r="C27" s="25"/>
      <c r="D27" s="7"/>
      <c r="E27" s="22"/>
      <c r="F27" s="23"/>
      <c r="G27" s="2"/>
      <c r="H27" s="26" t="str">
        <f>anexos!B62</f>
        <v>corporacion futura</v>
      </c>
      <c r="I27" s="27">
        <f>anexos!G62</f>
        <v>75</v>
      </c>
      <c r="J27" s="6"/>
    </row>
    <row r="28" spans="2:10" ht="15.75" thickTop="1" thickBot="1">
      <c r="B28" s="5"/>
      <c r="C28" s="25"/>
      <c r="D28" s="7"/>
      <c r="E28" s="22"/>
      <c r="F28" s="23"/>
      <c r="G28" s="2"/>
      <c r="H28" s="30">
        <f>anexos!B63</f>
        <v>0</v>
      </c>
      <c r="I28" s="17">
        <f>anexos!G63</f>
        <v>0</v>
      </c>
      <c r="J28" s="6"/>
    </row>
    <row r="29" spans="2:10" ht="15.75" thickTop="1" thickBot="1">
      <c r="B29" s="5"/>
      <c r="C29" s="25"/>
      <c r="D29" s="7"/>
      <c r="E29" s="22"/>
      <c r="F29" s="23"/>
      <c r="G29" s="2"/>
      <c r="H29" s="30">
        <f>anexos!B64</f>
        <v>0</v>
      </c>
      <c r="I29" s="27">
        <f>anexos!G64</f>
        <v>0</v>
      </c>
      <c r="J29" s="6"/>
    </row>
    <row r="30" spans="2:10" ht="15.75" thickTop="1" thickBot="1">
      <c r="B30" s="5"/>
      <c r="C30" s="25"/>
      <c r="D30" s="7"/>
      <c r="E30" s="22"/>
      <c r="F30" s="23"/>
      <c r="G30" s="2"/>
      <c r="H30" s="26">
        <f>anexos!B65</f>
        <v>0</v>
      </c>
      <c r="I30" s="17">
        <f>anexos!G65</f>
        <v>0</v>
      </c>
      <c r="J30" s="6"/>
    </row>
    <row r="31" spans="2:10" ht="15.75" thickTop="1" thickBot="1">
      <c r="B31" s="5"/>
      <c r="C31" s="25"/>
      <c r="D31" s="7"/>
      <c r="E31" s="22"/>
      <c r="F31" s="23"/>
      <c r="G31" s="2"/>
      <c r="H31" s="30">
        <f>anexos!B66</f>
        <v>0</v>
      </c>
      <c r="I31" s="27">
        <f>anexos!G66</f>
        <v>0</v>
      </c>
      <c r="J31" s="6"/>
    </row>
    <row r="32" spans="2:10" ht="15.75" thickTop="1" thickBot="1">
      <c r="B32" s="5" t="s">
        <v>0</v>
      </c>
      <c r="C32" s="31" t="s">
        <v>0</v>
      </c>
      <c r="D32" s="7"/>
      <c r="E32" s="22"/>
      <c r="F32" s="23"/>
      <c r="G32" s="2"/>
      <c r="H32" s="30">
        <f>anexos!B67</f>
        <v>0</v>
      </c>
      <c r="I32" s="17">
        <f>anexos!G67</f>
        <v>0</v>
      </c>
      <c r="J32" s="6"/>
    </row>
    <row r="33" spans="2:11" ht="16.5" customHeight="1" thickTop="1" thickBot="1">
      <c r="B33" s="8"/>
      <c r="C33" s="3"/>
      <c r="D33" s="7"/>
      <c r="E33" s="22"/>
      <c r="F33" s="23"/>
      <c r="G33" s="2"/>
      <c r="H33" s="26">
        <f>anexos!B68</f>
        <v>0</v>
      </c>
      <c r="I33" s="27">
        <f>anexos!G68</f>
        <v>0</v>
      </c>
      <c r="J33" s="6"/>
    </row>
    <row r="34" spans="2:11" ht="15.75" thickTop="1" thickBot="1">
      <c r="B34" s="20" t="s">
        <v>33</v>
      </c>
      <c r="C34" s="3"/>
      <c r="D34" s="21">
        <f>D20+D15+D9</f>
        <v>1655</v>
      </c>
      <c r="E34" s="22"/>
      <c r="F34" s="23"/>
      <c r="G34" s="2"/>
      <c r="H34" s="30">
        <f>anexos!B69</f>
        <v>0</v>
      </c>
      <c r="I34" s="17">
        <f>anexos!G69</f>
        <v>0</v>
      </c>
      <c r="J34" s="6"/>
    </row>
    <row r="35" spans="2:11" ht="15.75" thickTop="1" thickBot="1">
      <c r="B35" s="2"/>
      <c r="C35" s="3"/>
      <c r="D35" s="7"/>
      <c r="E35" s="22"/>
      <c r="F35" s="23"/>
      <c r="G35" s="2"/>
      <c r="H35" s="2"/>
      <c r="I35" s="6" t="s">
        <v>0</v>
      </c>
      <c r="J35" s="6"/>
    </row>
    <row r="36" spans="2:11" ht="15.75" thickTop="1" thickBot="1">
      <c r="B36" s="20" t="s">
        <v>34</v>
      </c>
      <c r="C36" s="3"/>
      <c r="D36" s="21">
        <f>SUM(C37:C44)</f>
        <v>900</v>
      </c>
      <c r="E36" s="22"/>
      <c r="F36" s="23"/>
      <c r="G36" s="2"/>
      <c r="H36" s="2"/>
      <c r="I36" s="6"/>
      <c r="J36" s="6"/>
    </row>
    <row r="37" spans="2:11" ht="15.75" thickTop="1" thickBot="1">
      <c r="B37" s="5" t="str">
        <f>anexos!B33</f>
        <v>corporacion futura</v>
      </c>
      <c r="C37" s="25">
        <f>anexos!G33</f>
        <v>900</v>
      </c>
      <c r="D37" s="7"/>
      <c r="E37" s="22"/>
      <c r="F37" s="23"/>
      <c r="G37" s="2"/>
      <c r="H37" s="20" t="s">
        <v>35</v>
      </c>
      <c r="I37" s="6"/>
      <c r="J37" s="32">
        <f>SUM(I38:I48)</f>
        <v>158</v>
      </c>
    </row>
    <row r="38" spans="2:11" ht="15.75" thickTop="1" thickBot="1">
      <c r="B38" s="5">
        <f>anexos!B34</f>
        <v>0</v>
      </c>
      <c r="C38" s="25">
        <f>anexos!G34</f>
        <v>0</v>
      </c>
      <c r="D38" s="7"/>
      <c r="E38" s="22"/>
      <c r="F38" s="23"/>
      <c r="G38" s="2"/>
      <c r="H38" s="26" t="str">
        <f>anexos!B74</f>
        <v>Alimentacion</v>
      </c>
      <c r="I38" s="27">
        <f>anexos!G74</f>
        <v>80</v>
      </c>
      <c r="J38" s="6" t="s">
        <v>22</v>
      </c>
    </row>
    <row r="39" spans="2:11" ht="15.75" thickTop="1" thickBot="1">
      <c r="B39" s="5">
        <f>anexos!B35</f>
        <v>0</v>
      </c>
      <c r="C39" s="25">
        <f>anexos!G35</f>
        <v>0</v>
      </c>
      <c r="D39" s="7"/>
      <c r="E39" s="22"/>
      <c r="F39" s="23"/>
      <c r="G39" s="2"/>
      <c r="H39" s="26" t="str">
        <f>anexos!B75</f>
        <v>Alquiler de casa</v>
      </c>
      <c r="I39" s="27">
        <f>anexos!G75</f>
        <v>0</v>
      </c>
      <c r="J39" s="6"/>
    </row>
    <row r="40" spans="2:11" ht="15.75" thickTop="1" thickBot="1">
      <c r="B40" s="5">
        <f>anexos!B36</f>
        <v>0</v>
      </c>
      <c r="C40" s="25">
        <f>anexos!G36</f>
        <v>0</v>
      </c>
      <c r="D40" s="7"/>
      <c r="E40" s="22"/>
      <c r="F40" s="23"/>
      <c r="G40" s="2"/>
      <c r="H40" s="26" t="str">
        <f>anexos!B76</f>
        <v>Luz Electrica</v>
      </c>
      <c r="I40" s="27">
        <f>anexos!G76</f>
        <v>5</v>
      </c>
      <c r="J40" s="6"/>
      <c r="K40" s="33"/>
    </row>
    <row r="41" spans="2:11" ht="15.75" thickTop="1" thickBot="1">
      <c r="B41" s="5"/>
      <c r="C41" s="25"/>
      <c r="D41" s="7"/>
      <c r="E41" s="22"/>
      <c r="F41" s="23"/>
      <c r="G41" s="2"/>
      <c r="H41" s="26" t="str">
        <f>anexos!B77</f>
        <v>Agua</v>
      </c>
      <c r="I41" s="27">
        <f>anexos!G77</f>
        <v>5</v>
      </c>
      <c r="J41" s="6"/>
    </row>
    <row r="42" spans="2:11" ht="15.75" thickTop="1" thickBot="1">
      <c r="B42" s="5"/>
      <c r="C42" s="25"/>
      <c r="D42" s="7"/>
      <c r="E42" s="22"/>
      <c r="F42" s="23"/>
      <c r="G42" s="2"/>
      <c r="H42" s="26" t="str">
        <f>anexos!B78</f>
        <v>Telefono</v>
      </c>
      <c r="I42" s="27">
        <f>anexos!G78</f>
        <v>0</v>
      </c>
      <c r="J42" s="6"/>
    </row>
    <row r="43" spans="2:11" ht="15.75" thickTop="1" thickBot="1">
      <c r="B43" s="5"/>
      <c r="C43" s="25"/>
      <c r="D43" s="7"/>
      <c r="E43" s="22"/>
      <c r="F43" s="23"/>
      <c r="G43" s="2"/>
      <c r="H43" s="26" t="str">
        <f>anexos!B79</f>
        <v>Cable</v>
      </c>
      <c r="I43" s="27">
        <f>anexos!G79</f>
        <v>0</v>
      </c>
      <c r="J43" s="6"/>
    </row>
    <row r="44" spans="2:11" ht="15.75" thickTop="1" thickBot="1">
      <c r="B44" s="5"/>
      <c r="C44" s="31"/>
      <c r="D44" s="7"/>
      <c r="E44" s="22"/>
      <c r="F44" s="23"/>
      <c r="G44" s="2"/>
      <c r="H44" s="26" t="str">
        <f>anexos!B80</f>
        <v>Transporte</v>
      </c>
      <c r="I44" s="27">
        <f>anexos!G80</f>
        <v>15</v>
      </c>
      <c r="J44" s="6"/>
    </row>
    <row r="45" spans="2:11" ht="15.75" thickTop="1" thickBot="1">
      <c r="B45" s="2"/>
      <c r="C45" s="3"/>
      <c r="D45" s="7"/>
      <c r="E45" s="22"/>
      <c r="F45" s="23"/>
      <c r="G45" s="2"/>
      <c r="H45" s="26" t="str">
        <f>anexos!B81</f>
        <v>Colegiaturas</v>
      </c>
      <c r="I45" s="27">
        <f>anexos!G81</f>
        <v>53</v>
      </c>
      <c r="J45" s="6"/>
    </row>
    <row r="46" spans="2:11" ht="15.75" thickTop="1" thickBot="1">
      <c r="B46" s="20" t="s">
        <v>44</v>
      </c>
      <c r="C46" s="3"/>
      <c r="D46" s="21">
        <f>SUM(C47:C53)</f>
        <v>-400</v>
      </c>
      <c r="E46" s="22"/>
      <c r="F46" s="23"/>
      <c r="G46" s="2"/>
      <c r="H46" s="26" t="str">
        <f>anexos!B82</f>
        <v>Gastos Medicos</v>
      </c>
      <c r="I46" s="27">
        <f>anexos!G82</f>
        <v>0</v>
      </c>
      <c r="J46" s="6"/>
    </row>
    <row r="47" spans="2:11" ht="15.75" thickTop="1" thickBot="1">
      <c r="B47" s="26" t="str">
        <f>anexos!B33</f>
        <v>corporacion futura</v>
      </c>
      <c r="C47" s="25">
        <f>anexos!H33</f>
        <v>-400</v>
      </c>
      <c r="D47" s="3"/>
      <c r="E47" s="22"/>
      <c r="F47" s="23"/>
      <c r="G47" s="2"/>
      <c r="H47" s="26" t="str">
        <f>anexos!B83</f>
        <v>Empleada domestica</v>
      </c>
      <c r="I47" s="27">
        <f>anexos!G83</f>
        <v>0</v>
      </c>
      <c r="J47" s="6"/>
    </row>
    <row r="48" spans="2:11" ht="15.75" thickTop="1" thickBot="1">
      <c r="B48" s="26">
        <f>anexos!B34</f>
        <v>0</v>
      </c>
      <c r="C48" s="25">
        <f>anexos!H34</f>
        <v>0</v>
      </c>
      <c r="D48" s="3"/>
      <c r="E48" s="22"/>
      <c r="F48" s="23"/>
      <c r="G48" s="2"/>
      <c r="H48" s="26" t="str">
        <f>anexos!B84</f>
        <v>Otros</v>
      </c>
      <c r="I48" s="27">
        <f>anexos!G84</f>
        <v>0</v>
      </c>
      <c r="J48" s="6"/>
    </row>
    <row r="49" spans="2:10" ht="15.75" thickTop="1" thickBot="1">
      <c r="B49" s="26">
        <f>anexos!B35</f>
        <v>0</v>
      </c>
      <c r="C49" s="25">
        <f>anexos!H35</f>
        <v>0</v>
      </c>
      <c r="D49" s="7"/>
      <c r="E49" s="22"/>
      <c r="F49" s="23"/>
      <c r="G49" s="2"/>
      <c r="H49" s="2"/>
      <c r="I49" s="6" t="s">
        <v>0</v>
      </c>
      <c r="J49" s="6"/>
    </row>
    <row r="50" spans="2:10" ht="15.75" thickTop="1" thickBot="1">
      <c r="B50" s="26">
        <f>anexos!B36</f>
        <v>0</v>
      </c>
      <c r="C50" s="25">
        <f>anexos!H36</f>
        <v>0</v>
      </c>
      <c r="D50" s="7"/>
      <c r="E50" s="22"/>
      <c r="F50" s="23"/>
      <c r="G50" s="2"/>
      <c r="H50" s="34" t="s">
        <v>47</v>
      </c>
      <c r="I50" s="6"/>
      <c r="J50" s="24">
        <f>J9-J17-J26-J37</f>
        <v>152</v>
      </c>
    </row>
    <row r="51" spans="2:10" ht="15.75" thickTop="1" thickBot="1">
      <c r="B51" s="26"/>
      <c r="C51" s="25"/>
      <c r="D51" s="7"/>
      <c r="E51" s="22"/>
      <c r="F51" s="23"/>
      <c r="G51" s="2"/>
      <c r="H51" s="2"/>
      <c r="I51" s="6"/>
      <c r="J51" s="6"/>
    </row>
    <row r="52" spans="2:10" ht="15.75" thickTop="1" thickBot="1">
      <c r="B52" s="30"/>
      <c r="C52" s="25"/>
      <c r="D52" s="7"/>
      <c r="E52" s="22"/>
      <c r="F52" s="23"/>
      <c r="G52" s="2"/>
      <c r="H52" s="2"/>
      <c r="I52" s="6"/>
      <c r="J52" s="6"/>
    </row>
    <row r="53" spans="2:10" ht="15.75" thickTop="1" thickBot="1">
      <c r="B53" s="30"/>
      <c r="C53" s="25"/>
      <c r="D53" s="7"/>
      <c r="E53" s="22"/>
      <c r="F53" s="23"/>
      <c r="G53" s="2"/>
      <c r="H53" s="2"/>
      <c r="I53" s="6"/>
      <c r="J53" s="6"/>
    </row>
    <row r="54" spans="2:10" ht="15.75" thickTop="1" thickBot="1">
      <c r="B54" s="35"/>
      <c r="C54" s="7"/>
      <c r="D54" s="7"/>
      <c r="E54" s="22"/>
      <c r="F54" s="23"/>
      <c r="G54" s="2"/>
      <c r="H54" s="2"/>
      <c r="I54" s="6"/>
      <c r="J54" s="6"/>
    </row>
    <row r="55" spans="2:10" ht="15.75" thickTop="1" thickBot="1">
      <c r="B55" s="35"/>
      <c r="C55" s="7"/>
      <c r="D55" s="7"/>
      <c r="E55" s="22"/>
      <c r="F55" s="23"/>
      <c r="G55" s="2"/>
      <c r="H55" s="2"/>
      <c r="I55" s="6"/>
      <c r="J55" s="6"/>
    </row>
    <row r="56" spans="2:10" ht="15.75" thickTop="1" thickBot="1">
      <c r="B56" s="34" t="s">
        <v>48</v>
      </c>
      <c r="C56" s="3"/>
      <c r="D56" s="21">
        <f>D46+D36</f>
        <v>500</v>
      </c>
      <c r="E56" s="2"/>
      <c r="F56" s="19"/>
      <c r="G56" s="2"/>
      <c r="H56" s="2"/>
      <c r="I56" s="6"/>
      <c r="J56" s="6"/>
    </row>
    <row r="57" spans="2:10" ht="15.75" thickTop="1" thickBot="1">
      <c r="B57" s="2"/>
      <c r="C57" s="3"/>
      <c r="D57" s="3"/>
      <c r="E57" s="22"/>
      <c r="F57" s="23"/>
      <c r="G57" s="2"/>
      <c r="H57" s="2"/>
      <c r="I57" s="6"/>
      <c r="J57" s="6"/>
    </row>
    <row r="58" spans="2:10" ht="15.75" thickTop="1" thickBot="1">
      <c r="B58" s="2"/>
      <c r="C58" s="3"/>
      <c r="D58" s="7"/>
      <c r="E58" s="22"/>
      <c r="F58" s="23"/>
      <c r="G58" s="2"/>
      <c r="H58" s="2"/>
      <c r="I58" s="6"/>
      <c r="J58" s="6"/>
    </row>
    <row r="59" spans="2:10" ht="15.75" thickTop="1" thickBot="1">
      <c r="B59" s="34" t="s">
        <v>49</v>
      </c>
      <c r="C59" s="3"/>
      <c r="D59" s="36">
        <f>D34-D56</f>
        <v>1155</v>
      </c>
      <c r="E59" s="22"/>
      <c r="F59" s="23"/>
      <c r="G59" s="2"/>
      <c r="H59" s="2"/>
      <c r="I59" s="6"/>
      <c r="J59" s="6"/>
    </row>
    <row r="60" spans="2:10" ht="15.75" thickTop="1" thickBot="1">
      <c r="B60" s="26" t="s">
        <v>50</v>
      </c>
      <c r="C60" s="3"/>
      <c r="D60" s="7"/>
      <c r="E60" s="22"/>
      <c r="F60" s="23"/>
      <c r="G60" s="2"/>
      <c r="H60" s="2"/>
      <c r="I60" s="6"/>
      <c r="J60" s="6"/>
    </row>
    <row r="61" spans="2:10" ht="15.75" thickTop="1" thickBot="1">
      <c r="B61" s="2"/>
      <c r="C61" s="3"/>
      <c r="D61" s="7"/>
      <c r="E61" s="22"/>
      <c r="F61" s="23"/>
      <c r="G61" s="2"/>
      <c r="H61" s="2"/>
      <c r="I61" s="6"/>
      <c r="J61" s="6"/>
    </row>
    <row r="62" spans="2:10" ht="15.75" thickTop="1" thickBot="1">
      <c r="B62" s="34" t="s">
        <v>51</v>
      </c>
      <c r="C62" s="3"/>
      <c r="D62" s="21">
        <f>D59+D56</f>
        <v>1655</v>
      </c>
      <c r="E62" s="22"/>
      <c r="F62" s="23"/>
      <c r="G62" s="2"/>
      <c r="H62" s="2"/>
      <c r="I62" s="6"/>
      <c r="J62" s="6"/>
    </row>
    <row r="63" spans="2:10" ht="15" thickTop="1">
      <c r="B63" s="2"/>
      <c r="C63" s="3"/>
      <c r="D63" s="3"/>
      <c r="E63" s="2"/>
      <c r="F63" s="2"/>
      <c r="G63" s="2"/>
      <c r="H63" s="2"/>
      <c r="I63" s="6"/>
      <c r="J63" s="6"/>
    </row>
    <row r="64" spans="2:10">
      <c r="B64" s="2"/>
      <c r="C64" s="3"/>
      <c r="D64" s="3"/>
      <c r="E64" s="2"/>
      <c r="F64" s="2"/>
      <c r="G64" s="2"/>
      <c r="H64" s="2"/>
      <c r="I64" s="6"/>
      <c r="J64" s="6"/>
    </row>
    <row r="65" spans="2:10">
      <c r="B65" s="2"/>
      <c r="C65" s="3"/>
      <c r="D65" s="3"/>
      <c r="E65" s="2"/>
      <c r="F65" s="2"/>
      <c r="G65" s="2"/>
      <c r="H65" s="2"/>
      <c r="I65" s="6"/>
      <c r="J65" s="6"/>
    </row>
    <row r="66" spans="2:10" ht="15">
      <c r="B66" s="37" t="s">
        <v>52</v>
      </c>
      <c r="C66" s="38"/>
      <c r="D66" s="38"/>
      <c r="E66" s="39"/>
      <c r="F66" s="39"/>
      <c r="G66" s="40"/>
      <c r="H66" s="41" t="s">
        <v>53</v>
      </c>
      <c r="I66" s="6"/>
      <c r="J66" s="6"/>
    </row>
    <row r="67" spans="2:10">
      <c r="B67" s="42" t="s">
        <v>54</v>
      </c>
      <c r="C67" s="38"/>
      <c r="D67" s="38"/>
      <c r="E67" s="43"/>
      <c r="F67" s="43"/>
      <c r="G67" s="39"/>
      <c r="H67" s="44">
        <f>D9/D36</f>
        <v>3.888888888888889E-2</v>
      </c>
      <c r="I67" s="6"/>
      <c r="J67" s="6"/>
    </row>
    <row r="68" spans="2:10">
      <c r="B68" s="42" t="s">
        <v>55</v>
      </c>
      <c r="C68" s="38"/>
      <c r="D68" s="38"/>
      <c r="E68" s="45"/>
      <c r="F68" s="45"/>
      <c r="G68" s="39"/>
      <c r="H68" s="44">
        <f>D9-D36</f>
        <v>-865</v>
      </c>
      <c r="I68" s="6"/>
      <c r="J68" s="6"/>
    </row>
    <row r="69" spans="2:10">
      <c r="B69" s="37" t="s">
        <v>56</v>
      </c>
      <c r="C69" s="38"/>
      <c r="D69" s="38"/>
      <c r="E69" s="39"/>
      <c r="F69" s="39"/>
      <c r="G69" s="39"/>
      <c r="H69" s="44"/>
      <c r="I69" s="6"/>
      <c r="J69" s="6"/>
    </row>
    <row r="70" spans="2:10">
      <c r="B70" s="42" t="s">
        <v>57</v>
      </c>
      <c r="C70" s="38"/>
      <c r="D70" s="38"/>
      <c r="E70" s="46"/>
      <c r="F70" s="46"/>
      <c r="G70" s="39"/>
      <c r="H70" s="47">
        <f>D56/D34</f>
        <v>0.30211480362537763</v>
      </c>
      <c r="I70" s="6"/>
      <c r="J70" s="6"/>
    </row>
    <row r="71" spans="2:10">
      <c r="B71" s="42" t="s">
        <v>58</v>
      </c>
      <c r="C71" s="38"/>
      <c r="D71" s="38"/>
      <c r="E71" s="39"/>
      <c r="F71" s="39"/>
      <c r="G71" s="39"/>
      <c r="H71" s="47">
        <f>D59/D34</f>
        <v>0.69788519637462232</v>
      </c>
      <c r="I71" s="6"/>
      <c r="J71" s="6"/>
    </row>
    <row r="72" spans="2:10">
      <c r="B72" s="37" t="s">
        <v>59</v>
      </c>
      <c r="C72" s="38"/>
      <c r="D72" s="38"/>
      <c r="E72" s="39"/>
      <c r="F72" s="39"/>
      <c r="G72" s="39"/>
      <c r="H72" s="44"/>
      <c r="I72" s="6"/>
      <c r="J72" s="6"/>
    </row>
    <row r="73" spans="2:10">
      <c r="B73" s="42" t="s">
        <v>60</v>
      </c>
      <c r="C73" s="38"/>
      <c r="D73" s="38"/>
      <c r="E73" s="39"/>
      <c r="F73" s="39"/>
      <c r="G73" s="39"/>
      <c r="H73" s="48">
        <f>J50/D59</f>
        <v>0.13160173160173161</v>
      </c>
      <c r="I73" s="6"/>
      <c r="J73" s="6"/>
    </row>
    <row r="74" spans="2:10">
      <c r="B74" s="8"/>
      <c r="C74" s="7"/>
      <c r="D74" s="7"/>
      <c r="E74" s="8"/>
      <c r="F74" s="8"/>
      <c r="G74" s="8"/>
      <c r="H74" s="49"/>
      <c r="I74" s="6"/>
      <c r="J74" s="6"/>
    </row>
    <row r="75" spans="2:10">
      <c r="B75" s="8"/>
      <c r="C75" s="7"/>
      <c r="D75" s="7"/>
      <c r="E75" s="8"/>
      <c r="F75" s="8"/>
      <c r="G75" s="8"/>
      <c r="H75" s="49"/>
      <c r="I75" s="6"/>
      <c r="J75" s="6"/>
    </row>
    <row r="76" spans="2:10">
      <c r="B76" s="2"/>
      <c r="C76" s="3"/>
      <c r="D76" s="3"/>
      <c r="E76" s="2"/>
      <c r="F76" s="2"/>
      <c r="G76" s="2"/>
      <c r="H76" s="2"/>
      <c r="I76" s="6"/>
      <c r="J76" s="6"/>
    </row>
    <row r="77" spans="2:10">
      <c r="B77" s="8"/>
      <c r="C77" s="7"/>
      <c r="D77" s="7"/>
      <c r="E77" s="8"/>
      <c r="F77" s="8"/>
      <c r="G77" s="8"/>
      <c r="H77" s="8"/>
      <c r="I77" s="10"/>
      <c r="J77" s="6"/>
    </row>
    <row r="78" spans="2:10">
      <c r="B78" s="50" t="s">
        <v>61</v>
      </c>
      <c r="C78" s="51" t="s">
        <v>62</v>
      </c>
      <c r="D78" s="52"/>
      <c r="E78" s="2"/>
      <c r="F78" s="2"/>
      <c r="G78" s="2"/>
      <c r="H78" s="53"/>
      <c r="I78" s="6"/>
      <c r="J78" s="6"/>
    </row>
    <row r="79" spans="2:10">
      <c r="B79" s="2"/>
      <c r="C79" s="3" t="s">
        <v>63</v>
      </c>
      <c r="D79" s="3"/>
      <c r="E79" s="2"/>
      <c r="F79" s="2"/>
      <c r="G79" s="2"/>
      <c r="H79" s="2"/>
      <c r="I79" s="6"/>
      <c r="J79" s="6" t="s">
        <v>22</v>
      </c>
    </row>
  </sheetData>
  <mergeCells count="2">
    <mergeCell ref="B7:D7"/>
    <mergeCell ref="H7:J7"/>
  </mergeCells>
  <pageMargins left="0.19645669291338602" right="0.19645669291338602" top="0.23622047244094513" bottom="7.9527559055118213E-2" header="0.19645669291338602" footer="3.9763779527559107E-2"/>
  <pageSetup paperSize="0" scale="63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/>
  </sheetViews>
  <sheetFormatPr baseColWidth="10" defaultColWidth="9.875" defaultRowHeight="18" customHeight="1"/>
  <cols>
    <col min="1" max="1" width="4.5" style="58" customWidth="1"/>
    <col min="2" max="2" width="16.75" style="58" customWidth="1"/>
    <col min="3" max="3" width="11.125" style="118" customWidth="1"/>
    <col min="4" max="4" width="11.375" style="118" customWidth="1"/>
    <col min="5" max="5" width="10.125" style="58" customWidth="1"/>
    <col min="6" max="6" width="10" style="58" customWidth="1"/>
    <col min="7" max="8" width="10.125" style="58" customWidth="1"/>
    <col min="9" max="10" width="13.625" style="118" customWidth="1"/>
    <col min="11" max="25" width="13.625" style="58" customWidth="1"/>
    <col min="26" max="26" width="9.875" style="58" customWidth="1"/>
    <col min="27" max="16384" width="9.875" style="58"/>
  </cols>
  <sheetData>
    <row r="1" spans="1:8" s="58" customFormat="1" ht="18" customHeight="1">
      <c r="A1" s="57"/>
      <c r="B1" s="57"/>
      <c r="C1" s="57"/>
      <c r="D1" s="57"/>
      <c r="E1" s="57"/>
    </row>
    <row r="2" spans="1:8" s="58" customFormat="1" ht="18" customHeight="1">
      <c r="A2" s="57"/>
      <c r="B2" s="57"/>
      <c r="C2" s="57"/>
      <c r="D2" s="57"/>
      <c r="E2" s="57"/>
    </row>
    <row r="3" spans="1:8" s="58" customFormat="1" ht="18" customHeight="1">
      <c r="A3" s="57"/>
      <c r="B3" s="57" t="s">
        <v>64</v>
      </c>
      <c r="C3" s="57"/>
      <c r="D3" s="57"/>
      <c r="E3" s="57"/>
    </row>
    <row r="4" spans="1:8" s="58" customFormat="1" ht="18" customHeight="1" thickBot="1">
      <c r="A4" s="57"/>
      <c r="B4" s="57" t="s">
        <v>65</v>
      </c>
      <c r="C4" s="59" t="s">
        <v>4</v>
      </c>
      <c r="D4" s="60"/>
      <c r="E4" s="61"/>
      <c r="F4" s="60"/>
      <c r="G4" s="62" t="s">
        <v>66</v>
      </c>
      <c r="H4" s="63">
        <f ca="1">TODAY()</f>
        <v>43082</v>
      </c>
    </row>
    <row r="5" spans="1:8" s="58" customFormat="1" ht="18" customHeight="1" thickBot="1">
      <c r="A5" s="64" t="s">
        <v>67</v>
      </c>
      <c r="B5" s="65" t="s">
        <v>8</v>
      </c>
      <c r="C5" s="66"/>
      <c r="D5" s="67"/>
      <c r="E5" s="68"/>
      <c r="F5" s="69">
        <f>SUM(F6:F9)</f>
        <v>35</v>
      </c>
    </row>
    <row r="6" spans="1:8" s="58" customFormat="1" ht="18" customHeight="1">
      <c r="A6" s="70">
        <v>1</v>
      </c>
      <c r="B6" s="71" t="s">
        <v>10</v>
      </c>
      <c r="C6" s="71"/>
      <c r="D6" s="72"/>
      <c r="E6" s="73"/>
      <c r="F6" s="74">
        <v>35</v>
      </c>
    </row>
    <row r="7" spans="1:8" s="58" customFormat="1" ht="18" customHeight="1">
      <c r="A7" s="70">
        <v>1</v>
      </c>
      <c r="B7" s="75" t="s">
        <v>12</v>
      </c>
      <c r="C7" s="71"/>
      <c r="D7" s="72"/>
      <c r="E7" s="73"/>
      <c r="F7" s="74"/>
    </row>
    <row r="8" spans="1:8" s="58" customFormat="1" ht="18" customHeight="1">
      <c r="A8" s="70">
        <v>1</v>
      </c>
      <c r="B8" s="75" t="s">
        <v>14</v>
      </c>
      <c r="C8" s="71"/>
      <c r="D8" s="72"/>
      <c r="E8" s="73"/>
      <c r="F8" s="74"/>
    </row>
    <row r="9" spans="1:8" s="58" customFormat="1" ht="18" customHeight="1">
      <c r="A9" s="70"/>
      <c r="B9" s="75"/>
      <c r="C9" s="71"/>
      <c r="D9" s="72"/>
      <c r="E9" s="73"/>
      <c r="F9" s="76"/>
    </row>
    <row r="10" spans="1:8" s="58" customFormat="1" ht="18" customHeight="1">
      <c r="B10" s="77"/>
      <c r="C10" s="78"/>
      <c r="D10" s="79"/>
      <c r="E10" s="80"/>
      <c r="F10" s="80"/>
      <c r="G10" s="81"/>
    </row>
    <row r="11" spans="1:8" s="58" customFormat="1" ht="18" customHeight="1">
      <c r="B11" s="77"/>
      <c r="C11" s="78"/>
      <c r="D11" s="79"/>
      <c r="E11" s="80"/>
      <c r="F11" s="80"/>
      <c r="G11" s="81"/>
    </row>
    <row r="12" spans="1:8" s="58" customFormat="1" ht="18" customHeight="1">
      <c r="B12" s="77"/>
      <c r="C12" s="78"/>
      <c r="D12" s="79"/>
      <c r="E12" s="80"/>
      <c r="F12" s="80"/>
      <c r="G12" s="81"/>
    </row>
    <row r="13" spans="1:8" s="58" customFormat="1" ht="18" customHeight="1" thickBot="1">
      <c r="B13" s="77" t="s">
        <v>20</v>
      </c>
      <c r="C13" s="78"/>
      <c r="D13" s="79"/>
      <c r="E13" s="80"/>
      <c r="F13" s="80"/>
    </row>
    <row r="14" spans="1:8" s="58" customFormat="1" ht="18" customHeight="1" thickBot="1">
      <c r="A14" s="82" t="s">
        <v>67</v>
      </c>
      <c r="B14" s="168" t="s">
        <v>68</v>
      </c>
      <c r="C14" s="168"/>
      <c r="D14" s="83" t="s">
        <v>69</v>
      </c>
      <c r="E14" s="84" t="s">
        <v>70</v>
      </c>
      <c r="F14" s="84" t="s">
        <v>71</v>
      </c>
      <c r="G14" s="82" t="s">
        <v>72</v>
      </c>
    </row>
    <row r="15" spans="1:8" s="58" customFormat="1" ht="18" customHeight="1">
      <c r="A15" s="85">
        <v>1</v>
      </c>
      <c r="B15" s="169" t="s">
        <v>73</v>
      </c>
      <c r="C15" s="169"/>
      <c r="D15" s="86" t="s">
        <v>74</v>
      </c>
      <c r="E15" s="87">
        <v>2014</v>
      </c>
      <c r="F15" s="87" t="s">
        <v>75</v>
      </c>
      <c r="G15" s="88">
        <v>400</v>
      </c>
    </row>
    <row r="16" spans="1:8" s="58" customFormat="1" ht="18" customHeight="1">
      <c r="A16" s="89">
        <v>2</v>
      </c>
      <c r="B16" s="170"/>
      <c r="C16" s="170"/>
      <c r="D16" s="90"/>
      <c r="E16" s="91"/>
      <c r="F16" s="91"/>
      <c r="G16" s="92"/>
    </row>
    <row r="17" spans="1:8" s="58" customFormat="1" ht="18" customHeight="1">
      <c r="A17" s="89"/>
      <c r="B17" s="170"/>
      <c r="C17" s="170"/>
      <c r="D17" s="90"/>
      <c r="E17" s="91"/>
      <c r="F17" s="91"/>
      <c r="G17" s="92"/>
    </row>
    <row r="18" spans="1:8" s="58" customFormat="1" ht="18" customHeight="1" thickBot="1">
      <c r="A18" s="93"/>
      <c r="B18" s="171"/>
      <c r="C18" s="171"/>
      <c r="D18" s="94"/>
      <c r="E18" s="95"/>
      <c r="F18" s="95"/>
      <c r="G18" s="96"/>
    </row>
    <row r="19" spans="1:8" s="58" customFormat="1" ht="18" customHeight="1" thickBot="1">
      <c r="A19" s="97"/>
      <c r="B19" s="98" t="s">
        <v>76</v>
      </c>
      <c r="C19" s="99"/>
      <c r="D19" s="100"/>
      <c r="E19" s="101"/>
      <c r="F19" s="101"/>
      <c r="G19" s="102">
        <f>SUM(G15:G18)</f>
        <v>400</v>
      </c>
    </row>
    <row r="20" spans="1:8" s="58" customFormat="1" ht="18" customHeight="1" thickBot="1">
      <c r="B20" s="103"/>
      <c r="C20" s="78"/>
      <c r="D20" s="79"/>
      <c r="E20" s="80"/>
      <c r="F20" s="80"/>
      <c r="G20" s="104"/>
    </row>
    <row r="21" spans="1:8" s="58" customFormat="1" ht="18" customHeight="1" thickBot="1">
      <c r="A21" s="105" t="s">
        <v>25</v>
      </c>
      <c r="B21" s="106"/>
      <c r="C21" s="107"/>
      <c r="D21" s="101"/>
      <c r="E21" s="101"/>
      <c r="F21" s="108"/>
      <c r="G21" s="109">
        <f>G22+G23+G24+G25+G26</f>
        <v>1210</v>
      </c>
    </row>
    <row r="22" spans="1:8" s="58" customFormat="1" ht="18" customHeight="1">
      <c r="A22" s="110" t="s">
        <v>27</v>
      </c>
      <c r="B22" s="111"/>
      <c r="C22" s="111"/>
      <c r="D22" s="111"/>
      <c r="E22" s="111"/>
      <c r="F22" s="112"/>
      <c r="G22" s="113"/>
    </row>
    <row r="23" spans="1:8" s="58" customFormat="1" ht="18" customHeight="1">
      <c r="A23" s="114" t="s">
        <v>28</v>
      </c>
      <c r="B23" s="115"/>
      <c r="C23" s="115"/>
      <c r="D23" s="115"/>
      <c r="E23" s="115"/>
      <c r="F23" s="116"/>
      <c r="G23" s="117"/>
    </row>
    <row r="24" spans="1:8" s="58" customFormat="1" ht="18" customHeight="1">
      <c r="A24" s="114" t="s">
        <v>29</v>
      </c>
      <c r="B24" s="115"/>
      <c r="C24" s="115"/>
      <c r="D24" s="115"/>
      <c r="E24" s="115"/>
      <c r="F24" s="116"/>
      <c r="G24" s="117">
        <v>810</v>
      </c>
    </row>
    <row r="25" spans="1:8" s="58" customFormat="1" ht="18" customHeight="1">
      <c r="A25" s="114" t="s">
        <v>20</v>
      </c>
      <c r="B25" s="115"/>
      <c r="C25" s="115" t="s">
        <v>77</v>
      </c>
      <c r="D25" s="115"/>
      <c r="E25" s="115"/>
      <c r="F25" s="116"/>
      <c r="G25" s="117">
        <v>400</v>
      </c>
    </row>
    <row r="26" spans="1:8" s="58" customFormat="1" ht="18" customHeight="1">
      <c r="A26" s="114" t="s">
        <v>30</v>
      </c>
      <c r="B26" s="115"/>
      <c r="C26" s="115"/>
      <c r="D26" s="115"/>
      <c r="E26" s="115"/>
      <c r="F26" s="116"/>
      <c r="G26" s="117"/>
    </row>
    <row r="27" spans="1:8" s="58" customFormat="1" ht="18" customHeight="1">
      <c r="B27" s="103"/>
      <c r="C27" s="78"/>
      <c r="D27" s="79"/>
      <c r="E27" s="80"/>
      <c r="F27" s="80"/>
    </row>
    <row r="28" spans="1:8" s="58" customFormat="1" ht="18" customHeight="1">
      <c r="B28" s="103"/>
      <c r="C28" s="78"/>
      <c r="D28" s="79"/>
      <c r="E28" s="80"/>
      <c r="F28" s="80"/>
    </row>
    <row r="29" spans="1:8" s="58" customFormat="1" ht="18" customHeight="1">
      <c r="B29" s="103"/>
      <c r="C29" s="78"/>
      <c r="D29" s="79"/>
      <c r="E29" s="80"/>
      <c r="F29" s="80"/>
    </row>
    <row r="30" spans="1:8" s="58" customFormat="1" ht="18" customHeight="1">
      <c r="B30" s="103" t="s">
        <v>78</v>
      </c>
      <c r="C30" s="118"/>
      <c r="D30" s="79"/>
      <c r="E30" s="80"/>
      <c r="F30" s="80"/>
    </row>
    <row r="31" spans="1:8" s="58" customFormat="1" ht="18" customHeight="1">
      <c r="B31" s="119" t="s">
        <v>34</v>
      </c>
      <c r="C31" s="118"/>
      <c r="D31" s="120" t="s">
        <v>79</v>
      </c>
      <c r="E31" s="80"/>
      <c r="F31" s="80"/>
    </row>
    <row r="32" spans="1:8" s="58" customFormat="1" ht="18" customHeight="1">
      <c r="A32" s="121" t="s">
        <v>67</v>
      </c>
      <c r="B32" s="122" t="s">
        <v>80</v>
      </c>
      <c r="C32" s="123" t="s">
        <v>81</v>
      </c>
      <c r="D32" s="124" t="s">
        <v>82</v>
      </c>
      <c r="E32" s="125" t="s">
        <v>83</v>
      </c>
      <c r="F32" s="125" t="s">
        <v>84</v>
      </c>
      <c r="G32" s="121" t="s">
        <v>85</v>
      </c>
      <c r="H32" s="121" t="s">
        <v>86</v>
      </c>
    </row>
    <row r="33" spans="1:8" s="58" customFormat="1" ht="18" customHeight="1">
      <c r="A33" s="89"/>
      <c r="B33" s="126" t="s">
        <v>32</v>
      </c>
      <c r="C33" s="127">
        <v>500</v>
      </c>
      <c r="D33" s="128">
        <v>500</v>
      </c>
      <c r="E33" s="89" t="s">
        <v>87</v>
      </c>
      <c r="F33" s="129">
        <v>75</v>
      </c>
      <c r="G33" s="129">
        <f t="shared" ref="G33:G40" si="0">F33*12</f>
        <v>900</v>
      </c>
      <c r="H33" s="130">
        <f t="shared" ref="H33:H40" si="1">D33-G33</f>
        <v>-400</v>
      </c>
    </row>
    <row r="34" spans="1:8" s="58" customFormat="1" ht="18" customHeight="1">
      <c r="A34" s="89"/>
      <c r="B34" s="126"/>
      <c r="C34" s="127"/>
      <c r="D34" s="128"/>
      <c r="E34" s="89"/>
      <c r="F34" s="129"/>
      <c r="G34" s="129">
        <f t="shared" si="0"/>
        <v>0</v>
      </c>
      <c r="H34" s="130">
        <f t="shared" si="1"/>
        <v>0</v>
      </c>
    </row>
    <row r="35" spans="1:8" s="58" customFormat="1" ht="18" customHeight="1">
      <c r="A35" s="89"/>
      <c r="B35" s="126"/>
      <c r="C35" s="127"/>
      <c r="D35" s="128"/>
      <c r="E35" s="89"/>
      <c r="F35" s="129"/>
      <c r="G35" s="129">
        <f t="shared" si="0"/>
        <v>0</v>
      </c>
      <c r="H35" s="130">
        <f t="shared" si="1"/>
        <v>0</v>
      </c>
    </row>
    <row r="36" spans="1:8" s="58" customFormat="1" ht="18" customHeight="1">
      <c r="A36" s="89"/>
      <c r="B36" s="126"/>
      <c r="C36" s="127"/>
      <c r="D36" s="128"/>
      <c r="E36" s="89"/>
      <c r="F36" s="129"/>
      <c r="G36" s="129">
        <f t="shared" si="0"/>
        <v>0</v>
      </c>
      <c r="H36" s="130">
        <f t="shared" si="1"/>
        <v>0</v>
      </c>
    </row>
    <row r="37" spans="1:8" s="58" customFormat="1" ht="18" customHeight="1">
      <c r="A37" s="89"/>
      <c r="B37" s="126"/>
      <c r="C37" s="127"/>
      <c r="D37" s="128"/>
      <c r="E37" s="89"/>
      <c r="F37" s="129"/>
      <c r="G37" s="129">
        <f t="shared" si="0"/>
        <v>0</v>
      </c>
      <c r="H37" s="130">
        <f t="shared" si="1"/>
        <v>0</v>
      </c>
    </row>
    <row r="38" spans="1:8" s="58" customFormat="1" ht="18" customHeight="1">
      <c r="A38" s="89"/>
      <c r="B38" s="126"/>
      <c r="C38" s="127"/>
      <c r="D38" s="128"/>
      <c r="E38" s="89"/>
      <c r="F38" s="129"/>
      <c r="G38" s="129">
        <f t="shared" si="0"/>
        <v>0</v>
      </c>
      <c r="H38" s="130">
        <f t="shared" si="1"/>
        <v>0</v>
      </c>
    </row>
    <row r="39" spans="1:8" s="58" customFormat="1" ht="18" customHeight="1">
      <c r="A39" s="89"/>
      <c r="B39" s="126"/>
      <c r="C39" s="127"/>
      <c r="D39" s="128"/>
      <c r="E39" s="89"/>
      <c r="F39" s="129"/>
      <c r="G39" s="129">
        <f t="shared" si="0"/>
        <v>0</v>
      </c>
      <c r="H39" s="130">
        <f t="shared" si="1"/>
        <v>0</v>
      </c>
    </row>
    <row r="40" spans="1:8" s="58" customFormat="1" ht="18" customHeight="1">
      <c r="A40" s="89"/>
      <c r="B40" s="126"/>
      <c r="C40" s="127"/>
      <c r="D40" s="128"/>
      <c r="E40" s="89"/>
      <c r="F40" s="129"/>
      <c r="G40" s="129">
        <f t="shared" si="0"/>
        <v>0</v>
      </c>
      <c r="H40" s="130">
        <f t="shared" si="1"/>
        <v>0</v>
      </c>
    </row>
    <row r="41" spans="1:8" s="58" customFormat="1" ht="18" customHeight="1">
      <c r="A41" s="89"/>
      <c r="B41" s="126" t="s">
        <v>76</v>
      </c>
      <c r="C41" s="127">
        <f>SUM(C33:C40)</f>
        <v>500</v>
      </c>
      <c r="D41" s="127">
        <f>SUM(D33:D40)</f>
        <v>500</v>
      </c>
      <c r="E41" s="126"/>
      <c r="F41" s="131">
        <f>SUM(F33:F40)</f>
        <v>75</v>
      </c>
      <c r="G41" s="131">
        <f>SUM(G33:G40)</f>
        <v>900</v>
      </c>
      <c r="H41" s="132">
        <f>SUM(H33:H40)</f>
        <v>-400</v>
      </c>
    </row>
    <row r="42" spans="1:8" s="58" customFormat="1" ht="18" customHeight="1">
      <c r="B42" s="119" t="s">
        <v>48</v>
      </c>
      <c r="C42" s="118"/>
      <c r="D42" s="120"/>
      <c r="E42" s="80"/>
      <c r="F42" s="80"/>
    </row>
    <row r="43" spans="1:8" ht="18" customHeight="1">
      <c r="B43" s="119" t="s">
        <v>88</v>
      </c>
      <c r="C43" s="58"/>
      <c r="E43" s="118"/>
    </row>
    <row r="44" spans="1:8" ht="18" customHeight="1">
      <c r="C44" s="119"/>
      <c r="E44" s="118"/>
    </row>
    <row r="45" spans="1:8" ht="18" customHeight="1">
      <c r="C45" s="78"/>
      <c r="E45" s="133"/>
      <c r="F45" s="133"/>
      <c r="G45" s="133"/>
    </row>
    <row r="46" spans="1:8" ht="18" customHeight="1">
      <c r="B46" s="134" t="s">
        <v>11</v>
      </c>
      <c r="C46" s="135"/>
      <c r="D46" s="136"/>
      <c r="E46" s="137"/>
      <c r="F46" s="137"/>
      <c r="G46" s="130">
        <v>375</v>
      </c>
    </row>
    <row r="47" spans="1:8" ht="18" customHeight="1">
      <c r="B47" s="138" t="s">
        <v>13</v>
      </c>
      <c r="C47" s="139"/>
      <c r="D47" s="140"/>
      <c r="E47" s="141"/>
      <c r="F47" s="141"/>
      <c r="G47" s="129">
        <v>0</v>
      </c>
    </row>
    <row r="48" spans="1:8" ht="18" customHeight="1">
      <c r="B48" s="138" t="s">
        <v>15</v>
      </c>
      <c r="C48" s="139"/>
      <c r="D48" s="140"/>
      <c r="E48" s="141"/>
      <c r="F48" s="141"/>
      <c r="G48" s="129">
        <v>45</v>
      </c>
    </row>
    <row r="49" spans="2:7" ht="18" customHeight="1">
      <c r="B49" s="138" t="s">
        <v>16</v>
      </c>
      <c r="C49" s="139"/>
      <c r="D49" s="140"/>
      <c r="E49" s="141"/>
      <c r="F49" s="141"/>
      <c r="G49" s="129">
        <v>0</v>
      </c>
    </row>
    <row r="50" spans="2:7" ht="18" customHeight="1">
      <c r="B50" s="138" t="s">
        <v>17</v>
      </c>
      <c r="C50" s="139"/>
      <c r="D50" s="140"/>
      <c r="E50" s="141"/>
      <c r="F50" s="141"/>
      <c r="G50" s="129">
        <v>0</v>
      </c>
    </row>
    <row r="51" spans="2:7" ht="18" customHeight="1" thickBot="1">
      <c r="B51" s="142" t="s">
        <v>19</v>
      </c>
      <c r="C51" s="78"/>
      <c r="E51" s="133"/>
      <c r="F51" s="133"/>
      <c r="G51" s="143">
        <v>0</v>
      </c>
    </row>
    <row r="52" spans="2:7" ht="18" customHeight="1" thickBot="1">
      <c r="B52" s="144" t="s">
        <v>89</v>
      </c>
      <c r="C52" s="145"/>
      <c r="D52" s="145"/>
      <c r="E52" s="146"/>
      <c r="F52" s="147"/>
      <c r="G52" s="148">
        <f>G46+G47+G48+G51+G49+G50</f>
        <v>420</v>
      </c>
    </row>
    <row r="53" spans="2:7" ht="18" customHeight="1">
      <c r="G53" s="149"/>
    </row>
    <row r="54" spans="2:7" ht="18" customHeight="1">
      <c r="G54" s="149"/>
    </row>
    <row r="55" spans="2:7" s="58" customFormat="1" ht="18" customHeight="1" thickBot="1">
      <c r="C55" s="118"/>
      <c r="D55" s="118"/>
      <c r="G55" s="149"/>
    </row>
    <row r="56" spans="2:7" s="58" customFormat="1" ht="18" customHeight="1" thickBot="1">
      <c r="B56" s="144" t="s">
        <v>90</v>
      </c>
      <c r="C56" s="150"/>
      <c r="D56" s="145"/>
      <c r="E56" s="151"/>
      <c r="F56" s="151"/>
      <c r="G56" s="148">
        <f>SUM(G57:G59)</f>
        <v>35</v>
      </c>
    </row>
    <row r="57" spans="2:7" s="58" customFormat="1" ht="18" customHeight="1">
      <c r="B57" s="152" t="s">
        <v>23</v>
      </c>
      <c r="C57" s="153"/>
      <c r="D57" s="154"/>
      <c r="E57" s="155"/>
      <c r="F57" s="156"/>
      <c r="G57" s="157">
        <v>21.5</v>
      </c>
    </row>
    <row r="58" spans="2:7" s="58" customFormat="1" ht="18" customHeight="1">
      <c r="B58" s="158" t="s">
        <v>24</v>
      </c>
      <c r="C58" s="139"/>
      <c r="D58" s="140"/>
      <c r="E58" s="73"/>
      <c r="F58" s="159"/>
      <c r="G58" s="160">
        <v>13.5</v>
      </c>
    </row>
    <row r="59" spans="2:7" s="58" customFormat="1" ht="18" customHeight="1">
      <c r="B59" s="161" t="s">
        <v>26</v>
      </c>
      <c r="C59" s="139"/>
      <c r="D59" s="140"/>
      <c r="E59" s="73"/>
      <c r="F59" s="159"/>
      <c r="G59" s="160">
        <v>0</v>
      </c>
    </row>
    <row r="60" spans="2:7" s="58" customFormat="1" ht="18" customHeight="1" thickBot="1">
      <c r="C60" s="118"/>
      <c r="D60" s="118"/>
      <c r="G60" s="149"/>
    </row>
    <row r="61" spans="2:7" s="58" customFormat="1" ht="18" customHeight="1" thickBot="1">
      <c r="B61" s="144" t="s">
        <v>91</v>
      </c>
      <c r="C61" s="150"/>
      <c r="D61" s="145"/>
      <c r="E61" s="151"/>
      <c r="F61" s="151"/>
      <c r="G61" s="148">
        <f>SUM(G62:G69)</f>
        <v>75</v>
      </c>
    </row>
    <row r="62" spans="2:7" s="58" customFormat="1" ht="18" customHeight="1">
      <c r="B62" s="152" t="str">
        <f t="shared" ref="B62:B69" si="2">B33</f>
        <v>corporacion futura</v>
      </c>
      <c r="C62" s="153"/>
      <c r="D62" s="154"/>
      <c r="E62" s="155"/>
      <c r="F62" s="156"/>
      <c r="G62" s="157">
        <f t="shared" ref="G62:G69" si="3">F33</f>
        <v>75</v>
      </c>
    </row>
    <row r="63" spans="2:7" s="58" customFormat="1" ht="18" customHeight="1">
      <c r="B63" s="152">
        <f t="shared" si="2"/>
        <v>0</v>
      </c>
      <c r="C63" s="153"/>
      <c r="D63" s="154"/>
      <c r="E63" s="155"/>
      <c r="F63" s="156"/>
      <c r="G63" s="157">
        <f t="shared" si="3"/>
        <v>0</v>
      </c>
    </row>
    <row r="64" spans="2:7" s="58" customFormat="1" ht="18" customHeight="1">
      <c r="B64" s="152">
        <f t="shared" si="2"/>
        <v>0</v>
      </c>
      <c r="C64" s="153"/>
      <c r="D64" s="154"/>
      <c r="E64" s="155"/>
      <c r="F64" s="156"/>
      <c r="G64" s="157">
        <f t="shared" si="3"/>
        <v>0</v>
      </c>
    </row>
    <row r="65" spans="2:7" s="58" customFormat="1" ht="18" customHeight="1">
      <c r="B65" s="152">
        <f t="shared" si="2"/>
        <v>0</v>
      </c>
      <c r="C65" s="153"/>
      <c r="D65" s="154"/>
      <c r="E65" s="155"/>
      <c r="F65" s="156"/>
      <c r="G65" s="157">
        <f t="shared" si="3"/>
        <v>0</v>
      </c>
    </row>
    <row r="66" spans="2:7" s="58" customFormat="1" ht="18" customHeight="1">
      <c r="B66" s="152">
        <f t="shared" si="2"/>
        <v>0</v>
      </c>
      <c r="C66" s="153"/>
      <c r="D66" s="154"/>
      <c r="E66" s="155"/>
      <c r="F66" s="156"/>
      <c r="G66" s="157">
        <f t="shared" si="3"/>
        <v>0</v>
      </c>
    </row>
    <row r="67" spans="2:7" s="58" customFormat="1" ht="18" customHeight="1">
      <c r="B67" s="152">
        <f t="shared" si="2"/>
        <v>0</v>
      </c>
      <c r="C67" s="153"/>
      <c r="D67" s="154"/>
      <c r="E67" s="155"/>
      <c r="F67" s="156"/>
      <c r="G67" s="157">
        <f t="shared" si="3"/>
        <v>0</v>
      </c>
    </row>
    <row r="68" spans="2:7" s="58" customFormat="1" ht="18" customHeight="1">
      <c r="B68" s="152">
        <f t="shared" si="2"/>
        <v>0</v>
      </c>
      <c r="C68" s="139"/>
      <c r="D68" s="140"/>
      <c r="E68" s="73"/>
      <c r="F68" s="159"/>
      <c r="G68" s="157">
        <f t="shared" si="3"/>
        <v>0</v>
      </c>
    </row>
    <row r="69" spans="2:7" s="58" customFormat="1" ht="18" customHeight="1">
      <c r="B69" s="152">
        <f t="shared" si="2"/>
        <v>0</v>
      </c>
      <c r="C69" s="139"/>
      <c r="D69" s="140"/>
      <c r="E69" s="73"/>
      <c r="F69" s="159"/>
      <c r="G69" s="157">
        <f t="shared" si="3"/>
        <v>0</v>
      </c>
    </row>
    <row r="70" spans="2:7" s="58" customFormat="1" ht="18" customHeight="1">
      <c r="C70" s="118"/>
      <c r="D70" s="118"/>
      <c r="G70" s="149"/>
    </row>
    <row r="71" spans="2:7" s="58" customFormat="1" ht="18" customHeight="1">
      <c r="C71" s="118"/>
      <c r="D71" s="118"/>
      <c r="G71" s="149"/>
    </row>
    <row r="72" spans="2:7" s="58" customFormat="1" ht="18" customHeight="1" thickBot="1">
      <c r="C72" s="118"/>
      <c r="D72" s="118"/>
      <c r="G72" s="149"/>
    </row>
    <row r="73" spans="2:7" s="58" customFormat="1" ht="18" customHeight="1" thickBot="1">
      <c r="B73" s="144" t="s">
        <v>35</v>
      </c>
      <c r="C73" s="150"/>
      <c r="D73" s="145"/>
      <c r="E73" s="151"/>
      <c r="F73" s="162"/>
      <c r="G73" s="163">
        <f>SUM(G74:G84)</f>
        <v>158</v>
      </c>
    </row>
    <row r="74" spans="2:7" s="58" customFormat="1" ht="18" customHeight="1">
      <c r="B74" s="164" t="s">
        <v>36</v>
      </c>
      <c r="C74" s="153"/>
      <c r="D74" s="154"/>
      <c r="E74" s="155"/>
      <c r="F74" s="156"/>
      <c r="G74" s="157">
        <v>80</v>
      </c>
    </row>
    <row r="75" spans="2:7" s="58" customFormat="1" ht="18" customHeight="1">
      <c r="B75" s="138" t="s">
        <v>37</v>
      </c>
      <c r="C75" s="139"/>
      <c r="D75" s="140"/>
      <c r="E75" s="73"/>
      <c r="F75" s="159"/>
      <c r="G75" s="160">
        <v>0</v>
      </c>
    </row>
    <row r="76" spans="2:7" s="58" customFormat="1" ht="18" customHeight="1">
      <c r="B76" s="138" t="s">
        <v>38</v>
      </c>
      <c r="C76" s="139"/>
      <c r="D76" s="140"/>
      <c r="E76" s="73"/>
      <c r="F76" s="159"/>
      <c r="G76" s="160">
        <v>5</v>
      </c>
    </row>
    <row r="77" spans="2:7" s="58" customFormat="1" ht="18" customHeight="1">
      <c r="B77" s="138" t="s">
        <v>39</v>
      </c>
      <c r="C77" s="139"/>
      <c r="D77" s="140"/>
      <c r="E77" s="73"/>
      <c r="F77" s="159"/>
      <c r="G77" s="160">
        <v>5</v>
      </c>
    </row>
    <row r="78" spans="2:7" s="58" customFormat="1" ht="18" customHeight="1">
      <c r="B78" s="138" t="s">
        <v>40</v>
      </c>
      <c r="C78" s="139"/>
      <c r="D78" s="140"/>
      <c r="E78" s="73"/>
      <c r="F78" s="159"/>
      <c r="G78" s="160">
        <v>0</v>
      </c>
    </row>
    <row r="79" spans="2:7" s="58" customFormat="1" ht="18" customHeight="1">
      <c r="B79" s="138" t="s">
        <v>41</v>
      </c>
      <c r="C79" s="139"/>
      <c r="D79" s="140"/>
      <c r="E79" s="73"/>
      <c r="F79" s="159"/>
      <c r="G79" s="160">
        <v>0</v>
      </c>
    </row>
    <row r="80" spans="2:7" s="58" customFormat="1" ht="18" customHeight="1">
      <c r="B80" s="138" t="s">
        <v>42</v>
      </c>
      <c r="C80" s="139"/>
      <c r="D80" s="140"/>
      <c r="E80" s="73"/>
      <c r="F80" s="159"/>
      <c r="G80" s="160">
        <v>15</v>
      </c>
    </row>
    <row r="81" spans="2:10" ht="18" customHeight="1">
      <c r="B81" s="138" t="s">
        <v>43</v>
      </c>
      <c r="C81" s="139"/>
      <c r="D81" s="140"/>
      <c r="E81" s="73"/>
      <c r="F81" s="159"/>
      <c r="G81" s="160">
        <v>53</v>
      </c>
      <c r="I81" s="58"/>
      <c r="J81" s="58"/>
    </row>
    <row r="82" spans="2:10" ht="18" customHeight="1">
      <c r="B82" s="138" t="s">
        <v>45</v>
      </c>
      <c r="C82" s="139"/>
      <c r="D82" s="140"/>
      <c r="E82" s="73"/>
      <c r="F82" s="159"/>
      <c r="G82" s="160">
        <v>0</v>
      </c>
      <c r="I82" s="58"/>
      <c r="J82" s="58"/>
    </row>
    <row r="83" spans="2:10" ht="18" customHeight="1">
      <c r="B83" s="138" t="s">
        <v>46</v>
      </c>
      <c r="C83" s="139"/>
      <c r="D83" s="140"/>
      <c r="E83" s="73"/>
      <c r="F83" s="159"/>
      <c r="G83" s="160">
        <v>0</v>
      </c>
      <c r="I83" s="58"/>
      <c r="J83" s="58"/>
    </row>
    <row r="84" spans="2:10" ht="18" customHeight="1" thickBot="1">
      <c r="B84" s="165" t="s">
        <v>30</v>
      </c>
      <c r="C84" s="139"/>
      <c r="D84" s="140"/>
      <c r="E84" s="73"/>
      <c r="F84" s="159"/>
      <c r="G84" s="166">
        <v>0</v>
      </c>
      <c r="I84" s="58"/>
      <c r="J84" s="58"/>
    </row>
    <row r="85" spans="2:10" ht="18" customHeight="1" thickBot="1">
      <c r="B85" s="140" t="s">
        <v>92</v>
      </c>
      <c r="C85" s="139"/>
      <c r="D85" s="140"/>
      <c r="E85" s="73"/>
      <c r="F85" s="73"/>
      <c r="G85" s="148">
        <f>G52-G56-G61-G73</f>
        <v>152</v>
      </c>
      <c r="I85" s="58"/>
      <c r="J85" s="58"/>
    </row>
    <row r="86" spans="2:10" ht="18" customHeight="1">
      <c r="B86" s="118"/>
      <c r="C86" s="78"/>
      <c r="G86" s="149"/>
      <c r="I86" s="58"/>
      <c r="J86" s="58"/>
    </row>
    <row r="87" spans="2:10" ht="18" customHeight="1">
      <c r="B87" s="118"/>
      <c r="C87" s="78"/>
      <c r="G87" s="149"/>
      <c r="I87" s="58"/>
      <c r="J87" s="58"/>
    </row>
    <row r="88" spans="2:10" ht="18" customHeight="1">
      <c r="B88" s="118"/>
      <c r="C88" s="78"/>
      <c r="G88" s="149"/>
      <c r="I88" s="58"/>
      <c r="J88" s="58"/>
    </row>
    <row r="89" spans="2:10" ht="18" customHeight="1">
      <c r="B89" s="118"/>
      <c r="C89" s="78"/>
      <c r="G89" s="149"/>
      <c r="I89" s="58"/>
      <c r="J89" s="58"/>
    </row>
    <row r="90" spans="2:10" ht="18" customHeight="1">
      <c r="G90" s="149"/>
      <c r="I90" s="58"/>
      <c r="J90" s="58"/>
    </row>
    <row r="91" spans="2:10" ht="18" customHeight="1">
      <c r="B91" s="119"/>
      <c r="D91" s="167"/>
      <c r="G91" s="149"/>
      <c r="I91" s="58"/>
      <c r="J91" s="58"/>
    </row>
    <row r="92" spans="2:10" ht="18" customHeight="1">
      <c r="C92" s="58"/>
      <c r="E92" s="118"/>
      <c r="G92" s="149"/>
      <c r="I92" s="58"/>
      <c r="J92" s="58"/>
    </row>
    <row r="93" spans="2:10" ht="18" customHeight="1">
      <c r="I93" s="58"/>
      <c r="J93" s="58"/>
    </row>
    <row r="94" spans="2:10" ht="18" customHeight="1">
      <c r="I94" s="58"/>
      <c r="J94" s="58"/>
    </row>
  </sheetData>
  <mergeCells count="5">
    <mergeCell ref="B14:C14"/>
    <mergeCell ref="B15:C15"/>
    <mergeCell ref="B16:C16"/>
    <mergeCell ref="B17:C17"/>
    <mergeCell ref="B18:C18"/>
  </mergeCells>
  <pageMargins left="0.25" right="0.25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/>
  </sheetViews>
  <sheetFormatPr baseColWidth="10" defaultRowHeight="14.25"/>
  <cols>
    <col min="1" max="1" width="37.375" customWidth="1"/>
    <col min="2" max="2" width="11.125" style="172" customWidth="1"/>
    <col min="3" max="3" width="12.375" style="172" customWidth="1"/>
    <col min="4" max="4" width="5.875" customWidth="1"/>
    <col min="5" max="5" width="0.875" customWidth="1"/>
    <col min="6" max="6" width="4.625" customWidth="1"/>
    <col min="7" max="7" width="37.25" customWidth="1"/>
    <col min="8" max="8" width="10.25" style="172" customWidth="1"/>
    <col min="9" max="9" width="12.125" style="172" customWidth="1"/>
    <col min="10" max="256" width="10.5" customWidth="1"/>
    <col min="257" max="257" width="11" customWidth="1"/>
  </cols>
  <sheetData>
    <row r="1" spans="1:9">
      <c r="A1" t="s">
        <v>93</v>
      </c>
      <c r="C1" s="173" t="s">
        <v>1</v>
      </c>
    </row>
    <row r="2" spans="1:9">
      <c r="C2" s="173" t="s">
        <v>94</v>
      </c>
      <c r="D2" s="174"/>
      <c r="E2" s="174"/>
      <c r="F2" s="175"/>
      <c r="G2" s="174"/>
    </row>
    <row r="3" spans="1:9">
      <c r="D3" s="174"/>
      <c r="E3" s="174"/>
      <c r="F3" s="175"/>
      <c r="G3" s="174"/>
    </row>
    <row r="4" spans="1:9">
      <c r="B4" s="173" t="s">
        <v>3</v>
      </c>
      <c r="C4" s="176"/>
      <c r="D4" s="177"/>
      <c r="E4" s="177"/>
      <c r="F4" s="13" t="s">
        <v>0</v>
      </c>
      <c r="G4" s="14" t="s">
        <v>95</v>
      </c>
      <c r="H4" s="178"/>
    </row>
    <row r="5" spans="1:9">
      <c r="B5" s="172" t="s">
        <v>5</v>
      </c>
      <c r="F5" s="179"/>
      <c r="G5" s="179">
        <v>42905</v>
      </c>
      <c r="H5" s="180"/>
    </row>
    <row r="7" spans="1:9" ht="15" thickBot="1">
      <c r="A7" s="218" t="s">
        <v>6</v>
      </c>
      <c r="B7" s="218"/>
      <c r="C7" s="218"/>
      <c r="D7" s="181"/>
      <c r="E7" s="181"/>
      <c r="G7" s="219" t="s">
        <v>96</v>
      </c>
      <c r="H7" s="219"/>
      <c r="I7" s="219"/>
    </row>
    <row r="8" spans="1:9" ht="15.75" thickTop="1" thickBot="1">
      <c r="E8" s="182"/>
    </row>
    <row r="9" spans="1:9" ht="15.75" thickTop="1" thickBot="1">
      <c r="E9" s="182"/>
      <c r="G9" s="183"/>
    </row>
    <row r="10" spans="1:9" ht="15.75" thickTop="1" thickBot="1">
      <c r="A10" s="183" t="s">
        <v>8</v>
      </c>
      <c r="C10" s="184">
        <f>SUM(B11:B20)</f>
        <v>75</v>
      </c>
      <c r="D10" s="185"/>
      <c r="E10" s="186"/>
      <c r="G10" s="183" t="s">
        <v>9</v>
      </c>
      <c r="I10" s="184">
        <f>SUM(H11:H15)</f>
        <v>920</v>
      </c>
    </row>
    <row r="11" spans="1:9" ht="15.75" thickTop="1" thickBot="1">
      <c r="A11" s="5" t="str">
        <f>Hoja1!B6</f>
        <v xml:space="preserve">Efectivo en Caja </v>
      </c>
      <c r="B11" s="180">
        <f>Hoja1!F6</f>
        <v>25</v>
      </c>
      <c r="C11" s="172" t="s">
        <v>0</v>
      </c>
      <c r="D11" s="185"/>
      <c r="E11" s="186"/>
      <c r="G11" s="26" t="str">
        <f>Hoja1!B110</f>
        <v>Ventas al contado</v>
      </c>
      <c r="H11" s="187">
        <f>Hoja1!G114</f>
        <v>920</v>
      </c>
    </row>
    <row r="12" spans="1:9" ht="15.75" thickTop="1" thickBot="1">
      <c r="A12" s="5" t="str">
        <f>Hoja1!B7</f>
        <v>Bancos</v>
      </c>
      <c r="B12" s="180">
        <f>Hoja1!F7</f>
        <v>0</v>
      </c>
      <c r="D12" s="185"/>
      <c r="E12" s="186"/>
      <c r="G12" s="26" t="str">
        <f>Hoja1!B117</f>
        <v>Sueldos</v>
      </c>
      <c r="H12" s="187">
        <f>Hoja1!G117</f>
        <v>0</v>
      </c>
    </row>
    <row r="13" spans="1:9" ht="15.75" thickTop="1" thickBot="1">
      <c r="A13" s="5" t="str">
        <f>Hoja1!B8</f>
        <v>Acciones</v>
      </c>
      <c r="B13" s="180">
        <f>Hoja1!F8</f>
        <v>0</v>
      </c>
      <c r="D13" s="185"/>
      <c r="E13" s="186"/>
      <c r="G13" s="26"/>
      <c r="H13" s="180"/>
    </row>
    <row r="14" spans="1:9" ht="15.75" thickTop="1" thickBot="1">
      <c r="A14" s="5" t="str">
        <f>Hoja1!B9</f>
        <v>INVENTARIO</v>
      </c>
      <c r="B14" s="180">
        <f>Hoja1!F9</f>
        <v>50</v>
      </c>
      <c r="D14" s="185"/>
      <c r="E14" s="186"/>
      <c r="G14" s="26"/>
      <c r="H14" s="180"/>
    </row>
    <row r="15" spans="1:9" ht="15.75" thickTop="1" thickBot="1">
      <c r="A15" s="5"/>
      <c r="B15" s="180"/>
      <c r="D15" s="185"/>
      <c r="E15" s="186"/>
      <c r="G15" s="26"/>
      <c r="H15" s="180"/>
    </row>
    <row r="16" spans="1:9" ht="15.75" thickTop="1" thickBot="1">
      <c r="A16" s="5"/>
      <c r="B16" s="180"/>
      <c r="D16" s="185"/>
      <c r="E16" s="186"/>
    </row>
    <row r="17" spans="1:9" ht="16.5" thickTop="1" thickBot="1">
      <c r="A17" s="5"/>
      <c r="B17" s="180"/>
      <c r="D17" s="185"/>
      <c r="E17" s="186"/>
      <c r="G17" s="188" t="s">
        <v>101</v>
      </c>
      <c r="I17" s="189">
        <f>Hoja1!G122</f>
        <v>368</v>
      </c>
    </row>
    <row r="18" spans="1:9" ht="15.75" thickTop="1" thickBot="1">
      <c r="A18" s="5"/>
      <c r="B18" s="180"/>
      <c r="D18" s="185"/>
      <c r="E18" s="186"/>
      <c r="G18" s="183"/>
      <c r="I18" s="172" t="s">
        <v>22</v>
      </c>
    </row>
    <row r="19" spans="1:9" ht="15.75" thickTop="1" thickBot="1">
      <c r="A19" s="5"/>
      <c r="B19" s="180"/>
      <c r="D19" s="185"/>
      <c r="E19" s="186"/>
      <c r="G19" s="188" t="s">
        <v>102</v>
      </c>
      <c r="I19" s="184">
        <f>I10-I17</f>
        <v>552</v>
      </c>
    </row>
    <row r="20" spans="1:9" ht="15.75" thickTop="1" thickBot="1">
      <c r="A20" s="5"/>
      <c r="B20" s="180"/>
      <c r="D20" s="185"/>
      <c r="E20" s="186"/>
    </row>
    <row r="21" spans="1:9" ht="15.75" thickTop="1" thickBot="1">
      <c r="A21" s="174"/>
      <c r="D21" s="185"/>
      <c r="E21" s="186"/>
      <c r="G21" s="183" t="s">
        <v>103</v>
      </c>
      <c r="I21" s="184">
        <f>SUM(H22:H28)</f>
        <v>0</v>
      </c>
    </row>
    <row r="22" spans="1:9" ht="15.75" thickTop="1" thickBot="1">
      <c r="A22" s="175" t="s">
        <v>18</v>
      </c>
      <c r="C22" s="184">
        <f>SUM(B23:B25)</f>
        <v>0</v>
      </c>
      <c r="D22" s="185"/>
      <c r="E22" s="186"/>
      <c r="G22" s="26" t="str">
        <f>Hoja1!B127</f>
        <v>Agua</v>
      </c>
      <c r="H22" s="180">
        <f>Hoja1!G127</f>
        <v>0</v>
      </c>
    </row>
    <row r="23" spans="1:9" ht="15.75" thickTop="1" thickBot="1">
      <c r="A23" s="5" t="str">
        <f>Hoja1!B56</f>
        <v>Mobiliario y Equipo del Negocio</v>
      </c>
      <c r="B23" s="180">
        <f>Hoja1!G65</f>
        <v>0</v>
      </c>
      <c r="D23" s="185"/>
      <c r="E23" s="186"/>
      <c r="G23" s="26" t="str">
        <f>Hoja1!B128</f>
        <v xml:space="preserve">Luz </v>
      </c>
      <c r="H23" s="180">
        <f>Hoja1!G128</f>
        <v>0</v>
      </c>
    </row>
    <row r="24" spans="1:9" ht="15.75" thickTop="1" thickBot="1">
      <c r="A24" s="5" t="str">
        <f>anexos!B13</f>
        <v xml:space="preserve">Vehículos </v>
      </c>
      <c r="B24" s="180"/>
      <c r="D24" s="185"/>
      <c r="E24" s="186"/>
      <c r="G24" s="26" t="str">
        <f>Hoja1!B129</f>
        <v>Transporte</v>
      </c>
      <c r="H24" s="180">
        <f>Hoja1!G129</f>
        <v>0</v>
      </c>
    </row>
    <row r="25" spans="1:9" ht="15.75" thickTop="1" thickBot="1">
      <c r="A25" s="5"/>
      <c r="B25" s="180"/>
      <c r="D25" s="185"/>
      <c r="E25" s="186"/>
      <c r="G25" s="26" t="str">
        <f>Hoja1!B130</f>
        <v>Sueldos</v>
      </c>
      <c r="H25" s="180">
        <f>Hoja1!G130</f>
        <v>0</v>
      </c>
    </row>
    <row r="26" spans="1:9" ht="15.75" thickTop="1" thickBot="1">
      <c r="A26" s="174"/>
      <c r="D26" s="185"/>
      <c r="E26" s="186"/>
      <c r="G26" s="26" t="str">
        <f>Hoja1!B131</f>
        <v>Otros</v>
      </c>
      <c r="H26" s="180">
        <f>Hoja1!G131</f>
        <v>0</v>
      </c>
    </row>
    <row r="27" spans="1:9" ht="15.75" thickTop="1" thickBot="1">
      <c r="A27" s="175" t="s">
        <v>25</v>
      </c>
      <c r="C27" s="184">
        <f>SUM(B28:B32)</f>
        <v>10250</v>
      </c>
      <c r="D27" s="185"/>
      <c r="E27" s="186"/>
      <c r="G27" s="26"/>
      <c r="H27" s="180"/>
    </row>
    <row r="28" spans="1:9" ht="15.75" thickTop="1" thickBot="1">
      <c r="A28" s="5" t="str">
        <f>Hoja1!B67</f>
        <v>Casa de habitación</v>
      </c>
      <c r="B28" s="180">
        <f>Hoja1!G67</f>
        <v>10000</v>
      </c>
      <c r="D28" s="185"/>
      <c r="E28" s="186"/>
      <c r="G28" s="26"/>
      <c r="H28" s="180"/>
    </row>
    <row r="29" spans="1:9" ht="15.75" thickTop="1" thickBot="1">
      <c r="A29" s="5" t="str">
        <f>Hoja1!B68</f>
        <v>Terreno y propiedad</v>
      </c>
      <c r="B29" s="180"/>
      <c r="D29" s="185"/>
      <c r="E29" s="186"/>
    </row>
    <row r="30" spans="1:9" ht="15.75" thickTop="1" thickBot="1">
      <c r="A30" s="5" t="str">
        <f>Hoja1!B69</f>
        <v>Mobiliario y Equipo del hogar</v>
      </c>
      <c r="B30" s="180">
        <f>Hoja1!G69</f>
        <v>250</v>
      </c>
      <c r="D30" s="185"/>
      <c r="E30" s="186"/>
      <c r="G30" s="188" t="s">
        <v>106</v>
      </c>
      <c r="I30" s="184">
        <f>I19-I21</f>
        <v>552</v>
      </c>
    </row>
    <row r="31" spans="1:9" ht="15.75" thickTop="1" thickBot="1">
      <c r="A31" s="5" t="str">
        <f>Hoja1!B70</f>
        <v xml:space="preserve">Vehículos </v>
      </c>
      <c r="B31" s="180"/>
      <c r="D31" s="185"/>
      <c r="E31" s="186"/>
    </row>
    <row r="32" spans="1:9" ht="15.75" thickTop="1" thickBot="1">
      <c r="A32" s="5" t="str">
        <f>Hoja1!B71</f>
        <v>Otros</v>
      </c>
      <c r="B32" s="187"/>
      <c r="D32" s="185"/>
      <c r="E32" s="186"/>
    </row>
    <row r="33" spans="1:9" ht="12.75" customHeight="1" thickTop="1" thickBot="1">
      <c r="A33" s="174"/>
      <c r="D33" s="185"/>
      <c r="E33" s="186"/>
      <c r="G33" s="183" t="s">
        <v>31</v>
      </c>
      <c r="I33" s="184">
        <f>SUM(H34:H40)</f>
        <v>180</v>
      </c>
    </row>
    <row r="34" spans="1:9" ht="15.75" thickTop="1" thickBot="1">
      <c r="A34" s="183" t="s">
        <v>33</v>
      </c>
      <c r="C34" s="184">
        <f>C27+C22+C10</f>
        <v>10325</v>
      </c>
      <c r="D34" s="185"/>
      <c r="E34" s="186"/>
      <c r="G34" s="26" t="str">
        <f>Hoja1!B140</f>
        <v>corporacion futura</v>
      </c>
      <c r="H34" s="190">
        <f>Hoja1!G140</f>
        <v>60</v>
      </c>
    </row>
    <row r="35" spans="1:9" ht="15.75" thickTop="1" thickBot="1">
      <c r="D35" s="185"/>
      <c r="E35" s="186"/>
      <c r="G35" s="26"/>
      <c r="H35" s="190">
        <v>0</v>
      </c>
    </row>
    <row r="36" spans="1:9" ht="15.75" thickTop="1" thickBot="1">
      <c r="A36" s="183" t="s">
        <v>34</v>
      </c>
      <c r="C36" s="191">
        <f>SUM(B37:B44)</f>
        <v>570</v>
      </c>
      <c r="D36" s="185"/>
      <c r="E36" s="186"/>
      <c r="G36" s="26"/>
      <c r="H36" s="190">
        <v>0</v>
      </c>
    </row>
    <row r="37" spans="1:9" ht="15.75" thickTop="1" thickBot="1">
      <c r="A37" s="5" t="str">
        <f>Hoja1!B95</f>
        <v>corporacion futura</v>
      </c>
      <c r="B37" s="180">
        <v>100</v>
      </c>
      <c r="D37" s="185"/>
      <c r="E37" s="186"/>
      <c r="G37" s="26" t="str">
        <f>Hoja1!B143</f>
        <v>tu credito</v>
      </c>
      <c r="H37" s="176">
        <f>Hoja1!G143</f>
        <v>72</v>
      </c>
    </row>
    <row r="38" spans="1:9" ht="15.75" thickTop="1" thickBot="1">
      <c r="A38" s="5" t="s">
        <v>108</v>
      </c>
      <c r="B38" s="180">
        <v>200</v>
      </c>
      <c r="D38" s="185"/>
      <c r="E38" s="186"/>
      <c r="G38" s="26" t="s">
        <v>108</v>
      </c>
      <c r="H38" s="190">
        <v>48</v>
      </c>
    </row>
    <row r="39" spans="1:9" ht="15.75" thickTop="1" thickBot="1">
      <c r="A39" s="5"/>
      <c r="B39" s="180">
        <v>0</v>
      </c>
      <c r="D39" s="185"/>
      <c r="E39" s="186"/>
      <c r="G39" s="26"/>
      <c r="H39" s="190"/>
    </row>
    <row r="40" spans="1:9" ht="15.75" thickTop="1" thickBot="1">
      <c r="A40" s="5" t="str">
        <f>Hoja1!B98</f>
        <v>tu credito</v>
      </c>
      <c r="B40" s="192">
        <v>270</v>
      </c>
      <c r="D40" s="185"/>
      <c r="E40" s="186"/>
      <c r="G40" s="26"/>
      <c r="H40" s="193"/>
    </row>
    <row r="41" spans="1:9" ht="15.75" thickTop="1" thickBot="1">
      <c r="A41" s="5"/>
      <c r="B41" s="180"/>
      <c r="D41" s="185"/>
      <c r="E41" s="186"/>
    </row>
    <row r="42" spans="1:9" ht="15.75" thickTop="1" thickBot="1">
      <c r="A42" s="5"/>
      <c r="B42" s="180"/>
      <c r="D42" s="185"/>
      <c r="E42" s="186"/>
      <c r="G42" s="183" t="s">
        <v>35</v>
      </c>
      <c r="I42" s="184">
        <f>SUM(H43:H56)</f>
        <v>164</v>
      </c>
    </row>
    <row r="43" spans="1:9" ht="15.75" thickTop="1" thickBot="1">
      <c r="A43" s="5"/>
      <c r="B43" s="180"/>
      <c r="D43" s="185"/>
      <c r="E43" s="186"/>
      <c r="G43" s="26" t="str">
        <f>Hoja1!B148</f>
        <v>Alimentacion</v>
      </c>
      <c r="H43" s="194">
        <f>Hoja1!G148</f>
        <v>150</v>
      </c>
    </row>
    <row r="44" spans="1:9" ht="15.75" thickTop="1" thickBot="1">
      <c r="A44" s="5"/>
      <c r="B44" s="187"/>
      <c r="D44" s="185"/>
      <c r="E44" s="186"/>
      <c r="G44" s="26" t="str">
        <f>Hoja1!B149</f>
        <v>Alquiler de vivienda</v>
      </c>
      <c r="H44" s="194">
        <f>Hoja1!G149</f>
        <v>0</v>
      </c>
    </row>
    <row r="45" spans="1:9" ht="15.75" thickTop="1" thickBot="1">
      <c r="D45" s="185"/>
      <c r="E45" s="186"/>
      <c r="G45" s="26" t="str">
        <f>Hoja1!B150</f>
        <v>Agua</v>
      </c>
      <c r="H45" s="194">
        <f>Hoja1!G150</f>
        <v>4</v>
      </c>
    </row>
    <row r="46" spans="1:9" ht="15.75" thickTop="1" thickBot="1">
      <c r="A46" s="183" t="s">
        <v>44</v>
      </c>
      <c r="C46" s="191">
        <f>SUM(B47:B53)</f>
        <v>570</v>
      </c>
      <c r="D46" s="185"/>
      <c r="E46" s="186"/>
      <c r="G46" s="26" t="str">
        <f>Hoja1!B151</f>
        <v>Luz</v>
      </c>
      <c r="H46" s="194">
        <f>Hoja1!G151</f>
        <v>10</v>
      </c>
    </row>
    <row r="47" spans="1:9" ht="15.75" thickTop="1" thickBot="1">
      <c r="A47" s="195" t="str">
        <f>Hoja1!B95</f>
        <v>corporacion futura</v>
      </c>
      <c r="B47" s="180">
        <v>100</v>
      </c>
      <c r="D47" s="185"/>
      <c r="E47" s="186"/>
      <c r="G47" s="26" t="str">
        <f>Hoja1!B152</f>
        <v>Telefono</v>
      </c>
      <c r="H47" s="194">
        <f>Hoja1!G152</f>
        <v>0</v>
      </c>
    </row>
    <row r="48" spans="1:9" ht="15.75" thickTop="1" thickBot="1">
      <c r="A48" s="195">
        <f>Hoja1!B96</f>
        <v>0</v>
      </c>
      <c r="B48" s="180">
        <f>Hoja1!H96</f>
        <v>0</v>
      </c>
      <c r="D48" s="185"/>
      <c r="E48" s="186"/>
      <c r="G48" s="26" t="str">
        <f>Hoja1!B153</f>
        <v>Cable</v>
      </c>
      <c r="H48" s="194">
        <f>Hoja1!G153</f>
        <v>0</v>
      </c>
    </row>
    <row r="49" spans="1:9" ht="15.75" thickTop="1" thickBot="1">
      <c r="A49" s="195" t="str">
        <f>Hoja1!B97</f>
        <v>soluciones financieras</v>
      </c>
      <c r="B49" s="180">
        <v>200</v>
      </c>
      <c r="D49" s="185"/>
      <c r="E49" s="186"/>
      <c r="G49" s="26" t="str">
        <f>Hoja1!B154</f>
        <v>Trasporte</v>
      </c>
      <c r="H49" s="194">
        <f>Hoja1!G154</f>
        <v>0</v>
      </c>
    </row>
    <row r="50" spans="1:9" ht="15.75" thickTop="1" thickBot="1">
      <c r="A50" s="195" t="str">
        <f>Hoja1!B98</f>
        <v>tu credito</v>
      </c>
      <c r="B50" s="192">
        <v>270</v>
      </c>
      <c r="D50" s="185"/>
      <c r="E50" s="186"/>
      <c r="G50" s="26" t="str">
        <f>Hoja1!B155</f>
        <v>Colegio</v>
      </c>
      <c r="H50" s="194">
        <f>Hoja1!G155</f>
        <v>0</v>
      </c>
    </row>
    <row r="51" spans="1:9" ht="15.75" thickTop="1" thickBot="1">
      <c r="A51" s="195"/>
      <c r="B51" s="180"/>
      <c r="D51" s="185"/>
      <c r="E51" s="186"/>
      <c r="G51" s="26" t="str">
        <f>Hoja1!B156</f>
        <v>Otros</v>
      </c>
      <c r="H51" s="196">
        <f>Hoja1!G156</f>
        <v>0</v>
      </c>
    </row>
    <row r="52" spans="1:9" ht="15.75" thickTop="1" thickBot="1">
      <c r="A52" s="195"/>
      <c r="B52" s="180"/>
      <c r="D52" s="185"/>
      <c r="E52" s="186"/>
      <c r="G52" s="26"/>
      <c r="H52" s="194"/>
    </row>
    <row r="53" spans="1:9" ht="15.75" thickTop="1" thickBot="1">
      <c r="A53" s="195"/>
      <c r="B53" s="187"/>
      <c r="D53" s="185"/>
      <c r="E53" s="186"/>
      <c r="G53" s="26"/>
      <c r="H53" s="194"/>
    </row>
    <row r="54" spans="1:9" ht="15.75" thickTop="1" thickBot="1">
      <c r="E54" s="182"/>
      <c r="G54" s="26"/>
      <c r="H54" s="194"/>
    </row>
    <row r="55" spans="1:9" ht="15.75" thickTop="1" thickBot="1">
      <c r="A55" s="188" t="s">
        <v>48</v>
      </c>
      <c r="C55" s="184">
        <f>C46+C36</f>
        <v>1140</v>
      </c>
      <c r="D55" s="185"/>
      <c r="E55" s="186"/>
      <c r="G55" s="26"/>
      <c r="H55" s="194"/>
    </row>
    <row r="56" spans="1:9" ht="15.75" thickTop="1" thickBot="1">
      <c r="D56" s="185"/>
      <c r="E56" s="186"/>
      <c r="G56" s="26"/>
      <c r="H56" s="194"/>
    </row>
    <row r="57" spans="1:9" ht="15.75" thickTop="1" thickBot="1">
      <c r="A57" s="188" t="s">
        <v>49</v>
      </c>
      <c r="C57" s="191">
        <f>C34-C55</f>
        <v>9185</v>
      </c>
      <c r="D57" s="185"/>
      <c r="E57" s="186"/>
    </row>
    <row r="58" spans="1:9" ht="15.75" thickTop="1" thickBot="1">
      <c r="A58" s="26" t="s">
        <v>50</v>
      </c>
      <c r="D58" s="185"/>
      <c r="E58" s="186"/>
    </row>
    <row r="59" spans="1:9" ht="15.75" thickTop="1" thickBot="1">
      <c r="D59" s="185"/>
      <c r="E59" s="186"/>
    </row>
    <row r="60" spans="1:9" ht="15.75" thickTop="1" thickBot="1">
      <c r="A60" s="188" t="s">
        <v>51</v>
      </c>
      <c r="C60" s="184">
        <f>C55+C57</f>
        <v>10325</v>
      </c>
      <c r="D60" s="185"/>
      <c r="E60" s="186"/>
      <c r="G60" s="183" t="s">
        <v>113</v>
      </c>
      <c r="I60" s="184">
        <f>I30-I33-I42-H35</f>
        <v>208</v>
      </c>
    </row>
    <row r="61" spans="1:9" ht="15" thickTop="1"/>
    <row r="64" spans="1:9">
      <c r="A64" s="197" t="s">
        <v>114</v>
      </c>
      <c r="B64" s="198"/>
      <c r="C64" s="198"/>
      <c r="D64" s="199"/>
      <c r="E64" s="199"/>
      <c r="F64" s="200"/>
      <c r="G64" s="201" t="s">
        <v>53</v>
      </c>
    </row>
    <row r="65" spans="1:7">
      <c r="A65" s="202" t="s">
        <v>54</v>
      </c>
      <c r="B65" s="198"/>
      <c r="C65" s="198"/>
      <c r="D65" s="203"/>
      <c r="E65" s="203"/>
      <c r="F65" s="199"/>
      <c r="G65" s="204">
        <f>C10/C36</f>
        <v>0.13157894736842105</v>
      </c>
    </row>
    <row r="66" spans="1:7">
      <c r="A66" s="202" t="s">
        <v>115</v>
      </c>
      <c r="B66" s="198"/>
      <c r="C66" s="198"/>
      <c r="D66" s="199"/>
      <c r="E66" s="199"/>
      <c r="F66" s="199"/>
      <c r="G66" s="204">
        <f>C10-B18/C46</f>
        <v>75</v>
      </c>
    </row>
    <row r="67" spans="1:7">
      <c r="A67" s="202" t="s">
        <v>55</v>
      </c>
      <c r="B67" s="198"/>
      <c r="C67" s="198"/>
      <c r="D67" s="205"/>
      <c r="E67" s="205"/>
      <c r="F67" s="199"/>
      <c r="G67" s="206">
        <v>0</v>
      </c>
    </row>
    <row r="68" spans="1:7">
      <c r="A68" s="197" t="s">
        <v>56</v>
      </c>
      <c r="B68" s="198"/>
      <c r="C68" s="198"/>
      <c r="D68" s="199"/>
      <c r="E68" s="199"/>
      <c r="F68" s="199"/>
      <c r="G68" s="204"/>
    </row>
    <row r="69" spans="1:7">
      <c r="A69" s="202" t="s">
        <v>57</v>
      </c>
      <c r="B69" s="198"/>
      <c r="C69" s="198"/>
      <c r="D69" s="207"/>
      <c r="E69" s="207"/>
      <c r="F69" s="199"/>
      <c r="G69" s="208">
        <f>C55/C34</f>
        <v>0.11041162227602906</v>
      </c>
    </row>
    <row r="70" spans="1:7">
      <c r="A70" s="202" t="s">
        <v>58</v>
      </c>
      <c r="B70" s="198"/>
      <c r="C70" s="198"/>
      <c r="D70" s="199"/>
      <c r="E70" s="199"/>
      <c r="F70" s="199"/>
      <c r="G70" s="208">
        <f>C57/C34</f>
        <v>0.88958837772397092</v>
      </c>
    </row>
    <row r="71" spans="1:7">
      <c r="A71" s="197" t="s">
        <v>116</v>
      </c>
      <c r="B71" s="198"/>
      <c r="C71" s="198"/>
      <c r="D71" s="199"/>
      <c r="E71" s="199"/>
      <c r="F71" s="199"/>
      <c r="G71" s="204"/>
    </row>
    <row r="72" spans="1:7">
      <c r="A72" s="202" t="s">
        <v>117</v>
      </c>
      <c r="B72" s="198"/>
      <c r="C72" s="198"/>
      <c r="D72" s="199"/>
      <c r="E72" s="199"/>
      <c r="F72" s="199"/>
      <c r="G72" s="204" t="e">
        <f>H14/B17</f>
        <v>#DIV/0!</v>
      </c>
    </row>
    <row r="73" spans="1:7">
      <c r="A73" s="202" t="s">
        <v>118</v>
      </c>
      <c r="B73" s="209"/>
      <c r="C73" s="198"/>
      <c r="D73" s="199"/>
      <c r="E73" s="199"/>
      <c r="F73" s="199"/>
      <c r="G73" s="204" t="e">
        <f>I17/B18</f>
        <v>#DIV/0!</v>
      </c>
    </row>
    <row r="74" spans="1:7">
      <c r="A74" s="197" t="s">
        <v>59</v>
      </c>
      <c r="B74" s="198"/>
      <c r="C74" s="198"/>
      <c r="D74" s="199"/>
      <c r="E74" s="199"/>
      <c r="F74" s="199"/>
      <c r="G74" s="204"/>
    </row>
    <row r="75" spans="1:7">
      <c r="A75" s="202" t="s">
        <v>60</v>
      </c>
      <c r="B75" s="198"/>
      <c r="C75" s="198"/>
      <c r="D75" s="199"/>
      <c r="E75" s="199"/>
      <c r="F75" s="199"/>
      <c r="G75" s="210">
        <f>I60/C57</f>
        <v>2.2645617855198693E-2</v>
      </c>
    </row>
    <row r="76" spans="1:7">
      <c r="A76" s="211"/>
      <c r="B76" s="212"/>
      <c r="C76" s="212"/>
      <c r="D76" s="211"/>
      <c r="E76" s="211"/>
      <c r="F76" s="211"/>
      <c r="G76" s="213"/>
    </row>
    <row r="77" spans="1:7">
      <c r="A77" s="211"/>
      <c r="B77" s="212"/>
      <c r="C77" s="212"/>
      <c r="D77" s="211"/>
      <c r="E77" s="211"/>
      <c r="F77" s="211"/>
      <c r="G77" s="213"/>
    </row>
    <row r="78" spans="1:7">
      <c r="A78" s="211"/>
      <c r="B78" s="212"/>
      <c r="C78" s="212"/>
      <c r="D78" s="211"/>
      <c r="E78" s="211"/>
      <c r="F78" s="211"/>
      <c r="G78" s="213"/>
    </row>
    <row r="80" spans="1:7">
      <c r="A80" s="174"/>
      <c r="D80" s="174"/>
      <c r="E80" s="174"/>
      <c r="F80" s="174"/>
      <c r="G80" s="174"/>
    </row>
    <row r="81" spans="1:7" ht="15">
      <c r="A81" s="50" t="s">
        <v>61</v>
      </c>
      <c r="B81" s="214" t="s">
        <v>62</v>
      </c>
      <c r="C81" s="215"/>
      <c r="G81" s="216"/>
    </row>
    <row r="82" spans="1:7" ht="15">
      <c r="B82" s="217" t="s">
        <v>119</v>
      </c>
    </row>
    <row r="89" spans="1:7">
      <c r="A89" s="181"/>
    </row>
  </sheetData>
  <mergeCells count="2">
    <mergeCell ref="A7:C7"/>
    <mergeCell ref="G7:I7"/>
  </mergeCells>
  <printOptions horizontalCentered="1" verticalCentered="1"/>
  <pageMargins left="0.70866141732283516" right="0.70866141732283516" top="0.74803149606299213" bottom="0.74803149606299213" header="0.31496062992126012" footer="0.31496062992126012"/>
  <pageSetup paperSize="0" scale="56" fitToWidth="0" fitToHeight="0" pageOrder="overThenDown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/>
  </sheetViews>
  <sheetFormatPr baseColWidth="10" defaultColWidth="9.875" defaultRowHeight="18" customHeight="1"/>
  <cols>
    <col min="1" max="1" width="4.5" style="58" customWidth="1"/>
    <col min="2" max="2" width="16.75" style="58" customWidth="1"/>
    <col min="3" max="3" width="11.125" style="118" customWidth="1"/>
    <col min="4" max="4" width="11.375" style="118" customWidth="1"/>
    <col min="5" max="5" width="10.125" style="58" customWidth="1"/>
    <col min="6" max="6" width="10" style="58" customWidth="1"/>
    <col min="7" max="7" width="10.125" style="58" customWidth="1"/>
    <col min="8" max="8" width="9.75" style="58" customWidth="1"/>
    <col min="9" max="10" width="13.625" style="118" customWidth="1"/>
    <col min="11" max="25" width="13.625" style="58" customWidth="1"/>
    <col min="26" max="26" width="9.875" style="58" customWidth="1"/>
    <col min="27" max="16384" width="9.875" style="58"/>
  </cols>
  <sheetData>
    <row r="1" spans="1:13" ht="18" customHeight="1">
      <c r="A1" s="2"/>
      <c r="B1" s="2"/>
      <c r="C1" s="2"/>
      <c r="D1" s="2"/>
      <c r="E1" s="2"/>
      <c r="I1" s="58"/>
      <c r="J1" s="58"/>
    </row>
    <row r="2" spans="1:13" ht="18" customHeight="1">
      <c r="A2" s="2"/>
      <c r="B2" s="2"/>
      <c r="C2" s="2"/>
      <c r="D2" s="2"/>
      <c r="E2" s="2"/>
      <c r="I2" s="58"/>
      <c r="J2" s="58"/>
    </row>
    <row r="3" spans="1:13" ht="18" customHeight="1">
      <c r="A3" s="2"/>
      <c r="B3" s="2" t="s">
        <v>64</v>
      </c>
      <c r="C3" s="2"/>
      <c r="D3" s="2"/>
      <c r="E3" s="2"/>
      <c r="I3" s="58"/>
      <c r="J3" s="58"/>
    </row>
    <row r="4" spans="1:13" ht="18" customHeight="1" thickBot="1">
      <c r="A4" s="2"/>
      <c r="B4" s="2" t="s">
        <v>65</v>
      </c>
      <c r="C4" s="220" t="s">
        <v>95</v>
      </c>
      <c r="D4" s="221"/>
      <c r="E4" s="222"/>
      <c r="F4" s="221"/>
      <c r="G4" s="58" t="s">
        <v>66</v>
      </c>
      <c r="H4" s="223">
        <v>42905</v>
      </c>
      <c r="I4" s="58"/>
      <c r="J4" s="58"/>
    </row>
    <row r="5" spans="1:13" ht="18" customHeight="1" thickBot="1">
      <c r="A5" s="64" t="s">
        <v>67</v>
      </c>
      <c r="B5" s="224" t="s">
        <v>8</v>
      </c>
      <c r="C5" s="66"/>
      <c r="D5" s="225"/>
      <c r="E5" s="68"/>
      <c r="F5" s="69">
        <f>SUM(F6:F9)</f>
        <v>75</v>
      </c>
      <c r="I5" s="58"/>
      <c r="J5" s="58"/>
    </row>
    <row r="6" spans="1:13" ht="18" customHeight="1">
      <c r="A6" s="70">
        <v>1</v>
      </c>
      <c r="B6" s="71" t="s">
        <v>10</v>
      </c>
      <c r="C6" s="71"/>
      <c r="D6" s="72"/>
      <c r="E6" s="73"/>
      <c r="F6" s="74">
        <v>25</v>
      </c>
      <c r="I6" s="58"/>
      <c r="J6" s="58"/>
    </row>
    <row r="7" spans="1:13" ht="18" customHeight="1">
      <c r="A7" s="70"/>
      <c r="B7" s="75" t="s">
        <v>12</v>
      </c>
      <c r="C7" s="71"/>
      <c r="D7" s="72"/>
      <c r="E7" s="73"/>
      <c r="F7" s="74">
        <v>0</v>
      </c>
      <c r="I7" s="58"/>
      <c r="J7" s="58"/>
    </row>
    <row r="8" spans="1:13" ht="18" customHeight="1">
      <c r="A8" s="70"/>
      <c r="B8" s="75" t="s">
        <v>99</v>
      </c>
      <c r="C8" s="71"/>
      <c r="D8" s="72"/>
      <c r="E8" s="73"/>
      <c r="F8" s="74">
        <v>0</v>
      </c>
      <c r="I8" s="58"/>
      <c r="J8" s="58"/>
    </row>
    <row r="9" spans="1:13" ht="18" customHeight="1" thickBot="1">
      <c r="A9" s="70">
        <v>2</v>
      </c>
      <c r="B9" s="75" t="s">
        <v>100</v>
      </c>
      <c r="C9" s="71"/>
      <c r="D9" s="72"/>
      <c r="E9" s="73"/>
      <c r="F9" s="76">
        <v>50</v>
      </c>
      <c r="I9" s="58"/>
      <c r="J9" s="58"/>
    </row>
    <row r="10" spans="1:13" ht="18" hidden="1" customHeight="1" thickBot="1">
      <c r="A10" s="97" t="s">
        <v>67</v>
      </c>
      <c r="B10" s="226" t="s">
        <v>120</v>
      </c>
      <c r="C10" s="99"/>
      <c r="D10" s="100"/>
      <c r="E10" s="227" t="s">
        <v>121</v>
      </c>
      <c r="F10" s="228">
        <f>SUM(F11:F17)</f>
        <v>0</v>
      </c>
      <c r="I10" s="58"/>
      <c r="J10" s="58"/>
      <c r="M10" s="78"/>
    </row>
    <row r="11" spans="1:13" ht="18" hidden="1" customHeight="1">
      <c r="A11" s="229"/>
      <c r="B11" s="230"/>
      <c r="C11" s="231"/>
      <c r="D11" s="232"/>
      <c r="E11" s="233"/>
      <c r="F11" s="234">
        <v>0</v>
      </c>
      <c r="I11" s="58"/>
      <c r="J11" s="58"/>
      <c r="M11" s="78"/>
    </row>
    <row r="12" spans="1:13" ht="18" hidden="1" customHeight="1">
      <c r="A12" s="70"/>
      <c r="B12" s="71"/>
      <c r="C12" s="139"/>
      <c r="D12" s="235"/>
      <c r="E12" s="236"/>
      <c r="F12" s="237"/>
      <c r="I12" s="58"/>
      <c r="J12" s="58"/>
      <c r="M12" s="78"/>
    </row>
    <row r="13" spans="1:13" ht="18" hidden="1" customHeight="1">
      <c r="A13" s="70"/>
      <c r="B13" s="71"/>
      <c r="C13" s="139"/>
      <c r="D13" s="235"/>
      <c r="E13" s="236"/>
      <c r="F13" s="237"/>
      <c r="I13" s="58"/>
      <c r="J13" s="58"/>
      <c r="M13" s="78"/>
    </row>
    <row r="14" spans="1:13" ht="18" hidden="1" customHeight="1">
      <c r="A14" s="70"/>
      <c r="B14" s="71"/>
      <c r="C14" s="139"/>
      <c r="D14" s="235"/>
      <c r="E14" s="236"/>
      <c r="F14" s="237"/>
      <c r="I14" s="58"/>
      <c r="J14" s="2"/>
      <c r="M14" s="78"/>
    </row>
    <row r="15" spans="1:13" ht="18" hidden="1" customHeight="1">
      <c r="A15" s="70"/>
      <c r="B15" s="71"/>
      <c r="C15" s="139"/>
      <c r="D15" s="235"/>
      <c r="E15" s="236"/>
      <c r="F15" s="237"/>
      <c r="I15" s="58"/>
      <c r="J15" s="58"/>
      <c r="M15" s="78"/>
    </row>
    <row r="16" spans="1:13" ht="18" hidden="1" customHeight="1">
      <c r="A16" s="70"/>
      <c r="B16" s="71"/>
      <c r="C16" s="139"/>
      <c r="D16" s="235"/>
      <c r="E16" s="236"/>
      <c r="F16" s="237"/>
      <c r="I16" s="58"/>
      <c r="J16" s="58"/>
      <c r="M16" s="78"/>
    </row>
    <row r="17" spans="1:13" ht="18" hidden="1" customHeight="1">
      <c r="A17" s="70"/>
      <c r="B17" s="71"/>
      <c r="C17" s="139"/>
      <c r="D17" s="235"/>
      <c r="E17" s="236"/>
      <c r="F17" s="238"/>
      <c r="I17" s="58"/>
      <c r="J17" s="58"/>
      <c r="M17" s="78"/>
    </row>
    <row r="18" spans="1:13" ht="18" hidden="1" customHeight="1" thickBot="1">
      <c r="B18" s="239" t="s">
        <v>122</v>
      </c>
      <c r="C18" s="78"/>
      <c r="D18" s="79"/>
      <c r="E18" s="80"/>
      <c r="F18" s="80"/>
      <c r="I18" s="58"/>
      <c r="J18" s="58"/>
    </row>
    <row r="19" spans="1:13" ht="18" customHeight="1" thickBot="1">
      <c r="A19" s="240" t="s">
        <v>123</v>
      </c>
      <c r="B19" s="241" t="s">
        <v>124</v>
      </c>
      <c r="C19" s="242" t="s">
        <v>125</v>
      </c>
      <c r="D19" s="243" t="s">
        <v>126</v>
      </c>
      <c r="E19" s="244" t="s">
        <v>127</v>
      </c>
      <c r="F19" s="244" t="s">
        <v>128</v>
      </c>
      <c r="G19" s="240" t="s">
        <v>129</v>
      </c>
      <c r="H19" s="240" t="s">
        <v>130</v>
      </c>
      <c r="I19" s="58"/>
      <c r="J19" s="58"/>
    </row>
    <row r="20" spans="1:13" ht="18" customHeight="1">
      <c r="A20" s="89">
        <v>1</v>
      </c>
      <c r="B20" s="245" t="s">
        <v>131</v>
      </c>
      <c r="C20" s="246">
        <v>1.1000000000000001</v>
      </c>
      <c r="D20" s="247">
        <v>3</v>
      </c>
      <c r="E20" s="248">
        <f t="shared" ref="E20:E33" si="0">C20*A20</f>
        <v>1.1000000000000001</v>
      </c>
      <c r="F20" s="248">
        <f t="shared" ref="F20:F33" si="1">D20*A20</f>
        <v>3</v>
      </c>
      <c r="G20" s="248">
        <f t="shared" ref="G20:G33" si="2">F20-E20</f>
        <v>1.9</v>
      </c>
      <c r="H20" s="249">
        <f t="shared" ref="H20:H34" si="3">G20/F20</f>
        <v>0.6333333333333333</v>
      </c>
      <c r="I20" s="58"/>
      <c r="J20" s="58"/>
    </row>
    <row r="21" spans="1:13" ht="18" customHeight="1">
      <c r="A21" s="89">
        <v>1</v>
      </c>
      <c r="B21" s="245" t="s">
        <v>132</v>
      </c>
      <c r="C21" s="246">
        <v>1</v>
      </c>
      <c r="D21" s="250">
        <v>2.5</v>
      </c>
      <c r="E21" s="237">
        <f t="shared" si="0"/>
        <v>1</v>
      </c>
      <c r="F21" s="237">
        <f t="shared" si="1"/>
        <v>2.5</v>
      </c>
      <c r="G21" s="237">
        <f t="shared" si="2"/>
        <v>1.5</v>
      </c>
      <c r="H21" s="251">
        <f t="shared" si="3"/>
        <v>0.6</v>
      </c>
      <c r="I21" s="58"/>
      <c r="J21" s="58"/>
    </row>
    <row r="22" spans="1:13" ht="14.25" hidden="1" customHeight="1">
      <c r="A22" s="89"/>
      <c r="B22" s="245"/>
      <c r="C22" s="246">
        <v>0</v>
      </c>
      <c r="D22" s="250">
        <v>0</v>
      </c>
      <c r="E22" s="237">
        <f t="shared" si="0"/>
        <v>0</v>
      </c>
      <c r="F22" s="237">
        <f t="shared" si="1"/>
        <v>0</v>
      </c>
      <c r="G22" s="237">
        <f t="shared" si="2"/>
        <v>0</v>
      </c>
      <c r="H22" s="251" t="e">
        <f t="shared" si="3"/>
        <v>#DIV/0!</v>
      </c>
      <c r="I22" s="58"/>
      <c r="J22" s="58"/>
    </row>
    <row r="23" spans="1:13" ht="18" hidden="1" customHeight="1">
      <c r="A23" s="89"/>
      <c r="B23" s="245"/>
      <c r="C23" s="246"/>
      <c r="D23" s="250"/>
      <c r="E23" s="237">
        <f t="shared" si="0"/>
        <v>0</v>
      </c>
      <c r="F23" s="237">
        <f t="shared" si="1"/>
        <v>0</v>
      </c>
      <c r="G23" s="237">
        <f t="shared" si="2"/>
        <v>0</v>
      </c>
      <c r="H23" s="251" t="e">
        <f t="shared" si="3"/>
        <v>#DIV/0!</v>
      </c>
      <c r="I23" s="58"/>
      <c r="J23" s="58"/>
    </row>
    <row r="24" spans="1:13" ht="18" hidden="1" customHeight="1">
      <c r="A24" s="89"/>
      <c r="B24" s="245"/>
      <c r="C24" s="252">
        <v>0</v>
      </c>
      <c r="D24" s="250">
        <v>0</v>
      </c>
      <c r="E24" s="237">
        <f t="shared" si="0"/>
        <v>0</v>
      </c>
      <c r="F24" s="237">
        <f t="shared" si="1"/>
        <v>0</v>
      </c>
      <c r="G24" s="237">
        <f t="shared" si="2"/>
        <v>0</v>
      </c>
      <c r="H24" s="251" t="e">
        <f t="shared" si="3"/>
        <v>#DIV/0!</v>
      </c>
      <c r="I24" s="58"/>
      <c r="J24" s="58"/>
    </row>
    <row r="25" spans="1:13" ht="18" hidden="1" customHeight="1">
      <c r="A25" s="89"/>
      <c r="B25" s="245"/>
      <c r="C25" s="252"/>
      <c r="D25" s="250"/>
      <c r="E25" s="237">
        <f t="shared" si="0"/>
        <v>0</v>
      </c>
      <c r="F25" s="237">
        <f t="shared" si="1"/>
        <v>0</v>
      </c>
      <c r="G25" s="237">
        <f t="shared" si="2"/>
        <v>0</v>
      </c>
      <c r="H25" s="251" t="e">
        <f t="shared" si="3"/>
        <v>#DIV/0!</v>
      </c>
      <c r="I25" s="58"/>
      <c r="J25" s="58"/>
    </row>
    <row r="26" spans="1:13" ht="18" hidden="1" customHeight="1">
      <c r="A26" s="89"/>
      <c r="B26" s="126"/>
      <c r="C26" s="252"/>
      <c r="D26" s="250"/>
      <c r="E26" s="237">
        <f t="shared" si="0"/>
        <v>0</v>
      </c>
      <c r="F26" s="237">
        <f t="shared" si="1"/>
        <v>0</v>
      </c>
      <c r="G26" s="237">
        <f t="shared" si="2"/>
        <v>0</v>
      </c>
      <c r="H26" s="251" t="e">
        <f t="shared" si="3"/>
        <v>#DIV/0!</v>
      </c>
      <c r="I26" s="58"/>
      <c r="J26" s="58"/>
    </row>
    <row r="27" spans="1:13" ht="18" hidden="1" customHeight="1">
      <c r="A27" s="89"/>
      <c r="B27" s="126"/>
      <c r="C27" s="237"/>
      <c r="D27" s="237"/>
      <c r="E27" s="237">
        <f t="shared" si="0"/>
        <v>0</v>
      </c>
      <c r="F27" s="237">
        <f t="shared" si="1"/>
        <v>0</v>
      </c>
      <c r="G27" s="237">
        <f t="shared" si="2"/>
        <v>0</v>
      </c>
      <c r="H27" s="251" t="e">
        <f t="shared" si="3"/>
        <v>#DIV/0!</v>
      </c>
      <c r="I27" s="58"/>
      <c r="J27" s="58"/>
    </row>
    <row r="28" spans="1:13" ht="18" hidden="1" customHeight="1">
      <c r="A28" s="89"/>
      <c r="B28" s="126"/>
      <c r="C28" s="237"/>
      <c r="D28" s="237"/>
      <c r="E28" s="237">
        <f t="shared" si="0"/>
        <v>0</v>
      </c>
      <c r="F28" s="237">
        <f t="shared" si="1"/>
        <v>0</v>
      </c>
      <c r="G28" s="237">
        <f t="shared" si="2"/>
        <v>0</v>
      </c>
      <c r="H28" s="251" t="e">
        <f t="shared" si="3"/>
        <v>#DIV/0!</v>
      </c>
      <c r="I28" s="58"/>
      <c r="J28" s="58"/>
    </row>
    <row r="29" spans="1:13" ht="18" hidden="1" customHeight="1">
      <c r="A29" s="89"/>
      <c r="B29" s="126"/>
      <c r="C29" s="237"/>
      <c r="D29" s="237"/>
      <c r="E29" s="237">
        <f t="shared" si="0"/>
        <v>0</v>
      </c>
      <c r="F29" s="237">
        <f t="shared" si="1"/>
        <v>0</v>
      </c>
      <c r="G29" s="237">
        <f t="shared" si="2"/>
        <v>0</v>
      </c>
      <c r="H29" s="251" t="e">
        <f t="shared" si="3"/>
        <v>#DIV/0!</v>
      </c>
      <c r="I29" s="58"/>
      <c r="J29" s="58"/>
    </row>
    <row r="30" spans="1:13" ht="18" hidden="1" customHeight="1">
      <c r="A30" s="89"/>
      <c r="B30" s="126"/>
      <c r="C30" s="252"/>
      <c r="D30" s="250"/>
      <c r="E30" s="237">
        <f t="shared" si="0"/>
        <v>0</v>
      </c>
      <c r="F30" s="237">
        <f t="shared" si="1"/>
        <v>0</v>
      </c>
      <c r="G30" s="237">
        <f t="shared" si="2"/>
        <v>0</v>
      </c>
      <c r="H30" s="251" t="e">
        <f t="shared" si="3"/>
        <v>#DIV/0!</v>
      </c>
      <c r="I30" s="58"/>
      <c r="J30" s="58"/>
    </row>
    <row r="31" spans="1:13" ht="18" hidden="1" customHeight="1">
      <c r="A31" s="89"/>
      <c r="B31" s="126"/>
      <c r="C31" s="252"/>
      <c r="D31" s="250"/>
      <c r="E31" s="237">
        <f t="shared" si="0"/>
        <v>0</v>
      </c>
      <c r="F31" s="237">
        <f t="shared" si="1"/>
        <v>0</v>
      </c>
      <c r="G31" s="237">
        <f t="shared" si="2"/>
        <v>0</v>
      </c>
      <c r="H31" s="251" t="e">
        <f t="shared" si="3"/>
        <v>#DIV/0!</v>
      </c>
      <c r="I31" s="58"/>
      <c r="J31" s="58"/>
    </row>
    <row r="32" spans="1:13" ht="18" hidden="1" customHeight="1">
      <c r="A32" s="89"/>
      <c r="B32" s="126"/>
      <c r="C32" s="252"/>
      <c r="D32" s="250"/>
      <c r="E32" s="237">
        <f t="shared" si="0"/>
        <v>0</v>
      </c>
      <c r="F32" s="237">
        <f t="shared" si="1"/>
        <v>0</v>
      </c>
      <c r="G32" s="237">
        <f t="shared" si="2"/>
        <v>0</v>
      </c>
      <c r="H32" s="251" t="e">
        <f t="shared" si="3"/>
        <v>#DIV/0!</v>
      </c>
      <c r="I32" s="58"/>
      <c r="J32" s="58"/>
    </row>
    <row r="33" spans="1:8" s="58" customFormat="1" ht="18" customHeight="1">
      <c r="A33" s="89">
        <v>1</v>
      </c>
      <c r="B33" s="126" t="s">
        <v>133</v>
      </c>
      <c r="C33" s="252">
        <v>0.5</v>
      </c>
      <c r="D33" s="250">
        <v>1</v>
      </c>
      <c r="E33" s="237">
        <f t="shared" si="0"/>
        <v>0.5</v>
      </c>
      <c r="F33" s="237">
        <f t="shared" si="1"/>
        <v>1</v>
      </c>
      <c r="G33" s="237">
        <f t="shared" si="2"/>
        <v>0.5</v>
      </c>
      <c r="H33" s="251">
        <f t="shared" si="3"/>
        <v>0.5</v>
      </c>
    </row>
    <row r="34" spans="1:8" s="58" customFormat="1" ht="18" customHeight="1">
      <c r="A34" s="89"/>
      <c r="B34" s="126"/>
      <c r="C34" s="253">
        <f>SUM(C20:C33)</f>
        <v>2.6</v>
      </c>
      <c r="D34" s="253">
        <f>SUM(D20:D33)</f>
        <v>6.5</v>
      </c>
      <c r="E34" s="253">
        <f>SUM(E20:E33)</f>
        <v>2.6</v>
      </c>
      <c r="F34" s="253">
        <f>SUM(F20:F33)</f>
        <v>6.5</v>
      </c>
      <c r="G34" s="253">
        <f>SUM(G20:G33)</f>
        <v>3.9</v>
      </c>
      <c r="H34" s="254">
        <f t="shared" si="3"/>
        <v>0.6</v>
      </c>
    </row>
    <row r="35" spans="1:8" s="58" customFormat="1" ht="18" customHeight="1" thickBot="1">
      <c r="B35" s="255" t="s">
        <v>18</v>
      </c>
      <c r="C35" s="118"/>
      <c r="D35" s="256"/>
      <c r="E35" s="80"/>
      <c r="F35" s="80"/>
      <c r="H35" s="257">
        <f>1-H34</f>
        <v>0.4</v>
      </c>
    </row>
    <row r="36" spans="1:8" s="58" customFormat="1" ht="18" customHeight="1" thickBot="1">
      <c r="B36" s="239" t="s">
        <v>134</v>
      </c>
      <c r="C36" s="153"/>
      <c r="D36" s="258"/>
      <c r="E36" s="259"/>
      <c r="F36" s="259"/>
      <c r="G36" s="260"/>
    </row>
    <row r="37" spans="1:8" s="58" customFormat="1" ht="18" hidden="1" customHeight="1">
      <c r="B37" s="239"/>
      <c r="C37" s="78"/>
      <c r="D37" s="79"/>
      <c r="E37" s="80"/>
      <c r="F37" s="80"/>
      <c r="G37" s="81"/>
    </row>
    <row r="38" spans="1:8" s="58" customFormat="1" ht="18" hidden="1" customHeight="1">
      <c r="B38" s="239"/>
      <c r="C38" s="78"/>
      <c r="D38" s="79"/>
      <c r="E38" s="80"/>
      <c r="F38" s="80"/>
      <c r="G38" s="81"/>
      <c r="H38" s="257"/>
    </row>
    <row r="39" spans="1:8" s="58" customFormat="1" ht="18" customHeight="1" thickBot="1">
      <c r="B39" s="239"/>
      <c r="C39" s="78"/>
      <c r="D39" s="79"/>
      <c r="E39" s="80"/>
      <c r="F39" s="80"/>
      <c r="G39" s="81"/>
    </row>
    <row r="40" spans="1:8" s="58" customFormat="1" ht="18" hidden="1" customHeight="1">
      <c r="B40" s="239"/>
      <c r="C40" s="78"/>
      <c r="D40" s="79"/>
      <c r="E40" s="80"/>
      <c r="F40" s="80"/>
      <c r="G40" s="81"/>
    </row>
    <row r="41" spans="1:8" s="58" customFormat="1" ht="18" hidden="1" customHeight="1">
      <c r="B41" s="239"/>
      <c r="C41" s="78"/>
      <c r="D41" s="79"/>
      <c r="E41" s="80"/>
      <c r="F41" s="80"/>
      <c r="G41" s="81"/>
    </row>
    <row r="42" spans="1:8" s="58" customFormat="1" ht="18" hidden="1" customHeight="1">
      <c r="B42" s="239"/>
      <c r="C42" s="78"/>
      <c r="D42" s="79"/>
      <c r="E42" s="80"/>
      <c r="F42" s="80"/>
      <c r="G42" s="81"/>
    </row>
    <row r="43" spans="1:8" s="58" customFormat="1" ht="18" hidden="1" customHeight="1">
      <c r="B43" s="239"/>
      <c r="C43" s="78"/>
      <c r="D43" s="79"/>
      <c r="E43" s="80"/>
      <c r="F43" s="80"/>
      <c r="G43" s="81"/>
    </row>
    <row r="44" spans="1:8" s="58" customFormat="1" ht="18" hidden="1" customHeight="1">
      <c r="B44" s="239"/>
      <c r="C44" s="78"/>
      <c r="D44" s="79"/>
      <c r="E44" s="80"/>
      <c r="F44" s="80"/>
      <c r="G44" s="81"/>
    </row>
    <row r="45" spans="1:8" s="58" customFormat="1" ht="18" hidden="1" customHeight="1">
      <c r="B45" s="239"/>
      <c r="C45" s="78"/>
      <c r="D45" s="79"/>
      <c r="E45" s="80"/>
      <c r="F45" s="80"/>
      <c r="G45" s="81"/>
    </row>
    <row r="46" spans="1:8" s="58" customFormat="1" ht="18" hidden="1" customHeight="1">
      <c r="B46" s="239"/>
      <c r="C46" s="78"/>
      <c r="D46" s="79"/>
      <c r="E46" s="80"/>
      <c r="F46" s="80"/>
      <c r="G46" s="81"/>
    </row>
    <row r="47" spans="1:8" s="58" customFormat="1" ht="18" hidden="1" customHeight="1">
      <c r="B47" s="239"/>
      <c r="C47" s="78"/>
      <c r="D47" s="79"/>
      <c r="E47" s="80"/>
      <c r="F47" s="80"/>
      <c r="G47" s="81"/>
    </row>
    <row r="48" spans="1:8" s="58" customFormat="1" ht="18" hidden="1" customHeight="1" thickBot="1">
      <c r="B48" s="239" t="s">
        <v>20</v>
      </c>
      <c r="C48" s="78"/>
      <c r="D48" s="79"/>
      <c r="E48" s="80"/>
      <c r="F48" s="80"/>
    </row>
    <row r="49" spans="1:7" s="58" customFormat="1" ht="18" hidden="1" customHeight="1" thickBot="1">
      <c r="A49" s="240" t="s">
        <v>67</v>
      </c>
      <c r="B49" s="316" t="s">
        <v>68</v>
      </c>
      <c r="C49" s="316"/>
      <c r="D49" s="243" t="s">
        <v>69</v>
      </c>
      <c r="E49" s="244" t="s">
        <v>70</v>
      </c>
      <c r="F49" s="244" t="s">
        <v>71</v>
      </c>
      <c r="G49" s="240" t="s">
        <v>72</v>
      </c>
    </row>
    <row r="50" spans="1:7" s="58" customFormat="1" ht="18" hidden="1" customHeight="1">
      <c r="A50" s="85"/>
      <c r="B50" s="169"/>
      <c r="C50" s="169"/>
      <c r="D50" s="86"/>
      <c r="E50" s="87"/>
      <c r="F50" s="87"/>
      <c r="G50" s="248"/>
    </row>
    <row r="51" spans="1:7" s="58" customFormat="1" ht="18" hidden="1" customHeight="1">
      <c r="A51" s="89"/>
      <c r="B51" s="170"/>
      <c r="C51" s="170"/>
      <c r="D51" s="90"/>
      <c r="E51" s="91"/>
      <c r="F51" s="91"/>
      <c r="G51" s="237"/>
    </row>
    <row r="52" spans="1:7" s="58" customFormat="1" ht="18" hidden="1" customHeight="1">
      <c r="A52" s="89"/>
      <c r="B52" s="170"/>
      <c r="C52" s="170"/>
      <c r="D52" s="90"/>
      <c r="E52" s="91"/>
      <c r="F52" s="91"/>
      <c r="G52" s="237"/>
    </row>
    <row r="53" spans="1:7" s="58" customFormat="1" ht="18" hidden="1" customHeight="1">
      <c r="A53" s="89"/>
      <c r="B53" s="170"/>
      <c r="C53" s="170"/>
      <c r="D53" s="90"/>
      <c r="E53" s="91"/>
      <c r="F53" s="91"/>
      <c r="G53" s="237"/>
    </row>
    <row r="54" spans="1:7" s="58" customFormat="1" ht="18" hidden="1" customHeight="1" thickBot="1">
      <c r="A54" s="93"/>
      <c r="B54" s="171"/>
      <c r="C54" s="171"/>
      <c r="D54" s="94"/>
      <c r="E54" s="95"/>
      <c r="F54" s="95"/>
      <c r="G54" s="261"/>
    </row>
    <row r="55" spans="1:7" s="58" customFormat="1" ht="18" customHeight="1" thickBot="1">
      <c r="A55" s="97"/>
      <c r="B55" s="98" t="s">
        <v>76</v>
      </c>
      <c r="C55" s="99"/>
      <c r="D55" s="100"/>
      <c r="E55" s="101"/>
      <c r="F55" s="101"/>
      <c r="G55" s="260">
        <f>SUM(G50:G54)</f>
        <v>0</v>
      </c>
    </row>
    <row r="56" spans="1:7" s="58" customFormat="1" ht="18" customHeight="1">
      <c r="B56" s="239" t="s">
        <v>104</v>
      </c>
      <c r="C56" s="78"/>
      <c r="D56" s="79"/>
      <c r="E56" s="80"/>
      <c r="F56" s="80"/>
    </row>
    <row r="57" spans="1:7" s="58" customFormat="1" ht="18" customHeight="1">
      <c r="A57" s="262"/>
      <c r="B57" s="317" t="s">
        <v>68</v>
      </c>
      <c r="C57" s="317"/>
      <c r="D57" s="263" t="s">
        <v>69</v>
      </c>
      <c r="E57" s="264" t="s">
        <v>135</v>
      </c>
      <c r="F57" s="264" t="s">
        <v>136</v>
      </c>
      <c r="G57" s="262" t="s">
        <v>72</v>
      </c>
    </row>
    <row r="58" spans="1:7" s="58" customFormat="1" ht="18" hidden="1" customHeight="1">
      <c r="A58" s="89"/>
      <c r="B58" s="170"/>
      <c r="C58" s="170"/>
      <c r="D58" s="265"/>
      <c r="E58" s="266"/>
      <c r="F58" s="266"/>
      <c r="G58" s="267">
        <v>0</v>
      </c>
    </row>
    <row r="59" spans="1:7" s="58" customFormat="1" ht="18" hidden="1" customHeight="1">
      <c r="A59" s="89"/>
      <c r="B59" s="170"/>
      <c r="C59" s="170"/>
      <c r="D59" s="265"/>
      <c r="E59" s="266"/>
      <c r="F59" s="266"/>
      <c r="G59" s="267">
        <v>0</v>
      </c>
    </row>
    <row r="60" spans="1:7" s="58" customFormat="1" ht="18" hidden="1" customHeight="1">
      <c r="A60" s="89"/>
      <c r="B60" s="170"/>
      <c r="C60" s="170"/>
      <c r="D60" s="265"/>
      <c r="E60" s="266"/>
      <c r="F60" s="266"/>
      <c r="G60" s="267">
        <v>0</v>
      </c>
    </row>
    <row r="61" spans="1:7" s="58" customFormat="1" ht="18" hidden="1" customHeight="1">
      <c r="A61" s="89">
        <v>690</v>
      </c>
      <c r="B61" s="170"/>
      <c r="C61" s="170"/>
      <c r="D61" s="265"/>
      <c r="E61" s="266"/>
      <c r="F61" s="266"/>
      <c r="G61" s="267">
        <v>0</v>
      </c>
    </row>
    <row r="62" spans="1:7" s="58" customFormat="1" ht="18" hidden="1" customHeight="1">
      <c r="A62" s="89"/>
      <c r="B62" s="170"/>
      <c r="C62" s="170"/>
      <c r="D62" s="265"/>
      <c r="E62" s="266"/>
      <c r="F62" s="266"/>
      <c r="G62" s="267">
        <v>0</v>
      </c>
    </row>
    <row r="63" spans="1:7" s="58" customFormat="1" ht="18" hidden="1" customHeight="1">
      <c r="A63" s="138"/>
      <c r="B63" s="170"/>
      <c r="C63" s="170"/>
      <c r="D63" s="268"/>
      <c r="E63" s="266"/>
      <c r="F63" s="266"/>
      <c r="G63" s="267">
        <v>0</v>
      </c>
    </row>
    <row r="64" spans="1:7" s="58" customFormat="1" ht="18" hidden="1" customHeight="1">
      <c r="A64" s="89"/>
      <c r="B64" s="170"/>
      <c r="C64" s="170"/>
      <c r="D64" s="265"/>
      <c r="E64" s="266"/>
      <c r="F64" s="266"/>
      <c r="G64" s="267">
        <v>0</v>
      </c>
    </row>
    <row r="65" spans="1:7" s="58" customFormat="1" ht="18" customHeight="1" thickBot="1">
      <c r="A65" s="89"/>
      <c r="B65" s="318" t="s">
        <v>76</v>
      </c>
      <c r="C65" s="318"/>
      <c r="D65" s="265"/>
      <c r="E65" s="266"/>
      <c r="F65" s="266"/>
      <c r="G65" s="267">
        <v>0</v>
      </c>
    </row>
    <row r="66" spans="1:7" s="58" customFormat="1" ht="18" customHeight="1" thickBot="1">
      <c r="B66" s="255" t="s">
        <v>25</v>
      </c>
      <c r="C66" s="118"/>
      <c r="D66" s="256"/>
      <c r="E66" s="80"/>
      <c r="F66" s="80"/>
      <c r="G66" s="269">
        <f>G67+G68+G69+G70+G71</f>
        <v>10250</v>
      </c>
    </row>
    <row r="67" spans="1:7" s="58" customFormat="1" ht="18" customHeight="1">
      <c r="B67" s="114" t="s">
        <v>27</v>
      </c>
      <c r="C67" s="115"/>
      <c r="D67" s="115"/>
      <c r="E67" s="115"/>
      <c r="F67" s="270"/>
      <c r="G67" s="271">
        <v>10000</v>
      </c>
    </row>
    <row r="68" spans="1:7" s="58" customFormat="1" ht="18" customHeight="1">
      <c r="B68" s="114" t="s">
        <v>28</v>
      </c>
      <c r="C68" s="115"/>
      <c r="D68" s="115"/>
      <c r="E68" s="115"/>
      <c r="F68" s="270"/>
      <c r="G68" s="272">
        <v>0</v>
      </c>
    </row>
    <row r="69" spans="1:7" s="58" customFormat="1" ht="18" customHeight="1">
      <c r="B69" s="114" t="s">
        <v>29</v>
      </c>
      <c r="C69" s="115"/>
      <c r="D69" s="115"/>
      <c r="E69" s="115"/>
      <c r="F69" s="270"/>
      <c r="G69" s="272">
        <v>250</v>
      </c>
    </row>
    <row r="70" spans="1:7" s="58" customFormat="1" ht="18" customHeight="1">
      <c r="B70" s="114" t="s">
        <v>20</v>
      </c>
      <c r="C70" s="115"/>
      <c r="D70" s="115"/>
      <c r="E70" s="115"/>
      <c r="F70" s="270"/>
      <c r="G70" s="272">
        <v>0</v>
      </c>
    </row>
    <row r="71" spans="1:7" s="58" customFormat="1" ht="18" customHeight="1">
      <c r="B71" s="114" t="s">
        <v>30</v>
      </c>
      <c r="C71" s="115"/>
      <c r="D71" s="115"/>
      <c r="E71" s="115"/>
      <c r="F71" s="270"/>
      <c r="G71" s="272">
        <v>0</v>
      </c>
    </row>
    <row r="72" spans="1:7" s="58" customFormat="1" ht="18" customHeight="1">
      <c r="B72" s="103"/>
      <c r="C72" s="78"/>
      <c r="D72" s="79"/>
      <c r="E72" s="80"/>
      <c r="F72" s="80"/>
    </row>
    <row r="73" spans="1:7" s="58" customFormat="1" ht="18" hidden="1" customHeight="1">
      <c r="B73" s="103"/>
      <c r="C73" s="78"/>
      <c r="D73" s="79"/>
      <c r="E73" s="80"/>
      <c r="F73" s="80"/>
    </row>
    <row r="74" spans="1:7" s="58" customFormat="1" ht="18" hidden="1" customHeight="1">
      <c r="B74" s="103"/>
      <c r="C74" s="78"/>
      <c r="D74" s="79"/>
      <c r="E74" s="80"/>
      <c r="F74" s="80"/>
    </row>
    <row r="75" spans="1:7" s="58" customFormat="1" ht="18" hidden="1" customHeight="1">
      <c r="B75" s="103"/>
      <c r="C75" s="78"/>
      <c r="D75" s="79"/>
      <c r="E75" s="80"/>
      <c r="F75" s="80"/>
    </row>
    <row r="76" spans="1:7" s="58" customFormat="1" ht="18" hidden="1" customHeight="1">
      <c r="B76" s="103"/>
      <c r="C76" s="78"/>
      <c r="D76" s="79"/>
      <c r="E76" s="80"/>
      <c r="F76" s="80"/>
    </row>
    <row r="77" spans="1:7" s="58" customFormat="1" ht="18" hidden="1" customHeight="1">
      <c r="B77" s="103"/>
      <c r="C77" s="78"/>
      <c r="D77" s="79"/>
      <c r="E77" s="80"/>
      <c r="F77" s="80"/>
    </row>
    <row r="78" spans="1:7" s="58" customFormat="1" ht="18" hidden="1" customHeight="1">
      <c r="B78" s="103"/>
      <c r="C78" s="78"/>
      <c r="D78" s="79"/>
      <c r="E78" s="80"/>
      <c r="F78" s="80"/>
    </row>
    <row r="79" spans="1:7" s="58" customFormat="1" ht="18" hidden="1" customHeight="1">
      <c r="B79" s="103"/>
      <c r="C79" s="78"/>
      <c r="D79" s="79"/>
      <c r="E79" s="80"/>
      <c r="F79" s="80"/>
    </row>
    <row r="80" spans="1:7" s="58" customFormat="1" ht="18" hidden="1" customHeight="1">
      <c r="B80" s="103"/>
      <c r="C80" s="78"/>
      <c r="D80" s="79"/>
      <c r="E80" s="80"/>
      <c r="F80" s="80"/>
    </row>
    <row r="81" spans="1:8" s="58" customFormat="1" ht="18" hidden="1" customHeight="1">
      <c r="B81" s="103"/>
      <c r="C81" s="78"/>
      <c r="D81" s="79"/>
      <c r="E81" s="80"/>
      <c r="F81" s="80"/>
    </row>
    <row r="82" spans="1:8" s="58" customFormat="1" ht="18" hidden="1" customHeight="1">
      <c r="B82" s="103"/>
      <c r="C82" s="78"/>
      <c r="D82" s="79"/>
      <c r="E82" s="80"/>
      <c r="F82" s="80"/>
    </row>
    <row r="83" spans="1:8" s="58" customFormat="1" ht="18" hidden="1" customHeight="1">
      <c r="B83" s="103"/>
      <c r="C83" s="78"/>
      <c r="D83" s="79"/>
      <c r="E83" s="80"/>
      <c r="F83" s="80"/>
    </row>
    <row r="84" spans="1:8" s="58" customFormat="1" ht="18" hidden="1" customHeight="1">
      <c r="B84" s="103"/>
      <c r="C84" s="78"/>
      <c r="D84" s="79"/>
      <c r="E84" s="80"/>
      <c r="F84" s="80"/>
    </row>
    <row r="85" spans="1:8" s="58" customFormat="1" ht="18" customHeight="1">
      <c r="B85" s="103" t="s">
        <v>78</v>
      </c>
      <c r="C85" s="118"/>
      <c r="D85" s="79"/>
      <c r="E85" s="80"/>
      <c r="F85" s="80"/>
    </row>
    <row r="86" spans="1:8" s="58" customFormat="1" ht="18" customHeight="1">
      <c r="B86" s="273" t="s">
        <v>34</v>
      </c>
      <c r="C86" s="118"/>
      <c r="D86" s="256" t="s">
        <v>79</v>
      </c>
      <c r="E86" s="80"/>
      <c r="F86" s="80"/>
    </row>
    <row r="87" spans="1:8" s="58" customFormat="1" ht="18" hidden="1" customHeight="1" thickBot="1">
      <c r="B87" s="239" t="s">
        <v>137</v>
      </c>
      <c r="C87" s="78"/>
      <c r="D87" s="79"/>
      <c r="E87" s="80"/>
      <c r="F87" s="80"/>
      <c r="G87" s="274">
        <f>G89+G90+G91+G92</f>
        <v>0</v>
      </c>
    </row>
    <row r="88" spans="1:8" s="58" customFormat="1" ht="18" hidden="1" customHeight="1">
      <c r="A88" s="138" t="s">
        <v>67</v>
      </c>
      <c r="B88" s="71" t="s">
        <v>138</v>
      </c>
      <c r="C88" s="275"/>
      <c r="D88" s="276" t="s">
        <v>139</v>
      </c>
      <c r="E88" s="236"/>
      <c r="F88" s="277"/>
      <c r="G88" s="278" t="s">
        <v>72</v>
      </c>
    </row>
    <row r="89" spans="1:8" s="58" customFormat="1" ht="18" hidden="1" customHeight="1">
      <c r="A89" s="138">
        <v>1</v>
      </c>
      <c r="B89" s="71"/>
      <c r="C89" s="275"/>
      <c r="D89" s="276" t="s">
        <v>140</v>
      </c>
      <c r="E89" s="236"/>
      <c r="F89" s="277"/>
      <c r="G89" s="272">
        <v>0</v>
      </c>
    </row>
    <row r="90" spans="1:8" s="58" customFormat="1" ht="18" hidden="1" customHeight="1">
      <c r="A90" s="138">
        <v>2</v>
      </c>
      <c r="B90" s="71"/>
      <c r="C90" s="275"/>
      <c r="D90" s="276" t="s">
        <v>140</v>
      </c>
      <c r="E90" s="236"/>
      <c r="F90" s="277"/>
      <c r="G90" s="272">
        <v>0</v>
      </c>
    </row>
    <row r="91" spans="1:8" s="58" customFormat="1" ht="18" hidden="1" customHeight="1">
      <c r="A91" s="138">
        <v>3</v>
      </c>
      <c r="B91" s="71"/>
      <c r="C91" s="275"/>
      <c r="D91" s="279" t="s">
        <v>140</v>
      </c>
      <c r="E91" s="259"/>
      <c r="F91" s="280"/>
      <c r="G91" s="272">
        <v>0</v>
      </c>
    </row>
    <row r="92" spans="1:8" s="58" customFormat="1" ht="18" hidden="1" customHeight="1">
      <c r="A92" s="138">
        <v>4</v>
      </c>
      <c r="B92" s="71"/>
      <c r="C92" s="275"/>
      <c r="D92" s="236" t="s">
        <v>140</v>
      </c>
      <c r="E92" s="236"/>
      <c r="F92" s="277"/>
      <c r="G92" s="272">
        <v>0</v>
      </c>
    </row>
    <row r="93" spans="1:8" s="58" customFormat="1" ht="18" hidden="1" customHeight="1">
      <c r="A93" s="138">
        <v>5</v>
      </c>
      <c r="B93" s="71"/>
      <c r="C93" s="275"/>
      <c r="D93" s="279"/>
      <c r="E93" s="259"/>
      <c r="F93" s="280"/>
      <c r="G93" s="89"/>
    </row>
    <row r="94" spans="1:8" s="58" customFormat="1" ht="18" customHeight="1">
      <c r="A94" s="262" t="s">
        <v>67</v>
      </c>
      <c r="B94" s="281" t="s">
        <v>80</v>
      </c>
      <c r="C94" s="253" t="s">
        <v>81</v>
      </c>
      <c r="D94" s="263" t="s">
        <v>82</v>
      </c>
      <c r="E94" s="264" t="s">
        <v>83</v>
      </c>
      <c r="F94" s="264" t="s">
        <v>84</v>
      </c>
      <c r="G94" s="262" t="s">
        <v>85</v>
      </c>
      <c r="H94" s="262" t="s">
        <v>86</v>
      </c>
    </row>
    <row r="95" spans="1:8" s="58" customFormat="1" ht="19.5" customHeight="1">
      <c r="A95" s="89"/>
      <c r="B95" s="126" t="s">
        <v>32</v>
      </c>
      <c r="C95" s="127">
        <v>100</v>
      </c>
      <c r="D95" s="128">
        <v>100</v>
      </c>
      <c r="E95" s="89" t="s">
        <v>141</v>
      </c>
      <c r="F95" s="129">
        <v>60</v>
      </c>
      <c r="G95" s="129">
        <f t="shared" ref="G95:G101" si="4">F95*2</f>
        <v>120</v>
      </c>
      <c r="H95" s="129">
        <v>0</v>
      </c>
    </row>
    <row r="96" spans="1:8" s="58" customFormat="1" ht="18" hidden="1" customHeight="1">
      <c r="A96" s="89"/>
      <c r="B96" s="126"/>
      <c r="C96" s="127"/>
      <c r="D96" s="128"/>
      <c r="E96" s="89"/>
      <c r="F96" s="129">
        <v>0</v>
      </c>
      <c r="G96" s="129">
        <f t="shared" si="4"/>
        <v>0</v>
      </c>
      <c r="H96" s="129">
        <v>0</v>
      </c>
    </row>
    <row r="97" spans="1:13" ht="16.5" customHeight="1">
      <c r="A97" s="89"/>
      <c r="B97" s="126" t="s">
        <v>108</v>
      </c>
      <c r="C97" s="127">
        <v>200</v>
      </c>
      <c r="D97" s="128">
        <v>200</v>
      </c>
      <c r="E97" s="89" t="s">
        <v>141</v>
      </c>
      <c r="F97" s="129">
        <v>48</v>
      </c>
      <c r="G97" s="129">
        <f t="shared" si="4"/>
        <v>96</v>
      </c>
      <c r="H97" s="129">
        <v>0</v>
      </c>
      <c r="I97" s="58"/>
      <c r="J97" s="58"/>
    </row>
    <row r="98" spans="1:13" ht="17.25" customHeight="1">
      <c r="A98" s="89"/>
      <c r="B98" s="126" t="s">
        <v>107</v>
      </c>
      <c r="C98" s="127">
        <v>270</v>
      </c>
      <c r="D98" s="128">
        <v>231</v>
      </c>
      <c r="E98" s="89" t="s">
        <v>141</v>
      </c>
      <c r="F98" s="129">
        <v>72</v>
      </c>
      <c r="G98" s="129">
        <f t="shared" si="4"/>
        <v>144</v>
      </c>
      <c r="H98" s="129">
        <v>0</v>
      </c>
      <c r="I98" s="58"/>
      <c r="J98" s="58"/>
    </row>
    <row r="99" spans="1:13" ht="16.5" customHeight="1">
      <c r="A99" s="89"/>
      <c r="B99" s="126"/>
      <c r="C99" s="127">
        <v>0</v>
      </c>
      <c r="D99" s="128">
        <v>0</v>
      </c>
      <c r="E99" s="89"/>
      <c r="F99" s="129">
        <v>0</v>
      </c>
      <c r="G99" s="129">
        <f t="shared" si="4"/>
        <v>0</v>
      </c>
      <c r="H99" s="129">
        <v>0</v>
      </c>
      <c r="I99" s="58"/>
      <c r="J99" s="58"/>
    </row>
    <row r="100" spans="1:13" ht="14.25" customHeight="1">
      <c r="A100" s="89"/>
      <c r="B100" s="126"/>
      <c r="C100" s="127">
        <v>0</v>
      </c>
      <c r="D100" s="128">
        <v>0</v>
      </c>
      <c r="E100" s="89"/>
      <c r="F100" s="129">
        <v>0</v>
      </c>
      <c r="G100" s="129">
        <f t="shared" si="4"/>
        <v>0</v>
      </c>
      <c r="H100" s="129">
        <v>0</v>
      </c>
      <c r="I100" s="58"/>
      <c r="J100" s="58"/>
    </row>
    <row r="101" spans="1:13" ht="19.5" customHeight="1">
      <c r="A101" s="89"/>
      <c r="B101" s="126"/>
      <c r="C101" s="127">
        <v>0</v>
      </c>
      <c r="D101" s="128">
        <v>0</v>
      </c>
      <c r="E101" s="89"/>
      <c r="F101" s="129">
        <v>0</v>
      </c>
      <c r="G101" s="129">
        <f t="shared" si="4"/>
        <v>0</v>
      </c>
      <c r="H101" s="129">
        <v>0</v>
      </c>
      <c r="I101" s="58"/>
      <c r="J101" s="58"/>
    </row>
    <row r="102" spans="1:13" ht="18" customHeight="1">
      <c r="A102" s="89"/>
      <c r="B102" s="126" t="s">
        <v>76</v>
      </c>
      <c r="C102" s="127">
        <f>SUM(C95:C101)</f>
        <v>570</v>
      </c>
      <c r="D102" s="127">
        <f>SUM(D95:D101)</f>
        <v>531</v>
      </c>
      <c r="E102" s="126"/>
      <c r="F102" s="131">
        <f>SUM(F95:F101)</f>
        <v>180</v>
      </c>
      <c r="G102" s="131">
        <f>SUM(G95:G101)</f>
        <v>360</v>
      </c>
      <c r="H102" s="131">
        <f>SUM(H95:H101)</f>
        <v>0</v>
      </c>
      <c r="I102" s="58"/>
      <c r="J102" s="58"/>
    </row>
    <row r="103" spans="1:13" ht="18" customHeight="1">
      <c r="B103" s="273" t="s">
        <v>48</v>
      </c>
      <c r="D103" s="256"/>
      <c r="E103" s="80"/>
      <c r="F103" s="80"/>
      <c r="I103" s="58"/>
      <c r="J103" s="58"/>
    </row>
    <row r="104" spans="1:13" ht="18" hidden="1" customHeight="1">
      <c r="B104" s="273"/>
      <c r="D104" s="256"/>
      <c r="E104" s="80"/>
      <c r="F104" s="80"/>
      <c r="I104" s="58"/>
      <c r="J104" s="58"/>
    </row>
    <row r="105" spans="1:13" ht="18" hidden="1" customHeight="1">
      <c r="B105" s="273"/>
      <c r="D105" s="256"/>
      <c r="E105" s="80"/>
      <c r="F105" s="80"/>
      <c r="I105" s="58"/>
      <c r="J105" s="58"/>
    </row>
    <row r="106" spans="1:13" ht="18" customHeight="1">
      <c r="B106" s="273"/>
      <c r="D106" s="256"/>
      <c r="E106" s="80"/>
      <c r="F106" s="80"/>
      <c r="I106" s="58"/>
      <c r="J106" s="58"/>
    </row>
    <row r="107" spans="1:13" customFormat="1" ht="18" customHeight="1">
      <c r="A107" s="58"/>
      <c r="B107" s="273" t="s">
        <v>88</v>
      </c>
      <c r="C107" s="58"/>
      <c r="D107" s="118"/>
      <c r="E107" s="118"/>
      <c r="F107" s="58"/>
      <c r="G107" s="58"/>
      <c r="H107" s="58"/>
      <c r="I107" s="118"/>
      <c r="J107" s="118"/>
      <c r="K107" s="58"/>
      <c r="L107" s="58"/>
      <c r="M107" s="58"/>
    </row>
    <row r="108" spans="1:13" customFormat="1" ht="18" hidden="1" customHeight="1">
      <c r="A108" s="58"/>
      <c r="B108" s="58"/>
      <c r="C108" s="273"/>
      <c r="D108" s="118"/>
      <c r="E108" s="118"/>
      <c r="F108" s="58"/>
      <c r="G108" s="58"/>
      <c r="H108" s="58"/>
      <c r="I108" s="118"/>
      <c r="J108" s="118"/>
      <c r="K108" s="58"/>
      <c r="L108" s="58"/>
      <c r="M108" s="58"/>
    </row>
    <row r="109" spans="1:13" customFormat="1" ht="18" customHeight="1">
      <c r="A109" s="58"/>
      <c r="B109" s="262" t="s">
        <v>9</v>
      </c>
      <c r="C109" s="282"/>
      <c r="D109" s="283" t="s">
        <v>142</v>
      </c>
      <c r="E109" s="89" t="s">
        <v>143</v>
      </c>
      <c r="F109" s="89" t="s">
        <v>144</v>
      </c>
      <c r="G109" s="89" t="s">
        <v>145</v>
      </c>
      <c r="H109" s="58"/>
      <c r="I109" s="118"/>
      <c r="J109" s="118"/>
      <c r="K109" s="58"/>
      <c r="L109" s="58"/>
      <c r="M109" s="58"/>
    </row>
    <row r="110" spans="1:13" customFormat="1" ht="18" customHeight="1">
      <c r="A110" s="58"/>
      <c r="B110" s="93" t="s">
        <v>97</v>
      </c>
      <c r="C110" s="284" t="s">
        <v>146</v>
      </c>
      <c r="D110" s="285" t="s">
        <v>147</v>
      </c>
      <c r="E110" s="286">
        <v>40</v>
      </c>
      <c r="F110" s="286">
        <f>E110*4</f>
        <v>160</v>
      </c>
      <c r="G110" s="286">
        <f>F110*4</f>
        <v>640</v>
      </c>
      <c r="H110" s="58"/>
      <c r="I110" s="118"/>
      <c r="J110" s="118"/>
      <c r="K110" s="58"/>
      <c r="L110" s="58"/>
      <c r="M110" s="58"/>
    </row>
    <row r="111" spans="1:13" customFormat="1" ht="18" customHeight="1">
      <c r="A111" s="58"/>
      <c r="B111" s="89"/>
      <c r="C111" s="287" t="s">
        <v>148</v>
      </c>
      <c r="D111" s="288" t="s">
        <v>149</v>
      </c>
      <c r="E111" s="289">
        <v>25</v>
      </c>
      <c r="F111" s="289">
        <f>E111*2</f>
        <v>50</v>
      </c>
      <c r="G111" s="289">
        <f>F111*4</f>
        <v>200</v>
      </c>
      <c r="H111" s="58"/>
      <c r="I111" s="118"/>
      <c r="J111" s="118"/>
      <c r="K111" s="58"/>
      <c r="L111" s="58"/>
      <c r="M111" s="58"/>
    </row>
    <row r="112" spans="1:13" customFormat="1" ht="18" customHeight="1">
      <c r="A112" s="58"/>
      <c r="B112" s="278"/>
      <c r="C112" s="290" t="s">
        <v>150</v>
      </c>
      <c r="D112" s="291" t="s">
        <v>151</v>
      </c>
      <c r="E112" s="292">
        <v>20</v>
      </c>
      <c r="F112" s="292">
        <f>E112*1</f>
        <v>20</v>
      </c>
      <c r="G112" s="292">
        <f>F112*4</f>
        <v>80</v>
      </c>
      <c r="H112" s="58"/>
      <c r="I112" s="118"/>
      <c r="J112" s="118"/>
      <c r="K112" s="58"/>
      <c r="L112" s="58"/>
      <c r="M112" s="58"/>
    </row>
    <row r="113" spans="1:13" customFormat="1" ht="18" customHeight="1">
      <c r="A113" s="58"/>
      <c r="B113" s="89"/>
      <c r="C113" s="287" t="s">
        <v>152</v>
      </c>
      <c r="D113" s="288" t="s">
        <v>153</v>
      </c>
      <c r="E113" s="293">
        <f>SUM(E110:E112)</f>
        <v>85</v>
      </c>
      <c r="F113" s="293">
        <f>SUM(F110:F112)</f>
        <v>230</v>
      </c>
      <c r="G113" s="293">
        <f>SUM(G110:G112)</f>
        <v>920</v>
      </c>
      <c r="H113" s="58"/>
      <c r="I113" s="118"/>
      <c r="J113" s="118"/>
      <c r="K113" s="58"/>
      <c r="L113" s="58"/>
      <c r="M113" s="58"/>
    </row>
    <row r="114" spans="1:13" customFormat="1" ht="18" customHeight="1">
      <c r="A114" s="58"/>
      <c r="B114" s="89" t="s">
        <v>97</v>
      </c>
      <c r="C114" s="287"/>
      <c r="D114" s="282"/>
      <c r="E114" s="289">
        <f>E113/3</f>
        <v>28.333333333333332</v>
      </c>
      <c r="F114" s="289">
        <f>F113/7</f>
        <v>32.857142857142854</v>
      </c>
      <c r="G114" s="289">
        <f>G113</f>
        <v>920</v>
      </c>
      <c r="H114" s="58"/>
      <c r="I114" s="118"/>
      <c r="J114" s="118"/>
      <c r="K114" s="58"/>
      <c r="L114" s="58"/>
      <c r="M114" s="58"/>
    </row>
    <row r="115" spans="1:13" customFormat="1" ht="18" customHeight="1">
      <c r="A115" s="58"/>
      <c r="B115" s="58"/>
      <c r="C115" s="78"/>
      <c r="D115" s="118"/>
      <c r="E115" s="133"/>
      <c r="F115" s="133"/>
      <c r="G115" s="133"/>
      <c r="H115" s="58"/>
      <c r="I115" s="118"/>
      <c r="J115" s="118"/>
      <c r="K115" s="58"/>
      <c r="L115" s="58"/>
      <c r="M115" s="58"/>
    </row>
    <row r="116" spans="1:13" customFormat="1" ht="18" customHeight="1">
      <c r="A116" s="58"/>
      <c r="B116" s="294" t="s">
        <v>154</v>
      </c>
      <c r="C116" s="295"/>
      <c r="D116" s="296"/>
      <c r="E116" s="297"/>
      <c r="F116" s="297"/>
      <c r="G116" s="293">
        <f>G117+G118</f>
        <v>0</v>
      </c>
      <c r="H116" s="58"/>
      <c r="I116" s="118"/>
      <c r="J116" s="118"/>
      <c r="K116" s="58"/>
      <c r="L116" s="58"/>
      <c r="M116" s="58"/>
    </row>
    <row r="117" spans="1:13" customFormat="1" ht="18" customHeight="1">
      <c r="A117" s="58"/>
      <c r="B117" s="138" t="s">
        <v>98</v>
      </c>
      <c r="C117" s="139"/>
      <c r="D117" s="140"/>
      <c r="E117" s="141"/>
      <c r="F117" s="141"/>
      <c r="G117" s="289">
        <v>0</v>
      </c>
      <c r="H117" s="58"/>
      <c r="I117" s="118"/>
      <c r="J117" s="118"/>
      <c r="K117" s="58"/>
      <c r="L117" s="58"/>
      <c r="M117" s="58"/>
    </row>
    <row r="118" spans="1:13" customFormat="1" ht="18" customHeight="1">
      <c r="A118" s="58"/>
      <c r="B118" s="138" t="s">
        <v>17</v>
      </c>
      <c r="C118" s="139"/>
      <c r="D118" s="140"/>
      <c r="E118" s="141"/>
      <c r="F118" s="141"/>
      <c r="G118" s="289">
        <v>0</v>
      </c>
      <c r="H118" s="58"/>
      <c r="I118" s="118"/>
      <c r="J118" s="118"/>
      <c r="K118" s="58"/>
      <c r="L118" s="58"/>
      <c r="M118" s="58"/>
    </row>
    <row r="119" spans="1:13" customFormat="1" ht="18" customHeight="1">
      <c r="A119" s="58"/>
      <c r="B119" s="152" t="s">
        <v>30</v>
      </c>
      <c r="C119" s="153"/>
      <c r="D119" s="154"/>
      <c r="E119" s="298"/>
      <c r="F119" s="298"/>
      <c r="G119" s="289">
        <v>0</v>
      </c>
      <c r="H119" s="58"/>
      <c r="I119" s="118"/>
      <c r="J119" s="118"/>
      <c r="K119" s="58"/>
      <c r="L119" s="58"/>
      <c r="M119" s="58"/>
    </row>
    <row r="120" spans="1:13" customFormat="1" ht="18" customHeight="1" thickBot="1">
      <c r="A120" s="58"/>
      <c r="B120" s="299" t="s">
        <v>89</v>
      </c>
      <c r="C120" s="300"/>
      <c r="D120" s="300"/>
      <c r="E120" s="301"/>
      <c r="F120" s="301"/>
      <c r="G120" s="302">
        <f>G114+G117</f>
        <v>920</v>
      </c>
      <c r="H120" s="58"/>
      <c r="I120" s="118"/>
      <c r="J120" s="118"/>
      <c r="K120" s="58"/>
      <c r="L120" s="58"/>
      <c r="M120" s="58"/>
    </row>
    <row r="121" spans="1:13" customFormat="1" ht="18" customHeight="1" thickBot="1">
      <c r="A121" s="58"/>
      <c r="B121" s="273"/>
      <c r="C121" s="303"/>
      <c r="D121" s="303"/>
      <c r="E121" s="273"/>
      <c r="F121" s="273"/>
      <c r="G121" s="304"/>
      <c r="H121" s="58"/>
      <c r="I121" s="118"/>
      <c r="J121" s="118"/>
      <c r="K121" s="58"/>
      <c r="L121" s="58"/>
      <c r="M121" s="58"/>
    </row>
    <row r="122" spans="1:13" customFormat="1" ht="18" customHeight="1" thickBot="1">
      <c r="A122" s="58"/>
      <c r="B122" s="97" t="s">
        <v>155</v>
      </c>
      <c r="C122" s="150"/>
      <c r="D122" s="150"/>
      <c r="E122" s="151"/>
      <c r="F122" s="151"/>
      <c r="G122" s="305">
        <f>G114*H35</f>
        <v>368</v>
      </c>
      <c r="H122" s="58"/>
      <c r="I122" s="118"/>
      <c r="J122" s="118"/>
      <c r="K122" s="58"/>
      <c r="L122" s="58"/>
      <c r="M122" s="58"/>
    </row>
    <row r="123" spans="1:13" customFormat="1" ht="18" hidden="1" customHeight="1">
      <c r="A123" s="58"/>
      <c r="B123" s="58"/>
      <c r="C123" s="118"/>
      <c r="D123" s="118"/>
      <c r="E123" s="58"/>
      <c r="F123" s="58"/>
      <c r="G123" s="81"/>
      <c r="H123" s="58"/>
      <c r="I123" s="118"/>
      <c r="J123" s="118"/>
      <c r="K123" s="58"/>
      <c r="L123" s="58"/>
      <c r="M123" s="58"/>
    </row>
    <row r="124" spans="1:13" customFormat="1" ht="18" hidden="1" customHeight="1">
      <c r="A124" s="58"/>
      <c r="B124" s="58"/>
      <c r="C124" s="118"/>
      <c r="D124" s="118"/>
      <c r="E124" s="58"/>
      <c r="F124" s="58"/>
      <c r="G124" s="81"/>
      <c r="H124" s="58"/>
      <c r="I124" s="118"/>
      <c r="J124" s="118"/>
      <c r="K124" s="58"/>
      <c r="L124" s="58"/>
      <c r="M124" s="58"/>
    </row>
    <row r="125" spans="1:13" customFormat="1" ht="18" customHeight="1" thickBot="1">
      <c r="A125" s="58"/>
      <c r="B125" s="58"/>
      <c r="C125" s="118"/>
      <c r="D125" s="118"/>
      <c r="E125" s="58"/>
      <c r="F125" s="58"/>
      <c r="G125" s="81"/>
      <c r="H125" s="58"/>
      <c r="I125" s="118"/>
      <c r="J125" s="118"/>
      <c r="K125" s="58"/>
      <c r="L125" s="58"/>
      <c r="M125" s="58"/>
    </row>
    <row r="126" spans="1:13" customFormat="1" ht="18" customHeight="1" thickBot="1">
      <c r="A126" s="58"/>
      <c r="B126" s="306" t="s">
        <v>103</v>
      </c>
      <c r="C126" s="150"/>
      <c r="D126" s="307"/>
      <c r="E126" s="308"/>
      <c r="F126" s="308"/>
      <c r="G126" s="309">
        <f>SUM(G127:G137)</f>
        <v>0</v>
      </c>
      <c r="H126" s="58"/>
      <c r="I126" s="118"/>
      <c r="J126" s="118"/>
      <c r="K126" s="58"/>
      <c r="L126" s="58"/>
      <c r="M126" s="58"/>
    </row>
    <row r="127" spans="1:13" customFormat="1" ht="18" customHeight="1">
      <c r="A127" s="58"/>
      <c r="B127" s="164" t="s">
        <v>39</v>
      </c>
      <c r="C127" s="153"/>
      <c r="D127" s="310"/>
      <c r="E127" s="310"/>
      <c r="F127" s="157"/>
      <c r="G127" s="271">
        <v>0</v>
      </c>
      <c r="H127" s="58"/>
      <c r="I127" s="118"/>
      <c r="J127" s="118"/>
      <c r="K127" s="58"/>
      <c r="L127" s="58"/>
      <c r="M127" s="58"/>
    </row>
    <row r="128" spans="1:13" customFormat="1" ht="18" customHeight="1">
      <c r="A128" s="58"/>
      <c r="B128" s="164" t="s">
        <v>105</v>
      </c>
      <c r="C128" s="153"/>
      <c r="D128" s="310"/>
      <c r="E128" s="310"/>
      <c r="F128" s="157"/>
      <c r="G128" s="271">
        <v>0</v>
      </c>
      <c r="H128" s="58"/>
      <c r="I128" s="118"/>
      <c r="J128" s="118"/>
      <c r="K128" s="58"/>
      <c r="L128" s="58"/>
      <c r="M128" s="58"/>
    </row>
    <row r="129" spans="2:7" s="58" customFormat="1" ht="18" customHeight="1">
      <c r="B129" s="138" t="s">
        <v>42</v>
      </c>
      <c r="C129" s="139"/>
      <c r="D129" s="311"/>
      <c r="E129" s="311"/>
      <c r="F129" s="160"/>
      <c r="G129" s="271">
        <v>0</v>
      </c>
    </row>
    <row r="130" spans="2:7" s="58" customFormat="1" ht="18" customHeight="1">
      <c r="B130" s="138" t="s">
        <v>98</v>
      </c>
      <c r="C130" s="139"/>
      <c r="D130" s="311"/>
      <c r="E130" s="311"/>
      <c r="F130" s="160"/>
      <c r="G130" s="271">
        <v>0</v>
      </c>
    </row>
    <row r="131" spans="2:7" s="58" customFormat="1" ht="18" customHeight="1">
      <c r="B131" s="138" t="s">
        <v>30</v>
      </c>
      <c r="C131" s="139"/>
      <c r="D131" s="311"/>
      <c r="E131" s="311"/>
      <c r="F131" s="160"/>
      <c r="G131" s="271">
        <v>0</v>
      </c>
    </row>
    <row r="132" spans="2:7" s="58" customFormat="1" ht="18" hidden="1" customHeight="1">
      <c r="B132" s="138"/>
      <c r="C132" s="139"/>
      <c r="D132" s="311"/>
      <c r="E132" s="311"/>
      <c r="F132" s="160"/>
      <c r="G132" s="271">
        <v>0</v>
      </c>
    </row>
    <row r="133" spans="2:7" s="58" customFormat="1" ht="18" hidden="1" customHeight="1">
      <c r="B133" s="138"/>
      <c r="C133" s="139"/>
      <c r="D133" s="311"/>
      <c r="E133" s="311"/>
      <c r="F133" s="160"/>
      <c r="G133" s="271">
        <v>0</v>
      </c>
    </row>
    <row r="134" spans="2:7" s="58" customFormat="1" ht="18" hidden="1" customHeight="1">
      <c r="B134" s="138"/>
      <c r="C134" s="139"/>
      <c r="D134" s="311"/>
      <c r="E134" s="311"/>
      <c r="F134" s="160"/>
      <c r="G134" s="271">
        <v>0</v>
      </c>
    </row>
    <row r="135" spans="2:7" s="58" customFormat="1" ht="18" hidden="1" customHeight="1">
      <c r="B135" s="138"/>
      <c r="C135" s="139"/>
      <c r="D135" s="311"/>
      <c r="E135" s="311"/>
      <c r="F135" s="160"/>
      <c r="G135" s="271">
        <v>0</v>
      </c>
    </row>
    <row r="136" spans="2:7" s="58" customFormat="1" ht="18" hidden="1" customHeight="1">
      <c r="B136" s="138"/>
      <c r="C136" s="139"/>
      <c r="D136" s="311"/>
      <c r="E136" s="311"/>
      <c r="F136" s="160"/>
      <c r="G136" s="271">
        <v>0</v>
      </c>
    </row>
    <row r="137" spans="2:7" s="58" customFormat="1" ht="18" hidden="1" customHeight="1">
      <c r="B137" s="138"/>
      <c r="C137" s="139"/>
      <c r="D137" s="311"/>
      <c r="E137" s="311"/>
      <c r="F137" s="160"/>
      <c r="G137" s="271">
        <v>0</v>
      </c>
    </row>
    <row r="138" spans="2:7" s="58" customFormat="1" ht="18" customHeight="1" thickBot="1">
      <c r="C138" s="118"/>
      <c r="D138" s="118"/>
    </row>
    <row r="139" spans="2:7" s="58" customFormat="1" ht="18" customHeight="1" thickBot="1">
      <c r="B139" s="294" t="s">
        <v>156</v>
      </c>
      <c r="C139" s="140"/>
      <c r="D139" s="296"/>
      <c r="E139" s="73"/>
      <c r="F139" s="73"/>
      <c r="G139" s="309">
        <f>SUM(G140:G145)</f>
        <v>180</v>
      </c>
    </row>
    <row r="140" spans="2:7" s="58" customFormat="1" ht="18" customHeight="1">
      <c r="B140" s="126" t="str">
        <f>B95</f>
        <v>corporacion futura</v>
      </c>
      <c r="C140" s="139"/>
      <c r="D140" s="140"/>
      <c r="E140" s="73"/>
      <c r="F140" s="159"/>
      <c r="G140" s="272">
        <f>F95</f>
        <v>60</v>
      </c>
    </row>
    <row r="141" spans="2:7" s="58" customFormat="1" ht="17.25" hidden="1" customHeight="1">
      <c r="B141" s="126">
        <f>B96</f>
        <v>0</v>
      </c>
      <c r="C141" s="139"/>
      <c r="D141" s="140"/>
      <c r="E141" s="73"/>
      <c r="F141" s="159"/>
      <c r="G141" s="272">
        <f>F96</f>
        <v>0</v>
      </c>
    </row>
    <row r="142" spans="2:7" s="58" customFormat="1" ht="17.25" customHeight="1">
      <c r="B142" s="126" t="str">
        <f>B97</f>
        <v>soluciones financieras</v>
      </c>
      <c r="C142" s="139"/>
      <c r="D142" s="140"/>
      <c r="E142" s="73"/>
      <c r="F142" s="159"/>
      <c r="G142" s="272">
        <f>F97</f>
        <v>48</v>
      </c>
    </row>
    <row r="143" spans="2:7" s="58" customFormat="1" ht="18" customHeight="1">
      <c r="B143" s="127" t="str">
        <f>B98</f>
        <v>tu credito</v>
      </c>
      <c r="C143" s="139"/>
      <c r="D143" s="140"/>
      <c r="E143" s="73"/>
      <c r="F143" s="159"/>
      <c r="G143" s="272">
        <f>F98</f>
        <v>72</v>
      </c>
    </row>
    <row r="144" spans="2:7" s="58" customFormat="1" ht="20.25" customHeight="1">
      <c r="B144" s="126"/>
      <c r="C144" s="139"/>
      <c r="D144" s="140"/>
      <c r="E144" s="73"/>
      <c r="F144" s="159"/>
      <c r="G144" s="272">
        <v>0</v>
      </c>
    </row>
    <row r="145" spans="2:7" s="58" customFormat="1" ht="17.25" customHeight="1">
      <c r="B145" s="138"/>
      <c r="C145" s="139"/>
      <c r="D145" s="140"/>
      <c r="E145" s="73"/>
      <c r="F145" s="159"/>
      <c r="G145" s="272">
        <v>0</v>
      </c>
    </row>
    <row r="146" spans="2:7" s="58" customFormat="1" ht="18" customHeight="1" thickBot="1">
      <c r="C146" s="118"/>
      <c r="D146" s="118"/>
    </row>
    <row r="147" spans="2:7" s="58" customFormat="1" ht="18" customHeight="1" thickBot="1">
      <c r="B147" s="294" t="s">
        <v>35</v>
      </c>
      <c r="C147" s="140"/>
      <c r="D147" s="296"/>
      <c r="E147" s="73"/>
      <c r="F147" s="159"/>
      <c r="G147" s="312">
        <f>SUM(G148:G158)</f>
        <v>164</v>
      </c>
    </row>
    <row r="148" spans="2:7" s="58" customFormat="1" ht="18" customHeight="1">
      <c r="B148" s="138" t="s">
        <v>36</v>
      </c>
      <c r="C148" s="139"/>
      <c r="D148" s="140"/>
      <c r="E148" s="73"/>
      <c r="F148" s="159"/>
      <c r="G148" s="313">
        <v>150</v>
      </c>
    </row>
    <row r="149" spans="2:7" s="58" customFormat="1" ht="18" customHeight="1">
      <c r="B149" s="138" t="s">
        <v>109</v>
      </c>
      <c r="C149" s="139"/>
      <c r="D149" s="140"/>
      <c r="E149" s="73"/>
      <c r="F149" s="159"/>
      <c r="G149" s="314">
        <v>0</v>
      </c>
    </row>
    <row r="150" spans="2:7" s="58" customFormat="1" ht="18" customHeight="1">
      <c r="B150" s="138" t="s">
        <v>39</v>
      </c>
      <c r="C150" s="139"/>
      <c r="D150" s="140"/>
      <c r="E150" s="73"/>
      <c r="F150" s="159"/>
      <c r="G150" s="314">
        <v>4</v>
      </c>
    </row>
    <row r="151" spans="2:7" s="58" customFormat="1" ht="18" customHeight="1">
      <c r="B151" s="138" t="s">
        <v>110</v>
      </c>
      <c r="C151" s="139"/>
      <c r="D151" s="140"/>
      <c r="E151" s="73"/>
      <c r="F151" s="159"/>
      <c r="G151" s="314">
        <v>10</v>
      </c>
    </row>
    <row r="152" spans="2:7" s="58" customFormat="1" ht="18" customHeight="1">
      <c r="B152" s="138" t="s">
        <v>40</v>
      </c>
      <c r="C152" s="139"/>
      <c r="D152" s="140"/>
      <c r="E152" s="73"/>
      <c r="F152" s="159"/>
      <c r="G152" s="314">
        <v>0</v>
      </c>
    </row>
    <row r="153" spans="2:7" s="58" customFormat="1" ht="18" customHeight="1">
      <c r="B153" s="138" t="s">
        <v>41</v>
      </c>
      <c r="C153" s="139"/>
      <c r="D153" s="140"/>
      <c r="E153" s="73"/>
      <c r="F153" s="159"/>
      <c r="G153" s="314">
        <v>0</v>
      </c>
    </row>
    <row r="154" spans="2:7" s="58" customFormat="1" ht="18" customHeight="1">
      <c r="B154" s="138" t="s">
        <v>111</v>
      </c>
      <c r="C154" s="139"/>
      <c r="D154" s="140"/>
      <c r="E154" s="73"/>
      <c r="F154" s="159"/>
      <c r="G154" s="314">
        <v>0</v>
      </c>
    </row>
    <row r="155" spans="2:7" s="58" customFormat="1" ht="18" customHeight="1">
      <c r="B155" s="138" t="s">
        <v>112</v>
      </c>
      <c r="C155" s="139"/>
      <c r="D155" s="140"/>
      <c r="E155" s="73"/>
      <c r="F155" s="159"/>
      <c r="G155" s="314">
        <v>0</v>
      </c>
    </row>
    <row r="156" spans="2:7" s="58" customFormat="1" ht="18" customHeight="1" thickBot="1">
      <c r="B156" s="138" t="s">
        <v>30</v>
      </c>
      <c r="C156" s="139"/>
      <c r="D156" s="140"/>
      <c r="E156" s="73"/>
      <c r="F156" s="159"/>
      <c r="G156" s="314">
        <v>0</v>
      </c>
    </row>
    <row r="157" spans="2:7" s="58" customFormat="1" ht="18" hidden="1" customHeight="1">
      <c r="B157" s="138"/>
      <c r="C157" s="139"/>
      <c r="D157" s="140"/>
      <c r="E157" s="73"/>
      <c r="F157" s="159"/>
      <c r="G157" s="314"/>
    </row>
    <row r="158" spans="2:7" s="58" customFormat="1" ht="18" hidden="1" customHeight="1" thickBot="1">
      <c r="B158" s="165"/>
      <c r="C158" s="139"/>
      <c r="D158" s="140"/>
      <c r="E158" s="73"/>
      <c r="F158" s="159"/>
      <c r="G158" s="315"/>
    </row>
    <row r="159" spans="2:7" s="58" customFormat="1" ht="18" customHeight="1" thickBot="1">
      <c r="B159" s="140" t="s">
        <v>92</v>
      </c>
      <c r="C159" s="139"/>
      <c r="D159" s="140"/>
      <c r="E159" s="73"/>
      <c r="F159" s="73"/>
      <c r="G159" s="274">
        <f>G120-G122-G139-G147-G126-G145</f>
        <v>208</v>
      </c>
    </row>
    <row r="160" spans="2:7" s="58" customFormat="1" ht="18" customHeight="1">
      <c r="B160" s="118"/>
      <c r="C160" s="78"/>
      <c r="D160" s="118"/>
    </row>
    <row r="161" spans="1:13" ht="18" customHeight="1">
      <c r="B161" s="118"/>
      <c r="C161" s="78"/>
      <c r="I161" s="58"/>
      <c r="J161" s="58"/>
    </row>
    <row r="162" spans="1:13" ht="18" customHeight="1">
      <c r="B162" s="118"/>
      <c r="C162" s="78"/>
      <c r="I162" s="58"/>
      <c r="J162" s="58"/>
    </row>
    <row r="163" spans="1:13" ht="18" customHeight="1">
      <c r="B163" s="118"/>
      <c r="C163" s="78"/>
      <c r="I163" s="58"/>
      <c r="J163" s="58"/>
    </row>
    <row r="164" spans="1:13" customFormat="1" ht="18" customHeight="1">
      <c r="A164" s="58"/>
      <c r="B164" s="58"/>
      <c r="C164" s="118"/>
      <c r="D164" s="118"/>
      <c r="E164" s="58"/>
      <c r="F164" s="58"/>
      <c r="G164" s="58"/>
      <c r="H164" s="58"/>
      <c r="I164" s="58"/>
      <c r="J164" s="58"/>
      <c r="K164" s="58"/>
      <c r="L164" s="58"/>
      <c r="M164" s="58"/>
    </row>
    <row r="165" spans="1:13" ht="18" customHeight="1">
      <c r="B165" s="273"/>
      <c r="D165" s="303"/>
      <c r="I165" s="58"/>
      <c r="J165" s="58"/>
    </row>
    <row r="166" spans="1:13" ht="18" customHeight="1">
      <c r="C166" s="58"/>
      <c r="E166" s="118"/>
      <c r="I166" s="58"/>
      <c r="J166" s="58"/>
    </row>
    <row r="167" spans="1:13" customFormat="1" ht="18" customHeight="1">
      <c r="A167" s="58"/>
      <c r="B167" s="58"/>
      <c r="C167" s="118"/>
      <c r="D167" s="118"/>
      <c r="E167" s="58"/>
      <c r="F167" s="58"/>
      <c r="G167" s="58"/>
      <c r="H167" s="58"/>
      <c r="I167" s="58"/>
      <c r="J167" s="58"/>
      <c r="K167" s="58"/>
      <c r="L167" s="58"/>
      <c r="M167" s="58"/>
    </row>
    <row r="168" spans="1:13" customFormat="1" ht="18" customHeight="1">
      <c r="A168" s="58"/>
      <c r="B168" s="58"/>
      <c r="C168" s="118"/>
      <c r="D168" s="118"/>
      <c r="E168" s="58"/>
      <c r="F168" s="58"/>
      <c r="G168" s="58"/>
      <c r="H168" s="58"/>
      <c r="I168" s="58"/>
      <c r="J168" s="58"/>
      <c r="K168" s="58"/>
      <c r="L168" s="58"/>
      <c r="M168" s="58"/>
    </row>
  </sheetData>
  <mergeCells count="15">
    <mergeCell ref="B63:C63"/>
    <mergeCell ref="B64:C64"/>
    <mergeCell ref="B65:C65"/>
    <mergeCell ref="B57:C57"/>
    <mergeCell ref="B58:C58"/>
    <mergeCell ref="B59:C59"/>
    <mergeCell ref="B60:C60"/>
    <mergeCell ref="B61:C61"/>
    <mergeCell ref="B62:C62"/>
    <mergeCell ref="B49:C49"/>
    <mergeCell ref="B50:C50"/>
    <mergeCell ref="B51:C51"/>
    <mergeCell ref="B52:C52"/>
    <mergeCell ref="B53:C53"/>
    <mergeCell ref="B54:C54"/>
  </mergeCells>
  <pageMargins left="0.70866141732283516" right="0.70866141732283516" top="0.74803149606299213" bottom="0.74803149606299213" header="0.31496062992126012" footer="0.31496062992126012"/>
  <pageSetup paperSize="0" scale="9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/>
  </sheetViews>
  <sheetFormatPr baseColWidth="10" defaultRowHeight="14.25"/>
  <cols>
    <col min="1" max="1" width="37.375" customWidth="1"/>
    <col min="2" max="2" width="11.125" customWidth="1"/>
    <col min="3" max="3" width="11" customWidth="1"/>
    <col min="4" max="4" width="5.875" customWidth="1"/>
    <col min="5" max="5" width="0.875" customWidth="1"/>
    <col min="6" max="6" width="4.625" customWidth="1"/>
    <col min="7" max="7" width="37.25" customWidth="1"/>
    <col min="8" max="8" width="9.25" customWidth="1"/>
    <col min="9" max="9" width="12.125" customWidth="1"/>
    <col min="10" max="256" width="10.5" customWidth="1"/>
    <col min="257" max="257" width="11" customWidth="1"/>
  </cols>
  <sheetData>
    <row r="1" spans="1:9">
      <c r="C1" s="175"/>
    </row>
    <row r="2" spans="1:9">
      <c r="B2" s="174"/>
      <c r="C2" s="175" t="s">
        <v>2</v>
      </c>
      <c r="D2" s="174"/>
      <c r="E2" s="174"/>
      <c r="F2" s="175"/>
      <c r="G2" s="174"/>
      <c r="H2" s="174"/>
    </row>
    <row r="3" spans="1:9">
      <c r="B3" s="174"/>
      <c r="C3" s="174"/>
      <c r="D3" s="174"/>
      <c r="E3" s="174"/>
      <c r="F3" s="175"/>
      <c r="G3" s="174"/>
      <c r="H3" s="174"/>
    </row>
    <row r="4" spans="1:9">
      <c r="B4" s="175" t="s">
        <v>3</v>
      </c>
      <c r="C4" s="177"/>
      <c r="D4" s="177"/>
      <c r="E4" s="177"/>
      <c r="F4" s="14"/>
      <c r="G4" s="319"/>
      <c r="H4" s="319"/>
    </row>
    <row r="5" spans="1:9">
      <c r="B5" t="s">
        <v>157</v>
      </c>
      <c r="F5" s="179"/>
      <c r="G5" s="320" t="s">
        <v>158</v>
      </c>
      <c r="H5" s="5"/>
    </row>
    <row r="7" spans="1:9" ht="15" thickBot="1">
      <c r="A7" s="219" t="s">
        <v>159</v>
      </c>
      <c r="B7" s="219"/>
      <c r="C7" s="219"/>
      <c r="D7" s="181"/>
      <c r="E7" s="181"/>
      <c r="G7" s="335" t="s">
        <v>7</v>
      </c>
      <c r="H7" s="335"/>
      <c r="I7" s="335"/>
    </row>
    <row r="8" spans="1:9" ht="15.75" thickTop="1" thickBot="1">
      <c r="E8" s="182"/>
      <c r="H8" s="185"/>
      <c r="I8" s="185"/>
    </row>
    <row r="9" spans="1:9" ht="15.75" thickTop="1" thickBot="1">
      <c r="A9" s="183" t="s">
        <v>8</v>
      </c>
      <c r="B9" s="185"/>
      <c r="C9" s="321">
        <v>1324.09</v>
      </c>
      <c r="D9" s="185"/>
      <c r="E9" s="186"/>
      <c r="G9" s="183" t="s">
        <v>9</v>
      </c>
      <c r="H9" s="185"/>
      <c r="I9" s="322">
        <v>1625.14</v>
      </c>
    </row>
    <row r="10" spans="1:9" ht="15.75" thickTop="1" thickBot="1">
      <c r="A10" s="5" t="s">
        <v>160</v>
      </c>
      <c r="B10" s="323"/>
      <c r="C10" s="324"/>
      <c r="D10" s="185"/>
      <c r="E10" s="186"/>
      <c r="G10" s="26" t="s">
        <v>161</v>
      </c>
      <c r="H10" s="323"/>
      <c r="I10" s="185"/>
    </row>
    <row r="11" spans="1:9" ht="15.75" thickTop="1" thickBot="1">
      <c r="A11" s="5" t="s">
        <v>162</v>
      </c>
      <c r="B11" s="323"/>
      <c r="C11" s="324"/>
      <c r="D11" s="185"/>
      <c r="E11" s="186"/>
      <c r="G11" s="26" t="s">
        <v>163</v>
      </c>
      <c r="H11" s="323"/>
      <c r="I11" s="185"/>
    </row>
    <row r="12" spans="1:9" ht="15.75" thickTop="1" thickBot="1">
      <c r="A12" s="5" t="s">
        <v>164</v>
      </c>
      <c r="B12" s="323"/>
      <c r="C12" s="324"/>
      <c r="D12" s="185"/>
      <c r="E12" s="186"/>
      <c r="G12" s="26" t="s">
        <v>165</v>
      </c>
      <c r="H12" s="323"/>
      <c r="I12" s="185"/>
    </row>
    <row r="13" spans="1:9" ht="15.75" thickTop="1" thickBot="1">
      <c r="A13" s="5" t="s">
        <v>166</v>
      </c>
      <c r="B13" s="323"/>
      <c r="C13" s="324"/>
      <c r="D13" s="185"/>
      <c r="E13" s="186"/>
      <c r="G13" s="26" t="s">
        <v>167</v>
      </c>
      <c r="H13" s="323"/>
      <c r="I13" s="185"/>
    </row>
    <row r="14" spans="1:9" ht="15.75" thickTop="1" thickBot="1">
      <c r="A14" s="5" t="s">
        <v>168</v>
      </c>
      <c r="B14" s="323"/>
      <c r="C14" s="324"/>
      <c r="D14" s="185"/>
      <c r="E14" s="186"/>
      <c r="G14" s="26" t="s">
        <v>169</v>
      </c>
      <c r="H14" s="323"/>
      <c r="I14" s="185"/>
    </row>
    <row r="15" spans="1:9" ht="15.75" thickTop="1" thickBot="1">
      <c r="A15" s="5" t="s">
        <v>120</v>
      </c>
      <c r="B15" s="323"/>
      <c r="C15" s="324"/>
      <c r="D15" s="185"/>
      <c r="E15" s="186"/>
      <c r="I15" s="185"/>
    </row>
    <row r="16" spans="1:9" ht="15.75" thickTop="1" thickBot="1">
      <c r="A16" s="5" t="s">
        <v>170</v>
      </c>
      <c r="B16" s="323"/>
      <c r="C16" s="324"/>
      <c r="D16" s="185"/>
      <c r="E16" s="186"/>
      <c r="G16" s="188" t="s">
        <v>101</v>
      </c>
      <c r="H16" s="185"/>
      <c r="I16" s="323"/>
    </row>
    <row r="17" spans="1:9" ht="15.75" thickTop="1" thickBot="1">
      <c r="A17" s="5" t="s">
        <v>171</v>
      </c>
      <c r="B17" s="323"/>
      <c r="C17" s="324"/>
      <c r="D17" s="185"/>
      <c r="E17" s="186"/>
      <c r="G17" s="183"/>
      <c r="H17" s="185"/>
      <c r="I17" s="185"/>
    </row>
    <row r="18" spans="1:9" ht="15.75" thickTop="1" thickBot="1">
      <c r="A18" s="5" t="s">
        <v>100</v>
      </c>
      <c r="B18" s="323"/>
      <c r="C18" s="324"/>
      <c r="D18" s="185"/>
      <c r="E18" s="186"/>
      <c r="G18" s="188" t="s">
        <v>102</v>
      </c>
      <c r="H18" s="185"/>
      <c r="I18" s="322">
        <v>1345.14</v>
      </c>
    </row>
    <row r="19" spans="1:9" ht="15.75" thickTop="1" thickBot="1">
      <c r="A19" s="325"/>
      <c r="B19" s="326"/>
      <c r="C19" s="324"/>
      <c r="D19" s="185"/>
      <c r="E19" s="186"/>
      <c r="H19" s="185"/>
      <c r="I19" s="185"/>
    </row>
    <row r="20" spans="1:9" ht="15.75" thickTop="1" thickBot="1">
      <c r="A20" s="174"/>
      <c r="B20" s="185"/>
      <c r="C20" s="324"/>
      <c r="D20" s="185"/>
      <c r="E20" s="186"/>
      <c r="G20" s="183" t="s">
        <v>103</v>
      </c>
      <c r="H20" s="185"/>
      <c r="I20" s="322">
        <v>359</v>
      </c>
    </row>
    <row r="21" spans="1:9" ht="15.75" thickTop="1" thickBot="1">
      <c r="A21" s="175" t="s">
        <v>18</v>
      </c>
      <c r="B21" s="185"/>
      <c r="C21" s="321">
        <v>9220</v>
      </c>
      <c r="D21" s="185"/>
      <c r="E21" s="186"/>
      <c r="G21" s="26" t="s">
        <v>172</v>
      </c>
      <c r="H21" s="323"/>
      <c r="I21" s="185"/>
    </row>
    <row r="22" spans="1:9" ht="15.75" thickTop="1" thickBot="1">
      <c r="A22" s="5" t="s">
        <v>173</v>
      </c>
      <c r="B22" s="323" t="s">
        <v>0</v>
      </c>
      <c r="C22" s="324"/>
      <c r="D22" s="185"/>
      <c r="E22" s="186"/>
      <c r="G22" s="26" t="s">
        <v>174</v>
      </c>
      <c r="H22" s="323"/>
      <c r="I22" s="185"/>
    </row>
    <row r="23" spans="1:9" ht="15.75" thickTop="1" thickBot="1">
      <c r="A23" s="5" t="s">
        <v>175</v>
      </c>
      <c r="B23" s="323"/>
      <c r="C23" s="324"/>
      <c r="D23" s="185"/>
      <c r="E23" s="186"/>
      <c r="G23" s="26" t="s">
        <v>176</v>
      </c>
      <c r="H23" s="323"/>
      <c r="I23" s="185"/>
    </row>
    <row r="24" spans="1:9" ht="15.75" thickTop="1" thickBot="1">
      <c r="A24" s="5" t="s">
        <v>177</v>
      </c>
      <c r="B24" s="323"/>
      <c r="C24" s="324"/>
      <c r="D24" s="185"/>
      <c r="E24" s="186"/>
      <c r="G24" s="26" t="s">
        <v>39</v>
      </c>
      <c r="H24" s="323"/>
      <c r="I24" s="185"/>
    </row>
    <row r="25" spans="1:9" ht="15.75" thickTop="1" thickBot="1">
      <c r="A25" s="174"/>
      <c r="B25" s="185"/>
      <c r="C25" s="324"/>
      <c r="D25" s="185"/>
      <c r="E25" s="186"/>
      <c r="G25" s="26" t="s">
        <v>110</v>
      </c>
      <c r="H25" s="323"/>
      <c r="I25" s="185"/>
    </row>
    <row r="26" spans="1:9" ht="15.75" thickTop="1" thickBot="1">
      <c r="A26" s="175" t="s">
        <v>25</v>
      </c>
      <c r="B26" s="185"/>
      <c r="C26" s="321">
        <v>21500</v>
      </c>
      <c r="D26" s="185"/>
      <c r="E26" s="186"/>
      <c r="G26" s="26" t="s">
        <v>178</v>
      </c>
      <c r="H26" s="323"/>
      <c r="I26" s="185"/>
    </row>
    <row r="27" spans="1:9" ht="15.75" thickTop="1" thickBot="1">
      <c r="A27" s="5" t="s">
        <v>179</v>
      </c>
      <c r="B27" s="323"/>
      <c r="C27" s="324"/>
      <c r="D27" s="185"/>
      <c r="E27" s="186"/>
      <c r="G27" s="26" t="s">
        <v>30</v>
      </c>
      <c r="H27" s="326"/>
      <c r="I27" s="185"/>
    </row>
    <row r="28" spans="1:9" ht="15.75" thickTop="1" thickBot="1">
      <c r="A28" s="5" t="s">
        <v>180</v>
      </c>
      <c r="B28" s="323"/>
      <c r="C28" s="324"/>
      <c r="D28" s="185"/>
      <c r="E28" s="186"/>
      <c r="I28" s="185"/>
    </row>
    <row r="29" spans="1:9" ht="15.75" thickTop="1" thickBot="1">
      <c r="A29" s="5" t="s">
        <v>181</v>
      </c>
      <c r="B29" s="323"/>
      <c r="C29" s="324"/>
      <c r="D29" s="185"/>
      <c r="E29" s="186"/>
      <c r="G29" s="188" t="s">
        <v>106</v>
      </c>
      <c r="H29" s="185"/>
      <c r="I29" s="322">
        <v>986.14</v>
      </c>
    </row>
    <row r="30" spans="1:9" ht="15.75" thickTop="1" thickBot="1">
      <c r="A30" s="5" t="s">
        <v>182</v>
      </c>
      <c r="B30" s="323"/>
      <c r="C30" s="324"/>
      <c r="D30" s="185"/>
      <c r="E30" s="186"/>
    </row>
    <row r="31" spans="1:9" ht="15.75" thickTop="1" thickBot="1">
      <c r="A31" s="5" t="s">
        <v>30</v>
      </c>
      <c r="B31" s="326" t="s">
        <v>0</v>
      </c>
      <c r="C31" s="324"/>
      <c r="D31" s="185"/>
      <c r="E31" s="186"/>
      <c r="H31" s="185"/>
      <c r="I31" s="185"/>
    </row>
    <row r="32" spans="1:9" ht="12.75" customHeight="1" thickTop="1" thickBot="1">
      <c r="A32" s="174"/>
      <c r="B32" s="185"/>
      <c r="C32" s="324"/>
      <c r="D32" s="185"/>
      <c r="E32" s="186"/>
      <c r="G32" s="183" t="s">
        <v>31</v>
      </c>
      <c r="H32" s="185"/>
      <c r="I32" s="322">
        <v>289.39999999999998</v>
      </c>
    </row>
    <row r="33" spans="1:9" ht="15.75" thickTop="1" thickBot="1">
      <c r="A33" s="183" t="s">
        <v>33</v>
      </c>
      <c r="B33" s="185"/>
      <c r="C33" s="321">
        <v>32044.09</v>
      </c>
      <c r="D33" s="185"/>
      <c r="E33" s="186"/>
      <c r="G33" s="26" t="s">
        <v>183</v>
      </c>
      <c r="H33" s="327" t="s">
        <v>0</v>
      </c>
      <c r="I33" s="185"/>
    </row>
    <row r="34" spans="1:9" ht="15.75" thickTop="1" thickBot="1">
      <c r="B34" s="185"/>
      <c r="C34" s="324"/>
      <c r="D34" s="185"/>
      <c r="E34" s="186"/>
      <c r="G34" s="26" t="s">
        <v>166</v>
      </c>
      <c r="H34" s="327"/>
    </row>
    <row r="35" spans="1:9" ht="15.75" thickTop="1" thickBot="1">
      <c r="A35" s="183" t="s">
        <v>34</v>
      </c>
      <c r="B35" s="185"/>
      <c r="C35" s="328">
        <v>289.39999999999998</v>
      </c>
      <c r="D35" s="185"/>
      <c r="E35" s="186"/>
      <c r="G35" s="26" t="s">
        <v>162</v>
      </c>
      <c r="H35" s="327"/>
      <c r="I35" s="185"/>
    </row>
    <row r="36" spans="1:9" ht="15.75" thickTop="1" thickBot="1">
      <c r="A36" s="5" t="s">
        <v>184</v>
      </c>
      <c r="B36" s="323"/>
      <c r="C36" s="324"/>
      <c r="D36" s="185"/>
      <c r="E36" s="186"/>
      <c r="G36" s="26" t="s">
        <v>184</v>
      </c>
      <c r="H36" s="327"/>
      <c r="I36" s="185"/>
    </row>
    <row r="37" spans="1:9" ht="15.75" thickTop="1" thickBot="1">
      <c r="A37" s="5" t="s">
        <v>183</v>
      </c>
      <c r="B37" s="323"/>
      <c r="C37" s="324"/>
      <c r="D37" s="185"/>
      <c r="E37" s="186"/>
      <c r="G37" s="26" t="s">
        <v>185</v>
      </c>
      <c r="H37" s="327"/>
      <c r="I37" s="185"/>
    </row>
    <row r="38" spans="1:9" ht="15.75" thickTop="1" thickBot="1">
      <c r="A38" s="5" t="s">
        <v>166</v>
      </c>
      <c r="B38" s="323"/>
      <c r="C38" s="324"/>
      <c r="D38" s="185"/>
      <c r="E38" s="186"/>
      <c r="G38" s="26" t="s">
        <v>186</v>
      </c>
      <c r="H38" s="327"/>
      <c r="I38" s="185"/>
    </row>
    <row r="39" spans="1:9" ht="15.75" thickTop="1" thickBot="1">
      <c r="A39" s="5" t="s">
        <v>162</v>
      </c>
      <c r="B39" s="323"/>
      <c r="C39" s="324"/>
      <c r="D39" s="185"/>
      <c r="E39" s="186"/>
      <c r="G39" s="26" t="s">
        <v>30</v>
      </c>
      <c r="H39" s="329" t="s">
        <v>0</v>
      </c>
      <c r="I39" s="185"/>
    </row>
    <row r="40" spans="1:9" ht="15.75" thickTop="1" thickBot="1">
      <c r="A40" s="5" t="s">
        <v>187</v>
      </c>
      <c r="B40" s="323"/>
      <c r="C40" s="324"/>
      <c r="D40" s="185"/>
      <c r="E40" s="186"/>
      <c r="H40" s="185"/>
      <c r="I40" s="185"/>
    </row>
    <row r="41" spans="1:9" ht="15.75" thickTop="1" thickBot="1">
      <c r="A41" s="5" t="s">
        <v>185</v>
      </c>
      <c r="B41" s="323"/>
      <c r="C41" s="324"/>
      <c r="D41" s="185"/>
      <c r="E41" s="186"/>
      <c r="G41" s="183" t="s">
        <v>21</v>
      </c>
      <c r="H41" s="185"/>
      <c r="I41" s="322">
        <v>41.9</v>
      </c>
    </row>
    <row r="42" spans="1:9" ht="15.75" thickTop="1" thickBot="1">
      <c r="A42" s="5" t="s">
        <v>186</v>
      </c>
      <c r="B42" s="323" t="s">
        <v>0</v>
      </c>
      <c r="C42" s="324"/>
      <c r="D42" s="185"/>
      <c r="E42" s="186"/>
      <c r="G42" s="26" t="s">
        <v>23</v>
      </c>
      <c r="H42" s="330"/>
      <c r="I42" s="185"/>
    </row>
    <row r="43" spans="1:9" ht="15.75" thickTop="1" thickBot="1">
      <c r="A43" s="5" t="s">
        <v>30</v>
      </c>
      <c r="B43" s="326" t="s">
        <v>0</v>
      </c>
      <c r="C43" s="324"/>
      <c r="D43" s="185"/>
      <c r="E43" s="186"/>
      <c r="G43" s="26" t="s">
        <v>24</v>
      </c>
      <c r="H43" s="330"/>
    </row>
    <row r="44" spans="1:9" ht="15.75" thickTop="1" thickBot="1">
      <c r="B44" s="185"/>
      <c r="C44" s="324"/>
      <c r="D44" s="185"/>
      <c r="E44" s="186"/>
      <c r="G44" s="26" t="s">
        <v>188</v>
      </c>
      <c r="H44" s="330"/>
      <c r="I44" s="185"/>
    </row>
    <row r="45" spans="1:9" ht="15.75" thickTop="1" thickBot="1">
      <c r="A45" s="183" t="s">
        <v>44</v>
      </c>
      <c r="B45" s="185"/>
      <c r="C45" s="328">
        <v>9000</v>
      </c>
      <c r="D45" s="185"/>
      <c r="E45" s="186"/>
      <c r="G45" s="26" t="s">
        <v>189</v>
      </c>
      <c r="H45" s="330"/>
      <c r="I45" s="185"/>
    </row>
    <row r="46" spans="1:9" ht="15.75" thickTop="1" thickBot="1">
      <c r="A46" s="331" t="s">
        <v>183</v>
      </c>
      <c r="B46" s="185"/>
      <c r="C46" s="185"/>
      <c r="D46" s="185"/>
      <c r="E46" s="186"/>
      <c r="G46" s="26" t="s">
        <v>190</v>
      </c>
      <c r="H46" s="330"/>
      <c r="I46" s="185"/>
    </row>
    <row r="47" spans="1:9" ht="15.75" thickTop="1" thickBot="1">
      <c r="A47" s="331" t="s">
        <v>166</v>
      </c>
      <c r="B47" s="185"/>
      <c r="C47" s="185"/>
      <c r="D47" s="185"/>
      <c r="E47" s="186"/>
      <c r="G47" s="26" t="s">
        <v>191</v>
      </c>
      <c r="H47" s="330"/>
      <c r="I47" s="185"/>
    </row>
    <row r="48" spans="1:9" ht="15.75" thickTop="1" thickBot="1">
      <c r="A48" s="195" t="s">
        <v>162</v>
      </c>
      <c r="B48" s="323"/>
      <c r="C48" s="324"/>
      <c r="D48" s="185"/>
      <c r="E48" s="186"/>
      <c r="G48" t="s">
        <v>0</v>
      </c>
      <c r="H48" s="330"/>
      <c r="I48" s="185"/>
    </row>
    <row r="49" spans="1:9" ht="15.75" thickTop="1" thickBot="1">
      <c r="A49" s="195" t="s">
        <v>184</v>
      </c>
      <c r="B49" s="323"/>
      <c r="C49" s="324"/>
      <c r="D49" s="185"/>
      <c r="E49" s="186"/>
      <c r="G49" s="183" t="s">
        <v>35</v>
      </c>
      <c r="H49" s="185"/>
      <c r="I49" s="322">
        <v>326</v>
      </c>
    </row>
    <row r="50" spans="1:9" ht="15.75" thickTop="1" thickBot="1">
      <c r="A50" s="195" t="s">
        <v>185</v>
      </c>
      <c r="B50" s="323"/>
      <c r="C50" s="324"/>
      <c r="D50" s="185"/>
      <c r="E50" s="186"/>
      <c r="G50" s="26" t="s">
        <v>192</v>
      </c>
      <c r="H50" s="330"/>
      <c r="I50" s="185" t="s">
        <v>22</v>
      </c>
    </row>
    <row r="51" spans="1:9" ht="15.75" thickTop="1" thickBot="1">
      <c r="A51" s="195" t="s">
        <v>186</v>
      </c>
      <c r="B51" s="323"/>
      <c r="C51" s="324"/>
      <c r="D51" s="185"/>
      <c r="E51" s="186"/>
      <c r="G51" s="26" t="s">
        <v>193</v>
      </c>
      <c r="H51" s="330"/>
    </row>
    <row r="52" spans="1:9" ht="15.75" thickTop="1" thickBot="1">
      <c r="A52" s="195" t="s">
        <v>30</v>
      </c>
      <c r="B52" s="323"/>
      <c r="C52" s="324"/>
      <c r="D52" s="185"/>
      <c r="E52" s="186"/>
      <c r="G52" s="26" t="s">
        <v>194</v>
      </c>
      <c r="H52" s="330"/>
      <c r="I52" s="185"/>
    </row>
    <row r="53" spans="1:9" ht="15.75" thickTop="1" thickBot="1">
      <c r="A53" s="324"/>
      <c r="B53" s="324"/>
      <c r="C53" s="324"/>
      <c r="D53" s="185"/>
      <c r="E53" s="186"/>
      <c r="G53" s="26" t="s">
        <v>195</v>
      </c>
      <c r="H53" s="330"/>
      <c r="I53" s="185"/>
    </row>
    <row r="54" spans="1:9" ht="15.75" thickTop="1" thickBot="1">
      <c r="A54" s="324"/>
      <c r="B54" s="324"/>
      <c r="C54" s="324"/>
      <c r="D54" s="185"/>
      <c r="E54" s="186"/>
      <c r="G54" s="26" t="s">
        <v>196</v>
      </c>
      <c r="H54" s="330"/>
      <c r="I54" s="185"/>
    </row>
    <row r="55" spans="1:9" ht="15.75" thickTop="1" thickBot="1">
      <c r="A55" s="188" t="s">
        <v>48</v>
      </c>
      <c r="B55" s="185"/>
      <c r="C55" s="321">
        <v>9289.4</v>
      </c>
      <c r="E55" s="182"/>
      <c r="G55" s="26" t="s">
        <v>39</v>
      </c>
      <c r="H55" s="330"/>
      <c r="I55" s="185"/>
    </row>
    <row r="56" spans="1:9" ht="15.75" thickTop="1" thickBot="1">
      <c r="D56" s="185"/>
      <c r="E56" s="186"/>
      <c r="G56" s="26" t="s">
        <v>197</v>
      </c>
      <c r="H56" s="330"/>
      <c r="I56" s="185"/>
    </row>
    <row r="57" spans="1:9" ht="15.75" thickTop="1" thickBot="1">
      <c r="B57" s="185"/>
      <c r="C57" s="324"/>
      <c r="D57" s="185"/>
      <c r="E57" s="186"/>
      <c r="G57" s="26" t="s">
        <v>41</v>
      </c>
      <c r="H57" s="330"/>
      <c r="I57" s="185"/>
    </row>
    <row r="58" spans="1:9" ht="15.75" thickTop="1" thickBot="1">
      <c r="A58" s="188" t="s">
        <v>49</v>
      </c>
      <c r="B58" s="185"/>
      <c r="C58" s="328">
        <v>22754.69</v>
      </c>
      <c r="D58" s="185"/>
      <c r="E58" s="186"/>
      <c r="G58" s="26" t="s">
        <v>198</v>
      </c>
      <c r="H58" s="330"/>
      <c r="I58" s="185"/>
    </row>
    <row r="59" spans="1:9" ht="15.75" thickTop="1" thickBot="1">
      <c r="A59" s="26" t="s">
        <v>50</v>
      </c>
      <c r="B59" s="185"/>
      <c r="C59" s="324"/>
      <c r="D59" s="185"/>
      <c r="E59" s="186"/>
      <c r="G59" s="26" t="s">
        <v>199</v>
      </c>
      <c r="H59" s="330"/>
      <c r="I59" s="185"/>
    </row>
    <row r="60" spans="1:9" ht="15.75" thickTop="1" thickBot="1">
      <c r="B60" s="185"/>
      <c r="C60" s="324"/>
      <c r="D60" s="185"/>
      <c r="E60" s="186"/>
      <c r="H60" s="330"/>
      <c r="I60" s="185"/>
    </row>
    <row r="61" spans="1:9" ht="15.75" thickTop="1" thickBot="1">
      <c r="A61" s="188" t="s">
        <v>51</v>
      </c>
      <c r="B61" s="185"/>
      <c r="C61" s="321">
        <v>32044.09</v>
      </c>
      <c r="D61" s="185"/>
      <c r="E61" s="186"/>
      <c r="G61" s="188" t="s">
        <v>113</v>
      </c>
      <c r="H61" s="185"/>
      <c r="I61" s="322">
        <v>328.84</v>
      </c>
    </row>
    <row r="62" spans="1:9" ht="15" thickTop="1"/>
    <row r="65" spans="1:7">
      <c r="A65" s="197" t="s">
        <v>114</v>
      </c>
      <c r="B65" s="199"/>
      <c r="C65" s="199"/>
      <c r="D65" s="199"/>
      <c r="E65" s="199"/>
      <c r="F65" s="200"/>
      <c r="G65" s="201" t="s">
        <v>53</v>
      </c>
    </row>
    <row r="66" spans="1:7">
      <c r="A66" s="202" t="s">
        <v>54</v>
      </c>
      <c r="B66" s="199"/>
      <c r="C66" s="203"/>
      <c r="D66" s="203"/>
      <c r="E66" s="203"/>
      <c r="F66" s="199"/>
      <c r="G66" s="204">
        <v>4.57529371112647</v>
      </c>
    </row>
    <row r="67" spans="1:7">
      <c r="A67" s="202" t="s">
        <v>115</v>
      </c>
      <c r="B67" s="199"/>
      <c r="C67" s="199"/>
      <c r="D67" s="199"/>
      <c r="E67" s="199"/>
      <c r="F67" s="199"/>
      <c r="G67" s="204">
        <v>4.57529371112647</v>
      </c>
    </row>
    <row r="68" spans="1:7">
      <c r="A68" s="202" t="s">
        <v>55</v>
      </c>
      <c r="B68" s="199"/>
      <c r="C68" s="205"/>
      <c r="D68" s="205"/>
      <c r="E68" s="205"/>
      <c r="F68" s="199"/>
      <c r="G68" s="332">
        <v>1034.69</v>
      </c>
    </row>
    <row r="69" spans="1:7">
      <c r="A69" s="197" t="s">
        <v>56</v>
      </c>
      <c r="B69" s="199"/>
      <c r="C69" s="199"/>
      <c r="D69" s="199"/>
      <c r="E69" s="199"/>
      <c r="F69" s="199"/>
      <c r="G69" s="204"/>
    </row>
    <row r="70" spans="1:7">
      <c r="A70" s="202" t="s">
        <v>57</v>
      </c>
      <c r="B70" s="199"/>
      <c r="C70" s="207"/>
      <c r="D70" s="207"/>
      <c r="E70" s="207"/>
      <c r="F70" s="199"/>
      <c r="G70" s="208">
        <v>0.28989432996849002</v>
      </c>
    </row>
    <row r="71" spans="1:7">
      <c r="A71" s="202" t="s">
        <v>58</v>
      </c>
      <c r="B71" s="199"/>
      <c r="C71" s="199"/>
      <c r="D71" s="199"/>
      <c r="E71" s="199"/>
      <c r="F71" s="199"/>
      <c r="G71" s="208">
        <v>0.71010567003151004</v>
      </c>
    </row>
    <row r="72" spans="1:7">
      <c r="A72" s="197" t="s">
        <v>116</v>
      </c>
      <c r="B72" s="199"/>
      <c r="C72" s="199"/>
      <c r="D72" s="199"/>
      <c r="E72" s="199"/>
      <c r="F72" s="199"/>
      <c r="G72" s="204"/>
    </row>
    <row r="73" spans="1:7">
      <c r="A73" s="202" t="s">
        <v>117</v>
      </c>
      <c r="B73" s="199"/>
      <c r="C73" s="199"/>
      <c r="D73" s="199"/>
      <c r="E73" s="199"/>
      <c r="F73" s="199"/>
      <c r="G73" s="204" t="e">
        <f>#VALUE!</f>
        <v>#VALUE!</v>
      </c>
    </row>
    <row r="74" spans="1:7">
      <c r="A74" s="202" t="s">
        <v>118</v>
      </c>
      <c r="B74" s="333"/>
      <c r="C74" s="199"/>
      <c r="D74" s="199"/>
      <c r="E74" s="199"/>
      <c r="F74" s="199"/>
      <c r="G74" s="204" t="e">
        <f>#VALUE!</f>
        <v>#VALUE!</v>
      </c>
    </row>
    <row r="75" spans="1:7">
      <c r="A75" s="197" t="s">
        <v>59</v>
      </c>
      <c r="B75" s="199"/>
      <c r="C75" s="199"/>
      <c r="D75" s="199"/>
      <c r="E75" s="199"/>
      <c r="F75" s="199"/>
      <c r="G75" s="204"/>
    </row>
    <row r="76" spans="1:7">
      <c r="A76" s="202" t="s">
        <v>60</v>
      </c>
      <c r="B76" s="199"/>
      <c r="C76" s="199"/>
      <c r="D76" s="199"/>
      <c r="E76" s="199"/>
      <c r="F76" s="199"/>
      <c r="G76" s="208">
        <v>1.02621107355522E-2</v>
      </c>
    </row>
    <row r="77" spans="1:7">
      <c r="A77" s="211"/>
      <c r="B77" s="211"/>
      <c r="C77" s="211"/>
      <c r="D77" s="211"/>
      <c r="E77" s="211"/>
      <c r="F77" s="211"/>
      <c r="G77" s="213"/>
    </row>
    <row r="78" spans="1:7">
      <c r="A78" s="211"/>
      <c r="B78" s="211"/>
      <c r="C78" s="211"/>
      <c r="D78" s="211"/>
      <c r="E78" s="211"/>
      <c r="F78" s="211"/>
      <c r="G78" s="213"/>
    </row>
    <row r="79" spans="1:7">
      <c r="A79" s="211"/>
      <c r="B79" s="211"/>
      <c r="C79" s="211"/>
      <c r="D79" s="211"/>
      <c r="E79" s="211"/>
      <c r="F79" s="211"/>
      <c r="G79" s="213"/>
    </row>
    <row r="81" spans="1:8">
      <c r="A81" s="174"/>
      <c r="B81" s="174"/>
      <c r="C81" s="174"/>
      <c r="D81" s="174"/>
      <c r="E81" s="174"/>
      <c r="F81" s="174"/>
      <c r="G81" s="174"/>
      <c r="H81" s="174"/>
    </row>
    <row r="82" spans="1:8" ht="15">
      <c r="A82" s="50" t="s">
        <v>61</v>
      </c>
      <c r="B82" s="334" t="s">
        <v>200</v>
      </c>
      <c r="C82" s="216"/>
      <c r="G82" s="216"/>
    </row>
  </sheetData>
  <mergeCells count="2">
    <mergeCell ref="A7:C7"/>
    <mergeCell ref="G7:I7"/>
  </mergeCells>
  <printOptions horizontalCentered="1"/>
  <pageMargins left="0.78740157480314998" right="0.78740157480314998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EMPLEADOS</vt:lpstr>
      <vt:lpstr>anexos</vt:lpstr>
      <vt:lpstr>NEGOCIO</vt:lpstr>
      <vt:lpstr>Hoja1</vt:lpstr>
      <vt:lpstr>negocio___empleado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 de Credito de Armenia</dc:creator>
  <cp:lastModifiedBy>DeiviD fuents</cp:lastModifiedBy>
  <cp:revision>1236</cp:revision>
  <cp:lastPrinted>2017-06-19T14:24:22Z</cp:lastPrinted>
  <dcterms:created xsi:type="dcterms:W3CDTF">1999-04-21T08:03:24Z</dcterms:created>
  <dcterms:modified xsi:type="dcterms:W3CDTF">2017-12-13T23:47:21Z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