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rotegida\Sección\Ingenieria\INVENTARIO\INVENTARIO\REFACCIONES\2024\"/>
    </mc:Choice>
  </mc:AlternateContent>
  <bookViews>
    <workbookView xWindow="0" yWindow="0" windowWidth="20490" windowHeight="7620" activeTab="1"/>
  </bookViews>
  <sheets>
    <sheet name="RACK A" sheetId="1" r:id="rId1"/>
    <sheet name="RACK B" sheetId="10" r:id="rId2"/>
    <sheet name="RACK C" sheetId="14" r:id="rId3"/>
    <sheet name="RACK D" sheetId="3" r:id="rId4"/>
    <sheet name="RACK E" sheetId="11" r:id="rId5"/>
    <sheet name="RACK F" sheetId="13" r:id="rId6"/>
    <sheet name="Programa " sheetId="15" r:id="rId7"/>
    <sheet name="Hoja1" sheetId="16" r:id="rId8"/>
  </sheets>
  <definedNames>
    <definedName name="_xlnm._FilterDatabase" localSheetId="0" hidden="1">'RACK A'!$A$8:$AN$159</definedName>
    <definedName name="_xlnm._FilterDatabase" localSheetId="1" hidden="1">'RACK B'!$A$8:$AB$202</definedName>
    <definedName name="_xlnm._FilterDatabase" localSheetId="2" hidden="1">'RACK C'!$A$8:$AB$133</definedName>
    <definedName name="_xlnm._FilterDatabase" localSheetId="3" hidden="1">'RACK D'!$A$8:$AB$142</definedName>
    <definedName name="_xlnm._FilterDatabase" localSheetId="4" hidden="1">'RACK E'!$A$8:$AB$184</definedName>
    <definedName name="_xlnm._FilterDatabase" localSheetId="5" hidden="1">'RACK F'!$A$7:$Q$228</definedName>
    <definedName name="_xlnm.Print_Area" localSheetId="0">'RACK A'!$A$1:$P$163</definedName>
    <definedName name="_xlnm.Print_Area" localSheetId="1">'RACK B'!$A$1:$AB$207</definedName>
    <definedName name="_xlnm.Print_Area" localSheetId="3">'RACK D'!$A$1:$AF$157</definedName>
    <definedName name="_xlnm.Print_Area" localSheetId="4">'RACK E'!$C$7:$O$178</definedName>
    <definedName name="_xlnm.Print_Area" localSheetId="5">'RACK F'!$A$1:$Q$228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10" l="1"/>
  <c r="I47" i="10"/>
  <c r="N47" i="10" s="1"/>
  <c r="I135" i="3" l="1"/>
  <c r="N135" i="3" s="1"/>
  <c r="J135" i="3"/>
  <c r="I131" i="3"/>
  <c r="J131" i="3"/>
  <c r="N131" i="3" s="1"/>
  <c r="I132" i="3"/>
  <c r="N132" i="3" s="1"/>
  <c r="J132" i="3"/>
  <c r="I133" i="3"/>
  <c r="J133" i="3"/>
  <c r="I134" i="3"/>
  <c r="N134" i="3" s="1"/>
  <c r="J134" i="3"/>
  <c r="N133" i="3" l="1"/>
  <c r="J95" i="1" l="1"/>
  <c r="I95" i="1"/>
  <c r="N95" i="1" l="1"/>
  <c r="I130" i="3"/>
  <c r="J130" i="3"/>
  <c r="N130" i="3" l="1"/>
  <c r="I128" i="3"/>
  <c r="J128" i="3"/>
  <c r="N128" i="3" l="1"/>
  <c r="V11" i="3"/>
  <c r="F106" i="10" l="1"/>
  <c r="F105" i="10"/>
  <c r="J106" i="10"/>
  <c r="I106" i="10"/>
  <c r="J105" i="10"/>
  <c r="I105" i="10"/>
  <c r="N106" i="10" l="1"/>
  <c r="N105" i="10"/>
  <c r="J155" i="1" l="1"/>
  <c r="I155" i="1"/>
  <c r="F155" i="1"/>
  <c r="J86" i="10"/>
  <c r="I86" i="10"/>
  <c r="F86" i="10"/>
  <c r="J85" i="10"/>
  <c r="I85" i="10"/>
  <c r="F85" i="10"/>
  <c r="N155" i="1" l="1"/>
  <c r="N86" i="10"/>
  <c r="N85" i="10"/>
  <c r="V25" i="14"/>
  <c r="V23" i="14"/>
  <c r="I123" i="11" l="1"/>
  <c r="J123" i="11"/>
  <c r="V18" i="11"/>
  <c r="N123" i="11" l="1"/>
  <c r="V17" i="1"/>
  <c r="W17" i="1" s="1"/>
  <c r="Y17" i="1" s="1"/>
  <c r="J55" i="1"/>
  <c r="I55" i="1"/>
  <c r="V18" i="10"/>
  <c r="W18" i="10" s="1"/>
  <c r="Y18" i="10" s="1"/>
  <c r="J149" i="10"/>
  <c r="I149" i="10"/>
  <c r="F149" i="10"/>
  <c r="F21" i="10"/>
  <c r="N55" i="1" l="1"/>
  <c r="N149" i="10"/>
  <c r="J114" i="11"/>
  <c r="I52" i="11"/>
  <c r="J52" i="11"/>
  <c r="V23" i="11"/>
  <c r="N52" i="11" l="1"/>
  <c r="J101" i="10"/>
  <c r="I101" i="10"/>
  <c r="J58" i="10"/>
  <c r="I58" i="10"/>
  <c r="N101" i="10" l="1"/>
  <c r="N58" i="10"/>
  <c r="I168" i="11" l="1"/>
  <c r="J168" i="11"/>
  <c r="I174" i="11"/>
  <c r="J174" i="11"/>
  <c r="I173" i="11"/>
  <c r="J173" i="11"/>
  <c r="N174" i="11" l="1"/>
  <c r="N168" i="11"/>
  <c r="N173" i="11"/>
  <c r="V44" i="1"/>
  <c r="W44" i="1" s="1"/>
  <c r="I157" i="1"/>
  <c r="J157" i="1"/>
  <c r="F158" i="1"/>
  <c r="J158" i="1"/>
  <c r="I158" i="1"/>
  <c r="F157" i="1"/>
  <c r="F121" i="10"/>
  <c r="J122" i="10"/>
  <c r="I122" i="10"/>
  <c r="V13" i="1"/>
  <c r="V14" i="1"/>
  <c r="V15" i="1"/>
  <c r="V16" i="1"/>
  <c r="W16" i="1" s="1"/>
  <c r="Y16" i="1" s="1"/>
  <c r="F153" i="1"/>
  <c r="J153" i="1"/>
  <c r="I153" i="1"/>
  <c r="J152" i="1"/>
  <c r="I152" i="1"/>
  <c r="F152" i="1"/>
  <c r="F13" i="11"/>
  <c r="W13" i="1" l="1"/>
  <c r="Y13" i="1" s="1"/>
  <c r="N158" i="1"/>
  <c r="W15" i="1"/>
  <c r="Y15" i="1" s="1"/>
  <c r="N122" i="10"/>
  <c r="N153" i="1"/>
  <c r="N152" i="1"/>
  <c r="N157" i="1"/>
  <c r="I138" i="11"/>
  <c r="J138" i="11"/>
  <c r="V59" i="11"/>
  <c r="N138" i="11" l="1"/>
  <c r="V19" i="11"/>
  <c r="W19" i="11" s="1"/>
  <c r="Y19" i="11" s="1"/>
  <c r="V20" i="11"/>
  <c r="W20" i="11" s="1"/>
  <c r="V21" i="11"/>
  <c r="W21" i="11" s="1"/>
  <c r="V22" i="11"/>
  <c r="W22" i="11" s="1"/>
  <c r="V17" i="11"/>
  <c r="I124" i="11"/>
  <c r="J124" i="11"/>
  <c r="I66" i="11"/>
  <c r="J66" i="11"/>
  <c r="N124" i="11" l="1"/>
  <c r="N66" i="11"/>
  <c r="I98" i="11"/>
  <c r="J98" i="11"/>
  <c r="N98" i="11" l="1"/>
  <c r="I127" i="11"/>
  <c r="J127" i="11"/>
  <c r="N127" i="11" l="1"/>
  <c r="V20" i="3"/>
  <c r="I126" i="3" l="1"/>
  <c r="J126" i="3"/>
  <c r="I124" i="3"/>
  <c r="J124" i="3"/>
  <c r="N126" i="3" l="1"/>
  <c r="N124" i="3"/>
  <c r="W241" i="13"/>
  <c r="X241" i="13" s="1"/>
  <c r="W239" i="13"/>
  <c r="X239" i="13" s="1"/>
  <c r="W237" i="13"/>
  <c r="X237" i="13" s="1"/>
  <c r="W235" i="13"/>
  <c r="X235" i="13" s="1"/>
  <c r="W233" i="13"/>
  <c r="X233" i="13" s="1"/>
  <c r="W231" i="13"/>
  <c r="X231" i="13" s="1"/>
  <c r="W229" i="13"/>
  <c r="X229" i="13" s="1"/>
  <c r="W227" i="13"/>
  <c r="X227" i="13" s="1"/>
  <c r="W225" i="13"/>
  <c r="X225" i="13" s="1"/>
  <c r="W223" i="13"/>
  <c r="X223" i="13" s="1"/>
  <c r="W221" i="13"/>
  <c r="X221" i="13" s="1"/>
  <c r="W219" i="13"/>
  <c r="X219" i="13" s="1"/>
  <c r="W217" i="13"/>
  <c r="X217" i="13" s="1"/>
  <c r="W215" i="13"/>
  <c r="X215" i="13" s="1"/>
  <c r="W213" i="13"/>
  <c r="X213" i="13" s="1"/>
  <c r="W211" i="13"/>
  <c r="X211" i="13" s="1"/>
  <c r="W209" i="13"/>
  <c r="X209" i="13" s="1"/>
  <c r="W207" i="13"/>
  <c r="X207" i="13" s="1"/>
  <c r="W205" i="13"/>
  <c r="X205" i="13" s="1"/>
  <c r="W203" i="13"/>
  <c r="X203" i="13" s="1"/>
  <c r="W201" i="13"/>
  <c r="X201" i="13" s="1"/>
  <c r="W199" i="13"/>
  <c r="X199" i="13" s="1"/>
  <c r="W197" i="13"/>
  <c r="X197" i="13" s="1"/>
  <c r="W195" i="13"/>
  <c r="X195" i="13" s="1"/>
  <c r="W193" i="13"/>
  <c r="X193" i="13" s="1"/>
  <c r="W191" i="13"/>
  <c r="X191" i="13" s="1"/>
  <c r="W189" i="13"/>
  <c r="X189" i="13" s="1"/>
  <c r="W187" i="13"/>
  <c r="X187" i="13" s="1"/>
  <c r="W185" i="13"/>
  <c r="X185" i="13" s="1"/>
  <c r="W183" i="13"/>
  <c r="X183" i="13" s="1"/>
  <c r="W181" i="13"/>
  <c r="X181" i="13" s="1"/>
  <c r="W179" i="13"/>
  <c r="X179" i="13" s="1"/>
  <c r="W177" i="13"/>
  <c r="X177" i="13" s="1"/>
  <c r="W175" i="13"/>
  <c r="X175" i="13" s="1"/>
  <c r="W173" i="13"/>
  <c r="X173" i="13" s="1"/>
  <c r="W171" i="13"/>
  <c r="X171" i="13" s="1"/>
  <c r="W169" i="13"/>
  <c r="X169" i="13" s="1"/>
  <c r="W167" i="13"/>
  <c r="X167" i="13" s="1"/>
  <c r="W165" i="13"/>
  <c r="X165" i="13" s="1"/>
  <c r="W163" i="13"/>
  <c r="X163" i="13" s="1"/>
  <c r="W161" i="13"/>
  <c r="X161" i="13" s="1"/>
  <c r="W159" i="13"/>
  <c r="X159" i="13" s="1"/>
  <c r="W157" i="13"/>
  <c r="X157" i="13" s="1"/>
  <c r="W155" i="13"/>
  <c r="X155" i="13" s="1"/>
  <c r="W153" i="13"/>
  <c r="X153" i="13" s="1"/>
  <c r="W151" i="13"/>
  <c r="X151" i="13" s="1"/>
  <c r="W149" i="13"/>
  <c r="X149" i="13" s="1"/>
  <c r="W147" i="13"/>
  <c r="X147" i="13" s="1"/>
  <c r="W145" i="13"/>
  <c r="X145" i="13" s="1"/>
  <c r="W143" i="13"/>
  <c r="X143" i="13" s="1"/>
  <c r="W141" i="13"/>
  <c r="X141" i="13" s="1"/>
  <c r="W139" i="13"/>
  <c r="X139" i="13" s="1"/>
  <c r="W137" i="13"/>
  <c r="X137" i="13" s="1"/>
  <c r="W135" i="13"/>
  <c r="X135" i="13" s="1"/>
  <c r="W133" i="13"/>
  <c r="X133" i="13" s="1"/>
  <c r="W131" i="13"/>
  <c r="X131" i="13" s="1"/>
  <c r="W129" i="13"/>
  <c r="X129" i="13" s="1"/>
  <c r="W127" i="13"/>
  <c r="X127" i="13" s="1"/>
  <c r="W125" i="13"/>
  <c r="X125" i="13" s="1"/>
  <c r="W123" i="13"/>
  <c r="X123" i="13" s="1"/>
  <c r="W121" i="13"/>
  <c r="X121" i="13" s="1"/>
  <c r="W119" i="13"/>
  <c r="X119" i="13" s="1"/>
  <c r="W117" i="13"/>
  <c r="X117" i="13" s="1"/>
  <c r="W115" i="13"/>
  <c r="X115" i="13" s="1"/>
  <c r="W113" i="13"/>
  <c r="X113" i="13" s="1"/>
  <c r="W111" i="13"/>
  <c r="X111" i="13" s="1"/>
  <c r="W109" i="13"/>
  <c r="X109" i="13" s="1"/>
  <c r="W107" i="13"/>
  <c r="X107" i="13" s="1"/>
  <c r="W105" i="13"/>
  <c r="X105" i="13" s="1"/>
  <c r="W103" i="13"/>
  <c r="X103" i="13" s="1"/>
  <c r="W101" i="13"/>
  <c r="X101" i="13" s="1"/>
  <c r="W99" i="13"/>
  <c r="X99" i="13" s="1"/>
  <c r="W97" i="13"/>
  <c r="X97" i="13" s="1"/>
  <c r="W95" i="13"/>
  <c r="X95" i="13" s="1"/>
  <c r="I95" i="13"/>
  <c r="H95" i="13"/>
  <c r="W93" i="13"/>
  <c r="X93" i="13" s="1"/>
  <c r="I93" i="13"/>
  <c r="H93" i="13"/>
  <c r="W91" i="13"/>
  <c r="X91" i="13" s="1"/>
  <c r="I91" i="13"/>
  <c r="H91" i="13"/>
  <c r="W89" i="13"/>
  <c r="X89" i="13" s="1"/>
  <c r="I89" i="13"/>
  <c r="H89" i="13"/>
  <c r="W87" i="13"/>
  <c r="X87" i="13" s="1"/>
  <c r="I87" i="13"/>
  <c r="H87" i="13"/>
  <c r="W85" i="13"/>
  <c r="X85" i="13" s="1"/>
  <c r="I85" i="13"/>
  <c r="H85" i="13"/>
  <c r="W83" i="13"/>
  <c r="X83" i="13" s="1"/>
  <c r="I83" i="13"/>
  <c r="H83" i="13"/>
  <c r="W81" i="13"/>
  <c r="X81" i="13" s="1"/>
  <c r="I81" i="13"/>
  <c r="M81" i="13" s="1"/>
  <c r="W79" i="13"/>
  <c r="X79" i="13" s="1"/>
  <c r="I79" i="13"/>
  <c r="H79" i="13"/>
  <c r="W77" i="13"/>
  <c r="X77" i="13" s="1"/>
  <c r="I77" i="13"/>
  <c r="H77" i="13"/>
  <c r="W75" i="13"/>
  <c r="X75" i="13" s="1"/>
  <c r="I75" i="13"/>
  <c r="H75" i="13"/>
  <c r="W73" i="13"/>
  <c r="X73" i="13" s="1"/>
  <c r="I73" i="13"/>
  <c r="H73" i="13"/>
  <c r="W71" i="13"/>
  <c r="X71" i="13" s="1"/>
  <c r="I71" i="13"/>
  <c r="H71" i="13"/>
  <c r="W69" i="13"/>
  <c r="X69" i="13" s="1"/>
  <c r="I69" i="13"/>
  <c r="H69" i="13"/>
  <c r="W67" i="13"/>
  <c r="X67" i="13" s="1"/>
  <c r="I67" i="13"/>
  <c r="H67" i="13"/>
  <c r="W65" i="13"/>
  <c r="X65" i="13" s="1"/>
  <c r="I65" i="13"/>
  <c r="H65" i="13"/>
  <c r="W63" i="13"/>
  <c r="X63" i="13" s="1"/>
  <c r="I63" i="13"/>
  <c r="H63" i="13"/>
  <c r="W61" i="13"/>
  <c r="X61" i="13" s="1"/>
  <c r="I61" i="13"/>
  <c r="H61" i="13"/>
  <c r="W59" i="13"/>
  <c r="X59" i="13" s="1"/>
  <c r="I59" i="13"/>
  <c r="H59" i="13"/>
  <c r="W57" i="13"/>
  <c r="X57" i="13" s="1"/>
  <c r="I57" i="13"/>
  <c r="H57" i="13"/>
  <c r="W55" i="13"/>
  <c r="X55" i="13" s="1"/>
  <c r="I55" i="13"/>
  <c r="H55" i="13"/>
  <c r="W53" i="13"/>
  <c r="X53" i="13" s="1"/>
  <c r="I53" i="13"/>
  <c r="H53" i="13"/>
  <c r="W51" i="13"/>
  <c r="X51" i="13" s="1"/>
  <c r="I51" i="13"/>
  <c r="H51" i="13"/>
  <c r="W49" i="13"/>
  <c r="X49" i="13" s="1"/>
  <c r="I49" i="13"/>
  <c r="H49" i="13"/>
  <c r="W47" i="13"/>
  <c r="X47" i="13" s="1"/>
  <c r="I47" i="13"/>
  <c r="H47" i="13"/>
  <c r="W45" i="13"/>
  <c r="X45" i="13" s="1"/>
  <c r="I45" i="13"/>
  <c r="H45" i="13"/>
  <c r="W43" i="13"/>
  <c r="X43" i="13" s="1"/>
  <c r="I43" i="13"/>
  <c r="H43" i="13"/>
  <c r="W41" i="13"/>
  <c r="X41" i="13" s="1"/>
  <c r="I41" i="13"/>
  <c r="H41" i="13"/>
  <c r="W39" i="13"/>
  <c r="X39" i="13" s="1"/>
  <c r="I39" i="13"/>
  <c r="H39" i="13"/>
  <c r="W37" i="13"/>
  <c r="X37" i="13" s="1"/>
  <c r="I37" i="13"/>
  <c r="H37" i="13"/>
  <c r="W35" i="13"/>
  <c r="X35" i="13" s="1"/>
  <c r="I35" i="13"/>
  <c r="H35" i="13"/>
  <c r="W33" i="13"/>
  <c r="X33" i="13" s="1"/>
  <c r="I33" i="13"/>
  <c r="H33" i="13"/>
  <c r="W31" i="13"/>
  <c r="X31" i="13" s="1"/>
  <c r="I31" i="13"/>
  <c r="H31" i="13"/>
  <c r="W29" i="13"/>
  <c r="X29" i="13" s="1"/>
  <c r="I29" i="13"/>
  <c r="H29" i="13"/>
  <c r="W27" i="13"/>
  <c r="X27" i="13" s="1"/>
  <c r="I27" i="13"/>
  <c r="H27" i="13"/>
  <c r="W25" i="13"/>
  <c r="X25" i="13" s="1"/>
  <c r="I25" i="13"/>
  <c r="H25" i="13"/>
  <c r="W23" i="13"/>
  <c r="X23" i="13" s="1"/>
  <c r="I23" i="13"/>
  <c r="M23" i="13" s="1"/>
  <c r="W21" i="13"/>
  <c r="X21" i="13" s="1"/>
  <c r="I21" i="13"/>
  <c r="H21" i="13"/>
  <c r="W19" i="13"/>
  <c r="X19" i="13" s="1"/>
  <c r="I19" i="13"/>
  <c r="H19" i="13"/>
  <c r="W17" i="13"/>
  <c r="X17" i="13" s="1"/>
  <c r="I17" i="13"/>
  <c r="H17" i="13"/>
  <c r="W15" i="13"/>
  <c r="X15" i="13" s="1"/>
  <c r="Z15" i="13" s="1"/>
  <c r="I15" i="13"/>
  <c r="M15" i="13" s="1"/>
  <c r="W13" i="13"/>
  <c r="X13" i="13" s="1"/>
  <c r="Z13" i="13" s="1"/>
  <c r="I13" i="13"/>
  <c r="H13" i="13"/>
  <c r="X11" i="13"/>
  <c r="Z11" i="13" s="1"/>
  <c r="I11" i="13"/>
  <c r="H11" i="13"/>
  <c r="X9" i="13"/>
  <c r="Z9" i="13" s="1"/>
  <c r="I9" i="13"/>
  <c r="H9" i="13"/>
  <c r="N183" i="11"/>
  <c r="J178" i="11"/>
  <c r="I178" i="11"/>
  <c r="J177" i="11"/>
  <c r="I177" i="11"/>
  <c r="J176" i="11"/>
  <c r="I176" i="11"/>
  <c r="J175" i="11"/>
  <c r="I175" i="11"/>
  <c r="V172" i="11"/>
  <c r="W172" i="11" s="1"/>
  <c r="J172" i="11"/>
  <c r="I172" i="11"/>
  <c r="F172" i="11"/>
  <c r="J171" i="11"/>
  <c r="I171" i="11"/>
  <c r="V170" i="11"/>
  <c r="W170" i="11" s="1"/>
  <c r="J170" i="11"/>
  <c r="I170" i="11"/>
  <c r="F170" i="11"/>
  <c r="J160" i="11"/>
  <c r="I160" i="11"/>
  <c r="J167" i="11"/>
  <c r="I167" i="11"/>
  <c r="J166" i="11"/>
  <c r="I166" i="11"/>
  <c r="F166" i="11"/>
  <c r="J165" i="11"/>
  <c r="I165" i="11"/>
  <c r="J164" i="11"/>
  <c r="I164" i="11"/>
  <c r="J163" i="11"/>
  <c r="I163" i="11"/>
  <c r="J162" i="11"/>
  <c r="I162" i="11"/>
  <c r="J161" i="11"/>
  <c r="I161" i="11"/>
  <c r="V159" i="11"/>
  <c r="W159" i="11" s="1"/>
  <c r="J159" i="11"/>
  <c r="I159" i="11"/>
  <c r="V158" i="11"/>
  <c r="W158" i="11" s="1"/>
  <c r="J158" i="11"/>
  <c r="I158" i="11"/>
  <c r="F158" i="11"/>
  <c r="J157" i="11"/>
  <c r="I157" i="11"/>
  <c r="J156" i="11"/>
  <c r="I156" i="11"/>
  <c r="V155" i="11"/>
  <c r="W155" i="11" s="1"/>
  <c r="J155" i="11"/>
  <c r="I155" i="11"/>
  <c r="F155" i="11"/>
  <c r="V154" i="11"/>
  <c r="W154" i="11" s="1"/>
  <c r="J154" i="11"/>
  <c r="I154" i="11"/>
  <c r="F154" i="11"/>
  <c r="V153" i="11"/>
  <c r="W153" i="11" s="1"/>
  <c r="J153" i="11"/>
  <c r="I153" i="11"/>
  <c r="F153" i="11"/>
  <c r="V152" i="11"/>
  <c r="W152" i="11" s="1"/>
  <c r="J152" i="11"/>
  <c r="I152" i="11"/>
  <c r="F152" i="11"/>
  <c r="J151" i="11"/>
  <c r="I151" i="11"/>
  <c r="V136" i="11"/>
  <c r="W136" i="11" s="1"/>
  <c r="J136" i="11"/>
  <c r="I136" i="11"/>
  <c r="V150" i="11"/>
  <c r="W150" i="11" s="1"/>
  <c r="J150" i="11"/>
  <c r="I150" i="11"/>
  <c r="F150" i="11"/>
  <c r="V169" i="11"/>
  <c r="W169" i="11" s="1"/>
  <c r="J169" i="11"/>
  <c r="I169" i="11"/>
  <c r="F169" i="11"/>
  <c r="V149" i="11"/>
  <c r="W149" i="11" s="1"/>
  <c r="J149" i="11"/>
  <c r="I149" i="11"/>
  <c r="V148" i="11"/>
  <c r="W148" i="11" s="1"/>
  <c r="J148" i="11"/>
  <c r="I148" i="11"/>
  <c r="F148" i="11"/>
  <c r="V147" i="11"/>
  <c r="W147" i="11" s="1"/>
  <c r="J147" i="11"/>
  <c r="I147" i="11"/>
  <c r="F147" i="11"/>
  <c r="V146" i="11"/>
  <c r="W146" i="11" s="1"/>
  <c r="Y146" i="11" s="1"/>
  <c r="J146" i="11"/>
  <c r="I146" i="11"/>
  <c r="F146" i="11"/>
  <c r="V145" i="11"/>
  <c r="W145" i="11" s="1"/>
  <c r="J145" i="11"/>
  <c r="I145" i="11"/>
  <c r="F145" i="11"/>
  <c r="W17" i="11" s="1"/>
  <c r="Y17" i="11" s="1"/>
  <c r="V144" i="11"/>
  <c r="W144" i="11" s="1"/>
  <c r="Y144" i="11" s="1"/>
  <c r="J144" i="11"/>
  <c r="I144" i="11"/>
  <c r="F144" i="11"/>
  <c r="V143" i="11"/>
  <c r="W143" i="11" s="1"/>
  <c r="J143" i="11"/>
  <c r="I143" i="11"/>
  <c r="F143" i="11"/>
  <c r="V142" i="11"/>
  <c r="W142" i="11" s="1"/>
  <c r="J142" i="11"/>
  <c r="I142" i="11"/>
  <c r="F142" i="11"/>
  <c r="J141" i="11"/>
  <c r="I141" i="11"/>
  <c r="J128" i="11"/>
  <c r="I128" i="11"/>
  <c r="V140" i="11"/>
  <c r="W140" i="11" s="1"/>
  <c r="J140" i="11"/>
  <c r="I140" i="11"/>
  <c r="F140" i="11"/>
  <c r="V139" i="11"/>
  <c r="W139" i="11" s="1"/>
  <c r="J139" i="11"/>
  <c r="I139" i="11"/>
  <c r="F139" i="11"/>
  <c r="V121" i="11"/>
  <c r="W121" i="11" s="1"/>
  <c r="J121" i="11"/>
  <c r="I121" i="11"/>
  <c r="F121" i="11"/>
  <c r="V137" i="11"/>
  <c r="W137" i="11" s="1"/>
  <c r="J137" i="11"/>
  <c r="I137" i="11"/>
  <c r="F137" i="11"/>
  <c r="V135" i="11"/>
  <c r="W135" i="11" s="1"/>
  <c r="J135" i="11"/>
  <c r="I135" i="11"/>
  <c r="F135" i="11"/>
  <c r="V134" i="11"/>
  <c r="W134" i="11" s="1"/>
  <c r="J134" i="11"/>
  <c r="I134" i="11"/>
  <c r="F134" i="11"/>
  <c r="V133" i="11"/>
  <c r="W133" i="11" s="1"/>
  <c r="J133" i="11"/>
  <c r="I133" i="11"/>
  <c r="F133" i="11"/>
  <c r="V132" i="11"/>
  <c r="W132" i="11" s="1"/>
  <c r="J132" i="11"/>
  <c r="I132" i="11"/>
  <c r="V131" i="11"/>
  <c r="W131" i="11" s="1"/>
  <c r="J131" i="11"/>
  <c r="I131" i="11"/>
  <c r="F131" i="11"/>
  <c r="V130" i="11"/>
  <c r="W130" i="11" s="1"/>
  <c r="J130" i="11"/>
  <c r="I130" i="11"/>
  <c r="F130" i="11"/>
  <c r="V129" i="11"/>
  <c r="W129" i="11" s="1"/>
  <c r="J129" i="11"/>
  <c r="I129" i="11"/>
  <c r="F129" i="11"/>
  <c r="V126" i="11"/>
  <c r="W126" i="11" s="1"/>
  <c r="J126" i="11"/>
  <c r="I126" i="11"/>
  <c r="F126" i="11"/>
  <c r="V125" i="11"/>
  <c r="W125" i="11" s="1"/>
  <c r="J125" i="11"/>
  <c r="I125" i="11"/>
  <c r="F125" i="11"/>
  <c r="V122" i="11"/>
  <c r="W122" i="11" s="1"/>
  <c r="J122" i="11"/>
  <c r="I122" i="11"/>
  <c r="F122" i="11"/>
  <c r="V120" i="11"/>
  <c r="W120" i="11" s="1"/>
  <c r="J120" i="11"/>
  <c r="I120" i="11"/>
  <c r="F120" i="11"/>
  <c r="V119" i="11"/>
  <c r="W119" i="11" s="1"/>
  <c r="J119" i="11"/>
  <c r="I119" i="11"/>
  <c r="V115" i="11"/>
  <c r="W115" i="11" s="1"/>
  <c r="J115" i="11"/>
  <c r="I115" i="11"/>
  <c r="V118" i="11"/>
  <c r="W118" i="11" s="1"/>
  <c r="J118" i="11"/>
  <c r="I118" i="11"/>
  <c r="F118" i="11"/>
  <c r="V117" i="11"/>
  <c r="W117" i="11" s="1"/>
  <c r="J117" i="11"/>
  <c r="I117" i="11"/>
  <c r="F117" i="11"/>
  <c r="J113" i="11"/>
  <c r="I113" i="11"/>
  <c r="V112" i="11"/>
  <c r="W112" i="11" s="1"/>
  <c r="J112" i="11"/>
  <c r="I112" i="11"/>
  <c r="F112" i="11"/>
  <c r="V111" i="11"/>
  <c r="W111" i="11" s="1"/>
  <c r="J111" i="11"/>
  <c r="I111" i="11"/>
  <c r="F111" i="11"/>
  <c r="V110" i="11"/>
  <c r="W110" i="11" s="1"/>
  <c r="J110" i="11"/>
  <c r="I110" i="11"/>
  <c r="F110" i="11"/>
  <c r="V109" i="11"/>
  <c r="W109" i="11" s="1"/>
  <c r="J109" i="11"/>
  <c r="I109" i="11"/>
  <c r="F109" i="11"/>
  <c r="V108" i="11"/>
  <c r="W108" i="11" s="1"/>
  <c r="J108" i="11"/>
  <c r="I108" i="11"/>
  <c r="F108" i="11"/>
  <c r="V107" i="11"/>
  <c r="W107" i="11" s="1"/>
  <c r="J107" i="11"/>
  <c r="I107" i="11"/>
  <c r="F107" i="11"/>
  <c r="V106" i="11"/>
  <c r="W106" i="11" s="1"/>
  <c r="J106" i="11"/>
  <c r="I106" i="11"/>
  <c r="F106" i="11"/>
  <c r="V105" i="11"/>
  <c r="W105" i="11" s="1"/>
  <c r="J105" i="11"/>
  <c r="I105" i="11"/>
  <c r="F105" i="11"/>
  <c r="V104" i="11"/>
  <c r="W104" i="11" s="1"/>
  <c r="J104" i="11"/>
  <c r="I104" i="11"/>
  <c r="F104" i="11"/>
  <c r="J103" i="11"/>
  <c r="I103" i="11"/>
  <c r="V102" i="11"/>
  <c r="W102" i="11" s="1"/>
  <c r="J102" i="11"/>
  <c r="I102" i="11"/>
  <c r="F102" i="11"/>
  <c r="V101" i="11"/>
  <c r="W101" i="11" s="1"/>
  <c r="J101" i="11"/>
  <c r="I101" i="11"/>
  <c r="V100" i="11"/>
  <c r="W100" i="11" s="1"/>
  <c r="J100" i="11"/>
  <c r="I100" i="11"/>
  <c r="F100" i="11"/>
  <c r="V99" i="11"/>
  <c r="W99" i="11" s="1"/>
  <c r="J99" i="11"/>
  <c r="I99" i="11"/>
  <c r="F99" i="11"/>
  <c r="V97" i="11"/>
  <c r="W97" i="11" s="1"/>
  <c r="J97" i="11"/>
  <c r="I97" i="11"/>
  <c r="F97" i="11"/>
  <c r="V96" i="11"/>
  <c r="W96" i="11" s="1"/>
  <c r="J96" i="11"/>
  <c r="I96" i="11"/>
  <c r="F96" i="11"/>
  <c r="V95" i="11"/>
  <c r="W95" i="11" s="1"/>
  <c r="J95" i="11"/>
  <c r="I95" i="11"/>
  <c r="F95" i="11"/>
  <c r="V94" i="11"/>
  <c r="W94" i="11" s="1"/>
  <c r="J94" i="11"/>
  <c r="I94" i="11"/>
  <c r="F94" i="11"/>
  <c r="J93" i="11"/>
  <c r="I93" i="11"/>
  <c r="V92" i="11"/>
  <c r="W92" i="11" s="1"/>
  <c r="J92" i="11"/>
  <c r="I92" i="11"/>
  <c r="F92" i="11"/>
  <c r="J91" i="11"/>
  <c r="I91" i="11"/>
  <c r="F91" i="11"/>
  <c r="V90" i="11"/>
  <c r="W90" i="11" s="1"/>
  <c r="J90" i="11"/>
  <c r="I90" i="11"/>
  <c r="F90" i="11"/>
  <c r="J89" i="11"/>
  <c r="I89" i="11"/>
  <c r="V88" i="11"/>
  <c r="W88" i="11" s="1"/>
  <c r="J88" i="11"/>
  <c r="I88" i="11"/>
  <c r="F88" i="11"/>
  <c r="V87" i="11"/>
  <c r="W87" i="11" s="1"/>
  <c r="J87" i="11"/>
  <c r="I87" i="11"/>
  <c r="F87" i="11"/>
  <c r="V86" i="11"/>
  <c r="W86" i="11" s="1"/>
  <c r="J86" i="11"/>
  <c r="I86" i="11"/>
  <c r="F86" i="11"/>
  <c r="V85" i="11"/>
  <c r="W85" i="11" s="1"/>
  <c r="J85" i="11"/>
  <c r="I85" i="11"/>
  <c r="F85" i="11"/>
  <c r="V84" i="11"/>
  <c r="W84" i="11" s="1"/>
  <c r="J84" i="11"/>
  <c r="I84" i="11"/>
  <c r="V83" i="11"/>
  <c r="W83" i="11" s="1"/>
  <c r="J83" i="11"/>
  <c r="I83" i="11"/>
  <c r="V82" i="11"/>
  <c r="W82" i="11" s="1"/>
  <c r="J82" i="11"/>
  <c r="I82" i="11"/>
  <c r="F82" i="11"/>
  <c r="V81" i="11"/>
  <c r="W81" i="11" s="1"/>
  <c r="J81" i="11"/>
  <c r="I81" i="11"/>
  <c r="V80" i="11"/>
  <c r="W80" i="11" s="1"/>
  <c r="J80" i="11"/>
  <c r="I80" i="11"/>
  <c r="J79" i="11"/>
  <c r="I79" i="11"/>
  <c r="V78" i="11"/>
  <c r="W78" i="11" s="1"/>
  <c r="J78" i="11"/>
  <c r="I78" i="11"/>
  <c r="F78" i="11"/>
  <c r="J77" i="11"/>
  <c r="I77" i="11"/>
  <c r="V76" i="11"/>
  <c r="W76" i="11" s="1"/>
  <c r="J76" i="11"/>
  <c r="I76" i="11"/>
  <c r="F76" i="11"/>
  <c r="V75" i="11"/>
  <c r="W75" i="11" s="1"/>
  <c r="J75" i="11"/>
  <c r="I75" i="11"/>
  <c r="F75" i="11"/>
  <c r="V74" i="11"/>
  <c r="W74" i="11" s="1"/>
  <c r="J74" i="11"/>
  <c r="I74" i="11"/>
  <c r="F74" i="11"/>
  <c r="V73" i="11"/>
  <c r="W73" i="11" s="1"/>
  <c r="J73" i="11"/>
  <c r="I73" i="11"/>
  <c r="F73" i="11"/>
  <c r="V72" i="11"/>
  <c r="W72" i="11" s="1"/>
  <c r="J72" i="11"/>
  <c r="I72" i="11"/>
  <c r="F72" i="11"/>
  <c r="V71" i="11"/>
  <c r="W71" i="11" s="1"/>
  <c r="J71" i="11"/>
  <c r="I71" i="11"/>
  <c r="F71" i="11"/>
  <c r="V70" i="11"/>
  <c r="W70" i="11" s="1"/>
  <c r="J70" i="11"/>
  <c r="N70" i="11" s="1"/>
  <c r="F70" i="11"/>
  <c r="V69" i="11"/>
  <c r="W69" i="11" s="1"/>
  <c r="J69" i="11"/>
  <c r="I69" i="11"/>
  <c r="F69" i="11"/>
  <c r="V68" i="11"/>
  <c r="W68" i="11" s="1"/>
  <c r="J68" i="11"/>
  <c r="I68" i="11"/>
  <c r="V179" i="11"/>
  <c r="W179" i="11" s="1"/>
  <c r="V67" i="11"/>
  <c r="W67" i="11" s="1"/>
  <c r="J67" i="11"/>
  <c r="I67" i="11"/>
  <c r="F67" i="11"/>
  <c r="J65" i="11"/>
  <c r="I65" i="11"/>
  <c r="J64" i="11"/>
  <c r="I64" i="11"/>
  <c r="J63" i="11"/>
  <c r="I63" i="11"/>
  <c r="V114" i="11"/>
  <c r="W114" i="11" s="1"/>
  <c r="I114" i="11"/>
  <c r="V62" i="11"/>
  <c r="W62" i="11" s="1"/>
  <c r="J62" i="11"/>
  <c r="I62" i="11"/>
  <c r="F62" i="11"/>
  <c r="J61" i="11"/>
  <c r="I61" i="11"/>
  <c r="J60" i="11"/>
  <c r="I60" i="11"/>
  <c r="J59" i="11"/>
  <c r="I59" i="11"/>
  <c r="V58" i="11"/>
  <c r="W58" i="11" s="1"/>
  <c r="J58" i="11"/>
  <c r="I58" i="11"/>
  <c r="F58" i="11"/>
  <c r="J57" i="11"/>
  <c r="I57" i="11"/>
  <c r="V56" i="11"/>
  <c r="W56" i="11" s="1"/>
  <c r="J56" i="11"/>
  <c r="I56" i="11"/>
  <c r="F56" i="11"/>
  <c r="V55" i="11"/>
  <c r="W55" i="11" s="1"/>
  <c r="J55" i="11"/>
  <c r="I55" i="11"/>
  <c r="F55" i="11"/>
  <c r="V54" i="11"/>
  <c r="W54" i="11" s="1"/>
  <c r="J54" i="11"/>
  <c r="I54" i="11"/>
  <c r="J53" i="11"/>
  <c r="I53" i="11"/>
  <c r="V50" i="11"/>
  <c r="W50" i="11" s="1"/>
  <c r="J50" i="11"/>
  <c r="I50" i="11"/>
  <c r="F50" i="11"/>
  <c r="V49" i="11"/>
  <c r="W49" i="11" s="1"/>
  <c r="J49" i="11"/>
  <c r="I49" i="11"/>
  <c r="J48" i="11"/>
  <c r="I48" i="11"/>
  <c r="J47" i="11"/>
  <c r="I47" i="11"/>
  <c r="V46" i="11"/>
  <c r="W46" i="11" s="1"/>
  <c r="J46" i="11"/>
  <c r="I46" i="11"/>
  <c r="J45" i="11"/>
  <c r="I45" i="11"/>
  <c r="V44" i="11"/>
  <c r="W44" i="11" s="1"/>
  <c r="J44" i="11"/>
  <c r="I44" i="11"/>
  <c r="F44" i="11"/>
  <c r="V43" i="11"/>
  <c r="W43" i="11" s="1"/>
  <c r="J43" i="11"/>
  <c r="I43" i="11"/>
  <c r="V42" i="11"/>
  <c r="W42" i="11" s="1"/>
  <c r="J42" i="11"/>
  <c r="I42" i="11"/>
  <c r="F42" i="11"/>
  <c r="V41" i="11"/>
  <c r="W41" i="11" s="1"/>
  <c r="J41" i="11"/>
  <c r="I41" i="11"/>
  <c r="F41" i="11"/>
  <c r="V40" i="11"/>
  <c r="W40" i="11" s="1"/>
  <c r="J40" i="11"/>
  <c r="I40" i="11"/>
  <c r="V39" i="11"/>
  <c r="W39" i="11" s="1"/>
  <c r="J39" i="11"/>
  <c r="I39" i="11"/>
  <c r="V38" i="11"/>
  <c r="W38" i="11" s="1"/>
  <c r="J38" i="11"/>
  <c r="I38" i="11"/>
  <c r="F38" i="11"/>
  <c r="V37" i="11"/>
  <c r="W37" i="11" s="1"/>
  <c r="J37" i="11"/>
  <c r="I37" i="11"/>
  <c r="V36" i="11"/>
  <c r="W36" i="11" s="1"/>
  <c r="J36" i="11"/>
  <c r="I36" i="11"/>
  <c r="V35" i="11"/>
  <c r="W35" i="11" s="1"/>
  <c r="J35" i="11"/>
  <c r="I35" i="11"/>
  <c r="F35" i="11"/>
  <c r="V34" i="11"/>
  <c r="W34" i="11" s="1"/>
  <c r="J34" i="11"/>
  <c r="I34" i="11"/>
  <c r="V33" i="11"/>
  <c r="W33" i="11" s="1"/>
  <c r="J33" i="11"/>
  <c r="I33" i="11"/>
  <c r="V32" i="11"/>
  <c r="W32" i="11" s="1"/>
  <c r="J32" i="11"/>
  <c r="I32" i="11"/>
  <c r="F32" i="11"/>
  <c r="V116" i="11"/>
  <c r="W116" i="11" s="1"/>
  <c r="J116" i="11"/>
  <c r="I116" i="11"/>
  <c r="W23" i="11"/>
  <c r="Y23" i="11" s="1"/>
  <c r="V30" i="11"/>
  <c r="W30" i="11" s="1"/>
  <c r="Y30" i="11" s="1"/>
  <c r="J30" i="11"/>
  <c r="I30" i="11"/>
  <c r="F30" i="11"/>
  <c r="V29" i="11"/>
  <c r="W29" i="11" s="1"/>
  <c r="Y29" i="11" s="1"/>
  <c r="J29" i="11"/>
  <c r="I29" i="11"/>
  <c r="F29" i="11"/>
  <c r="V28" i="11"/>
  <c r="W28" i="11" s="1"/>
  <c r="Y28" i="11" s="1"/>
  <c r="J28" i="11"/>
  <c r="I28" i="11"/>
  <c r="F28" i="11"/>
  <c r="V27" i="11"/>
  <c r="W27" i="11" s="1"/>
  <c r="Y27" i="11" s="1"/>
  <c r="J27" i="11"/>
  <c r="I27" i="11"/>
  <c r="V26" i="11"/>
  <c r="W26" i="11" s="1"/>
  <c r="Y26" i="11" s="1"/>
  <c r="J26" i="11"/>
  <c r="I26" i="11"/>
  <c r="F26" i="11"/>
  <c r="V25" i="11"/>
  <c r="W25" i="11" s="1"/>
  <c r="Y25" i="11" s="1"/>
  <c r="J25" i="11"/>
  <c r="I25" i="11"/>
  <c r="V24" i="11"/>
  <c r="W24" i="11" s="1"/>
  <c r="Y24" i="11" s="1"/>
  <c r="J24" i="11"/>
  <c r="I24" i="11"/>
  <c r="J23" i="11"/>
  <c r="I23" i="11"/>
  <c r="Y22" i="11"/>
  <c r="J22" i="11"/>
  <c r="I22" i="11"/>
  <c r="Y21" i="11"/>
  <c r="J21" i="11"/>
  <c r="I21" i="11"/>
  <c r="Y20" i="11"/>
  <c r="J20" i="11"/>
  <c r="I20" i="11"/>
  <c r="F20" i="11"/>
  <c r="J19" i="11"/>
  <c r="I19" i="11"/>
  <c r="J18" i="11"/>
  <c r="I18" i="11"/>
  <c r="J17" i="11"/>
  <c r="I17" i="11"/>
  <c r="V11" i="11"/>
  <c r="W11" i="11" s="1"/>
  <c r="Y11" i="11" s="1"/>
  <c r="J11" i="11"/>
  <c r="I11" i="11"/>
  <c r="V16" i="11"/>
  <c r="W16" i="11" s="1"/>
  <c r="Y16" i="11" s="1"/>
  <c r="J16" i="11"/>
  <c r="I16" i="11"/>
  <c r="V15" i="11"/>
  <c r="W15" i="11" s="1"/>
  <c r="Y15" i="11" s="1"/>
  <c r="J15" i="11"/>
  <c r="I15" i="11"/>
  <c r="V14" i="11"/>
  <c r="W14" i="11" s="1"/>
  <c r="Y14" i="11" s="1"/>
  <c r="J14" i="11"/>
  <c r="I14" i="11"/>
  <c r="V13" i="11"/>
  <c r="J13" i="11"/>
  <c r="I13" i="11"/>
  <c r="V12" i="11"/>
  <c r="W12" i="11" s="1"/>
  <c r="Y12" i="11" s="1"/>
  <c r="J12" i="11"/>
  <c r="I12" i="11"/>
  <c r="V10" i="11"/>
  <c r="W10" i="11" s="1"/>
  <c r="Y10" i="11" s="1"/>
  <c r="J10" i="11"/>
  <c r="I10" i="11"/>
  <c r="V9" i="11"/>
  <c r="W9" i="11" s="1"/>
  <c r="Y9" i="11" s="1"/>
  <c r="J9" i="11"/>
  <c r="I9" i="11"/>
  <c r="V31" i="11"/>
  <c r="J31" i="11"/>
  <c r="I31" i="11"/>
  <c r="J129" i="3"/>
  <c r="I129" i="3"/>
  <c r="J127" i="3"/>
  <c r="I127" i="3"/>
  <c r="J125" i="3"/>
  <c r="I125" i="3"/>
  <c r="J123" i="3"/>
  <c r="I123" i="3"/>
  <c r="W122" i="3"/>
  <c r="V122" i="3"/>
  <c r="J122" i="3"/>
  <c r="I122" i="3"/>
  <c r="W121" i="3"/>
  <c r="V121" i="3"/>
  <c r="J121" i="3"/>
  <c r="I121" i="3"/>
  <c r="W120" i="3"/>
  <c r="V120" i="3"/>
  <c r="J120" i="3"/>
  <c r="I120" i="3"/>
  <c r="W119" i="3"/>
  <c r="V119" i="3"/>
  <c r="J119" i="3"/>
  <c r="I119" i="3"/>
  <c r="W118" i="3"/>
  <c r="V118" i="3"/>
  <c r="J118" i="3"/>
  <c r="I118" i="3"/>
  <c r="W117" i="3"/>
  <c r="V117" i="3"/>
  <c r="J117" i="3"/>
  <c r="I117" i="3"/>
  <c r="W116" i="3"/>
  <c r="V116" i="3"/>
  <c r="J116" i="3"/>
  <c r="I116" i="3"/>
  <c r="J115" i="3"/>
  <c r="I115" i="3"/>
  <c r="W114" i="3"/>
  <c r="V114" i="3"/>
  <c r="J114" i="3"/>
  <c r="I114" i="3"/>
  <c r="W113" i="3"/>
  <c r="V113" i="3"/>
  <c r="J113" i="3"/>
  <c r="I113" i="3"/>
  <c r="W112" i="3"/>
  <c r="V112" i="3"/>
  <c r="J112" i="3"/>
  <c r="I112" i="3"/>
  <c r="W111" i="3"/>
  <c r="V111" i="3"/>
  <c r="J111" i="3"/>
  <c r="I111" i="3"/>
  <c r="W110" i="3"/>
  <c r="V110" i="3"/>
  <c r="J110" i="3"/>
  <c r="I110" i="3"/>
  <c r="W109" i="3"/>
  <c r="V109" i="3"/>
  <c r="J109" i="3"/>
  <c r="I109" i="3"/>
  <c r="W108" i="3"/>
  <c r="V108" i="3"/>
  <c r="J108" i="3"/>
  <c r="I108" i="3"/>
  <c r="W107" i="3"/>
  <c r="V107" i="3"/>
  <c r="J107" i="3"/>
  <c r="I107" i="3"/>
  <c r="W106" i="3"/>
  <c r="V106" i="3"/>
  <c r="J106" i="3"/>
  <c r="I106" i="3"/>
  <c r="W105" i="3"/>
  <c r="V105" i="3"/>
  <c r="J105" i="3"/>
  <c r="I105" i="3"/>
  <c r="W104" i="3"/>
  <c r="V104" i="3"/>
  <c r="J104" i="3"/>
  <c r="I104" i="3"/>
  <c r="W103" i="3"/>
  <c r="V103" i="3"/>
  <c r="J103" i="3"/>
  <c r="I103" i="3"/>
  <c r="W102" i="3"/>
  <c r="V102" i="3"/>
  <c r="J102" i="3"/>
  <c r="I102" i="3"/>
  <c r="W101" i="3"/>
  <c r="V101" i="3"/>
  <c r="J101" i="3"/>
  <c r="I101" i="3"/>
  <c r="W100" i="3"/>
  <c r="V100" i="3"/>
  <c r="J100" i="3"/>
  <c r="I100" i="3"/>
  <c r="W99" i="3"/>
  <c r="V99" i="3"/>
  <c r="J99" i="3"/>
  <c r="I99" i="3"/>
  <c r="F99" i="3"/>
  <c r="W98" i="3"/>
  <c r="V98" i="3"/>
  <c r="J98" i="3"/>
  <c r="I98" i="3"/>
  <c r="W97" i="3"/>
  <c r="V97" i="3"/>
  <c r="J97" i="3"/>
  <c r="I97" i="3"/>
  <c r="F97" i="3"/>
  <c r="W96" i="3"/>
  <c r="V96" i="3"/>
  <c r="J96" i="3"/>
  <c r="I96" i="3"/>
  <c r="W95" i="3"/>
  <c r="V95" i="3"/>
  <c r="J95" i="3"/>
  <c r="I95" i="3"/>
  <c r="W94" i="3"/>
  <c r="V94" i="3"/>
  <c r="J94" i="3"/>
  <c r="I94" i="3"/>
  <c r="J93" i="3"/>
  <c r="I93" i="3"/>
  <c r="J92" i="3"/>
  <c r="N92" i="3" s="1"/>
  <c r="J91" i="3"/>
  <c r="I91" i="3"/>
  <c r="J90" i="3"/>
  <c r="I90" i="3"/>
  <c r="W89" i="3"/>
  <c r="V89" i="3"/>
  <c r="J89" i="3"/>
  <c r="I89" i="3"/>
  <c r="J88" i="3"/>
  <c r="I88" i="3"/>
  <c r="W87" i="3"/>
  <c r="V87" i="3"/>
  <c r="J87" i="3"/>
  <c r="N87" i="3" s="1"/>
  <c r="W86" i="3"/>
  <c r="V86" i="3"/>
  <c r="J86" i="3"/>
  <c r="I86" i="3"/>
  <c r="W85" i="3"/>
  <c r="V85" i="3"/>
  <c r="J85" i="3"/>
  <c r="I85" i="3"/>
  <c r="W84" i="3"/>
  <c r="V84" i="3"/>
  <c r="J84" i="3"/>
  <c r="I84" i="3"/>
  <c r="W83" i="3"/>
  <c r="V83" i="3"/>
  <c r="J83" i="3"/>
  <c r="I83" i="3"/>
  <c r="W82" i="3"/>
  <c r="J82" i="3"/>
  <c r="I82" i="3"/>
  <c r="W81" i="3"/>
  <c r="V81" i="3"/>
  <c r="J81" i="3"/>
  <c r="I81" i="3"/>
  <c r="W80" i="3"/>
  <c r="V80" i="3"/>
  <c r="J80" i="3"/>
  <c r="I80" i="3"/>
  <c r="W79" i="3"/>
  <c r="V79" i="3"/>
  <c r="J79" i="3"/>
  <c r="I79" i="3"/>
  <c r="J78" i="3"/>
  <c r="I78" i="3"/>
  <c r="W77" i="3"/>
  <c r="J77" i="3"/>
  <c r="I77" i="3"/>
  <c r="W76" i="3"/>
  <c r="V76" i="3"/>
  <c r="J76" i="3"/>
  <c r="I76" i="3"/>
  <c r="W75" i="3"/>
  <c r="J75" i="3"/>
  <c r="I75" i="3"/>
  <c r="W74" i="3"/>
  <c r="V74" i="3"/>
  <c r="J74" i="3"/>
  <c r="I74" i="3"/>
  <c r="W73" i="3"/>
  <c r="V73" i="3"/>
  <c r="J73" i="3"/>
  <c r="I73" i="3"/>
  <c r="W72" i="3"/>
  <c r="V72" i="3"/>
  <c r="J72" i="3"/>
  <c r="I72" i="3"/>
  <c r="W71" i="3"/>
  <c r="V71" i="3"/>
  <c r="J71" i="3"/>
  <c r="I71" i="3"/>
  <c r="W70" i="3"/>
  <c r="V70" i="3"/>
  <c r="J70" i="3"/>
  <c r="I70" i="3"/>
  <c r="W69" i="3"/>
  <c r="V69" i="3"/>
  <c r="J69" i="3"/>
  <c r="I69" i="3"/>
  <c r="W68" i="3"/>
  <c r="V68" i="3"/>
  <c r="J68" i="3"/>
  <c r="I68" i="3"/>
  <c r="W67" i="3"/>
  <c r="J67" i="3"/>
  <c r="I67" i="3"/>
  <c r="W66" i="3"/>
  <c r="V66" i="3"/>
  <c r="J66" i="3"/>
  <c r="I66" i="3"/>
  <c r="W65" i="3"/>
  <c r="V65" i="3"/>
  <c r="J65" i="3"/>
  <c r="I65" i="3"/>
  <c r="W64" i="3"/>
  <c r="V64" i="3"/>
  <c r="J64" i="3"/>
  <c r="I64" i="3"/>
  <c r="W63" i="3"/>
  <c r="V63" i="3"/>
  <c r="J63" i="3"/>
  <c r="I63" i="3"/>
  <c r="W62" i="3"/>
  <c r="V62" i="3"/>
  <c r="J62" i="3"/>
  <c r="I62" i="3"/>
  <c r="W61" i="3"/>
  <c r="J61" i="3"/>
  <c r="I61" i="3"/>
  <c r="W60" i="3"/>
  <c r="V60" i="3"/>
  <c r="J60" i="3"/>
  <c r="I60" i="3"/>
  <c r="J59" i="3"/>
  <c r="I59" i="3"/>
  <c r="W58" i="3"/>
  <c r="V58" i="3"/>
  <c r="J58" i="3"/>
  <c r="I58" i="3"/>
  <c r="W57" i="3"/>
  <c r="V57" i="3"/>
  <c r="J57" i="3"/>
  <c r="I57" i="3"/>
  <c r="W56" i="3"/>
  <c r="V56" i="3"/>
  <c r="J56" i="3"/>
  <c r="I56" i="3"/>
  <c r="W55" i="3"/>
  <c r="V55" i="3"/>
  <c r="J55" i="3"/>
  <c r="I55" i="3"/>
  <c r="W54" i="3"/>
  <c r="V54" i="3"/>
  <c r="J54" i="3"/>
  <c r="I54" i="3"/>
  <c r="W53" i="3"/>
  <c r="V53" i="3"/>
  <c r="J53" i="3"/>
  <c r="I53" i="3"/>
  <c r="W52" i="3"/>
  <c r="V52" i="3"/>
  <c r="J52" i="3"/>
  <c r="I52" i="3"/>
  <c r="W51" i="3"/>
  <c r="V51" i="3"/>
  <c r="J51" i="3"/>
  <c r="I51" i="3"/>
  <c r="J50" i="3"/>
  <c r="I50" i="3"/>
  <c r="J49" i="3"/>
  <c r="I49" i="3"/>
  <c r="W48" i="3"/>
  <c r="V48" i="3"/>
  <c r="J48" i="3"/>
  <c r="I48" i="3"/>
  <c r="J47" i="3"/>
  <c r="I47" i="3"/>
  <c r="W46" i="3"/>
  <c r="V46" i="3"/>
  <c r="J46" i="3"/>
  <c r="I46" i="3"/>
  <c r="W45" i="3"/>
  <c r="V45" i="3"/>
  <c r="J45" i="3"/>
  <c r="I45" i="3"/>
  <c r="J44" i="3"/>
  <c r="I44" i="3"/>
  <c r="W43" i="3"/>
  <c r="V43" i="3"/>
  <c r="J43" i="3"/>
  <c r="N43" i="3" s="1"/>
  <c r="W42" i="3"/>
  <c r="V42" i="3"/>
  <c r="J42" i="3"/>
  <c r="I42" i="3"/>
  <c r="F42" i="3"/>
  <c r="J41" i="3"/>
  <c r="I41" i="3"/>
  <c r="J40" i="3"/>
  <c r="I40" i="3"/>
  <c r="W39" i="3"/>
  <c r="V39" i="3"/>
  <c r="J39" i="3"/>
  <c r="I39" i="3"/>
  <c r="J38" i="3"/>
  <c r="I38" i="3"/>
  <c r="W37" i="3"/>
  <c r="V37" i="3"/>
  <c r="J37" i="3"/>
  <c r="I37" i="3"/>
  <c r="J36" i="3"/>
  <c r="I36" i="3"/>
  <c r="W35" i="3"/>
  <c r="V35" i="3"/>
  <c r="J35" i="3"/>
  <c r="I35" i="3"/>
  <c r="W34" i="3"/>
  <c r="V34" i="3"/>
  <c r="J34" i="3"/>
  <c r="I34" i="3"/>
  <c r="W33" i="3"/>
  <c r="V33" i="3"/>
  <c r="J33" i="3"/>
  <c r="I33" i="3"/>
  <c r="W32" i="3"/>
  <c r="V32" i="3"/>
  <c r="J32" i="3"/>
  <c r="I32" i="3"/>
  <c r="W31" i="3"/>
  <c r="V31" i="3"/>
  <c r="J31" i="3"/>
  <c r="I31" i="3"/>
  <c r="W30" i="3"/>
  <c r="V30" i="3"/>
  <c r="J30" i="3"/>
  <c r="I30" i="3"/>
  <c r="W29" i="3"/>
  <c r="J29" i="3"/>
  <c r="I29" i="3"/>
  <c r="W28" i="3"/>
  <c r="V28" i="3"/>
  <c r="J28" i="3"/>
  <c r="I28" i="3"/>
  <c r="F28" i="3"/>
  <c r="W27" i="3"/>
  <c r="V27" i="3"/>
  <c r="J27" i="3"/>
  <c r="I27" i="3"/>
  <c r="V26" i="3"/>
  <c r="W26" i="3" s="1"/>
  <c r="Y26" i="3" s="1"/>
  <c r="J26" i="3"/>
  <c r="I26" i="3"/>
  <c r="V25" i="3"/>
  <c r="W25" i="3" s="1"/>
  <c r="Y25" i="3" s="1"/>
  <c r="J25" i="3"/>
  <c r="I25" i="3"/>
  <c r="V24" i="3"/>
  <c r="W24" i="3" s="1"/>
  <c r="Y24" i="3" s="1"/>
  <c r="J24" i="3"/>
  <c r="I24" i="3"/>
  <c r="V23" i="3"/>
  <c r="W23" i="3" s="1"/>
  <c r="Y23" i="3" s="1"/>
  <c r="J23" i="3"/>
  <c r="I23" i="3"/>
  <c r="V22" i="3"/>
  <c r="W22" i="3" s="1"/>
  <c r="Y22" i="3" s="1"/>
  <c r="J22" i="3"/>
  <c r="I22" i="3"/>
  <c r="V21" i="3"/>
  <c r="W21" i="3" s="1"/>
  <c r="Y21" i="3" s="1"/>
  <c r="J21" i="3"/>
  <c r="I21" i="3"/>
  <c r="W20" i="3"/>
  <c r="Y20" i="3" s="1"/>
  <c r="J20" i="3"/>
  <c r="I20" i="3"/>
  <c r="V19" i="3"/>
  <c r="W19" i="3" s="1"/>
  <c r="Y19" i="3" s="1"/>
  <c r="J19" i="3"/>
  <c r="I19" i="3"/>
  <c r="V18" i="3"/>
  <c r="W18" i="3" s="1"/>
  <c r="Y18" i="3" s="1"/>
  <c r="J18" i="3"/>
  <c r="I18" i="3"/>
  <c r="V17" i="3"/>
  <c r="W17" i="3" s="1"/>
  <c r="Y17" i="3" s="1"/>
  <c r="J17" i="3"/>
  <c r="I17" i="3"/>
  <c r="V16" i="3"/>
  <c r="W16" i="3" s="1"/>
  <c r="Y16" i="3" s="1"/>
  <c r="J16" i="3"/>
  <c r="I16" i="3"/>
  <c r="V15" i="3"/>
  <c r="W15" i="3" s="1"/>
  <c r="Y15" i="3" s="1"/>
  <c r="J15" i="3"/>
  <c r="I15" i="3"/>
  <c r="V14" i="3"/>
  <c r="W14" i="3" s="1"/>
  <c r="Y14" i="3" s="1"/>
  <c r="J14" i="3"/>
  <c r="I14" i="3"/>
  <c r="V13" i="3"/>
  <c r="W13" i="3" s="1"/>
  <c r="Y13" i="3" s="1"/>
  <c r="J13" i="3"/>
  <c r="I13" i="3"/>
  <c r="V12" i="3"/>
  <c r="W12" i="3" s="1"/>
  <c r="Y12" i="3" s="1"/>
  <c r="J12" i="3"/>
  <c r="I12" i="3"/>
  <c r="W11" i="3"/>
  <c r="Y11" i="3" s="1"/>
  <c r="J11" i="3"/>
  <c r="I11" i="3"/>
  <c r="V10" i="3"/>
  <c r="W10" i="3" s="1"/>
  <c r="Y10" i="3" s="1"/>
  <c r="J10" i="3"/>
  <c r="I10" i="3"/>
  <c r="V9" i="3"/>
  <c r="W9" i="3" s="1"/>
  <c r="Y9" i="3" s="1"/>
  <c r="J9" i="3"/>
  <c r="I9" i="3"/>
  <c r="J129" i="14"/>
  <c r="I129" i="14"/>
  <c r="N129" i="14" s="1"/>
  <c r="J127" i="14"/>
  <c r="I127" i="14"/>
  <c r="N127" i="14" s="1"/>
  <c r="J125" i="14"/>
  <c r="I125" i="14"/>
  <c r="N125" i="14" s="1"/>
  <c r="N123" i="14"/>
  <c r="J123" i="14"/>
  <c r="I123" i="14"/>
  <c r="W121" i="14"/>
  <c r="V121" i="14"/>
  <c r="J121" i="14"/>
  <c r="I121" i="14"/>
  <c r="N121" i="14" s="1"/>
  <c r="W120" i="14"/>
  <c r="V120" i="14"/>
  <c r="J120" i="14"/>
  <c r="I120" i="14"/>
  <c r="N120" i="14" s="1"/>
  <c r="W119" i="14"/>
  <c r="V119" i="14"/>
  <c r="J119" i="14"/>
  <c r="N119" i="14" s="1"/>
  <c r="I119" i="14"/>
  <c r="W118" i="14"/>
  <c r="V118" i="14"/>
  <c r="N118" i="14"/>
  <c r="J118" i="14"/>
  <c r="I118" i="14"/>
  <c r="W117" i="14"/>
  <c r="V117" i="14"/>
  <c r="J117" i="14"/>
  <c r="I117" i="14"/>
  <c r="N117" i="14" s="1"/>
  <c r="N116" i="14"/>
  <c r="J116" i="14"/>
  <c r="I116" i="14"/>
  <c r="W115" i="14"/>
  <c r="V115" i="14"/>
  <c r="J115" i="14"/>
  <c r="I115" i="14"/>
  <c r="N115" i="14" s="1"/>
  <c r="W114" i="14"/>
  <c r="V114" i="14"/>
  <c r="J114" i="14"/>
  <c r="I114" i="14"/>
  <c r="N114" i="14" s="1"/>
  <c r="W113" i="14"/>
  <c r="V113" i="14"/>
  <c r="J113" i="14"/>
  <c r="N113" i="14" s="1"/>
  <c r="I113" i="14"/>
  <c r="W112" i="14"/>
  <c r="V112" i="14"/>
  <c r="N112" i="14"/>
  <c r="J112" i="14"/>
  <c r="I112" i="14"/>
  <c r="W111" i="14"/>
  <c r="V111" i="14"/>
  <c r="J111" i="14"/>
  <c r="I111" i="14"/>
  <c r="N111" i="14" s="1"/>
  <c r="W110" i="14"/>
  <c r="V110" i="14"/>
  <c r="J110" i="14"/>
  <c r="I110" i="14"/>
  <c r="N110" i="14" s="1"/>
  <c r="W109" i="14"/>
  <c r="V109" i="14"/>
  <c r="J109" i="14"/>
  <c r="N109" i="14" s="1"/>
  <c r="I109" i="14"/>
  <c r="W108" i="14"/>
  <c r="V108" i="14"/>
  <c r="N108" i="14"/>
  <c r="J108" i="14"/>
  <c r="I108" i="14"/>
  <c r="W107" i="14"/>
  <c r="V107" i="14"/>
  <c r="J107" i="14"/>
  <c r="I107" i="14"/>
  <c r="N107" i="14" s="1"/>
  <c r="W106" i="14"/>
  <c r="V106" i="14"/>
  <c r="J106" i="14"/>
  <c r="I106" i="14"/>
  <c r="N106" i="14" s="1"/>
  <c r="W105" i="14"/>
  <c r="V105" i="14"/>
  <c r="J105" i="14"/>
  <c r="N105" i="14" s="1"/>
  <c r="I105" i="14"/>
  <c r="W104" i="14"/>
  <c r="V104" i="14"/>
  <c r="N104" i="14"/>
  <c r="J104" i="14"/>
  <c r="I104" i="14"/>
  <c r="W103" i="14"/>
  <c r="V103" i="14"/>
  <c r="J103" i="14"/>
  <c r="I103" i="14"/>
  <c r="N103" i="14" s="1"/>
  <c r="W102" i="14"/>
  <c r="V102" i="14"/>
  <c r="J102" i="14"/>
  <c r="I102" i="14"/>
  <c r="N102" i="14" s="1"/>
  <c r="W101" i="14"/>
  <c r="V101" i="14"/>
  <c r="J101" i="14"/>
  <c r="N101" i="14" s="1"/>
  <c r="I101" i="14"/>
  <c r="W100" i="14"/>
  <c r="V100" i="14"/>
  <c r="N100" i="14"/>
  <c r="J100" i="14"/>
  <c r="I100" i="14"/>
  <c r="W99" i="14"/>
  <c r="V99" i="14"/>
  <c r="J99" i="14"/>
  <c r="I99" i="14"/>
  <c r="N99" i="14" s="1"/>
  <c r="W98" i="14"/>
  <c r="V98" i="14"/>
  <c r="J98" i="14"/>
  <c r="I98" i="14"/>
  <c r="N98" i="14" s="1"/>
  <c r="W97" i="14"/>
  <c r="V97" i="14"/>
  <c r="J97" i="14"/>
  <c r="N97" i="14" s="1"/>
  <c r="I97" i="14"/>
  <c r="W96" i="14"/>
  <c r="V96" i="14"/>
  <c r="N96" i="14"/>
  <c r="J96" i="14"/>
  <c r="I96" i="14"/>
  <c r="W95" i="14"/>
  <c r="V95" i="14"/>
  <c r="J95" i="14"/>
  <c r="I95" i="14"/>
  <c r="N95" i="14" s="1"/>
  <c r="W94" i="14"/>
  <c r="V94" i="14"/>
  <c r="J94" i="14"/>
  <c r="I94" i="14"/>
  <c r="N94" i="14" s="1"/>
  <c r="W93" i="14"/>
  <c r="V93" i="14"/>
  <c r="J93" i="14"/>
  <c r="N93" i="14" s="1"/>
  <c r="I93" i="14"/>
  <c r="N92" i="14"/>
  <c r="J92" i="14"/>
  <c r="W91" i="14"/>
  <c r="V91" i="14"/>
  <c r="N91" i="14"/>
  <c r="J91" i="14"/>
  <c r="N90" i="14"/>
  <c r="J90" i="14"/>
  <c r="I90" i="14"/>
  <c r="J89" i="14"/>
  <c r="N89" i="14" s="1"/>
  <c r="I89" i="14"/>
  <c r="J88" i="14"/>
  <c r="I88" i="14"/>
  <c r="N88" i="14" s="1"/>
  <c r="W87" i="14"/>
  <c r="J87" i="14"/>
  <c r="I87" i="14"/>
  <c r="N87" i="14" s="1"/>
  <c r="W86" i="14"/>
  <c r="V86" i="14"/>
  <c r="J86" i="14"/>
  <c r="N86" i="14" s="1"/>
  <c r="W85" i="14"/>
  <c r="V85" i="14"/>
  <c r="J85" i="14"/>
  <c r="N85" i="14" s="1"/>
  <c r="I85" i="14"/>
  <c r="W84" i="14"/>
  <c r="V84" i="14"/>
  <c r="N84" i="14"/>
  <c r="J84" i="14"/>
  <c r="I84" i="14"/>
  <c r="W83" i="14"/>
  <c r="V83" i="14"/>
  <c r="J83" i="14"/>
  <c r="I83" i="14"/>
  <c r="N83" i="14" s="1"/>
  <c r="W82" i="14"/>
  <c r="V82" i="14"/>
  <c r="J82" i="14"/>
  <c r="I82" i="14"/>
  <c r="N82" i="14" s="1"/>
  <c r="W81" i="14"/>
  <c r="V81" i="14"/>
  <c r="J81" i="14"/>
  <c r="N81" i="14" s="1"/>
  <c r="I81" i="14"/>
  <c r="W80" i="14"/>
  <c r="V80" i="14"/>
  <c r="N80" i="14"/>
  <c r="J80" i="14"/>
  <c r="I80" i="14"/>
  <c r="W79" i="14"/>
  <c r="V79" i="14"/>
  <c r="J79" i="14"/>
  <c r="I79" i="14"/>
  <c r="N79" i="14" s="1"/>
  <c r="W78" i="14"/>
  <c r="V78" i="14"/>
  <c r="J78" i="14"/>
  <c r="I78" i="14"/>
  <c r="N78" i="14" s="1"/>
  <c r="W77" i="14"/>
  <c r="V77" i="14"/>
  <c r="J77" i="14"/>
  <c r="N77" i="14" s="1"/>
  <c r="I77" i="14"/>
  <c r="J76" i="14"/>
  <c r="I76" i="14"/>
  <c r="N76" i="14" s="1"/>
  <c r="J75" i="14"/>
  <c r="I75" i="14"/>
  <c r="N75" i="14" s="1"/>
  <c r="W74" i="14"/>
  <c r="J74" i="14"/>
  <c r="I74" i="14"/>
  <c r="N74" i="14" s="1"/>
  <c r="W73" i="14"/>
  <c r="J73" i="14"/>
  <c r="I73" i="14"/>
  <c r="N73" i="14" s="1"/>
  <c r="W72" i="14"/>
  <c r="J72" i="14"/>
  <c r="I72" i="14"/>
  <c r="N72" i="14" s="1"/>
  <c r="W71" i="14"/>
  <c r="V71" i="14"/>
  <c r="J71" i="14"/>
  <c r="I71" i="14"/>
  <c r="N71" i="14" s="1"/>
  <c r="W70" i="14"/>
  <c r="V70" i="14"/>
  <c r="J70" i="14"/>
  <c r="N70" i="14" s="1"/>
  <c r="I70" i="14"/>
  <c r="W69" i="14"/>
  <c r="V69" i="14"/>
  <c r="N69" i="14"/>
  <c r="J69" i="14"/>
  <c r="I69" i="14"/>
  <c r="W68" i="14"/>
  <c r="V68" i="14"/>
  <c r="J68" i="14"/>
  <c r="I68" i="14"/>
  <c r="N68" i="14" s="1"/>
  <c r="W67" i="14"/>
  <c r="V67" i="14"/>
  <c r="J67" i="14"/>
  <c r="I67" i="14"/>
  <c r="N67" i="14" s="1"/>
  <c r="J66" i="14"/>
  <c r="I66" i="14"/>
  <c r="N66" i="14" s="1"/>
  <c r="W65" i="14"/>
  <c r="J65" i="14"/>
  <c r="I65" i="14"/>
  <c r="N65" i="14" s="1"/>
  <c r="W64" i="14"/>
  <c r="V64" i="14"/>
  <c r="J64" i="14"/>
  <c r="I64" i="14"/>
  <c r="N64" i="14" s="1"/>
  <c r="W63" i="14"/>
  <c r="V63" i="14"/>
  <c r="J63" i="14"/>
  <c r="N63" i="14" s="1"/>
  <c r="I63" i="14"/>
  <c r="W62" i="14"/>
  <c r="V62" i="14"/>
  <c r="N62" i="14"/>
  <c r="J62" i="14"/>
  <c r="I62" i="14"/>
  <c r="W61" i="14"/>
  <c r="V61" i="14"/>
  <c r="J61" i="14"/>
  <c r="I61" i="14"/>
  <c r="N61" i="14" s="1"/>
  <c r="W60" i="14"/>
  <c r="V60" i="14"/>
  <c r="J60" i="14"/>
  <c r="I60" i="14"/>
  <c r="N60" i="14" s="1"/>
  <c r="W59" i="14"/>
  <c r="V59" i="14"/>
  <c r="J59" i="14"/>
  <c r="N59" i="14" s="1"/>
  <c r="I59" i="14"/>
  <c r="W58" i="14"/>
  <c r="V58" i="14"/>
  <c r="N58" i="14"/>
  <c r="J58" i="14"/>
  <c r="I58" i="14"/>
  <c r="W57" i="14"/>
  <c r="V57" i="14"/>
  <c r="J57" i="14"/>
  <c r="I57" i="14"/>
  <c r="N57" i="14" s="1"/>
  <c r="W56" i="14"/>
  <c r="V56" i="14"/>
  <c r="J56" i="14"/>
  <c r="I56" i="14"/>
  <c r="N56" i="14" s="1"/>
  <c r="J55" i="14"/>
  <c r="I55" i="14"/>
  <c r="N55" i="14" s="1"/>
  <c r="N54" i="14"/>
  <c r="J54" i="14"/>
  <c r="I54" i="14"/>
  <c r="W53" i="14"/>
  <c r="V53" i="14"/>
  <c r="J53" i="14"/>
  <c r="I53" i="14"/>
  <c r="N53" i="14" s="1"/>
  <c r="W52" i="14"/>
  <c r="V52" i="14"/>
  <c r="J52" i="14"/>
  <c r="I52" i="14"/>
  <c r="N52" i="14" s="1"/>
  <c r="W51" i="14"/>
  <c r="V51" i="14"/>
  <c r="J51" i="14"/>
  <c r="N51" i="14" s="1"/>
  <c r="I51" i="14"/>
  <c r="W50" i="14"/>
  <c r="V50" i="14"/>
  <c r="N50" i="14"/>
  <c r="J50" i="14"/>
  <c r="I50" i="14"/>
  <c r="W49" i="14"/>
  <c r="V49" i="14"/>
  <c r="J49" i="14"/>
  <c r="I49" i="14"/>
  <c r="N49" i="14" s="1"/>
  <c r="W48" i="14"/>
  <c r="V48" i="14"/>
  <c r="J48" i="14"/>
  <c r="I48" i="14"/>
  <c r="N48" i="14" s="1"/>
  <c r="W47" i="14"/>
  <c r="V47" i="14"/>
  <c r="J47" i="14"/>
  <c r="N47" i="14" s="1"/>
  <c r="I47" i="14"/>
  <c r="J46" i="14"/>
  <c r="I46" i="14"/>
  <c r="J45" i="14"/>
  <c r="I45" i="14"/>
  <c r="J44" i="14"/>
  <c r="I44" i="14"/>
  <c r="J43" i="14"/>
  <c r="I43" i="14"/>
  <c r="W42" i="14"/>
  <c r="V42" i="14"/>
  <c r="J42" i="14"/>
  <c r="I42" i="14"/>
  <c r="N42" i="14" s="1"/>
  <c r="W41" i="14"/>
  <c r="V41" i="14"/>
  <c r="J41" i="14"/>
  <c r="I41" i="14"/>
  <c r="W40" i="14"/>
  <c r="V40" i="14"/>
  <c r="J40" i="14"/>
  <c r="I40" i="14"/>
  <c r="W39" i="14"/>
  <c r="V39" i="14"/>
  <c r="J39" i="14"/>
  <c r="I39" i="14"/>
  <c r="W38" i="14"/>
  <c r="V38" i="14"/>
  <c r="J38" i="14"/>
  <c r="I38" i="14"/>
  <c r="N38" i="14" s="1"/>
  <c r="W37" i="14"/>
  <c r="V37" i="14"/>
  <c r="J37" i="14"/>
  <c r="I37" i="14"/>
  <c r="N37" i="14" s="1"/>
  <c r="W36" i="14"/>
  <c r="V36" i="14"/>
  <c r="J36" i="14"/>
  <c r="I36" i="14"/>
  <c r="N36" i="14" s="1"/>
  <c r="W35" i="14"/>
  <c r="V35" i="14"/>
  <c r="J35" i="14"/>
  <c r="I35" i="14"/>
  <c r="W34" i="14"/>
  <c r="V34" i="14"/>
  <c r="J34" i="14"/>
  <c r="I34" i="14"/>
  <c r="W28" i="14"/>
  <c r="V28" i="14"/>
  <c r="J28" i="14"/>
  <c r="I28" i="14"/>
  <c r="W27" i="14"/>
  <c r="V27" i="14"/>
  <c r="J27" i="14"/>
  <c r="I27" i="14"/>
  <c r="W26" i="14"/>
  <c r="V26" i="14"/>
  <c r="J26" i="14"/>
  <c r="I26" i="14"/>
  <c r="W25" i="14"/>
  <c r="J25" i="14"/>
  <c r="I25" i="14"/>
  <c r="W24" i="14"/>
  <c r="V24" i="14"/>
  <c r="J24" i="14"/>
  <c r="I24" i="14"/>
  <c r="W23" i="14"/>
  <c r="J23" i="14"/>
  <c r="I23" i="14"/>
  <c r="W22" i="14"/>
  <c r="V22" i="14"/>
  <c r="J22" i="14"/>
  <c r="I22" i="14"/>
  <c r="W21" i="14"/>
  <c r="V21" i="14"/>
  <c r="J21" i="14"/>
  <c r="I21" i="14"/>
  <c r="W20" i="14"/>
  <c r="V20" i="14"/>
  <c r="J20" i="14"/>
  <c r="I20" i="14"/>
  <c r="N20" i="14" s="1"/>
  <c r="W19" i="14"/>
  <c r="V19" i="14"/>
  <c r="J19" i="14"/>
  <c r="I19" i="14"/>
  <c r="N19" i="14" s="1"/>
  <c r="W18" i="14"/>
  <c r="V18" i="14"/>
  <c r="J18" i="14"/>
  <c r="I18" i="14"/>
  <c r="N18" i="14" s="1"/>
  <c r="W17" i="14"/>
  <c r="V17" i="14"/>
  <c r="J17" i="14"/>
  <c r="I17" i="14"/>
  <c r="W16" i="14"/>
  <c r="V16" i="14"/>
  <c r="J16" i="14"/>
  <c r="I16" i="14"/>
  <c r="V15" i="14"/>
  <c r="W15" i="14" s="1"/>
  <c r="Y15" i="14" s="1"/>
  <c r="J15" i="14"/>
  <c r="I15" i="14"/>
  <c r="V14" i="14"/>
  <c r="W14" i="14" s="1"/>
  <c r="Y14" i="14" s="1"/>
  <c r="J14" i="14"/>
  <c r="I14" i="14"/>
  <c r="V13" i="14"/>
  <c r="W13" i="14" s="1"/>
  <c r="Y13" i="14" s="1"/>
  <c r="J13" i="14"/>
  <c r="I13" i="14"/>
  <c r="V12" i="14"/>
  <c r="W12" i="14" s="1"/>
  <c r="Y12" i="14" s="1"/>
  <c r="J12" i="14"/>
  <c r="I12" i="14"/>
  <c r="V11" i="14"/>
  <c r="W11" i="14" s="1"/>
  <c r="Y11" i="14" s="1"/>
  <c r="J11" i="14"/>
  <c r="I11" i="14"/>
  <c r="V10" i="14"/>
  <c r="W10" i="14" s="1"/>
  <c r="Y10" i="14" s="1"/>
  <c r="J10" i="14"/>
  <c r="I10" i="14"/>
  <c r="V9" i="14"/>
  <c r="W9" i="14" s="1"/>
  <c r="Y9" i="14" s="1"/>
  <c r="J9" i="14"/>
  <c r="I9" i="14"/>
  <c r="V33" i="14"/>
  <c r="W33" i="14" s="1"/>
  <c r="Y33" i="14" s="1"/>
  <c r="J33" i="14"/>
  <c r="I33" i="14"/>
  <c r="V32" i="14"/>
  <c r="W32" i="14" s="1"/>
  <c r="Y32" i="14" s="1"/>
  <c r="J32" i="14"/>
  <c r="I32" i="14"/>
  <c r="V31" i="14"/>
  <c r="W31" i="14" s="1"/>
  <c r="Y31" i="14" s="1"/>
  <c r="J31" i="14"/>
  <c r="I31" i="14"/>
  <c r="V30" i="14"/>
  <c r="W30" i="14" s="1"/>
  <c r="Y30" i="14" s="1"/>
  <c r="J30" i="14"/>
  <c r="I30" i="14"/>
  <c r="W29" i="14"/>
  <c r="Y29" i="14" s="1"/>
  <c r="J29" i="14"/>
  <c r="I29" i="14"/>
  <c r="N29" i="14" s="1"/>
  <c r="N203" i="10"/>
  <c r="F203" i="10"/>
  <c r="J202" i="10"/>
  <c r="I202" i="10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N195" i="10"/>
  <c r="N194" i="10"/>
  <c r="N193" i="10"/>
  <c r="N192" i="10"/>
  <c r="N191" i="10"/>
  <c r="N190" i="10"/>
  <c r="N189" i="10"/>
  <c r="N188" i="10"/>
  <c r="J187" i="10"/>
  <c r="I187" i="10"/>
  <c r="J186" i="10"/>
  <c r="I186" i="10"/>
  <c r="J185" i="10"/>
  <c r="I185" i="10"/>
  <c r="J184" i="10"/>
  <c r="I184" i="10"/>
  <c r="F184" i="10"/>
  <c r="J183" i="10"/>
  <c r="I183" i="10"/>
  <c r="J182" i="10"/>
  <c r="I182" i="10"/>
  <c r="J181" i="10"/>
  <c r="I181" i="10"/>
  <c r="J180" i="10"/>
  <c r="I180" i="10"/>
  <c r="J179" i="10"/>
  <c r="I179" i="10"/>
  <c r="F179" i="10"/>
  <c r="J178" i="10"/>
  <c r="I178" i="10"/>
  <c r="J177" i="10"/>
  <c r="I177" i="10"/>
  <c r="J176" i="10"/>
  <c r="I176" i="10"/>
  <c r="J175" i="10"/>
  <c r="I175" i="10"/>
  <c r="J174" i="10"/>
  <c r="I174" i="10"/>
  <c r="J173" i="10"/>
  <c r="I173" i="10"/>
  <c r="J172" i="10"/>
  <c r="I172" i="10"/>
  <c r="J171" i="10"/>
  <c r="I171" i="10"/>
  <c r="F171" i="10"/>
  <c r="J170" i="10"/>
  <c r="I170" i="10"/>
  <c r="J169" i="10"/>
  <c r="I169" i="10"/>
  <c r="J168" i="10"/>
  <c r="I168" i="10"/>
  <c r="J167" i="10"/>
  <c r="I167" i="10"/>
  <c r="J166" i="10"/>
  <c r="I166" i="10"/>
  <c r="J165" i="10"/>
  <c r="I165" i="10"/>
  <c r="J164" i="10"/>
  <c r="I164" i="10"/>
  <c r="J163" i="10"/>
  <c r="I163" i="10"/>
  <c r="J162" i="10"/>
  <c r="I162" i="10"/>
  <c r="J161" i="10"/>
  <c r="I161" i="10"/>
  <c r="I160" i="10"/>
  <c r="N160" i="10" s="1"/>
  <c r="J159" i="10"/>
  <c r="I159" i="10"/>
  <c r="J158" i="10"/>
  <c r="I158" i="10"/>
  <c r="J157" i="10"/>
  <c r="I157" i="10"/>
  <c r="J156" i="10"/>
  <c r="I156" i="10"/>
  <c r="J155" i="10"/>
  <c r="I155" i="10"/>
  <c r="J154" i="10"/>
  <c r="I154" i="10"/>
  <c r="J153" i="10"/>
  <c r="I153" i="10"/>
  <c r="N152" i="10"/>
  <c r="N151" i="10"/>
  <c r="J150" i="10"/>
  <c r="I150" i="10"/>
  <c r="J148" i="10"/>
  <c r="I148" i="10"/>
  <c r="F148" i="10"/>
  <c r="J147" i="10"/>
  <c r="I147" i="10"/>
  <c r="F147" i="10"/>
  <c r="J146" i="10"/>
  <c r="I146" i="10"/>
  <c r="J145" i="10"/>
  <c r="I145" i="10"/>
  <c r="J144" i="10"/>
  <c r="I144" i="10"/>
  <c r="J143" i="10"/>
  <c r="I143" i="10"/>
  <c r="J142" i="10"/>
  <c r="I142" i="10"/>
  <c r="J141" i="10"/>
  <c r="I141" i="10"/>
  <c r="J140" i="10"/>
  <c r="I140" i="10"/>
  <c r="J139" i="10"/>
  <c r="I139" i="10"/>
  <c r="F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F132" i="10"/>
  <c r="J131" i="10"/>
  <c r="I131" i="10"/>
  <c r="J130" i="10"/>
  <c r="I130" i="10"/>
  <c r="J129" i="10"/>
  <c r="I129" i="10"/>
  <c r="J128" i="10"/>
  <c r="I128" i="10"/>
  <c r="J127" i="10"/>
  <c r="I127" i="10"/>
  <c r="J126" i="10"/>
  <c r="I126" i="10"/>
  <c r="J125" i="10"/>
  <c r="I125" i="10"/>
  <c r="J124" i="10"/>
  <c r="I124" i="10"/>
  <c r="J123" i="10"/>
  <c r="I123" i="10"/>
  <c r="J121" i="10"/>
  <c r="I121" i="10"/>
  <c r="J120" i="10"/>
  <c r="I120" i="10"/>
  <c r="J119" i="10"/>
  <c r="I119" i="10"/>
  <c r="J118" i="10"/>
  <c r="I118" i="10"/>
  <c r="J117" i="10"/>
  <c r="I117" i="10"/>
  <c r="J116" i="10"/>
  <c r="I116" i="10"/>
  <c r="J115" i="10"/>
  <c r="I115" i="10"/>
  <c r="J114" i="10"/>
  <c r="I114" i="10"/>
  <c r="J113" i="10"/>
  <c r="I113" i="10"/>
  <c r="J112" i="10"/>
  <c r="I112" i="10"/>
  <c r="J111" i="10"/>
  <c r="I111" i="10"/>
  <c r="J110" i="10"/>
  <c r="I110" i="10"/>
  <c r="J109" i="10"/>
  <c r="I109" i="10"/>
  <c r="J108" i="10"/>
  <c r="I108" i="10"/>
  <c r="J107" i="10"/>
  <c r="I107" i="10"/>
  <c r="J104" i="10"/>
  <c r="I104" i="10"/>
  <c r="J103" i="10"/>
  <c r="I103" i="10"/>
  <c r="J102" i="10"/>
  <c r="I102" i="10"/>
  <c r="J100" i="10"/>
  <c r="I100" i="10"/>
  <c r="J99" i="10"/>
  <c r="I99" i="10"/>
  <c r="F99" i="10"/>
  <c r="J98" i="10"/>
  <c r="I98" i="10"/>
  <c r="J97" i="10"/>
  <c r="I97" i="10"/>
  <c r="J96" i="10"/>
  <c r="I96" i="10"/>
  <c r="J95" i="10"/>
  <c r="I95" i="10"/>
  <c r="J94" i="10"/>
  <c r="I94" i="10"/>
  <c r="J93" i="10"/>
  <c r="I93" i="10"/>
  <c r="J92" i="10"/>
  <c r="I92" i="10"/>
  <c r="J91" i="10"/>
  <c r="I91" i="10"/>
  <c r="F91" i="10"/>
  <c r="J90" i="10"/>
  <c r="I90" i="10"/>
  <c r="J89" i="10"/>
  <c r="I89" i="10"/>
  <c r="J88" i="10"/>
  <c r="I88" i="10"/>
  <c r="J87" i="10"/>
  <c r="I87" i="10"/>
  <c r="J84" i="10"/>
  <c r="I84" i="10"/>
  <c r="F84" i="10"/>
  <c r="J83" i="10"/>
  <c r="I83" i="10"/>
  <c r="J82" i="10"/>
  <c r="I82" i="10"/>
  <c r="J81" i="10"/>
  <c r="I81" i="10"/>
  <c r="F81" i="10"/>
  <c r="J80" i="10"/>
  <c r="I80" i="10"/>
  <c r="J79" i="10"/>
  <c r="I79" i="10"/>
  <c r="J78" i="10"/>
  <c r="I78" i="10"/>
  <c r="J77" i="10"/>
  <c r="I77" i="10"/>
  <c r="J76" i="10"/>
  <c r="I76" i="10"/>
  <c r="J75" i="10"/>
  <c r="I75" i="10"/>
  <c r="J74" i="10"/>
  <c r="I74" i="10"/>
  <c r="Z72" i="10"/>
  <c r="Y72" i="10"/>
  <c r="J73" i="10"/>
  <c r="I73" i="10"/>
  <c r="J72" i="10"/>
  <c r="I72" i="10"/>
  <c r="J71" i="10"/>
  <c r="I71" i="10"/>
  <c r="J70" i="10"/>
  <c r="I70" i="10"/>
  <c r="J69" i="10"/>
  <c r="I69" i="10"/>
  <c r="J68" i="10"/>
  <c r="I68" i="10"/>
  <c r="J67" i="10"/>
  <c r="I67" i="10"/>
  <c r="W65" i="10"/>
  <c r="J66" i="10"/>
  <c r="I66" i="10"/>
  <c r="W64" i="10"/>
  <c r="J65" i="10"/>
  <c r="I65" i="10"/>
  <c r="W63" i="10"/>
  <c r="J64" i="10"/>
  <c r="I64" i="10"/>
  <c r="W62" i="10"/>
  <c r="J63" i="10"/>
  <c r="I63" i="10"/>
  <c r="W61" i="10"/>
  <c r="J62" i="10"/>
  <c r="I62" i="10"/>
  <c r="W60" i="10"/>
  <c r="J61" i="10"/>
  <c r="I61" i="10"/>
  <c r="W59" i="10"/>
  <c r="J60" i="10"/>
  <c r="I60" i="10"/>
  <c r="W58" i="10"/>
  <c r="J59" i="10"/>
  <c r="I59" i="10"/>
  <c r="W57" i="10"/>
  <c r="J57" i="10"/>
  <c r="I57" i="10"/>
  <c r="W56" i="10"/>
  <c r="J56" i="10"/>
  <c r="I56" i="10"/>
  <c r="W55" i="10"/>
  <c r="J55" i="10"/>
  <c r="I55" i="10"/>
  <c r="W54" i="10"/>
  <c r="J54" i="10"/>
  <c r="I54" i="10"/>
  <c r="W53" i="10"/>
  <c r="J53" i="10"/>
  <c r="I53" i="10"/>
  <c r="W52" i="10"/>
  <c r="J52" i="10"/>
  <c r="I52" i="10"/>
  <c r="W51" i="10"/>
  <c r="J51" i="10"/>
  <c r="I51" i="10"/>
  <c r="W50" i="10"/>
  <c r="J50" i="10"/>
  <c r="I50" i="10"/>
  <c r="W49" i="10"/>
  <c r="J49" i="10"/>
  <c r="I49" i="10"/>
  <c r="W48" i="10"/>
  <c r="J48" i="10"/>
  <c r="I48" i="10"/>
  <c r="F48" i="10"/>
  <c r="W47" i="10"/>
  <c r="J46" i="10"/>
  <c r="I46" i="10"/>
  <c r="W46" i="10"/>
  <c r="J45" i="10"/>
  <c r="I45" i="10"/>
  <c r="W45" i="10"/>
  <c r="J44" i="10"/>
  <c r="I44" i="10"/>
  <c r="W44" i="10"/>
  <c r="J43" i="10"/>
  <c r="I43" i="10"/>
  <c r="W43" i="10"/>
  <c r="J42" i="10"/>
  <c r="I42" i="10"/>
  <c r="W42" i="10"/>
  <c r="J41" i="10"/>
  <c r="I41" i="10"/>
  <c r="W41" i="10"/>
  <c r="J40" i="10"/>
  <c r="I40" i="10"/>
  <c r="W40" i="10"/>
  <c r="J39" i="10"/>
  <c r="I39" i="10"/>
  <c r="V39" i="10"/>
  <c r="W39" i="10" s="1"/>
  <c r="J38" i="10"/>
  <c r="I38" i="10"/>
  <c r="V38" i="10"/>
  <c r="W38" i="10" s="1"/>
  <c r="J37" i="10"/>
  <c r="I37" i="10"/>
  <c r="V37" i="10"/>
  <c r="W37" i="10" s="1"/>
  <c r="J36" i="10"/>
  <c r="I36" i="10"/>
  <c r="V36" i="10"/>
  <c r="W36" i="10" s="1"/>
  <c r="J35" i="10"/>
  <c r="I35" i="10"/>
  <c r="W35" i="10"/>
  <c r="J34" i="10"/>
  <c r="I34" i="10"/>
  <c r="V34" i="10"/>
  <c r="W34" i="10" s="1"/>
  <c r="J33" i="10"/>
  <c r="I33" i="10"/>
  <c r="V33" i="10"/>
  <c r="W33" i="10" s="1"/>
  <c r="J32" i="10"/>
  <c r="I32" i="10"/>
  <c r="V32" i="10"/>
  <c r="W32" i="10" s="1"/>
  <c r="J31" i="10"/>
  <c r="I31" i="10"/>
  <c r="V31" i="10"/>
  <c r="W31" i="10" s="1"/>
  <c r="J30" i="10"/>
  <c r="I30" i="10"/>
  <c r="V30" i="10"/>
  <c r="W30" i="10" s="1"/>
  <c r="J29" i="10"/>
  <c r="I29" i="10"/>
  <c r="V29" i="10"/>
  <c r="W29" i="10" s="1"/>
  <c r="J28" i="10"/>
  <c r="I28" i="10"/>
  <c r="V28" i="10"/>
  <c r="W28" i="10" s="1"/>
  <c r="J27" i="10"/>
  <c r="I27" i="10"/>
  <c r="V27" i="10"/>
  <c r="W27" i="10" s="1"/>
  <c r="Y27" i="10" s="1"/>
  <c r="J26" i="10"/>
  <c r="I26" i="10"/>
  <c r="V26" i="10"/>
  <c r="W26" i="10" s="1"/>
  <c r="Y26" i="10" s="1"/>
  <c r="J25" i="10"/>
  <c r="I25" i="10"/>
  <c r="V25" i="10"/>
  <c r="W25" i="10" s="1"/>
  <c r="Y25" i="10" s="1"/>
  <c r="J24" i="10"/>
  <c r="I24" i="10"/>
  <c r="V24" i="10"/>
  <c r="W24" i="10" s="1"/>
  <c r="Y24" i="10" s="1"/>
  <c r="J23" i="10"/>
  <c r="I23" i="10"/>
  <c r="V23" i="10"/>
  <c r="W23" i="10" s="1"/>
  <c r="Y23" i="10" s="1"/>
  <c r="J22" i="10"/>
  <c r="I22" i="10"/>
  <c r="V22" i="10"/>
  <c r="W22" i="10" s="1"/>
  <c r="Y22" i="10" s="1"/>
  <c r="J21" i="10"/>
  <c r="I21" i="10"/>
  <c r="V21" i="10"/>
  <c r="W21" i="10" s="1"/>
  <c r="Y21" i="10" s="1"/>
  <c r="J20" i="10"/>
  <c r="I20" i="10"/>
  <c r="V20" i="10"/>
  <c r="W20" i="10" s="1"/>
  <c r="Y20" i="10" s="1"/>
  <c r="J19" i="10"/>
  <c r="I19" i="10"/>
  <c r="V19" i="10"/>
  <c r="W19" i="10" s="1"/>
  <c r="Y19" i="10" s="1"/>
  <c r="J18" i="10"/>
  <c r="I18" i="10"/>
  <c r="V17" i="10"/>
  <c r="W17" i="10" s="1"/>
  <c r="Y17" i="10" s="1"/>
  <c r="J17" i="10"/>
  <c r="I17" i="10"/>
  <c r="V16" i="10"/>
  <c r="W16" i="10" s="1"/>
  <c r="Y16" i="10" s="1"/>
  <c r="J16" i="10"/>
  <c r="I16" i="10"/>
  <c r="V15" i="10"/>
  <c r="W15" i="10" s="1"/>
  <c r="Y15" i="10" s="1"/>
  <c r="J15" i="10"/>
  <c r="I15" i="10"/>
  <c r="V14" i="10"/>
  <c r="W14" i="10" s="1"/>
  <c r="Y14" i="10" s="1"/>
  <c r="J14" i="10"/>
  <c r="I14" i="10"/>
  <c r="V13" i="10"/>
  <c r="W13" i="10" s="1"/>
  <c r="Y13" i="10" s="1"/>
  <c r="J13" i="10"/>
  <c r="I13" i="10"/>
  <c r="F13" i="10"/>
  <c r="V12" i="10"/>
  <c r="W12" i="10" s="1"/>
  <c r="Y12" i="10" s="1"/>
  <c r="J12" i="10"/>
  <c r="I12" i="10"/>
  <c r="F12" i="10"/>
  <c r="V11" i="10"/>
  <c r="W11" i="10" s="1"/>
  <c r="Y11" i="10" s="1"/>
  <c r="J11" i="10"/>
  <c r="I11" i="10"/>
  <c r="F11" i="10"/>
  <c r="V10" i="10"/>
  <c r="W10" i="10" s="1"/>
  <c r="Y10" i="10" s="1"/>
  <c r="J10" i="10"/>
  <c r="I10" i="10"/>
  <c r="F10" i="10"/>
  <c r="V9" i="10"/>
  <c r="W9" i="10" s="1"/>
  <c r="Y9" i="10" s="1"/>
  <c r="J9" i="10"/>
  <c r="I9" i="10"/>
  <c r="F9" i="10"/>
  <c r="J161" i="1"/>
  <c r="I161" i="1"/>
  <c r="J160" i="1"/>
  <c r="I160" i="1"/>
  <c r="J159" i="1"/>
  <c r="I159" i="1"/>
  <c r="J156" i="1"/>
  <c r="I156" i="1"/>
  <c r="J154" i="1"/>
  <c r="I154" i="1"/>
  <c r="F154" i="1"/>
  <c r="J151" i="1"/>
  <c r="I151" i="1"/>
  <c r="J150" i="1"/>
  <c r="I150" i="1"/>
  <c r="F150" i="1"/>
  <c r="J149" i="1"/>
  <c r="I149" i="1"/>
  <c r="J148" i="1"/>
  <c r="I148" i="1"/>
  <c r="J147" i="1"/>
  <c r="I147" i="1"/>
  <c r="J146" i="1"/>
  <c r="I146" i="1"/>
  <c r="F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V128" i="1"/>
  <c r="W128" i="1" s="1"/>
  <c r="J130" i="1"/>
  <c r="I130" i="1"/>
  <c r="V127" i="1"/>
  <c r="W127" i="1" s="1"/>
  <c r="J129" i="1"/>
  <c r="I129" i="1"/>
  <c r="V126" i="1"/>
  <c r="W126" i="1" s="1"/>
  <c r="J128" i="1"/>
  <c r="I128" i="1"/>
  <c r="V125" i="1"/>
  <c r="W125" i="1" s="1"/>
  <c r="J127" i="1"/>
  <c r="I127" i="1"/>
  <c r="F127" i="1"/>
  <c r="V124" i="1"/>
  <c r="W124" i="1" s="1"/>
  <c r="J126" i="1"/>
  <c r="I126" i="1"/>
  <c r="V123" i="1"/>
  <c r="W123" i="1" s="1"/>
  <c r="J125" i="1"/>
  <c r="I125" i="1"/>
  <c r="V122" i="1"/>
  <c r="W122" i="1" s="1"/>
  <c r="J124" i="1"/>
  <c r="I124" i="1"/>
  <c r="V121" i="1"/>
  <c r="W121" i="1" s="1"/>
  <c r="J123" i="1"/>
  <c r="I123" i="1"/>
  <c r="V120" i="1"/>
  <c r="W120" i="1" s="1"/>
  <c r="J122" i="1"/>
  <c r="I122" i="1"/>
  <c r="V119" i="1"/>
  <c r="W119" i="1" s="1"/>
  <c r="J121" i="1"/>
  <c r="I121" i="1"/>
  <c r="V118" i="1"/>
  <c r="W118" i="1" s="1"/>
  <c r="J120" i="1"/>
  <c r="I120" i="1"/>
  <c r="V117" i="1"/>
  <c r="W117" i="1" s="1"/>
  <c r="J119" i="1"/>
  <c r="I119" i="1"/>
  <c r="V116" i="1"/>
  <c r="W116" i="1" s="1"/>
  <c r="J118" i="1"/>
  <c r="I118" i="1"/>
  <c r="V115" i="1"/>
  <c r="W115" i="1" s="1"/>
  <c r="J117" i="1"/>
  <c r="I117" i="1"/>
  <c r="V114" i="1"/>
  <c r="W114" i="1" s="1"/>
  <c r="J116" i="1"/>
  <c r="I116" i="1"/>
  <c r="V113" i="1"/>
  <c r="W113" i="1" s="1"/>
  <c r="J115" i="1"/>
  <c r="I115" i="1"/>
  <c r="V112" i="1"/>
  <c r="W112" i="1" s="1"/>
  <c r="J114" i="1"/>
  <c r="I114" i="1"/>
  <c r="V111" i="1"/>
  <c r="W111" i="1" s="1"/>
  <c r="J113" i="1"/>
  <c r="I113" i="1"/>
  <c r="V110" i="1"/>
  <c r="W110" i="1" s="1"/>
  <c r="J112" i="1"/>
  <c r="I112" i="1"/>
  <c r="V109" i="1"/>
  <c r="W109" i="1" s="1"/>
  <c r="J111" i="1"/>
  <c r="I111" i="1"/>
  <c r="V108" i="1"/>
  <c r="W108" i="1" s="1"/>
  <c r="J110" i="1"/>
  <c r="I110" i="1"/>
  <c r="V107" i="1"/>
  <c r="W107" i="1" s="1"/>
  <c r="J109" i="1"/>
  <c r="I109" i="1"/>
  <c r="V106" i="1"/>
  <c r="W106" i="1" s="1"/>
  <c r="J108" i="1"/>
  <c r="I108" i="1"/>
  <c r="V105" i="1"/>
  <c r="W105" i="1" s="1"/>
  <c r="J107" i="1"/>
  <c r="I107" i="1"/>
  <c r="V104" i="1"/>
  <c r="W104" i="1" s="1"/>
  <c r="J106" i="1"/>
  <c r="I106" i="1"/>
  <c r="V103" i="1"/>
  <c r="W103" i="1" s="1"/>
  <c r="J105" i="1"/>
  <c r="I105" i="1"/>
  <c r="V102" i="1"/>
  <c r="W102" i="1" s="1"/>
  <c r="J104" i="1"/>
  <c r="I104" i="1"/>
  <c r="V101" i="1"/>
  <c r="W101" i="1" s="1"/>
  <c r="J103" i="1"/>
  <c r="I103" i="1"/>
  <c r="V100" i="1"/>
  <c r="W100" i="1" s="1"/>
  <c r="J102" i="1"/>
  <c r="I102" i="1"/>
  <c r="V99" i="1"/>
  <c r="W99" i="1" s="1"/>
  <c r="J101" i="1"/>
  <c r="I101" i="1"/>
  <c r="F101" i="1"/>
  <c r="V98" i="1"/>
  <c r="W98" i="1" s="1"/>
  <c r="J100" i="1"/>
  <c r="I100" i="1"/>
  <c r="V97" i="1"/>
  <c r="W97" i="1" s="1"/>
  <c r="J99" i="1"/>
  <c r="I99" i="1"/>
  <c r="V96" i="1"/>
  <c r="W96" i="1" s="1"/>
  <c r="J98" i="1"/>
  <c r="I98" i="1"/>
  <c r="V95" i="1"/>
  <c r="W95" i="1" s="1"/>
  <c r="J97" i="1"/>
  <c r="I97" i="1"/>
  <c r="V94" i="1"/>
  <c r="W94" i="1" s="1"/>
  <c r="J96" i="1"/>
  <c r="I96" i="1"/>
  <c r="V93" i="1"/>
  <c r="W93" i="1" s="1"/>
  <c r="J94" i="1"/>
  <c r="I94" i="1"/>
  <c r="V92" i="1"/>
  <c r="W92" i="1" s="1"/>
  <c r="J93" i="1"/>
  <c r="I93" i="1"/>
  <c r="V91" i="1"/>
  <c r="W91" i="1" s="1"/>
  <c r="J92" i="1"/>
  <c r="I92" i="1"/>
  <c r="V90" i="1"/>
  <c r="W90" i="1" s="1"/>
  <c r="J91" i="1"/>
  <c r="I91" i="1"/>
  <c r="V89" i="1"/>
  <c r="W89" i="1" s="1"/>
  <c r="J90" i="1"/>
  <c r="I90" i="1"/>
  <c r="V88" i="1"/>
  <c r="W88" i="1" s="1"/>
  <c r="J89" i="1"/>
  <c r="I89" i="1"/>
  <c r="V87" i="1"/>
  <c r="W87" i="1" s="1"/>
  <c r="J88" i="1"/>
  <c r="I88" i="1"/>
  <c r="V86" i="1"/>
  <c r="W86" i="1" s="1"/>
  <c r="J87" i="1"/>
  <c r="I87" i="1"/>
  <c r="V85" i="1"/>
  <c r="W85" i="1" s="1"/>
  <c r="J86" i="1"/>
  <c r="I86" i="1"/>
  <c r="V84" i="1"/>
  <c r="W84" i="1" s="1"/>
  <c r="J85" i="1"/>
  <c r="I85" i="1"/>
  <c r="V83" i="1"/>
  <c r="W83" i="1" s="1"/>
  <c r="J84" i="1"/>
  <c r="I84" i="1"/>
  <c r="V82" i="1"/>
  <c r="W82" i="1" s="1"/>
  <c r="J83" i="1"/>
  <c r="I83" i="1"/>
  <c r="V81" i="1"/>
  <c r="W81" i="1" s="1"/>
  <c r="J82" i="1"/>
  <c r="I82" i="1"/>
  <c r="V80" i="1"/>
  <c r="W80" i="1" s="1"/>
  <c r="J81" i="1"/>
  <c r="I81" i="1"/>
  <c r="V79" i="1"/>
  <c r="W79" i="1" s="1"/>
  <c r="J80" i="1"/>
  <c r="I80" i="1"/>
  <c r="V78" i="1"/>
  <c r="W78" i="1" s="1"/>
  <c r="J79" i="1"/>
  <c r="I79" i="1"/>
  <c r="V77" i="1"/>
  <c r="W77" i="1" s="1"/>
  <c r="J78" i="1"/>
  <c r="I78" i="1"/>
  <c r="V76" i="1"/>
  <c r="W76" i="1" s="1"/>
  <c r="J77" i="1"/>
  <c r="I77" i="1"/>
  <c r="V75" i="1"/>
  <c r="W75" i="1" s="1"/>
  <c r="J76" i="1"/>
  <c r="I76" i="1"/>
  <c r="V74" i="1"/>
  <c r="W74" i="1" s="1"/>
  <c r="J75" i="1"/>
  <c r="I75" i="1"/>
  <c r="V73" i="1"/>
  <c r="W73" i="1" s="1"/>
  <c r="J74" i="1"/>
  <c r="I74" i="1"/>
  <c r="V72" i="1"/>
  <c r="W72" i="1" s="1"/>
  <c r="J73" i="1"/>
  <c r="I73" i="1"/>
  <c r="V71" i="1"/>
  <c r="W71" i="1" s="1"/>
  <c r="J72" i="1"/>
  <c r="I72" i="1"/>
  <c r="V70" i="1"/>
  <c r="W70" i="1" s="1"/>
  <c r="J71" i="1"/>
  <c r="I71" i="1"/>
  <c r="V69" i="1"/>
  <c r="W69" i="1" s="1"/>
  <c r="J70" i="1"/>
  <c r="I70" i="1"/>
  <c r="V68" i="1"/>
  <c r="W68" i="1" s="1"/>
  <c r="J69" i="1"/>
  <c r="I69" i="1"/>
  <c r="V67" i="1"/>
  <c r="W67" i="1" s="1"/>
  <c r="J68" i="1"/>
  <c r="I68" i="1"/>
  <c r="V66" i="1"/>
  <c r="W66" i="1" s="1"/>
  <c r="J67" i="1"/>
  <c r="I67" i="1"/>
  <c r="V65" i="1"/>
  <c r="W65" i="1" s="1"/>
  <c r="J66" i="1"/>
  <c r="I66" i="1"/>
  <c r="V64" i="1"/>
  <c r="W64" i="1" s="1"/>
  <c r="J65" i="1"/>
  <c r="I65" i="1"/>
  <c r="V63" i="1"/>
  <c r="W63" i="1" s="1"/>
  <c r="J64" i="1"/>
  <c r="I64" i="1"/>
  <c r="V62" i="1"/>
  <c r="W62" i="1" s="1"/>
  <c r="J63" i="1"/>
  <c r="I63" i="1"/>
  <c r="V61" i="1"/>
  <c r="W61" i="1" s="1"/>
  <c r="J62" i="1"/>
  <c r="I62" i="1"/>
  <c r="V60" i="1"/>
  <c r="W60" i="1" s="1"/>
  <c r="J61" i="1"/>
  <c r="I61" i="1"/>
  <c r="F61" i="1"/>
  <c r="W14" i="1" s="1"/>
  <c r="Y14" i="1" s="1"/>
  <c r="V59" i="1"/>
  <c r="W59" i="1" s="1"/>
  <c r="J60" i="1"/>
  <c r="I60" i="1"/>
  <c r="F60" i="1"/>
  <c r="V58" i="1"/>
  <c r="W58" i="1" s="1"/>
  <c r="J59" i="1"/>
  <c r="I59" i="1"/>
  <c r="V57" i="1"/>
  <c r="W57" i="1" s="1"/>
  <c r="J58" i="1"/>
  <c r="I58" i="1"/>
  <c r="V56" i="1"/>
  <c r="W56" i="1" s="1"/>
  <c r="J57" i="1"/>
  <c r="I57" i="1"/>
  <c r="F57" i="1"/>
  <c r="V55" i="1"/>
  <c r="W55" i="1" s="1"/>
  <c r="J56" i="1"/>
  <c r="I56" i="1"/>
  <c r="V54" i="1"/>
  <c r="W54" i="1" s="1"/>
  <c r="J54" i="1"/>
  <c r="I54" i="1"/>
  <c r="V53" i="1"/>
  <c r="W53" i="1" s="1"/>
  <c r="J53" i="1"/>
  <c r="I53" i="1"/>
  <c r="V52" i="1"/>
  <c r="W52" i="1" s="1"/>
  <c r="J52" i="1"/>
  <c r="I52" i="1"/>
  <c r="V51" i="1"/>
  <c r="W51" i="1" s="1"/>
  <c r="J51" i="1"/>
  <c r="I51" i="1"/>
  <c r="V50" i="1"/>
  <c r="W50" i="1" s="1"/>
  <c r="J50" i="1"/>
  <c r="I50" i="1"/>
  <c r="F50" i="1"/>
  <c r="V49" i="1"/>
  <c r="W49" i="1" s="1"/>
  <c r="J49" i="1"/>
  <c r="I49" i="1"/>
  <c r="V48" i="1"/>
  <c r="W48" i="1" s="1"/>
  <c r="J48" i="1"/>
  <c r="I48" i="1"/>
  <c r="V47" i="1"/>
  <c r="W47" i="1" s="1"/>
  <c r="J47" i="1"/>
  <c r="I47" i="1"/>
  <c r="F47" i="1"/>
  <c r="V46" i="1"/>
  <c r="W46" i="1" s="1"/>
  <c r="J46" i="1"/>
  <c r="I46" i="1"/>
  <c r="F46" i="1"/>
  <c r="V45" i="1"/>
  <c r="W45" i="1" s="1"/>
  <c r="J45" i="1"/>
  <c r="I45" i="1"/>
  <c r="F45" i="1"/>
  <c r="J44" i="1"/>
  <c r="I44" i="1"/>
  <c r="V43" i="1"/>
  <c r="W43" i="1" s="1"/>
  <c r="J43" i="1"/>
  <c r="I43" i="1"/>
  <c r="V42" i="1"/>
  <c r="W42" i="1" s="1"/>
  <c r="J42" i="1"/>
  <c r="I42" i="1"/>
  <c r="V41" i="1"/>
  <c r="W41" i="1" s="1"/>
  <c r="J41" i="1"/>
  <c r="I41" i="1"/>
  <c r="F41" i="1"/>
  <c r="V40" i="1"/>
  <c r="W40" i="1" s="1"/>
  <c r="J40" i="1"/>
  <c r="I40" i="1"/>
  <c r="F40" i="1"/>
  <c r="V39" i="1"/>
  <c r="W39" i="1" s="1"/>
  <c r="J39" i="1"/>
  <c r="I39" i="1"/>
  <c r="F39" i="1"/>
  <c r="V38" i="1"/>
  <c r="W38" i="1" s="1"/>
  <c r="J38" i="1"/>
  <c r="I38" i="1"/>
  <c r="V37" i="1"/>
  <c r="W37" i="1" s="1"/>
  <c r="J37" i="1"/>
  <c r="I37" i="1"/>
  <c r="F37" i="1"/>
  <c r="V36" i="1"/>
  <c r="W36" i="1" s="1"/>
  <c r="J36" i="1"/>
  <c r="I36" i="1"/>
  <c r="F36" i="1"/>
  <c r="V35" i="1"/>
  <c r="W35" i="1" s="1"/>
  <c r="J35" i="1"/>
  <c r="I35" i="1"/>
  <c r="F35" i="1"/>
  <c r="V34" i="1"/>
  <c r="W34" i="1" s="1"/>
  <c r="J34" i="1"/>
  <c r="I34" i="1"/>
  <c r="F34" i="1"/>
  <c r="V33" i="1"/>
  <c r="W33" i="1" s="1"/>
  <c r="J33" i="1"/>
  <c r="I33" i="1"/>
  <c r="F33" i="1"/>
  <c r="V32" i="1"/>
  <c r="W32" i="1" s="1"/>
  <c r="J32" i="1"/>
  <c r="I32" i="1"/>
  <c r="F32" i="1"/>
  <c r="V31" i="1"/>
  <c r="W31" i="1" s="1"/>
  <c r="J31" i="1"/>
  <c r="I31" i="1"/>
  <c r="V30" i="1"/>
  <c r="W30" i="1" s="1"/>
  <c r="J30" i="1"/>
  <c r="I30" i="1"/>
  <c r="J29" i="1"/>
  <c r="I29" i="1"/>
  <c r="V28" i="1"/>
  <c r="W28" i="1" s="1"/>
  <c r="J28" i="1"/>
  <c r="I28" i="1"/>
  <c r="V27" i="1"/>
  <c r="W27" i="1" s="1"/>
  <c r="J27" i="1"/>
  <c r="I27" i="1"/>
  <c r="V26" i="1"/>
  <c r="W26" i="1" s="1"/>
  <c r="J26" i="1"/>
  <c r="I26" i="1"/>
  <c r="F26" i="1"/>
  <c r="V25" i="1"/>
  <c r="W25" i="1" s="1"/>
  <c r="Y25" i="1" s="1"/>
  <c r="J25" i="1"/>
  <c r="I25" i="1"/>
  <c r="V24" i="1"/>
  <c r="W24" i="1" s="1"/>
  <c r="Y24" i="1" s="1"/>
  <c r="J24" i="1"/>
  <c r="I24" i="1"/>
  <c r="V23" i="1"/>
  <c r="W23" i="1" s="1"/>
  <c r="J23" i="1"/>
  <c r="I23" i="1"/>
  <c r="V22" i="1"/>
  <c r="W22" i="1" s="1"/>
  <c r="J22" i="1"/>
  <c r="I22" i="1"/>
  <c r="V21" i="1"/>
  <c r="W21" i="1" s="1"/>
  <c r="J21" i="1"/>
  <c r="I21" i="1"/>
  <c r="V20" i="1"/>
  <c r="W20" i="1" s="1"/>
  <c r="J20" i="1"/>
  <c r="I20" i="1"/>
  <c r="V19" i="1"/>
  <c r="W19" i="1" s="1"/>
  <c r="J19" i="1"/>
  <c r="I19" i="1"/>
  <c r="V18" i="1"/>
  <c r="W18" i="1" s="1"/>
  <c r="J18" i="1"/>
  <c r="I18" i="1"/>
  <c r="J17" i="1"/>
  <c r="I17" i="1"/>
  <c r="J16" i="1"/>
  <c r="I16" i="1"/>
  <c r="J15" i="1"/>
  <c r="I15" i="1"/>
  <c r="J14" i="1"/>
  <c r="I14" i="1"/>
  <c r="F14" i="1"/>
  <c r="J13" i="1"/>
  <c r="I13" i="1"/>
  <c r="F13" i="1"/>
  <c r="V12" i="1"/>
  <c r="W12" i="1" s="1"/>
  <c r="Y12" i="1" s="1"/>
  <c r="J12" i="1"/>
  <c r="I12" i="1"/>
  <c r="F12" i="1"/>
  <c r="V11" i="1"/>
  <c r="J11" i="1"/>
  <c r="I11" i="1"/>
  <c r="F11" i="1"/>
  <c r="W10" i="1"/>
  <c r="Y10" i="1" s="1"/>
  <c r="J10" i="1"/>
  <c r="I10" i="1"/>
  <c r="V9" i="1"/>
  <c r="W9" i="1" s="1"/>
  <c r="Y9" i="1" s="1"/>
  <c r="J9" i="1"/>
  <c r="I9" i="1"/>
  <c r="W18" i="11" l="1"/>
  <c r="Y18" i="11" s="1"/>
  <c r="W31" i="11"/>
  <c r="Y31" i="11" s="1"/>
  <c r="M9" i="13"/>
  <c r="M11" i="13"/>
  <c r="M21" i="13"/>
  <c r="M85" i="13"/>
  <c r="M75" i="13"/>
  <c r="M35" i="13"/>
  <c r="M37" i="13"/>
  <c r="M39" i="13"/>
  <c r="M43" i="13"/>
  <c r="M45" i="13"/>
  <c r="M47" i="13"/>
  <c r="M51" i="13"/>
  <c r="M53" i="13"/>
  <c r="M55" i="13"/>
  <c r="M67" i="13"/>
  <c r="M77" i="13"/>
  <c r="M87" i="13"/>
  <c r="M93" i="13"/>
  <c r="M25" i="13"/>
  <c r="M31" i="13"/>
  <c r="M57" i="13"/>
  <c r="M63" i="13"/>
  <c r="M69" i="13"/>
  <c r="M17" i="13"/>
  <c r="M19" i="13"/>
  <c r="M83" i="13"/>
  <c r="M33" i="13"/>
  <c r="M65" i="13"/>
  <c r="M41" i="13"/>
  <c r="M95" i="13"/>
  <c r="M13" i="13"/>
  <c r="M27" i="13"/>
  <c r="M29" i="13"/>
  <c r="M49" i="13"/>
  <c r="M59" i="13"/>
  <c r="M61" i="13"/>
  <c r="M71" i="13"/>
  <c r="M73" i="13"/>
  <c r="M79" i="13"/>
  <c r="M89" i="13"/>
  <c r="M91" i="13"/>
  <c r="N31" i="14"/>
  <c r="N14" i="14"/>
  <c r="N27" i="14"/>
  <c r="N34" i="14"/>
  <c r="N39" i="14"/>
  <c r="N10" i="14"/>
  <c r="N44" i="14"/>
  <c r="N35" i="14"/>
  <c r="N40" i="14"/>
  <c r="N41" i="14"/>
  <c r="N46" i="14"/>
  <c r="N30" i="14"/>
  <c r="N9" i="14"/>
  <c r="N13" i="14"/>
  <c r="N43" i="14"/>
  <c r="N45" i="14"/>
  <c r="N33" i="14"/>
  <c r="N12" i="14"/>
  <c r="N16" i="14"/>
  <c r="N21" i="14"/>
  <c r="N32" i="14"/>
  <c r="N11" i="14"/>
  <c r="N15" i="14"/>
  <c r="N26" i="14"/>
  <c r="N24" i="14"/>
  <c r="N25" i="14"/>
  <c r="W13" i="11"/>
  <c r="Y13" i="11" s="1"/>
  <c r="N17" i="14"/>
  <c r="N22" i="14"/>
  <c r="N23" i="14"/>
  <c r="N28" i="14"/>
  <c r="W11" i="1"/>
  <c r="Y11" i="1" s="1"/>
  <c r="N154" i="1"/>
  <c r="N114" i="1"/>
  <c r="N70" i="1"/>
  <c r="N86" i="1"/>
  <c r="N101" i="1"/>
  <c r="N105" i="1"/>
  <c r="N113" i="1"/>
  <c r="N115" i="1"/>
  <c r="N119" i="1"/>
  <c r="N123" i="1"/>
  <c r="N128" i="1"/>
  <c r="N161" i="1"/>
  <c r="N103" i="1"/>
  <c r="N107" i="1"/>
  <c r="N111" i="1"/>
  <c r="N117" i="1"/>
  <c r="N121" i="1"/>
  <c r="N125" i="1"/>
  <c r="N148" i="1"/>
  <c r="N160" i="1"/>
  <c r="N147" i="1"/>
  <c r="N159" i="1"/>
  <c r="N44" i="1"/>
  <c r="N63" i="1"/>
  <c r="N14" i="1"/>
  <c r="N16" i="1"/>
  <c r="N22" i="1"/>
  <c r="N49" i="1"/>
  <c r="N54" i="1"/>
  <c r="N62" i="1"/>
  <c r="N66" i="1"/>
  <c r="N71" i="1"/>
  <c r="N75" i="1"/>
  <c r="N79" i="1"/>
  <c r="N83" i="1"/>
  <c r="N99" i="1"/>
  <c r="N106" i="1"/>
  <c r="N110" i="1"/>
  <c r="N116" i="1"/>
  <c r="N139" i="1"/>
  <c r="N141" i="1"/>
  <c r="N52" i="1"/>
  <c r="N58" i="1"/>
  <c r="N59" i="1"/>
  <c r="N61" i="1"/>
  <c r="N68" i="1"/>
  <c r="N69" i="1"/>
  <c r="N73" i="1"/>
  <c r="N77" i="1"/>
  <c r="N81" i="1"/>
  <c r="N85" i="1"/>
  <c r="N97" i="1"/>
  <c r="N17" i="1"/>
  <c r="N46" i="1"/>
  <c r="N90" i="1"/>
  <c r="N146" i="1"/>
  <c r="N9" i="1"/>
  <c r="N23" i="1"/>
  <c r="N31" i="1"/>
  <c r="N37" i="1"/>
  <c r="N89" i="1"/>
  <c r="N92" i="1"/>
  <c r="N98" i="1"/>
  <c r="N109" i="1"/>
  <c r="N137" i="1"/>
  <c r="N20" i="1"/>
  <c r="N10" i="1"/>
  <c r="N11" i="1"/>
  <c r="N25" i="1"/>
  <c r="N26" i="1"/>
  <c r="N42" i="1"/>
  <c r="N78" i="1"/>
  <c r="N82" i="1"/>
  <c r="N96" i="1"/>
  <c r="N122" i="1"/>
  <c r="N126" i="1"/>
  <c r="N127" i="1"/>
  <c r="N134" i="1"/>
  <c r="N136" i="1"/>
  <c r="N138" i="1"/>
  <c r="N142" i="1"/>
  <c r="N144" i="1"/>
  <c r="N145" i="1"/>
  <c r="N156" i="1"/>
  <c r="N12" i="1"/>
  <c r="N15" i="1"/>
  <c r="N24" i="1"/>
  <c r="N29" i="1"/>
  <c r="N56" i="1"/>
  <c r="N94" i="1"/>
  <c r="N32" i="1"/>
  <c r="N33" i="1"/>
  <c r="N35" i="1"/>
  <c r="N36" i="1"/>
  <c r="N38" i="1"/>
  <c r="N40" i="1"/>
  <c r="N47" i="1"/>
  <c r="N48" i="1"/>
  <c r="N74" i="1"/>
  <c r="N93" i="1"/>
  <c r="N102" i="1"/>
  <c r="N108" i="1"/>
  <c r="N118" i="1"/>
  <c r="N124" i="1"/>
  <c r="N129" i="1"/>
  <c r="N130" i="1"/>
  <c r="N131" i="1"/>
  <c r="N133" i="1"/>
  <c r="N151" i="1"/>
  <c r="N13" i="1"/>
  <c r="N18" i="1"/>
  <c r="N19" i="1"/>
  <c r="N30" i="1"/>
  <c r="N34" i="1"/>
  <c r="N43" i="1"/>
  <c r="N53" i="1"/>
  <c r="N60" i="1"/>
  <c r="N67" i="1"/>
  <c r="N72" i="1"/>
  <c r="N80" i="1"/>
  <c r="N150" i="1"/>
  <c r="N21" i="1"/>
  <c r="N27" i="1"/>
  <c r="N28" i="1"/>
  <c r="N39" i="1"/>
  <c r="N41" i="1"/>
  <c r="N45" i="1"/>
  <c r="N50" i="1"/>
  <c r="N51" i="1"/>
  <c r="N57" i="1"/>
  <c r="N64" i="1"/>
  <c r="N65" i="1"/>
  <c r="N76" i="1"/>
  <c r="N84" i="1"/>
  <c r="N87" i="1"/>
  <c r="N88" i="1"/>
  <c r="N91" i="1"/>
  <c r="N100" i="1"/>
  <c r="N104" i="1"/>
  <c r="N112" i="1"/>
  <c r="N120" i="1"/>
  <c r="N132" i="1"/>
  <c r="N135" i="1"/>
  <c r="N140" i="1"/>
  <c r="N143" i="1"/>
  <c r="N149" i="1"/>
  <c r="N202" i="10"/>
  <c r="N80" i="10"/>
  <c r="N89" i="10"/>
  <c r="N97" i="10"/>
  <c r="N179" i="10"/>
  <c r="N15" i="10"/>
  <c r="N18" i="10"/>
  <c r="N49" i="10"/>
  <c r="N53" i="10"/>
  <c r="N57" i="10"/>
  <c r="N62" i="10"/>
  <c r="N66" i="10"/>
  <c r="N82" i="10"/>
  <c r="N93" i="10"/>
  <c r="N104" i="10"/>
  <c r="N109" i="10"/>
  <c r="N117" i="10"/>
  <c r="N178" i="10"/>
  <c r="N29" i="10"/>
  <c r="N30" i="10"/>
  <c r="N33" i="10"/>
  <c r="N75" i="10"/>
  <c r="N161" i="10"/>
  <c r="N11" i="10"/>
  <c r="N13" i="10"/>
  <c r="N120" i="10"/>
  <c r="N144" i="10"/>
  <c r="N150" i="10"/>
  <c r="N159" i="10"/>
  <c r="N175" i="10"/>
  <c r="N183" i="10"/>
  <c r="N185" i="10"/>
  <c r="N201" i="10"/>
  <c r="N143" i="10"/>
  <c r="N19" i="10"/>
  <c r="N20" i="10"/>
  <c r="N21" i="10"/>
  <c r="N23" i="10"/>
  <c r="N24" i="10"/>
  <c r="N25" i="10"/>
  <c r="N40" i="10"/>
  <c r="N44" i="10"/>
  <c r="N69" i="10"/>
  <c r="N125" i="10"/>
  <c r="N88" i="10"/>
  <c r="N98" i="10"/>
  <c r="N154" i="10"/>
  <c r="N156" i="10"/>
  <c r="N158" i="10"/>
  <c r="N164" i="10"/>
  <c r="N168" i="10"/>
  <c r="N172" i="10"/>
  <c r="N174" i="10"/>
  <c r="N186" i="10"/>
  <c r="N196" i="10"/>
  <c r="N198" i="10"/>
  <c r="N200" i="10"/>
  <c r="N51" i="10"/>
  <c r="N55" i="10"/>
  <c r="N60" i="10"/>
  <c r="N64" i="10"/>
  <c r="N81" i="10"/>
  <c r="N94" i="10"/>
  <c r="N103" i="10"/>
  <c r="N110" i="10"/>
  <c r="N112" i="10"/>
  <c r="N114" i="10"/>
  <c r="N116" i="10"/>
  <c r="N118" i="10"/>
  <c r="N132" i="10"/>
  <c r="N134" i="10"/>
  <c r="N136" i="10"/>
  <c r="N138" i="10"/>
  <c r="N12" i="10"/>
  <c r="N16" i="10"/>
  <c r="N71" i="10"/>
  <c r="N73" i="10"/>
  <c r="N74" i="10"/>
  <c r="N76" i="10"/>
  <c r="N115" i="10"/>
  <c r="N121" i="10"/>
  <c r="N126" i="10"/>
  <c r="N137" i="10"/>
  <c r="N139" i="10"/>
  <c r="N141" i="10"/>
  <c r="N153" i="10"/>
  <c r="N157" i="10"/>
  <c r="N170" i="10"/>
  <c r="N173" i="10"/>
  <c r="N180" i="10"/>
  <c r="N199" i="10"/>
  <c r="N9" i="10"/>
  <c r="N17" i="10"/>
  <c r="N26" i="10"/>
  <c r="N35" i="10"/>
  <c r="N38" i="10"/>
  <c r="N48" i="10"/>
  <c r="N52" i="10"/>
  <c r="N56" i="10"/>
  <c r="N61" i="10"/>
  <c r="N65" i="10"/>
  <c r="N70" i="10"/>
  <c r="N77" i="10"/>
  <c r="N99" i="10"/>
  <c r="N127" i="10"/>
  <c r="N129" i="10"/>
  <c r="N131" i="10"/>
  <c r="N140" i="10"/>
  <c r="N148" i="10"/>
  <c r="N163" i="10"/>
  <c r="N165" i="10"/>
  <c r="N167" i="10"/>
  <c r="N169" i="10"/>
  <c r="N184" i="10"/>
  <c r="N34" i="10"/>
  <c r="N43" i="10"/>
  <c r="N87" i="10"/>
  <c r="N142" i="10"/>
  <c r="N147" i="10"/>
  <c r="N177" i="10"/>
  <c r="N79" i="10"/>
  <c r="N27" i="10"/>
  <c r="N28" i="10"/>
  <c r="N42" i="10"/>
  <c r="N46" i="10"/>
  <c r="N68" i="10"/>
  <c r="N78" i="10"/>
  <c r="N84" i="10"/>
  <c r="N91" i="10"/>
  <c r="N95" i="10"/>
  <c r="N100" i="10"/>
  <c r="N108" i="10"/>
  <c r="N124" i="10"/>
  <c r="N146" i="10"/>
  <c r="N162" i="10"/>
  <c r="N176" i="10"/>
  <c r="N182" i="10"/>
  <c r="N39" i="10"/>
  <c r="N92" i="10"/>
  <c r="N96" i="10"/>
  <c r="N102" i="10"/>
  <c r="N119" i="10"/>
  <c r="N22" i="10"/>
  <c r="N10" i="10"/>
  <c r="N14" i="10"/>
  <c r="N31" i="10"/>
  <c r="N32" i="10"/>
  <c r="N36" i="10"/>
  <c r="N37" i="10"/>
  <c r="N41" i="10"/>
  <c r="N45" i="10"/>
  <c r="N50" i="10"/>
  <c r="N54" i="10"/>
  <c r="N59" i="10"/>
  <c r="N63" i="10"/>
  <c r="N67" i="10"/>
  <c r="N72" i="10"/>
  <c r="AD71" i="10"/>
  <c r="N83" i="10"/>
  <c r="N90" i="10"/>
  <c r="N107" i="10"/>
  <c r="N111" i="10"/>
  <c r="N113" i="10"/>
  <c r="N123" i="10"/>
  <c r="N128" i="10"/>
  <c r="N130" i="10"/>
  <c r="N133" i="10"/>
  <c r="N135" i="10"/>
  <c r="N145" i="10"/>
  <c r="N155" i="10"/>
  <c r="N166" i="10"/>
  <c r="N171" i="10"/>
  <c r="N181" i="10"/>
  <c r="N187" i="10"/>
  <c r="N197" i="10"/>
  <c r="N156" i="11"/>
  <c r="N176" i="11"/>
  <c r="N178" i="11"/>
  <c r="N94" i="11"/>
  <c r="N44" i="11"/>
  <c r="N47" i="11"/>
  <c r="N49" i="11"/>
  <c r="N50" i="11"/>
  <c r="N93" i="11"/>
  <c r="N9" i="11"/>
  <c r="N21" i="11"/>
  <c r="N25" i="11"/>
  <c r="N34" i="11"/>
  <c r="N35" i="11"/>
  <c r="N36" i="11"/>
  <c r="N37" i="11"/>
  <c r="N65" i="11"/>
  <c r="N71" i="11"/>
  <c r="N74" i="11"/>
  <c r="N75" i="11"/>
  <c r="N91" i="11"/>
  <c r="N99" i="11"/>
  <c r="N113" i="11"/>
  <c r="N120" i="11"/>
  <c r="N147" i="11"/>
  <c r="N158" i="11"/>
  <c r="N162" i="11"/>
  <c r="N15" i="11"/>
  <c r="N18" i="11"/>
  <c r="N19" i="11"/>
  <c r="N33" i="11"/>
  <c r="N38" i="11"/>
  <c r="N68" i="11"/>
  <c r="N79" i="11"/>
  <c r="N161" i="11"/>
  <c r="N172" i="11"/>
  <c r="N61" i="11"/>
  <c r="N105" i="11"/>
  <c r="N109" i="11"/>
  <c r="N152" i="11"/>
  <c r="N154" i="11"/>
  <c r="N159" i="11"/>
  <c r="N171" i="11"/>
  <c r="N56" i="11"/>
  <c r="N62" i="11"/>
  <c r="N125" i="11"/>
  <c r="N116" i="11"/>
  <c r="N40" i="11"/>
  <c r="N41" i="11"/>
  <c r="N42" i="11"/>
  <c r="N46" i="11"/>
  <c r="N54" i="11"/>
  <c r="N67" i="11"/>
  <c r="N81" i="11"/>
  <c r="N88" i="11"/>
  <c r="N117" i="11"/>
  <c r="N115" i="11"/>
  <c r="N119" i="11"/>
  <c r="N132" i="11"/>
  <c r="N133" i="11"/>
  <c r="N137" i="11"/>
  <c r="N121" i="11"/>
  <c r="N142" i="11"/>
  <c r="N145" i="11"/>
  <c r="N136" i="11"/>
  <c r="N157" i="11"/>
  <c r="N160" i="11"/>
  <c r="N73" i="11"/>
  <c r="N90" i="11"/>
  <c r="N102" i="11"/>
  <c r="N128" i="11"/>
  <c r="N23" i="11"/>
  <c r="N27" i="11"/>
  <c r="N28" i="11"/>
  <c r="N32" i="11"/>
  <c r="N55" i="11"/>
  <c r="N78" i="11"/>
  <c r="N83" i="11"/>
  <c r="N84" i="11"/>
  <c r="N86" i="11"/>
  <c r="N89" i="11"/>
  <c r="N104" i="11"/>
  <c r="N107" i="11"/>
  <c r="N108" i="11"/>
  <c r="N111" i="11"/>
  <c r="N112" i="11"/>
  <c r="N129" i="11"/>
  <c r="N130" i="11"/>
  <c r="N135" i="11"/>
  <c r="N140" i="11"/>
  <c r="N141" i="11"/>
  <c r="N144" i="11"/>
  <c r="N146" i="11"/>
  <c r="N169" i="11"/>
  <c r="N150" i="11"/>
  <c r="N163" i="11"/>
  <c r="N166" i="11"/>
  <c r="N16" i="11"/>
  <c r="N58" i="11"/>
  <c r="N10" i="11"/>
  <c r="N12" i="11"/>
  <c r="N26" i="11"/>
  <c r="N45" i="11"/>
  <c r="N59" i="11"/>
  <c r="N96" i="11"/>
  <c r="N97" i="11"/>
  <c r="N167" i="11"/>
  <c r="N69" i="11"/>
  <c r="N64" i="11"/>
  <c r="N77" i="11"/>
  <c r="N87" i="11"/>
  <c r="N118" i="11"/>
  <c r="N131" i="11"/>
  <c r="N164" i="11"/>
  <c r="N57" i="11"/>
  <c r="N60" i="11"/>
  <c r="N151" i="11"/>
  <c r="N165" i="11"/>
  <c r="N31" i="11"/>
  <c r="N14" i="11"/>
  <c r="N17" i="11"/>
  <c r="N22" i="11"/>
  <c r="N30" i="11"/>
  <c r="N43" i="11"/>
  <c r="N53" i="11"/>
  <c r="N114" i="11"/>
  <c r="N63" i="11"/>
  <c r="N80" i="11"/>
  <c r="N92" i="11"/>
  <c r="N101" i="11"/>
  <c r="N103" i="11"/>
  <c r="N122" i="11"/>
  <c r="N126" i="11"/>
  <c r="N148" i="11"/>
  <c r="N149" i="11"/>
  <c r="N153" i="11"/>
  <c r="N155" i="11"/>
  <c r="N170" i="11"/>
  <c r="N175" i="11"/>
  <c r="N177" i="11"/>
  <c r="N13" i="11"/>
  <c r="N11" i="11"/>
  <c r="N24" i="11"/>
  <c r="N82" i="11"/>
  <c r="N106" i="11"/>
  <c r="N110" i="11"/>
  <c r="N134" i="11"/>
  <c r="N139" i="11"/>
  <c r="N20" i="11"/>
  <c r="N29" i="11"/>
  <c r="N39" i="11"/>
  <c r="N48" i="11"/>
  <c r="N72" i="11"/>
  <c r="N76" i="11"/>
  <c r="N85" i="11"/>
  <c r="N95" i="11"/>
  <c r="N100" i="11"/>
  <c r="N143" i="11"/>
  <c r="N127" i="3"/>
  <c r="N60" i="3"/>
  <c r="N93" i="3"/>
  <c r="N101" i="3"/>
  <c r="N116" i="3"/>
  <c r="N117" i="3"/>
  <c r="N118" i="3"/>
  <c r="N119" i="3"/>
  <c r="N120" i="3"/>
  <c r="N121" i="3"/>
  <c r="N122" i="3"/>
  <c r="N123" i="3"/>
  <c r="N95" i="3"/>
  <c r="N30" i="3"/>
  <c r="N29" i="3"/>
  <c r="N9" i="3"/>
  <c r="N13" i="3"/>
  <c r="N17" i="3"/>
  <c r="N21" i="3"/>
  <c r="N25" i="3"/>
  <c r="N31" i="3"/>
  <c r="N58" i="3"/>
  <c r="N75" i="3"/>
  <c r="N79" i="3"/>
  <c r="N82" i="3"/>
  <c r="N88" i="3"/>
  <c r="N83" i="3"/>
  <c r="N12" i="3"/>
  <c r="N16" i="3"/>
  <c r="N20" i="3"/>
  <c r="N24" i="3"/>
  <c r="N63" i="3"/>
  <c r="N64" i="3"/>
  <c r="N65" i="3"/>
  <c r="N84" i="3"/>
  <c r="N102" i="3"/>
  <c r="N105" i="3"/>
  <c r="N11" i="3"/>
  <c r="N15" i="3"/>
  <c r="N89" i="3"/>
  <c r="N90" i="3"/>
  <c r="N68" i="3"/>
  <c r="N69" i="3"/>
  <c r="N70" i="3"/>
  <c r="N74" i="3"/>
  <c r="N42" i="3"/>
  <c r="N59" i="3"/>
  <c r="N71" i="3"/>
  <c r="N76" i="3"/>
  <c r="N96" i="3"/>
  <c r="N97" i="3"/>
  <c r="N98" i="3"/>
  <c r="N19" i="3"/>
  <c r="N23" i="3"/>
  <c r="N27" i="3"/>
  <c r="N37" i="3"/>
  <c r="N41" i="3"/>
  <c r="N45" i="3"/>
  <c r="N66" i="3"/>
  <c r="N91" i="3"/>
  <c r="N99" i="3"/>
  <c r="N100" i="3"/>
  <c r="N34" i="3"/>
  <c r="N36" i="3"/>
  <c r="N40" i="3"/>
  <c r="N44" i="3"/>
  <c r="N48" i="3"/>
  <c r="N49" i="3"/>
  <c r="N52" i="3"/>
  <c r="N53" i="3"/>
  <c r="N54" i="3"/>
  <c r="N56" i="3"/>
  <c r="N57" i="3"/>
  <c r="N78" i="3"/>
  <c r="N94" i="3"/>
  <c r="N107" i="3"/>
  <c r="N108" i="3"/>
  <c r="N109" i="3"/>
  <c r="N113" i="3"/>
  <c r="N114" i="3"/>
  <c r="N115" i="3"/>
  <c r="N35" i="3"/>
  <c r="N39" i="3"/>
  <c r="N51" i="3"/>
  <c r="N62" i="3"/>
  <c r="N67" i="3"/>
  <c r="N72" i="3"/>
  <c r="N73" i="3"/>
  <c r="N77" i="3"/>
  <c r="N106" i="3"/>
  <c r="N10" i="3"/>
  <c r="N14" i="3"/>
  <c r="N18" i="3"/>
  <c r="N22" i="3"/>
  <c r="N26" i="3"/>
  <c r="N28" i="3"/>
  <c r="N38" i="3"/>
  <c r="N46" i="3"/>
  <c r="N47" i="3"/>
  <c r="N50" i="3"/>
  <c r="N55" i="3"/>
  <c r="N61" i="3"/>
  <c r="N80" i="3"/>
  <c r="N81" i="3"/>
  <c r="N110" i="3"/>
  <c r="N112" i="3"/>
  <c r="N32" i="3"/>
  <c r="N33" i="3"/>
  <c r="N85" i="3"/>
  <c r="N86" i="3"/>
  <c r="N103" i="3"/>
  <c r="N104" i="3"/>
  <c r="N125" i="3"/>
  <c r="N129" i="3"/>
  <c r="N111" i="3"/>
</calcChain>
</file>

<file path=xl/sharedStrings.xml><?xml version="1.0" encoding="utf-8"?>
<sst xmlns="http://schemas.openxmlformats.org/spreadsheetml/2006/main" count="3994" uniqueCount="1667">
  <si>
    <t xml:space="preserve">Entradas y salidas de refacciones  </t>
  </si>
  <si>
    <t xml:space="preserve">Entrada </t>
  </si>
  <si>
    <t>Min</t>
  </si>
  <si>
    <t>Max</t>
  </si>
  <si>
    <t xml:space="preserve">Responsable </t>
  </si>
  <si>
    <t>Modelo</t>
  </si>
  <si>
    <t xml:space="preserve">Codigo </t>
  </si>
  <si>
    <t>Salida</t>
  </si>
  <si>
    <t>Rack</t>
  </si>
  <si>
    <t>No</t>
  </si>
  <si>
    <t xml:space="preserve"> Refacción </t>
  </si>
  <si>
    <t>MES:</t>
  </si>
  <si>
    <t>A-1-1</t>
  </si>
  <si>
    <t xml:space="preserve">USILLO SIN FIN </t>
  </si>
  <si>
    <t>20R2U20-1325HR-W</t>
  </si>
  <si>
    <t>MR0240</t>
  </si>
  <si>
    <t xml:space="preserve">GUIA LM   </t>
  </si>
  <si>
    <t>LWH 15 R1200 B H S1</t>
  </si>
  <si>
    <t>MR0241</t>
  </si>
  <si>
    <t xml:space="preserve">TAPA DDR </t>
  </si>
  <si>
    <t xml:space="preserve">REDUCTOOR CAMO </t>
  </si>
  <si>
    <t>BR100SS-20G</t>
  </si>
  <si>
    <t>A-1-2</t>
  </si>
  <si>
    <t xml:space="preserve">ELEMENTO COPLE </t>
  </si>
  <si>
    <t>DC55S</t>
  </si>
  <si>
    <t xml:space="preserve">RESORTE </t>
  </si>
  <si>
    <t xml:space="preserve">TORTUGA Y GUIA LM </t>
  </si>
  <si>
    <t>HS2</t>
  </si>
  <si>
    <t>TORTUGA  TRANSOPORTADORA</t>
  </si>
  <si>
    <t>MR0200</t>
  </si>
  <si>
    <t xml:space="preserve">TORTUGA </t>
  </si>
  <si>
    <t>SSEBW 16</t>
  </si>
  <si>
    <t>MR0279</t>
  </si>
  <si>
    <t>TORTUGA</t>
  </si>
  <si>
    <t>MHD25C1HS1</t>
  </si>
  <si>
    <t>MES20C1S1</t>
  </si>
  <si>
    <t xml:space="preserve">TORTUGAS </t>
  </si>
  <si>
    <t>MMHS 15C1HS2</t>
  </si>
  <si>
    <t>MR0208</t>
  </si>
  <si>
    <t xml:space="preserve">JUNTA ROTATIVA </t>
  </si>
  <si>
    <t>1116-090-463</t>
  </si>
  <si>
    <t>MR0202</t>
  </si>
  <si>
    <t xml:space="preserve">BUJE CON BALINAS </t>
  </si>
  <si>
    <t>TRKC35GUU</t>
  </si>
  <si>
    <t xml:space="preserve">UNIDAD DE ACOPLAMIENTO </t>
  </si>
  <si>
    <t>MR0691</t>
  </si>
  <si>
    <t xml:space="preserve">MOTOR DE VIBRACION </t>
  </si>
  <si>
    <t>NTN S10</t>
  </si>
  <si>
    <t>MR0198</t>
  </si>
  <si>
    <t>RESISTENCIA</t>
  </si>
  <si>
    <t>W-L2A54 600L</t>
  </si>
  <si>
    <t>AP-B</t>
  </si>
  <si>
    <t>PROTECTORES</t>
  </si>
  <si>
    <t>A-1-3</t>
  </si>
  <si>
    <t>CILINDROS</t>
  </si>
  <si>
    <t>CQS12-JCZ-001-10</t>
  </si>
  <si>
    <t>LIMITE SWITCH</t>
  </si>
  <si>
    <t>Z-15HW24-B</t>
  </si>
  <si>
    <t xml:space="preserve">VARIADOR </t>
  </si>
  <si>
    <t>VSCP-15N</t>
  </si>
  <si>
    <t>MR0362</t>
  </si>
  <si>
    <t>BATERIA IAI</t>
  </si>
  <si>
    <t>MR0357</t>
  </si>
  <si>
    <t xml:space="preserve">TUBO DE PRESION </t>
  </si>
  <si>
    <t>PAT-BT10</t>
  </si>
  <si>
    <t xml:space="preserve">SWTICH MAGNETICO </t>
  </si>
  <si>
    <t>MCS-C-S1-OP-6L</t>
  </si>
  <si>
    <t>TL-W-3MC1</t>
  </si>
  <si>
    <t>SESNOR DE PROXIMIDAD</t>
  </si>
  <si>
    <t xml:space="preserve">TRANSFORMADOR DE VOLTAJE </t>
  </si>
  <si>
    <t>JBK3-50</t>
  </si>
  <si>
    <t>MR0666</t>
  </si>
  <si>
    <t xml:space="preserve">SESNOR  INDUCTIVO </t>
  </si>
  <si>
    <t>DW-DD-625-M8</t>
  </si>
  <si>
    <t xml:space="preserve">EMPAQUES </t>
  </si>
  <si>
    <t>MR0630</t>
  </si>
  <si>
    <t xml:space="preserve">EMPAQUE </t>
  </si>
  <si>
    <t>3295-T01A-5030</t>
  </si>
  <si>
    <t>3295-T01A-5020</t>
  </si>
  <si>
    <t>MR0629</t>
  </si>
  <si>
    <t>3295-T01A-5010</t>
  </si>
  <si>
    <t>MR0628</t>
  </si>
  <si>
    <t>3295-T01A-5710</t>
  </si>
  <si>
    <t>MR0632</t>
  </si>
  <si>
    <t>3295-T01A-5700</t>
  </si>
  <si>
    <t>MR0631</t>
  </si>
  <si>
    <t>A-1-4</t>
  </si>
  <si>
    <t>6205CM</t>
  </si>
  <si>
    <t xml:space="preserve">RODAMIENTO COYO </t>
  </si>
  <si>
    <t>HI-CAP32304JR</t>
  </si>
  <si>
    <t>MR0601</t>
  </si>
  <si>
    <t>RODAMIENTO   NAS</t>
  </si>
  <si>
    <t>61905 2RS</t>
  </si>
  <si>
    <t>MR0068</t>
  </si>
  <si>
    <t>RODAMIENTO ZSG</t>
  </si>
  <si>
    <t>6800 2RS</t>
  </si>
  <si>
    <t>RODAMIENTO NSK</t>
  </si>
  <si>
    <t>7012CTRDUMP3</t>
  </si>
  <si>
    <t xml:space="preserve">RODAMIENTO NTN </t>
  </si>
  <si>
    <t xml:space="preserve">RODAMIENTO NSK </t>
  </si>
  <si>
    <t>25TAC62CDFHPN7C</t>
  </si>
  <si>
    <t xml:space="preserve">ROADAMIENTO NACHI </t>
  </si>
  <si>
    <t>RODAMIENTO NAS</t>
  </si>
  <si>
    <t xml:space="preserve">RODAMIENTO  NAS </t>
  </si>
  <si>
    <t xml:space="preserve">RODAMIENTO NACHI </t>
  </si>
  <si>
    <t>6205ZE</t>
  </si>
  <si>
    <t xml:space="preserve">RODAMIENTO SKF </t>
  </si>
  <si>
    <t>6005-2Z/C3</t>
  </si>
  <si>
    <t xml:space="preserve">6906 2RS </t>
  </si>
  <si>
    <t xml:space="preserve">RODAMIENTO </t>
  </si>
  <si>
    <t>MODELO 6808</t>
  </si>
  <si>
    <t xml:space="preserve">32304J </t>
  </si>
  <si>
    <t xml:space="preserve">RETEN </t>
  </si>
  <si>
    <t>DIAMETRO EXT 100 MM</t>
  </si>
  <si>
    <t xml:space="preserve">SET DE EMPAQUES </t>
  </si>
  <si>
    <t>FF-SE1FA100B1000BD</t>
  </si>
  <si>
    <t>MR0689</t>
  </si>
  <si>
    <t>6201-2Z</t>
  </si>
  <si>
    <t>MR1037</t>
  </si>
  <si>
    <t>RODMIENTO SKF</t>
  </si>
  <si>
    <t>6309-2RS1/C3</t>
  </si>
  <si>
    <t>6209-2RS1/C3</t>
  </si>
  <si>
    <t>6304-2Z/C3</t>
  </si>
  <si>
    <t xml:space="preserve">MR0620 </t>
  </si>
  <si>
    <t xml:space="preserve">20079P </t>
  </si>
  <si>
    <t>MR448</t>
  </si>
  <si>
    <t>6302-2Z/C3</t>
  </si>
  <si>
    <t>MR0493</t>
  </si>
  <si>
    <t>6206-2RS1/C3GJN</t>
  </si>
  <si>
    <t>MR0522</t>
  </si>
  <si>
    <t>6305-2RS1/C3GJN</t>
  </si>
  <si>
    <t>6207-2RS1/C3GJN</t>
  </si>
  <si>
    <t>RODAMIENTO SKF</t>
  </si>
  <si>
    <t>6205-2RS1/C3GJN</t>
  </si>
  <si>
    <t>MR0529</t>
  </si>
  <si>
    <t>6013-2Z</t>
  </si>
  <si>
    <t xml:space="preserve">RODAMIENTO NAS </t>
  </si>
  <si>
    <t>UCF205</t>
  </si>
  <si>
    <t xml:space="preserve">CHUMASERA </t>
  </si>
  <si>
    <t>UCP205</t>
  </si>
  <si>
    <t>CHUMASERA FYH</t>
  </si>
  <si>
    <t>UCFL205J</t>
  </si>
  <si>
    <t>BUJES BRIDA</t>
  </si>
  <si>
    <t>MR0173</t>
  </si>
  <si>
    <t>SMT-8GWUU</t>
  </si>
  <si>
    <t>MR0223</t>
  </si>
  <si>
    <t>BUJE BRIDA</t>
  </si>
  <si>
    <t>MR0510</t>
  </si>
  <si>
    <t>LHFR10</t>
  </si>
  <si>
    <t>MR0830</t>
  </si>
  <si>
    <t xml:space="preserve">CILINDRO </t>
  </si>
  <si>
    <t>MR0455</t>
  </si>
  <si>
    <t xml:space="preserve">BERING </t>
  </si>
  <si>
    <t>KRV22FLLH-3AS</t>
  </si>
  <si>
    <t>6200 2Z</t>
  </si>
  <si>
    <t>606NS</t>
  </si>
  <si>
    <t>A-1-5</t>
  </si>
  <si>
    <t>CDS1LN200-100</t>
  </si>
  <si>
    <t xml:space="preserve">CS1F250-30 </t>
  </si>
  <si>
    <t>MR0257</t>
  </si>
  <si>
    <t xml:space="preserve">MOTOR  </t>
  </si>
  <si>
    <t>T3A802-4 B14</t>
  </si>
  <si>
    <t>A-2-1</t>
  </si>
  <si>
    <t>K-ECF25</t>
  </si>
  <si>
    <t xml:space="preserve">CONTROLADOR </t>
  </si>
  <si>
    <t>MR0815</t>
  </si>
  <si>
    <t>K-ECH45</t>
  </si>
  <si>
    <t>MR0814</t>
  </si>
  <si>
    <t>TS-2800</t>
  </si>
  <si>
    <t>MR0287</t>
  </si>
  <si>
    <t xml:space="preserve">TROQUE CONVERTER </t>
  </si>
  <si>
    <t>TS-2700</t>
  </si>
  <si>
    <t xml:space="preserve">CONTROLADOR DE IAI </t>
  </si>
  <si>
    <t>SCON-CA-1501-NP-2-2</t>
  </si>
  <si>
    <t>MR0300</t>
  </si>
  <si>
    <t>MSEL-PC-3-42PWAI-42PWAI-35PWAI-NP-E-2-4</t>
  </si>
  <si>
    <t>MR0751</t>
  </si>
  <si>
    <t>A-2-2</t>
  </si>
  <si>
    <t xml:space="preserve">SERVO AMPLIFICADOR </t>
  </si>
  <si>
    <t>MR-J4-70B</t>
  </si>
  <si>
    <t xml:space="preserve">REDUCTOR DE WETBLAST </t>
  </si>
  <si>
    <t>TCM075040U</t>
  </si>
  <si>
    <t xml:space="preserve">DETECTOR DE TORQUE </t>
  </si>
  <si>
    <t>SS-200</t>
  </si>
  <si>
    <t>MR0252</t>
  </si>
  <si>
    <t xml:space="preserve">ORIENTAL MOTOR </t>
  </si>
  <si>
    <t>PKE564AC-TS10</t>
  </si>
  <si>
    <t>MR0289</t>
  </si>
  <si>
    <t>UNIDAD DE SERVOMOTOR</t>
  </si>
  <si>
    <t>HF-KP23G1</t>
  </si>
  <si>
    <t>MR0255</t>
  </si>
  <si>
    <t xml:space="preserve">MOTOREDUCTOR </t>
  </si>
  <si>
    <t>1LPW5A</t>
  </si>
  <si>
    <t>MR0290</t>
  </si>
  <si>
    <t xml:space="preserve">MOTOR </t>
  </si>
  <si>
    <t>EFMN-15-120-T40C</t>
  </si>
  <si>
    <t>MR0271</t>
  </si>
  <si>
    <t xml:space="preserve">ELECTROVALVULA </t>
  </si>
  <si>
    <t>VS4144-001T</t>
  </si>
  <si>
    <t xml:space="preserve">SOLENOIDE </t>
  </si>
  <si>
    <t>DSV-G02-2A-A110-90</t>
  </si>
  <si>
    <t>MR0633</t>
  </si>
  <si>
    <t>SERVOMOTOR</t>
  </si>
  <si>
    <t>MR-J4-10B</t>
  </si>
  <si>
    <t>MR0023</t>
  </si>
  <si>
    <t xml:space="preserve">SERVOMOTOR IAI </t>
  </si>
  <si>
    <t>ID-M-0013</t>
  </si>
  <si>
    <t>A-2-3</t>
  </si>
  <si>
    <t xml:space="preserve">CONTROLADOR DE TEMPERATURA </t>
  </si>
  <si>
    <t>MR0260</t>
  </si>
  <si>
    <t>PXF5/9</t>
  </si>
  <si>
    <t xml:space="preserve">JUNTAS ROTATIVAS  PERL JOINT </t>
  </si>
  <si>
    <t>RXE1008/RH</t>
  </si>
  <si>
    <t xml:space="preserve">EMPAQUES DE CILINDROS </t>
  </si>
  <si>
    <t>MGZ63-PS</t>
  </si>
  <si>
    <t>MR0946</t>
  </si>
  <si>
    <t>HBA-T2UP</t>
  </si>
  <si>
    <t>MR0325</t>
  </si>
  <si>
    <t>VALVULA SMC</t>
  </si>
  <si>
    <t>SY5245-5FU</t>
  </si>
  <si>
    <t>MR0064</t>
  </si>
  <si>
    <t xml:space="preserve">AMPLIFICADOR </t>
  </si>
  <si>
    <t>CEU5B</t>
  </si>
  <si>
    <t>MR0763</t>
  </si>
  <si>
    <t xml:space="preserve">ELECTROVALVULAS </t>
  </si>
  <si>
    <t>SY5245-5FUE</t>
  </si>
  <si>
    <t>MR0264</t>
  </si>
  <si>
    <t>VKAH10M-0606SE</t>
  </si>
  <si>
    <t xml:space="preserve">SENSOR DE CARRERA </t>
  </si>
  <si>
    <t>MR1013</t>
  </si>
  <si>
    <t>MR0345</t>
  </si>
  <si>
    <t xml:space="preserve">TARJETA </t>
  </si>
  <si>
    <t>MR0261</t>
  </si>
  <si>
    <t>A-2-4</t>
  </si>
  <si>
    <t xml:space="preserve">CONECTORS PARA CABLE FANUC </t>
  </si>
  <si>
    <t>A63L-0001-0234/S2524M</t>
  </si>
  <si>
    <t>MR0278</t>
  </si>
  <si>
    <t>MR0270</t>
  </si>
  <si>
    <t xml:space="preserve">CABLE PARA IAI </t>
  </si>
  <si>
    <t>CB-CAN-N-PA050 ED-090-2-008-G-050-4</t>
  </si>
  <si>
    <t>CABLE PARA SERVO</t>
  </si>
  <si>
    <t>MOPW</t>
  </si>
  <si>
    <t>N2983G50</t>
  </si>
  <si>
    <t>CABLE PARA IAI</t>
  </si>
  <si>
    <t>CB-PSEP-M-PA150</t>
  </si>
  <si>
    <t xml:space="preserve">CABLE </t>
  </si>
  <si>
    <t>CB-PSEP-M-PA050</t>
  </si>
  <si>
    <t>CABLE TIPO RS232E</t>
  </si>
  <si>
    <t>D35 1.6 X150</t>
  </si>
  <si>
    <t xml:space="preserve">TERMOCUPLA </t>
  </si>
  <si>
    <t xml:space="preserve">STUD SEAT CALENTADOR </t>
  </si>
  <si>
    <t>A-2-5</t>
  </si>
  <si>
    <t xml:space="preserve">CALENTADOR </t>
  </si>
  <si>
    <t>HAS-21</t>
  </si>
  <si>
    <t xml:space="preserve">BASE PARA IAI </t>
  </si>
  <si>
    <t>MR0267</t>
  </si>
  <si>
    <t>A-3-1</t>
  </si>
  <si>
    <t>GUIA LN /TORTUGA</t>
  </si>
  <si>
    <t>HSR20R2SS+340L</t>
  </si>
  <si>
    <t>GUIA LN</t>
  </si>
  <si>
    <t>LWE 20 R460 S1</t>
  </si>
  <si>
    <t>HSR15R2SS+160L</t>
  </si>
  <si>
    <t>HSR15B1SS+92L</t>
  </si>
  <si>
    <t>A-3-5</t>
  </si>
  <si>
    <t>COOLER ELECTRICO</t>
  </si>
  <si>
    <t>NSYCU400</t>
  </si>
  <si>
    <t>MR0297</t>
  </si>
  <si>
    <t>BOMBA DE GRASA</t>
  </si>
  <si>
    <t>INYECTORES DE GRASA</t>
  </si>
  <si>
    <t>A-3-2</t>
  </si>
  <si>
    <t>CONTACTOR</t>
  </si>
  <si>
    <t>CWMC65-10-30*26</t>
  </si>
  <si>
    <t>MR0063</t>
  </si>
  <si>
    <t>RACK  A</t>
  </si>
  <si>
    <t>RACK  B</t>
  </si>
  <si>
    <t>35S-1R6SD25N40-CF2</t>
  </si>
  <si>
    <t>B-1-1</t>
  </si>
  <si>
    <t>35S-1R6SD40N70-CF2</t>
  </si>
  <si>
    <t xml:space="preserve">OIL PUMP </t>
  </si>
  <si>
    <t>TOCP-212HWMVD 0.2MPA</t>
  </si>
  <si>
    <t>MR0553</t>
  </si>
  <si>
    <t>FG-12B-360-T15AX</t>
  </si>
  <si>
    <t xml:space="preserve">FILTRO DE ACEITE </t>
  </si>
  <si>
    <t>CAPACITORES</t>
  </si>
  <si>
    <t>MKP240-D-12.5</t>
  </si>
  <si>
    <t xml:space="preserve">CAPACITOR </t>
  </si>
  <si>
    <t>MKP-D-480-20.8</t>
  </si>
  <si>
    <t xml:space="preserve">SENSOR </t>
  </si>
  <si>
    <t>PX-H72</t>
  </si>
  <si>
    <t>MR0514</t>
  </si>
  <si>
    <t>B-1-2</t>
  </si>
  <si>
    <t>PX-H71</t>
  </si>
  <si>
    <t>MR0316</t>
  </si>
  <si>
    <t>PX-H61</t>
  </si>
  <si>
    <t>MR0315</t>
  </si>
  <si>
    <t xml:space="preserve">SESNOR </t>
  </si>
  <si>
    <t>PZ-G51N</t>
  </si>
  <si>
    <t>MR0564</t>
  </si>
  <si>
    <t>PR-G41N</t>
  </si>
  <si>
    <t>MR0321</t>
  </si>
  <si>
    <t>LR-ZB250CN</t>
  </si>
  <si>
    <t>MR0898</t>
  </si>
  <si>
    <t>PZ-M11</t>
  </si>
  <si>
    <t>MR0043</t>
  </si>
  <si>
    <t>PZ-M51</t>
  </si>
  <si>
    <t>LV-NH35</t>
  </si>
  <si>
    <t>MR0224</t>
  </si>
  <si>
    <t>EH-308</t>
  </si>
  <si>
    <t>MR0112</t>
  </si>
  <si>
    <t>GV-H45</t>
  </si>
  <si>
    <t>MR0363</t>
  </si>
  <si>
    <t>GP-M100</t>
  </si>
  <si>
    <t>MR0312</t>
  </si>
  <si>
    <t>AP-C33</t>
  </si>
  <si>
    <t>MR0318</t>
  </si>
  <si>
    <t>GP-M250</t>
  </si>
  <si>
    <t>MR0963</t>
  </si>
  <si>
    <t>FIBRAS OPTICAS</t>
  </si>
  <si>
    <t>FU-80-MTZ</t>
  </si>
  <si>
    <t>MR0851</t>
  </si>
  <si>
    <t>B-1-3</t>
  </si>
  <si>
    <t>FIRBRAS OPTICAS</t>
  </si>
  <si>
    <t>AMPLIFICADORES</t>
  </si>
  <si>
    <t>FS-N11N</t>
  </si>
  <si>
    <t>MR0001</t>
  </si>
  <si>
    <t>FS-N10</t>
  </si>
  <si>
    <t>MR0426</t>
  </si>
  <si>
    <t>MR0612</t>
  </si>
  <si>
    <t>GT2-71N</t>
  </si>
  <si>
    <t>MR0983</t>
  </si>
  <si>
    <t>PX-10</t>
  </si>
  <si>
    <t>MR0314</t>
  </si>
  <si>
    <t>SENSORES</t>
  </si>
  <si>
    <t>EV-108M</t>
  </si>
  <si>
    <t>GT2-H12</t>
  </si>
  <si>
    <t>MR0613</t>
  </si>
  <si>
    <t>OP-80099</t>
  </si>
  <si>
    <t>MR0266</t>
  </si>
  <si>
    <t>GT2-CH2M</t>
  </si>
  <si>
    <t>MR0984</t>
  </si>
  <si>
    <t>OP-73864</t>
  </si>
  <si>
    <t>MR0899</t>
  </si>
  <si>
    <t>OP-87272</t>
  </si>
  <si>
    <t>MR0845</t>
  </si>
  <si>
    <t xml:space="preserve">PROTECTOR DE  SENSOR </t>
  </si>
  <si>
    <t>OP-85136</t>
  </si>
  <si>
    <t>MR1011</t>
  </si>
  <si>
    <t xml:space="preserve">LENTE </t>
  </si>
  <si>
    <t>OP-87890</t>
  </si>
  <si>
    <t>MR0328</t>
  </si>
  <si>
    <t>PR-M51N3</t>
  </si>
  <si>
    <t>MR0322</t>
  </si>
  <si>
    <t>B-1-4</t>
  </si>
  <si>
    <t xml:space="preserve">SENSOR FOTO ELECTRICO </t>
  </si>
  <si>
    <t>PR-F51N1</t>
  </si>
  <si>
    <t>MR0491</t>
  </si>
  <si>
    <t>CORTINAS</t>
  </si>
  <si>
    <t>GL-R08L</t>
  </si>
  <si>
    <t>MR0604</t>
  </si>
  <si>
    <t>SENSORES TAKEX</t>
  </si>
  <si>
    <t>UM-T15DT</t>
  </si>
  <si>
    <t>MR0054</t>
  </si>
  <si>
    <t>SENSORES FOTOELECTRICOS</t>
  </si>
  <si>
    <t>FT19YBC</t>
  </si>
  <si>
    <t>MR0636</t>
  </si>
  <si>
    <t>EX-Z12-R</t>
  </si>
  <si>
    <t>MR0608</t>
  </si>
  <si>
    <t>SENSOR SIC</t>
  </si>
  <si>
    <t>RZT7-03ZWS-KWO</t>
  </si>
  <si>
    <t>MR0222</t>
  </si>
  <si>
    <t>SENSOR  TAKEX</t>
  </si>
  <si>
    <t>FT5YBC</t>
  </si>
  <si>
    <t>SENSOR TAKEX</t>
  </si>
  <si>
    <t>UN-TR-50NS</t>
  </si>
  <si>
    <t>TORNILLOS SINFÍN</t>
  </si>
  <si>
    <t>20RSPS5-440HR-W</t>
  </si>
  <si>
    <t>B-1-5</t>
  </si>
  <si>
    <t xml:space="preserve">GUIA LM </t>
  </si>
  <si>
    <t>MR0779</t>
  </si>
  <si>
    <t xml:space="preserve">FILTRO  </t>
  </si>
  <si>
    <t>FP5-20</t>
  </si>
  <si>
    <t>COMPONENTES MECTRON</t>
  </si>
  <si>
    <t>H43600-30</t>
  </si>
  <si>
    <t>MR0174</t>
  </si>
  <si>
    <t>B-2-1</t>
  </si>
  <si>
    <t>5RK40GN-CM</t>
  </si>
  <si>
    <t>MR0993</t>
  </si>
  <si>
    <t>B-2-2</t>
  </si>
  <si>
    <t>DRLN42-04-A2P-K</t>
  </si>
  <si>
    <t>MR0966</t>
  </si>
  <si>
    <t>MR1002</t>
  </si>
  <si>
    <t xml:space="preserve">SERVO DE NACHI </t>
  </si>
  <si>
    <t>HG-KR13B</t>
  </si>
  <si>
    <t>MR0082</t>
  </si>
  <si>
    <t xml:space="preserve">TARJETA OREINTAL MOTOR </t>
  </si>
  <si>
    <t>CVD507BR-K</t>
  </si>
  <si>
    <t>MR0967</t>
  </si>
  <si>
    <t>4IK25GN-ST</t>
  </si>
  <si>
    <t>MR0176</t>
  </si>
  <si>
    <t>4GN9K</t>
  </si>
  <si>
    <t>MR0177</t>
  </si>
  <si>
    <t>HG-KR73</t>
  </si>
  <si>
    <t>MR0680</t>
  </si>
  <si>
    <t xml:space="preserve">REDUCTOR </t>
  </si>
  <si>
    <t>MR5PN75K</t>
  </si>
  <si>
    <t>MR0976</t>
  </si>
  <si>
    <t>4GN60K</t>
  </si>
  <si>
    <t xml:space="preserve">CONTACTOR </t>
  </si>
  <si>
    <t>SC-N2 SC35BAA (110V)</t>
  </si>
  <si>
    <t>MR0730</t>
  </si>
  <si>
    <t>B-2-3</t>
  </si>
  <si>
    <t>SK32GW-E10K004</t>
  </si>
  <si>
    <t>MR0576</t>
  </si>
  <si>
    <t>SK09LW-E10K2P2</t>
  </si>
  <si>
    <t xml:space="preserve">SENSOR DE PRESION </t>
  </si>
  <si>
    <t>GC61-174</t>
  </si>
  <si>
    <t>MR0320</t>
  </si>
  <si>
    <t>CL50GRXNQ</t>
  </si>
  <si>
    <t>INTERLOOK PARA MECTRON</t>
  </si>
  <si>
    <t>440K-E33014</t>
  </si>
  <si>
    <t>MR544</t>
  </si>
  <si>
    <t>PULSE CODER</t>
  </si>
  <si>
    <t>A860-2051-T321</t>
  </si>
  <si>
    <t>MR0269</t>
  </si>
  <si>
    <t xml:space="preserve">PULSE CODER </t>
  </si>
  <si>
    <t>A860-2020-T361</t>
  </si>
  <si>
    <t>MR0142</t>
  </si>
  <si>
    <t>ENCODER</t>
  </si>
  <si>
    <t>A860-2110-V001</t>
  </si>
  <si>
    <t>MR0268</t>
  </si>
  <si>
    <t xml:space="preserve">VENTILADOR </t>
  </si>
  <si>
    <t xml:space="preserve">15038PB-B0L-EP </t>
  </si>
  <si>
    <t>MR0635</t>
  </si>
  <si>
    <t>G12038HA BT-7P</t>
  </si>
  <si>
    <t xml:space="preserve">INTERLOOK CNC </t>
  </si>
  <si>
    <t>TP3-2131A024M</t>
  </si>
  <si>
    <t>B-2-4</t>
  </si>
  <si>
    <t>SENSOR OPTICO</t>
  </si>
  <si>
    <t>BGS-ZL10N</t>
  </si>
  <si>
    <t>MR0789</t>
  </si>
  <si>
    <t xml:space="preserve">CILINDRO NEUMATICO </t>
  </si>
  <si>
    <t>CHP393</t>
  </si>
  <si>
    <t xml:space="preserve">SENSOR INDUCTIVO </t>
  </si>
  <si>
    <t>BES0073</t>
  </si>
  <si>
    <t>MR0035</t>
  </si>
  <si>
    <t>AX215CE-2</t>
  </si>
  <si>
    <t xml:space="preserve">BATERIA </t>
  </si>
  <si>
    <t>MR-BAT6V1SET</t>
  </si>
  <si>
    <t>MR0681</t>
  </si>
  <si>
    <t>FX3U-32-BL</t>
  </si>
  <si>
    <t>MR0175</t>
  </si>
  <si>
    <t>BATERIA FANUC</t>
  </si>
  <si>
    <t xml:space="preserve">BATERIA DE LITIO </t>
  </si>
  <si>
    <t>CJ1W-BAAT01</t>
  </si>
  <si>
    <t>MR0229</t>
  </si>
  <si>
    <t>MR-BT6VCASE</t>
  </si>
  <si>
    <t>MR0152</t>
  </si>
  <si>
    <t>MODULO DE ENTRADAS</t>
  </si>
  <si>
    <t>QX82</t>
  </si>
  <si>
    <t>B-2-5</t>
  </si>
  <si>
    <t xml:space="preserve">FUENTE DE ALIMENTACION </t>
  </si>
  <si>
    <t>HWS150A-24/A</t>
  </si>
  <si>
    <t>MR0740</t>
  </si>
  <si>
    <t xml:space="preserve">MODULO DE ENTRADAS </t>
  </si>
  <si>
    <t>AJ65SBP1-32T</t>
  </si>
  <si>
    <t xml:space="preserve">MR0140 </t>
  </si>
  <si>
    <t xml:space="preserve">CADENA </t>
  </si>
  <si>
    <t>MR0286</t>
  </si>
  <si>
    <t>CONEXIÓN C02</t>
  </si>
  <si>
    <t>MR0677</t>
  </si>
  <si>
    <t xml:space="preserve">CONTROLADOR IAI </t>
  </si>
  <si>
    <t>PCON-CA-56PSA-NP-2-0-ABU</t>
  </si>
  <si>
    <t>MR0259</t>
  </si>
  <si>
    <t>CABLES DE TORNO EJE Z</t>
  </si>
  <si>
    <t>GL-RP5N</t>
  </si>
  <si>
    <t xml:space="preserve">COPLE </t>
  </si>
  <si>
    <t>MR0026</t>
  </si>
  <si>
    <t xml:space="preserve">PANEL DE TECLADO </t>
  </si>
  <si>
    <t>A86L-001-0357</t>
  </si>
  <si>
    <t>B-3-1</t>
  </si>
  <si>
    <t>INVERSOR</t>
  </si>
  <si>
    <t>FRN007E1S4U</t>
  </si>
  <si>
    <t>MR0145</t>
  </si>
  <si>
    <t xml:space="preserve">BOMBA TERAL </t>
  </si>
  <si>
    <t>VKP065H</t>
  </si>
  <si>
    <t xml:space="preserve">SENSOR LASER </t>
  </si>
  <si>
    <t>E3NC-LH03</t>
  </si>
  <si>
    <t>B-3-2</t>
  </si>
  <si>
    <t>SENSORES DE PRECENCIA</t>
  </si>
  <si>
    <t>PRESENCIA</t>
  </si>
  <si>
    <t xml:space="preserve">SENSOR DE PROXIMIDAD </t>
  </si>
  <si>
    <t>TL-W5MD1</t>
  </si>
  <si>
    <t>MR0555</t>
  </si>
  <si>
    <t xml:space="preserve">SENSOR PROXIMIDAD </t>
  </si>
  <si>
    <t>E2C-CR8A</t>
  </si>
  <si>
    <t>MR0756</t>
  </si>
  <si>
    <t xml:space="preserve">SESNOR DE PROXIMIDAD </t>
  </si>
  <si>
    <t xml:space="preserve">RELEVADOR </t>
  </si>
  <si>
    <t>G35D-Z01P</t>
  </si>
  <si>
    <t>MR0258</t>
  </si>
  <si>
    <t>E3NC-LA7</t>
  </si>
  <si>
    <t>MR0263</t>
  </si>
  <si>
    <t xml:space="preserve">LIMITE SWITCH NACHI </t>
  </si>
  <si>
    <t>WLCA2-N</t>
  </si>
  <si>
    <t>MR0169</t>
  </si>
  <si>
    <t xml:space="preserve">INTERLOOK </t>
  </si>
  <si>
    <t>D4NL-1FFA-B4S</t>
  </si>
  <si>
    <t>S8FS-G100-24CD</t>
  </si>
  <si>
    <t>MR0722</t>
  </si>
  <si>
    <t xml:space="preserve">SWITCH  FOTOELECTRICO </t>
  </si>
  <si>
    <t>E2C-GE4A</t>
  </si>
  <si>
    <t>MR0473</t>
  </si>
  <si>
    <t xml:space="preserve">REFLECTOR </t>
  </si>
  <si>
    <t>E39-R21</t>
  </si>
  <si>
    <t>MR0141</t>
  </si>
  <si>
    <t>E5CB-R1TCD</t>
  </si>
  <si>
    <t>MR0574</t>
  </si>
  <si>
    <t xml:space="preserve">PLC </t>
  </si>
  <si>
    <t>S8VK-G06024</t>
  </si>
  <si>
    <t>MR0002</t>
  </si>
  <si>
    <t>E2E-S05S12-WC-C1</t>
  </si>
  <si>
    <t>MR0153</t>
  </si>
  <si>
    <t>B-3-3</t>
  </si>
  <si>
    <t>E2E-X7PD1-N</t>
  </si>
  <si>
    <t>MR0155</t>
  </si>
  <si>
    <t>E2EY-X4C1</t>
  </si>
  <si>
    <t>MR0031</t>
  </si>
  <si>
    <t>E2E-X2D1-N</t>
  </si>
  <si>
    <t xml:space="preserve">ARNES </t>
  </si>
  <si>
    <t>MR0624</t>
  </si>
  <si>
    <t>MR0133</t>
  </si>
  <si>
    <t xml:space="preserve">SESNOR FOTOELECTRICO </t>
  </si>
  <si>
    <t>MR0157</t>
  </si>
  <si>
    <t>E3Z-T61K</t>
  </si>
  <si>
    <t xml:space="preserve">SENSOR BINARIO </t>
  </si>
  <si>
    <t>VB-4211</t>
  </si>
  <si>
    <t>MR0096</t>
  </si>
  <si>
    <t xml:space="preserve">SENSORES  COLA DE RATA </t>
  </si>
  <si>
    <t>D5B-8513</t>
  </si>
  <si>
    <t>MR0975</t>
  </si>
  <si>
    <t>MR0977</t>
  </si>
  <si>
    <t xml:space="preserve">MIRILLA DE COOLANT </t>
  </si>
  <si>
    <t>MR0641</t>
  </si>
  <si>
    <t>B-3-4</t>
  </si>
  <si>
    <t xml:space="preserve">COPLE PARA HOUSING </t>
  </si>
  <si>
    <t>MJT-55C-RD-18</t>
  </si>
  <si>
    <t>MR0489</t>
  </si>
  <si>
    <t xml:space="preserve">ACOPLAMIENTO FLEXIBLE </t>
  </si>
  <si>
    <t>CF-A-002-02-1360-19H-19H</t>
  </si>
  <si>
    <t>MR0579</t>
  </si>
  <si>
    <t xml:space="preserve">SENSOR OMRON </t>
  </si>
  <si>
    <t>E3ZR-CT-81D-L</t>
  </si>
  <si>
    <t>E3JM-DS70M4-US</t>
  </si>
  <si>
    <t xml:space="preserve">MICROMETRO ACRETECH </t>
  </si>
  <si>
    <t xml:space="preserve">CILINDRO RETRACTOR </t>
  </si>
  <si>
    <t>M102867</t>
  </si>
  <si>
    <t>MR0552</t>
  </si>
  <si>
    <t>B-3-5</t>
  </si>
  <si>
    <t>MR-J3ENCBL10M-A2-H</t>
  </si>
  <si>
    <t>MR-BKS1CBL10M-A2-H</t>
  </si>
  <si>
    <t>MR-PWS1CBL10M-A2-H</t>
  </si>
  <si>
    <t xml:space="preserve">CABLE PARA TEACH </t>
  </si>
  <si>
    <t>GT14H-C-42P</t>
  </si>
  <si>
    <t xml:space="preserve">CABLE ETERNETH </t>
  </si>
  <si>
    <t>STP6X45BU</t>
  </si>
  <si>
    <t>RACK  E</t>
  </si>
  <si>
    <t>MHS3-50D</t>
  </si>
  <si>
    <t>E-1-2</t>
  </si>
  <si>
    <t>CDQ2B80-20DCMZ</t>
  </si>
  <si>
    <t>MGPM32R-50Z</t>
  </si>
  <si>
    <t>CDU32-50D</t>
  </si>
  <si>
    <t>MGPM20R-75Z</t>
  </si>
  <si>
    <t>MGPM20-250Z</t>
  </si>
  <si>
    <t>MGPM20V-250Z</t>
  </si>
  <si>
    <t>MHF2-20D1</t>
  </si>
  <si>
    <t>E-1-3</t>
  </si>
  <si>
    <t>MHS3-40D</t>
  </si>
  <si>
    <t>MHS3-63D</t>
  </si>
  <si>
    <t>MHS3-32D</t>
  </si>
  <si>
    <t>AT-04</t>
  </si>
  <si>
    <t>CDRQ2BS15-90</t>
  </si>
  <si>
    <t>CDM2B20-75Z</t>
  </si>
  <si>
    <t>MIW8-8D</t>
  </si>
  <si>
    <t>MIS8-10D1</t>
  </si>
  <si>
    <t>MBL32V-200Z</t>
  </si>
  <si>
    <t>MBB32-505-Z</t>
  </si>
  <si>
    <t>MBBB2V-505Z</t>
  </si>
  <si>
    <t>E-1-4</t>
  </si>
  <si>
    <t>GRC-50-180</t>
  </si>
  <si>
    <t>5SD-L-16-10</t>
  </si>
  <si>
    <t>CDBM2L40-175A-HN-C73L</t>
  </si>
  <si>
    <t>MGPM32-300Z</t>
  </si>
  <si>
    <t xml:space="preserve">BOMBAS </t>
  </si>
  <si>
    <t>E-1-5</t>
  </si>
  <si>
    <t>E-2-2</t>
  </si>
  <si>
    <t xml:space="preserve">WET BLAST </t>
  </si>
  <si>
    <t xml:space="preserve">MANGUERA DE BOMBA </t>
  </si>
  <si>
    <t>E-2-4</t>
  </si>
  <si>
    <t>CDM2B25-220Z</t>
  </si>
  <si>
    <t>E-3-3</t>
  </si>
  <si>
    <t>CDM2B25-250Z</t>
  </si>
  <si>
    <t xml:space="preserve">CDBG1LN40-200-HN </t>
  </si>
  <si>
    <t>CDBM2B25-150A-HN</t>
  </si>
  <si>
    <t>CDM2L20-105AZ-H7BL</t>
  </si>
  <si>
    <t>CDBG1FN32-175-HN</t>
  </si>
  <si>
    <t>MGPL20-50Z</t>
  </si>
  <si>
    <t>A90L-0001-0538LRM2</t>
  </si>
  <si>
    <t>E-3-4</t>
  </si>
  <si>
    <t>A90L-0001-0515-F</t>
  </si>
  <si>
    <t>CTY32-R</t>
  </si>
  <si>
    <t>CTY32-L</t>
  </si>
  <si>
    <t>LHA0550-CR</t>
  </si>
  <si>
    <t>CDQ365-1A</t>
  </si>
  <si>
    <t>LKE0360-CR</t>
  </si>
  <si>
    <t>CDG17A2-200Z</t>
  </si>
  <si>
    <t>MBL32-200Z</t>
  </si>
  <si>
    <t xml:space="preserve">CILINDRO BIMBA </t>
  </si>
  <si>
    <t>043-D</t>
  </si>
  <si>
    <t>CDJ2B16-45A7-B</t>
  </si>
  <si>
    <t>CJCDGSB16-90BC-X8D</t>
  </si>
  <si>
    <t>CHF2222-40</t>
  </si>
  <si>
    <t>E-1-1</t>
  </si>
  <si>
    <t>ACC-2525-75ST</t>
  </si>
  <si>
    <t>RACK  D</t>
  </si>
  <si>
    <t>Sensor magnético</t>
  </si>
  <si>
    <t>D-C73</t>
  </si>
  <si>
    <t>MR0461</t>
  </si>
  <si>
    <t>D-1-2</t>
  </si>
  <si>
    <t>D-H7B</t>
  </si>
  <si>
    <t>MR0291</t>
  </si>
  <si>
    <t>D-J79W</t>
  </si>
  <si>
    <t>MR0216</t>
  </si>
  <si>
    <t>D-A73</t>
  </si>
  <si>
    <t>D-F7BA</t>
  </si>
  <si>
    <t>MR0459</t>
  </si>
  <si>
    <t xml:space="preserve">D-J79 </t>
  </si>
  <si>
    <t>MR0465</t>
  </si>
  <si>
    <t>D-M9B</t>
  </si>
  <si>
    <t>MR0059</t>
  </si>
  <si>
    <t>D-1-3</t>
  </si>
  <si>
    <t>D-M9BA</t>
  </si>
  <si>
    <t>D-M9BW</t>
  </si>
  <si>
    <t>MR0215</t>
  </si>
  <si>
    <t>D-M9N</t>
  </si>
  <si>
    <t>CKD-T2H</t>
  </si>
  <si>
    <t>D-1-4</t>
  </si>
  <si>
    <t>D-Z73</t>
  </si>
  <si>
    <t>D-F5BA</t>
  </si>
  <si>
    <t>MR0539</t>
  </si>
  <si>
    <t>AD47-A</t>
  </si>
  <si>
    <t>MR0066</t>
  </si>
  <si>
    <t>D-2-2</t>
  </si>
  <si>
    <t>Vaso de aire</t>
  </si>
  <si>
    <t>AD48</t>
  </si>
  <si>
    <t>AD27</t>
  </si>
  <si>
    <t>MR0534</t>
  </si>
  <si>
    <t xml:space="preserve">Vaso con filtro </t>
  </si>
  <si>
    <t>AF30-03D-A</t>
  </si>
  <si>
    <t>MR0103</t>
  </si>
  <si>
    <t>AFM30-03D-A</t>
  </si>
  <si>
    <t>MR0089</t>
  </si>
  <si>
    <t>AFM40-04C-A</t>
  </si>
  <si>
    <t>AR30-03BG-B</t>
  </si>
  <si>
    <t>MR0434</t>
  </si>
  <si>
    <t xml:space="preserve">Vaso cn filtro </t>
  </si>
  <si>
    <t>AL20-02B-A</t>
  </si>
  <si>
    <t>MRO796</t>
  </si>
  <si>
    <t>AW30-02E-B</t>
  </si>
  <si>
    <t>MR0737</t>
  </si>
  <si>
    <t>D-2-3</t>
  </si>
  <si>
    <t xml:space="preserve">Vaso con regulador </t>
  </si>
  <si>
    <t>AW20-02BCG-A</t>
  </si>
  <si>
    <t>MR0102</t>
  </si>
  <si>
    <t>AW30-02BG-A</t>
  </si>
  <si>
    <t>Electrovalvula</t>
  </si>
  <si>
    <t>VQ7-6-FG-D-3Z</t>
  </si>
  <si>
    <t>MR0540</t>
  </si>
  <si>
    <t>D-2-4</t>
  </si>
  <si>
    <t>VQ7-6-FG-S-3Z</t>
  </si>
  <si>
    <t>MR0542</t>
  </si>
  <si>
    <t>VQ7-6-FPG-D-3Z</t>
  </si>
  <si>
    <t>MR0541</t>
  </si>
  <si>
    <t>VCA27A-5DS-4-02-Q</t>
  </si>
  <si>
    <t>MR0232</t>
  </si>
  <si>
    <t>SGCA321A-1020</t>
  </si>
  <si>
    <t>MR0750</t>
  </si>
  <si>
    <t>V0307-5DZ1</t>
  </si>
  <si>
    <t>SGC321A-1020Y-5DZ</t>
  </si>
  <si>
    <t>MR0749</t>
  </si>
  <si>
    <t>VQ31A1-5Y-C10-F</t>
  </si>
  <si>
    <t>MR0019</t>
  </si>
  <si>
    <t>VH301-03</t>
  </si>
  <si>
    <t>MR0931</t>
  </si>
  <si>
    <t>D-2-5</t>
  </si>
  <si>
    <t>MR0736</t>
  </si>
  <si>
    <t>VHS30-03A</t>
  </si>
  <si>
    <t>MR0435</t>
  </si>
  <si>
    <t>IR2020-02DG</t>
  </si>
  <si>
    <t>G36-10-01</t>
  </si>
  <si>
    <t>Sensor gap</t>
  </si>
  <si>
    <t>ISA3-GCB-M1</t>
  </si>
  <si>
    <t>D-3-2</t>
  </si>
  <si>
    <t xml:space="preserve">Sensor gap </t>
  </si>
  <si>
    <t>ISA3-GCB-M1LB-R4</t>
  </si>
  <si>
    <t>MR0863</t>
  </si>
  <si>
    <t>ISE40A-01-T-501</t>
  </si>
  <si>
    <t xml:space="preserve">Sensor de presion </t>
  </si>
  <si>
    <t>ISA3-HCP-M1</t>
  </si>
  <si>
    <t>MR0072</t>
  </si>
  <si>
    <t>ISE40A-01-R-501</t>
  </si>
  <si>
    <t>IS10M-30-6L-A</t>
  </si>
  <si>
    <t>MR0864</t>
  </si>
  <si>
    <t>VM122-M5-05A</t>
  </si>
  <si>
    <t>ELECTROVALVULA</t>
  </si>
  <si>
    <t>SY5101-5U1</t>
  </si>
  <si>
    <t>D-3-3</t>
  </si>
  <si>
    <t xml:space="preserve">BANCO DE VALVULLAS </t>
  </si>
  <si>
    <t>Mainfload</t>
  </si>
  <si>
    <t>LS-G02-2CP-30-EN</t>
  </si>
  <si>
    <t>SY5140-5FU</t>
  </si>
  <si>
    <t>SY7240-5LZ</t>
  </si>
  <si>
    <t>SY5240-5LZ</t>
  </si>
  <si>
    <t>SY5220-5L0Z-C6</t>
  </si>
  <si>
    <t>SY9240-5LZ</t>
  </si>
  <si>
    <t>VFS3200-5FZ</t>
  </si>
  <si>
    <t>ARBF200-00-P-1</t>
  </si>
  <si>
    <t>SS5Y5-20-03</t>
  </si>
  <si>
    <t>SY3140-5FU</t>
  </si>
  <si>
    <t>FILTRO</t>
  </si>
  <si>
    <t>EHM10A</t>
  </si>
  <si>
    <t>D-3-4</t>
  </si>
  <si>
    <t>AMC520-04BD</t>
  </si>
  <si>
    <t>TAPA</t>
  </si>
  <si>
    <t>MGPM20-200Z</t>
  </si>
  <si>
    <t>MGPM20-100-HN-M9BA</t>
  </si>
  <si>
    <t>CDU6-15D</t>
  </si>
  <si>
    <t>MGPM25-150Z</t>
  </si>
  <si>
    <t>MGPM25-25Z</t>
  </si>
  <si>
    <t>MGPM12-150Z</t>
  </si>
  <si>
    <t>LMV220-35</t>
  </si>
  <si>
    <t>E-2-3</t>
  </si>
  <si>
    <t>CDQSB20-25D</t>
  </si>
  <si>
    <t>CDQ2B20-25DZ</t>
  </si>
  <si>
    <t>CDQ2B50-50DZ</t>
  </si>
  <si>
    <t>MKB20-10LZ</t>
  </si>
  <si>
    <t>RSDQB20-10TZ-A73L</t>
  </si>
  <si>
    <t>CDQ2A40-125DCZ</t>
  </si>
  <si>
    <t>CDQ2KB32-85DMZ</t>
  </si>
  <si>
    <t xml:space="preserve">CARCASA DE BOMBA </t>
  </si>
  <si>
    <t>PISTOLA</t>
  </si>
  <si>
    <t xml:space="preserve">BOQUILLA DE PISTOLA AGUA </t>
  </si>
  <si>
    <t xml:space="preserve">BOQUILLA DE PISTOLA AIRE </t>
  </si>
  <si>
    <t xml:space="preserve">GOMAS PARA PISTOLA </t>
  </si>
  <si>
    <t>MSQB30R</t>
  </si>
  <si>
    <t>E-3-2</t>
  </si>
  <si>
    <t>CDA2L50-520Z-A54L</t>
  </si>
  <si>
    <t>CDG1ZA25-300Z</t>
  </si>
  <si>
    <t xml:space="preserve">CWH 25 R1970 B </t>
  </si>
  <si>
    <t>0800-888 0088</t>
  </si>
  <si>
    <t>D-700</t>
  </si>
  <si>
    <t xml:space="preserve">SY5000-26-20A </t>
  </si>
  <si>
    <t>MR0812</t>
  </si>
  <si>
    <t xml:space="preserve">VALVULA  </t>
  </si>
  <si>
    <t xml:space="preserve">MSMD3.2-300 </t>
  </si>
  <si>
    <t>MR0803</t>
  </si>
  <si>
    <t>MR-JTBA1</t>
  </si>
  <si>
    <t>BATERIA</t>
  </si>
  <si>
    <t xml:space="preserve">SIN FIN </t>
  </si>
  <si>
    <t>MSHPW8</t>
  </si>
  <si>
    <t>MR0245</t>
  </si>
  <si>
    <t>MR1031</t>
  </si>
  <si>
    <t>FU-67TZ</t>
  </si>
  <si>
    <t xml:space="preserve">SERVO </t>
  </si>
  <si>
    <t>HG-KR43</t>
  </si>
  <si>
    <t>MR0669</t>
  </si>
  <si>
    <t xml:space="preserve">CILINDRO  </t>
  </si>
  <si>
    <t>CDQSB16-90DC-XB10</t>
  </si>
  <si>
    <t>REFA0400</t>
  </si>
  <si>
    <t>CILINDRO</t>
  </si>
  <si>
    <t>CDRQ2BS20-180C</t>
  </si>
  <si>
    <t>REFA0314</t>
  </si>
  <si>
    <t>MHF2 -20D1R</t>
  </si>
  <si>
    <t>SVB1A-10A-02GS-DC24V</t>
  </si>
  <si>
    <t xml:space="preserve">ARTICULACIÓN </t>
  </si>
  <si>
    <t>1A3G-10-125</t>
  </si>
  <si>
    <t>VWK2000-090-C-H20-BR</t>
  </si>
  <si>
    <t>CDG1LA25-500Z</t>
  </si>
  <si>
    <t>MR0055</t>
  </si>
  <si>
    <t xml:space="preserve">Cantida Final </t>
  </si>
  <si>
    <t>TL-W3MC1</t>
  </si>
  <si>
    <t>MR0164</t>
  </si>
  <si>
    <t>TENSOR</t>
  </si>
  <si>
    <t>SB0401H</t>
  </si>
  <si>
    <t>MR1034</t>
  </si>
  <si>
    <t xml:space="preserve">FLOAT </t>
  </si>
  <si>
    <t>HDK-1500</t>
  </si>
  <si>
    <t>MR0744</t>
  </si>
  <si>
    <t>STOPPER</t>
  </si>
  <si>
    <t>FA-2016ED-C</t>
  </si>
  <si>
    <t>MR0919</t>
  </si>
  <si>
    <t>MR0852</t>
  </si>
  <si>
    <t>FK-1412L-S</t>
  </si>
  <si>
    <t>AW40-04BDG-A</t>
  </si>
  <si>
    <t>MR0512</t>
  </si>
  <si>
    <t>MR0061</t>
  </si>
  <si>
    <t>D-M9BL</t>
  </si>
  <si>
    <t>MR0896</t>
  </si>
  <si>
    <t>MR0853</t>
  </si>
  <si>
    <t>OP-010RD</t>
  </si>
  <si>
    <t>MGPM16-50Z-M9BL</t>
  </si>
  <si>
    <t>AM450C-04C</t>
  </si>
  <si>
    <t>LD0363-H</t>
  </si>
  <si>
    <t xml:space="preserve">SOPORTE DE TRABAJO </t>
  </si>
  <si>
    <t>A860-2020-T301</t>
  </si>
  <si>
    <t>MR0772</t>
  </si>
  <si>
    <t>CONA0004</t>
  </si>
  <si>
    <t>MESA ROTATIVA</t>
  </si>
  <si>
    <t xml:space="preserve">Inv. Mes pasdo </t>
  </si>
  <si>
    <t xml:space="preserve">Inv. Mes pasado </t>
  </si>
  <si>
    <t xml:space="preserve">MOVIMIENTO </t>
  </si>
  <si>
    <t xml:space="preserve">CODIGO </t>
  </si>
  <si>
    <t>MODELO</t>
  </si>
  <si>
    <t>CANTIDAD</t>
  </si>
  <si>
    <t>RECEPCIÓN/ENTREGA</t>
  </si>
  <si>
    <t>FECHA</t>
  </si>
  <si>
    <t>CODIGO</t>
  </si>
  <si>
    <t xml:space="preserve">MODELO </t>
  </si>
  <si>
    <t>LIINEA</t>
  </si>
  <si>
    <t>MR0206</t>
  </si>
  <si>
    <t>MR0567</t>
  </si>
  <si>
    <t>MOVIMIENTO</t>
  </si>
  <si>
    <t>MR0201</t>
  </si>
  <si>
    <t>MR0207</t>
  </si>
  <si>
    <t>MR0098</t>
  </si>
  <si>
    <t>E3C-S30W</t>
  </si>
  <si>
    <t>E3ZM-CT61</t>
  </si>
  <si>
    <t>MR0478</t>
  </si>
  <si>
    <t>AF30-N03C-Z-A</t>
  </si>
  <si>
    <t>MR1047</t>
  </si>
  <si>
    <t>MR0810</t>
  </si>
  <si>
    <t>MR0416</t>
  </si>
  <si>
    <t>MGPM20-250AZ</t>
  </si>
  <si>
    <t>MHZ2-25D</t>
  </si>
  <si>
    <t>MR0725</t>
  </si>
  <si>
    <t>IV-M30 (AI-1000, AI-H100)</t>
  </si>
  <si>
    <t>MHZ2-32D</t>
  </si>
  <si>
    <t>SI5000</t>
  </si>
  <si>
    <t>MR0988</t>
  </si>
  <si>
    <t xml:space="preserve">DETECTOR DE CIRCULACIÓN DE FLUIDOS </t>
  </si>
  <si>
    <t>A860-2150-V001</t>
  </si>
  <si>
    <t>MR1044</t>
  </si>
  <si>
    <t>MR0392</t>
  </si>
  <si>
    <t>D4DS-K1</t>
  </si>
  <si>
    <t>Y400-A</t>
  </si>
  <si>
    <t>MR0731</t>
  </si>
  <si>
    <t>D-M9BWV</t>
  </si>
  <si>
    <t>MR0717</t>
  </si>
  <si>
    <t>MR0596</t>
  </si>
  <si>
    <t>MR0592</t>
  </si>
  <si>
    <t xml:space="preserve">RDC-D-B </t>
  </si>
  <si>
    <t>MR0093</t>
  </si>
  <si>
    <t>REFA0213</t>
  </si>
  <si>
    <t>MR0947</t>
  </si>
  <si>
    <t>REFA0222</t>
  </si>
  <si>
    <t>MR0373</t>
  </si>
  <si>
    <t>MR0889</t>
  </si>
  <si>
    <t>MR0244</t>
  </si>
  <si>
    <t>MR0242</t>
  </si>
  <si>
    <t>MR0243</t>
  </si>
  <si>
    <t>REFA0359</t>
  </si>
  <si>
    <t>MR0637</t>
  </si>
  <si>
    <t>MR0868</t>
  </si>
  <si>
    <t>MR0804</t>
  </si>
  <si>
    <t>MR0727</t>
  </si>
  <si>
    <t>MR0952</t>
  </si>
  <si>
    <t>MR0084</t>
  </si>
  <si>
    <t>MR0887</t>
  </si>
  <si>
    <t>MR0437</t>
  </si>
  <si>
    <t>MR0309</t>
  </si>
  <si>
    <t>MR0219</t>
  </si>
  <si>
    <t>A98L-0031</t>
  </si>
  <si>
    <t>MR0033</t>
  </si>
  <si>
    <t>MR0600</t>
  </si>
  <si>
    <t>MR0003</t>
  </si>
  <si>
    <t>MR0523</t>
  </si>
  <si>
    <t>MR0203</t>
  </si>
  <si>
    <t>CDM2B25-200Z</t>
  </si>
  <si>
    <t>SGC221A-A610Y-5TZ-B1</t>
  </si>
  <si>
    <t>D-1-5</t>
  </si>
  <si>
    <t>MR1053</t>
  </si>
  <si>
    <t>GA46-10-02</t>
  </si>
  <si>
    <t>ATC</t>
  </si>
  <si>
    <t>MGPM40R-200Z-M9BAL</t>
  </si>
  <si>
    <t>MR0415</t>
  </si>
  <si>
    <t>REFA0113</t>
  </si>
  <si>
    <t>FWBS4-86-E15-F0</t>
  </si>
  <si>
    <t>EM-005</t>
  </si>
  <si>
    <t>FU-12</t>
  </si>
  <si>
    <t>FU-51TZ</t>
  </si>
  <si>
    <t>UN-TL50NS</t>
  </si>
  <si>
    <t>E3Z-LS61</t>
  </si>
  <si>
    <t>SENSOR</t>
  </si>
  <si>
    <t>MR1090</t>
  </si>
  <si>
    <t>ZSE2-0X-15CN-D</t>
  </si>
  <si>
    <t>CABLE</t>
  </si>
  <si>
    <t>CDBM2L25-500A-HN-M9BL</t>
  </si>
  <si>
    <t xml:space="preserve">MANOMETRO </t>
  </si>
  <si>
    <t>GC3-10AS</t>
  </si>
  <si>
    <t>GC3-2AS</t>
  </si>
  <si>
    <t>MR1019</t>
  </si>
  <si>
    <t>MR0726</t>
  </si>
  <si>
    <t>CRITICA</t>
  </si>
  <si>
    <t>CRITICAS</t>
  </si>
  <si>
    <t xml:space="preserve">                                                                                                                              </t>
  </si>
  <si>
    <t>MR1078</t>
  </si>
  <si>
    <t>MR0797</t>
  </si>
  <si>
    <t>BACK COVER N103</t>
  </si>
  <si>
    <t xml:space="preserve">WET BLAST TAPA INTERNA  </t>
  </si>
  <si>
    <t>D-Y69B</t>
  </si>
  <si>
    <t>MR1074</t>
  </si>
  <si>
    <t>E2EC-CR8D1</t>
  </si>
  <si>
    <t>MR0209</t>
  </si>
  <si>
    <t>MR0117</t>
  </si>
  <si>
    <t>MGZ63-125</t>
  </si>
  <si>
    <t>LR-ZB500CN</t>
  </si>
  <si>
    <t>MR1079</t>
  </si>
  <si>
    <t>MR0451</t>
  </si>
  <si>
    <t>MR1066</t>
  </si>
  <si>
    <t>SCG-T2YV-32</t>
  </si>
  <si>
    <t>VXD230AMZXB</t>
  </si>
  <si>
    <t>SCPD3-T-CB-16-45</t>
  </si>
  <si>
    <t>WHE1000-2AL</t>
  </si>
  <si>
    <t>MR1067</t>
  </si>
  <si>
    <t>FU-57TZ</t>
  </si>
  <si>
    <t>MR1085</t>
  </si>
  <si>
    <t>MAS1410M</t>
  </si>
  <si>
    <t>MR1058</t>
  </si>
  <si>
    <t>J-610</t>
  </si>
  <si>
    <t>MR1038</t>
  </si>
  <si>
    <t>KES4-20</t>
  </si>
  <si>
    <t>SY7220-5LO2-C8</t>
  </si>
  <si>
    <t>VV5QZ25-0301C</t>
  </si>
  <si>
    <t>CDQSB25-30DC</t>
  </si>
  <si>
    <t>MGPM12-10Z</t>
  </si>
  <si>
    <t>MR0180</t>
  </si>
  <si>
    <t>HCA-00-25B-450-A2</t>
  </si>
  <si>
    <t>MR0911</t>
  </si>
  <si>
    <t>CH30</t>
  </si>
  <si>
    <t>MGPM40R-150Z</t>
  </si>
  <si>
    <t xml:space="preserve">BOTON TOUCH </t>
  </si>
  <si>
    <t>MR1083</t>
  </si>
  <si>
    <t>HC33005JRLFT</t>
  </si>
  <si>
    <t>ECOOEM1.0MF(B)  SHOCK ABSORBER</t>
  </si>
  <si>
    <t>MR1045</t>
  </si>
  <si>
    <t>MR0986</t>
  </si>
  <si>
    <t>[A290-6080-X336] Guide Ring</t>
  </si>
  <si>
    <t>MR1098</t>
  </si>
  <si>
    <t>SY5120-5LZ-C6</t>
  </si>
  <si>
    <t>MR1101</t>
  </si>
  <si>
    <t>VVQZ2000-10A-5</t>
  </si>
  <si>
    <t>MR1099</t>
  </si>
  <si>
    <t>GT2-CHP2M</t>
  </si>
  <si>
    <t>CDQ2A32-150DCZ</t>
  </si>
  <si>
    <t xml:space="preserve">COSTO UNITARIO </t>
  </si>
  <si>
    <t xml:space="preserve">COSTO TOTAL </t>
  </si>
  <si>
    <t xml:space="preserve">DÓLAR </t>
  </si>
  <si>
    <t>Costo MN</t>
  </si>
  <si>
    <t>Costo ME</t>
  </si>
  <si>
    <t>COSTO ME</t>
  </si>
  <si>
    <t>COSTO MN</t>
  </si>
  <si>
    <t>DÓLAR</t>
  </si>
  <si>
    <t>COSTO TOTAL</t>
  </si>
  <si>
    <t>COSTO UNITARIO</t>
  </si>
  <si>
    <t>SUPPORT UNIT S2508DF</t>
  </si>
  <si>
    <t>MR0432</t>
  </si>
  <si>
    <t>CB-APSEP-AB005</t>
  </si>
  <si>
    <t>MR0453</t>
  </si>
  <si>
    <t>MR0040</t>
  </si>
  <si>
    <t>MR0069</t>
  </si>
  <si>
    <t>REFA0225</t>
  </si>
  <si>
    <t>MR0256</t>
  </si>
  <si>
    <t>MR0288</t>
  </si>
  <si>
    <t>MR0433</t>
  </si>
  <si>
    <t>*</t>
  </si>
  <si>
    <t>4GB259R-00-B-1</t>
  </si>
  <si>
    <t>4GB259R-00-B-3</t>
  </si>
  <si>
    <t>CDBX2N25-200B</t>
  </si>
  <si>
    <t>TIEMPO DE ENTREGA</t>
  </si>
  <si>
    <t>CDM2L20-50AZ-M9BL</t>
  </si>
  <si>
    <t>MR0039</t>
  </si>
  <si>
    <t>VBA11A-02GN</t>
  </si>
  <si>
    <t xml:space="preserve"> BOSTER</t>
  </si>
  <si>
    <t>CDBQ2A32-100DC-RN</t>
  </si>
  <si>
    <t>CDM2B20-300Z</t>
  </si>
  <si>
    <t>F-12RB</t>
  </si>
  <si>
    <t>KFT30-130</t>
  </si>
  <si>
    <t xml:space="preserve">OPT/i WF QC WFH OD10 </t>
  </si>
  <si>
    <t>MR0994</t>
  </si>
  <si>
    <t>MDBB40-240Z-A54L</t>
  </si>
  <si>
    <t>MR0060</t>
  </si>
  <si>
    <t>D5C-1DS0</t>
  </si>
  <si>
    <t>E3C-LDA21N</t>
  </si>
  <si>
    <t>E3C-LD11N</t>
  </si>
  <si>
    <t>MR1080</t>
  </si>
  <si>
    <t>MR1087</t>
  </si>
  <si>
    <t>MR1043</t>
  </si>
  <si>
    <t>A660-2005-T905#DBS-ZPC</t>
  </si>
  <si>
    <t>LHA-06CS-T2H3-R</t>
  </si>
  <si>
    <t>MGPM25-250Z</t>
  </si>
  <si>
    <t>CKS-F-20CS</t>
  </si>
  <si>
    <t>MHZ2-40D3</t>
  </si>
  <si>
    <t>K50APTGRYF2Q / CABLE MQDC2S-815 (MR1086)</t>
  </si>
  <si>
    <t>D-A54</t>
  </si>
  <si>
    <t>MR0000</t>
  </si>
  <si>
    <t>GT2-71D</t>
  </si>
  <si>
    <t>MR1108</t>
  </si>
  <si>
    <t>salida</t>
  </si>
  <si>
    <t>GUIAS</t>
  </si>
  <si>
    <t>A-3-4</t>
  </si>
  <si>
    <t>MR1150</t>
  </si>
  <si>
    <t>CWBC65-21-30D23</t>
  </si>
  <si>
    <t xml:space="preserve"> </t>
  </si>
  <si>
    <t>MR1095</t>
  </si>
  <si>
    <t>SE-G01-C6-GR-D2-40</t>
  </si>
  <si>
    <t>MGPM16-75Z</t>
  </si>
  <si>
    <t xml:space="preserve">RODAMIENTO   </t>
  </si>
  <si>
    <t>MR0883</t>
  </si>
  <si>
    <t>A97L-0203-0445#KR123248</t>
  </si>
  <si>
    <t>CDQ2B40-35DZ</t>
  </si>
  <si>
    <t>MR1129</t>
  </si>
  <si>
    <t>FCK-M-1-C</t>
  </si>
  <si>
    <t>CDG1BN20-125Z</t>
  </si>
  <si>
    <t>CMK2-Q-LB-40-175-H-T0H3-D-M0</t>
  </si>
  <si>
    <t>REFA0401</t>
  </si>
  <si>
    <t>CO2</t>
  </si>
  <si>
    <t>MR1121</t>
  </si>
  <si>
    <t>IS10M-50-6L-A</t>
  </si>
  <si>
    <t>MR0652</t>
  </si>
  <si>
    <t>VHS401-02</t>
  </si>
  <si>
    <t>MR1112</t>
  </si>
  <si>
    <t>AWM30-02BDG-8</t>
  </si>
  <si>
    <t>MR1114</t>
  </si>
  <si>
    <t>CDQP2B32-100DC</t>
  </si>
  <si>
    <t xml:space="preserve">SMC ZSE2-0X-15CN-D </t>
  </si>
  <si>
    <t>VX210ZZ2AX276</t>
  </si>
  <si>
    <t>MR1141</t>
  </si>
  <si>
    <t>ISE20B-Y-M-C6L-WA2</t>
  </si>
  <si>
    <t>VBA40A-04GN</t>
  </si>
  <si>
    <t>CDM2BZ32-100Z</t>
  </si>
  <si>
    <t>MR1061</t>
  </si>
  <si>
    <t xml:space="preserve">FCK-M-20 </t>
  </si>
  <si>
    <t>SWITCH DE PRESION ELECTRONICO</t>
  </si>
  <si>
    <t>FLOTADORES</t>
  </si>
  <si>
    <t>PINES DE STB</t>
  </si>
  <si>
    <t>CHUCK PARA ASSY STB</t>
  </si>
  <si>
    <t xml:space="preserve">SENSOR DE VACIO </t>
  </si>
  <si>
    <t>MR0533</t>
  </si>
  <si>
    <t>MR0913</t>
  </si>
  <si>
    <t>RODAMIENTO</t>
  </si>
  <si>
    <t>VALVULA</t>
  </si>
  <si>
    <t>VASO</t>
  </si>
  <si>
    <t>EJ601S-010</t>
  </si>
  <si>
    <t>MR0768</t>
  </si>
  <si>
    <t>VFS2200-5FZ</t>
  </si>
  <si>
    <t>MR0018</t>
  </si>
  <si>
    <t>SY7420-5LOZ-C10F</t>
  </si>
  <si>
    <t>MR0811</t>
  </si>
  <si>
    <t>MR0467</t>
  </si>
  <si>
    <t>MR0570</t>
  </si>
  <si>
    <t>SY5200-5U1-NA</t>
  </si>
  <si>
    <t>MR0225</t>
  </si>
  <si>
    <t>MR0808</t>
  </si>
  <si>
    <t>IS10E-3002-L-A</t>
  </si>
  <si>
    <t>CABLE GAP</t>
  </si>
  <si>
    <t>VHS30-02A-B</t>
  </si>
  <si>
    <t>CDQSB16-25D</t>
  </si>
  <si>
    <t>MR0843</t>
  </si>
  <si>
    <t>MR1134</t>
  </si>
  <si>
    <t>ZK2G12K5ALA-06</t>
  </si>
  <si>
    <t>MR1143</t>
  </si>
  <si>
    <t>MR1142</t>
  </si>
  <si>
    <t>MR1144</t>
  </si>
  <si>
    <t>SY5400-5U1-NA</t>
  </si>
  <si>
    <t>SY5300-5U1-NA</t>
  </si>
  <si>
    <t>SY5100-5U1-NA</t>
  </si>
  <si>
    <t>CDQ2B63-20DCZ</t>
  </si>
  <si>
    <t>EHM15R10A</t>
  </si>
  <si>
    <t>MR1117</t>
  </si>
  <si>
    <t>IS10M-40-6L-A</t>
  </si>
  <si>
    <t>SENSOR DE PRESION</t>
  </si>
  <si>
    <t>MR1015</t>
  </si>
  <si>
    <t>MXQ20-20BS</t>
  </si>
  <si>
    <t>CDM2B25-400Z</t>
  </si>
  <si>
    <t>LLAVE ENCODER EUCHNER GRANDE</t>
  </si>
  <si>
    <t>LLAVE ENCODER EUCHNER MEDIANA</t>
  </si>
  <si>
    <t>MGPM25-50Z</t>
  </si>
  <si>
    <t>AR30-03BG-A</t>
  </si>
  <si>
    <t>VT307-5DZ1-01-F</t>
  </si>
  <si>
    <t>MGPM25-200BZ-M9BL-XC8</t>
  </si>
  <si>
    <t>CDQ2B16-25DMZ</t>
  </si>
  <si>
    <t>MSQB200R</t>
  </si>
  <si>
    <t>REFA0231</t>
  </si>
  <si>
    <t>ABRAZADERA</t>
  </si>
  <si>
    <t>CILINDRO KOSMEK</t>
  </si>
  <si>
    <t>WHD1601-2AR-A</t>
  </si>
  <si>
    <t>WHD1601-2AL-A</t>
  </si>
  <si>
    <t>LHA0550-CL</t>
  </si>
  <si>
    <t>WHE0600-2AL</t>
  </si>
  <si>
    <t>MGPM50-25Z</t>
  </si>
  <si>
    <t>MDB1B63-450Z-Z73L</t>
  </si>
  <si>
    <t>E-2-1</t>
  </si>
  <si>
    <t>2W-15-NC-E-VT4</t>
  </si>
  <si>
    <t>BOBINA</t>
  </si>
  <si>
    <t>MRA0001</t>
  </si>
  <si>
    <t>SENSOR FIBRA OPTICA</t>
  </si>
  <si>
    <t xml:space="preserve">LAMPARA BANNER </t>
  </si>
  <si>
    <t>FL7M-7J6HD</t>
  </si>
  <si>
    <t>EESX772</t>
  </si>
  <si>
    <t>SR8010-T318</t>
  </si>
  <si>
    <t>FILTRO TOHO</t>
  </si>
  <si>
    <t>JA30-10-125</t>
  </si>
  <si>
    <t>JUNTA FLOTANTE</t>
  </si>
  <si>
    <t>MR0642</t>
  </si>
  <si>
    <t>ISE40A-01-T-X501</t>
  </si>
  <si>
    <t>MR0379</t>
  </si>
  <si>
    <t>VHS40-04B</t>
  </si>
  <si>
    <t>MR1018</t>
  </si>
  <si>
    <t>VQZ225-5YZ1-Q</t>
  </si>
  <si>
    <t>MR1145</t>
  </si>
  <si>
    <t>D-M9BAVAZ</t>
  </si>
  <si>
    <t>BRG CAP</t>
  </si>
  <si>
    <t>ZV9</t>
  </si>
  <si>
    <t>MGPM40-150Z</t>
  </si>
  <si>
    <t>CILINDRO PARA LAVADORA</t>
  </si>
  <si>
    <t>COVER ASSY</t>
  </si>
  <si>
    <t>COVER ASSY - COVER HUB</t>
  </si>
  <si>
    <t>STB</t>
  </si>
  <si>
    <t>4 SEMANAS</t>
  </si>
  <si>
    <t>COVER ASSY - PUMP HUB</t>
  </si>
  <si>
    <t>6 SEMANAS</t>
  </si>
  <si>
    <t>5 SEMANAS</t>
  </si>
  <si>
    <t>MR0168</t>
  </si>
  <si>
    <t>EE-1010</t>
  </si>
  <si>
    <t>PISTON</t>
  </si>
  <si>
    <t>PISTON - PUMP HUB - COVER HUB</t>
  </si>
  <si>
    <t>PISTON - COVER HUB</t>
  </si>
  <si>
    <t>Linea</t>
  </si>
  <si>
    <t>APZ</t>
  </si>
  <si>
    <t>GENERAL</t>
  </si>
  <si>
    <t>COVER HUB</t>
  </si>
  <si>
    <t>12 SEMANAS</t>
  </si>
  <si>
    <t>PUMP HUB - COVER HUB</t>
  </si>
  <si>
    <t>PUMP HUB</t>
  </si>
  <si>
    <t>SENSOR DE TEMPERATURA</t>
  </si>
  <si>
    <t>T35 1.6X150</t>
  </si>
  <si>
    <t>CABLE FANUC</t>
  </si>
  <si>
    <t>CFDA-0MHB-0100-AAB</t>
  </si>
  <si>
    <t>VNC211A-15A-5DZ</t>
  </si>
  <si>
    <t>MR313</t>
  </si>
  <si>
    <t>PR-M51P3</t>
  </si>
  <si>
    <t>CPLCN32-12-14</t>
  </si>
  <si>
    <t>QA-VA1185-000651</t>
  </si>
  <si>
    <t>QA-VA1185-000654</t>
  </si>
  <si>
    <t>QA-VA1185-000649</t>
  </si>
  <si>
    <t>MR0087</t>
  </si>
  <si>
    <t>AW30-02DE-B</t>
  </si>
  <si>
    <t>KEGF6-27</t>
  </si>
  <si>
    <t>SLEEVE</t>
  </si>
  <si>
    <t>HUB</t>
  </si>
  <si>
    <t>MR1012</t>
  </si>
  <si>
    <t>HOUSING</t>
  </si>
  <si>
    <t>WELDING</t>
  </si>
  <si>
    <t>MB-400K-00</t>
  </si>
  <si>
    <t>DSS-G04-C7Y-ERY-D2-23</t>
  </si>
  <si>
    <t>VALVULA SLENOIDE NACHI</t>
  </si>
  <si>
    <t>EE-SX672</t>
  </si>
  <si>
    <t>EE-SX671A</t>
  </si>
  <si>
    <t>MR0762</t>
  </si>
  <si>
    <t>E2E-X7D1-N</t>
  </si>
  <si>
    <t>MR0317</t>
  </si>
  <si>
    <t>AF40-04D-A</t>
  </si>
  <si>
    <t>MR1201</t>
  </si>
  <si>
    <t>FILTRO DE AIRE</t>
  </si>
  <si>
    <t>AR40-04G-A</t>
  </si>
  <si>
    <t>MR0930</t>
  </si>
  <si>
    <t>VHS40-04A</t>
  </si>
  <si>
    <t>VALVULA MECANICA</t>
  </si>
  <si>
    <t>MR1200</t>
  </si>
  <si>
    <t>DA93</t>
  </si>
  <si>
    <t>CDQSB25-20DMCDQ2R16-25DZ</t>
  </si>
  <si>
    <t>F4000-8-W-M11Y</t>
  </si>
  <si>
    <t>L4000-8-W</t>
  </si>
  <si>
    <t>SSD2-L-16-10-T2V3-R</t>
  </si>
  <si>
    <t>MHS3-25D</t>
  </si>
  <si>
    <t>CDQ2A50-20DMZ</t>
  </si>
  <si>
    <t>NA02464</t>
  </si>
  <si>
    <t>CABLE MISUMI</t>
  </si>
  <si>
    <t>MR0796</t>
  </si>
  <si>
    <t>AL20-02-A</t>
  </si>
  <si>
    <t>VHS3-02B</t>
  </si>
  <si>
    <t>FILTRO TAISEI</t>
  </si>
  <si>
    <t>20U 344S</t>
  </si>
  <si>
    <t>D-3-1</t>
  </si>
  <si>
    <t>ISE20B-Y-P-N01-W</t>
  </si>
  <si>
    <t>MGPA32-50Z</t>
  </si>
  <si>
    <t>MGPL20-30Z</t>
  </si>
  <si>
    <t>CDQ2B200-100DCMZ-M9BL</t>
  </si>
  <si>
    <t>CDNA2F63-400-D-M9BAL-XC3AD</t>
  </si>
  <si>
    <t>MESA GUIA</t>
  </si>
  <si>
    <t>MXQ20A-20Z</t>
  </si>
  <si>
    <t>VP54R-5DZ1-03A-F</t>
  </si>
  <si>
    <t>MSQB50H2</t>
  </si>
  <si>
    <t>VX3244V</t>
  </si>
  <si>
    <t>UTSSN2H2-110-110-F65-G10-N6</t>
  </si>
  <si>
    <t>LAMINA DE URETANO</t>
  </si>
  <si>
    <t>E-2-5</t>
  </si>
  <si>
    <t>ENTRADA</t>
  </si>
  <si>
    <t>COVER</t>
  </si>
  <si>
    <t>SALIDA</t>
  </si>
  <si>
    <t>JUAN LEOS</t>
  </si>
  <si>
    <t>PLUNGER</t>
  </si>
  <si>
    <t xml:space="preserve">DANIEL </t>
  </si>
  <si>
    <t>STABILINK</t>
  </si>
  <si>
    <t xml:space="preserve">JORGE GUZMAN </t>
  </si>
  <si>
    <t>MR0135</t>
  </si>
  <si>
    <t>REFA0216</t>
  </si>
  <si>
    <t>2 SEMANAS</t>
  </si>
  <si>
    <t>3 SEMANAS</t>
  </si>
  <si>
    <t>8 SEMANAS</t>
  </si>
  <si>
    <t>IMRA0006</t>
  </si>
  <si>
    <t>IMRA0026</t>
  </si>
  <si>
    <t>IMRA0024</t>
  </si>
  <si>
    <t>IMRA0037</t>
  </si>
  <si>
    <t>IMRA0016</t>
  </si>
  <si>
    <t>IMRA0104</t>
  </si>
  <si>
    <t>IMRA0031</t>
  </si>
  <si>
    <t>IMRA0041</t>
  </si>
  <si>
    <t>IMRA0028</t>
  </si>
  <si>
    <t>IMRA0116</t>
  </si>
  <si>
    <t>IMRA0071</t>
  </si>
  <si>
    <t>IMRA0091</t>
  </si>
  <si>
    <t>IMRA0060</t>
  </si>
  <si>
    <t>IMRA0082</t>
  </si>
  <si>
    <t>IMRA0090</t>
  </si>
  <si>
    <t>IMRA0034</t>
  </si>
  <si>
    <t>IMRA0070</t>
  </si>
  <si>
    <t>IMRA0044</t>
  </si>
  <si>
    <t>IMRA0030</t>
  </si>
  <si>
    <t>IMRA0048</t>
  </si>
  <si>
    <t>IMRA0112</t>
  </si>
  <si>
    <t>IMRA0049</t>
  </si>
  <si>
    <t>IMRA0057</t>
  </si>
  <si>
    <t>IMRA0017</t>
  </si>
  <si>
    <t>IMRA0052</t>
  </si>
  <si>
    <t>IMRA0056</t>
  </si>
  <si>
    <t>IMRA0058</t>
  </si>
  <si>
    <t>IMRA0003</t>
  </si>
  <si>
    <t>IMRA0092</t>
  </si>
  <si>
    <t>IMRA0025</t>
  </si>
  <si>
    <t>IMRA0005</t>
  </si>
  <si>
    <t>IMRA0068</t>
  </si>
  <si>
    <t>IMRA0023</t>
  </si>
  <si>
    <t>IMRA0064</t>
  </si>
  <si>
    <t>IMRA0036</t>
  </si>
  <si>
    <t>IMRA0115</t>
  </si>
  <si>
    <t>IMRA0051</t>
  </si>
  <si>
    <t>IMRA0035</t>
  </si>
  <si>
    <t>IMRA0045</t>
  </si>
  <si>
    <t>IMRA0050</t>
  </si>
  <si>
    <t>IMRA0004</t>
  </si>
  <si>
    <t>IMRA0021</t>
  </si>
  <si>
    <t>IMRA0007</t>
  </si>
  <si>
    <t>IMRA0043</t>
  </si>
  <si>
    <t>IMRA0072</t>
  </si>
  <si>
    <t>IMRA0065</t>
  </si>
  <si>
    <t>IMRA0029</t>
  </si>
  <si>
    <t>IMRA0087</t>
  </si>
  <si>
    <t>IMRA0013</t>
  </si>
  <si>
    <t>IMRA0108</t>
  </si>
  <si>
    <t>IMRA0032</t>
  </si>
  <si>
    <t>IMRA0010</t>
  </si>
  <si>
    <t>IMRA0113</t>
  </si>
  <si>
    <t>IMRA0102</t>
  </si>
  <si>
    <t>IMRA0114</t>
  </si>
  <si>
    <t>IMRA0086</t>
  </si>
  <si>
    <t>IMRA0027</t>
  </si>
  <si>
    <t>IMRA0002</t>
  </si>
  <si>
    <t>IMRA0001</t>
  </si>
  <si>
    <t>IMRA0103</t>
  </si>
  <si>
    <t>IMRA0089</t>
  </si>
  <si>
    <t>IMRA0022</t>
  </si>
  <si>
    <t>IMRA0069</t>
  </si>
  <si>
    <t>IMRA0042</t>
  </si>
  <si>
    <t>IMRA0078</t>
  </si>
  <si>
    <t>IMRA0067</t>
  </si>
  <si>
    <t>IMRA0066</t>
  </si>
  <si>
    <t>IMRA0105</t>
  </si>
  <si>
    <t>IMRA0018</t>
  </si>
  <si>
    <t>IMRA0110</t>
  </si>
  <si>
    <t>IMRA0012</t>
  </si>
  <si>
    <t>IMRA0073</t>
  </si>
  <si>
    <t>IMRA0106</t>
  </si>
  <si>
    <t>IMRA0085</t>
  </si>
  <si>
    <t>IMRA0008</t>
  </si>
  <si>
    <t>IMRA0084</t>
  </si>
  <si>
    <t>IMRA0101</t>
  </si>
  <si>
    <t>IMRA0020</t>
  </si>
  <si>
    <t>IMRA0063</t>
  </si>
  <si>
    <t>IMRA0062</t>
  </si>
  <si>
    <t>IMRA0081</t>
  </si>
  <si>
    <t>IMRA0061</t>
  </si>
  <si>
    <t>IMRA0100</t>
  </si>
  <si>
    <t>IMRA0077</t>
  </si>
  <si>
    <t>IMRA0120</t>
  </si>
  <si>
    <t>IMRA0074</t>
  </si>
  <si>
    <t>IMRA0111</t>
  </si>
  <si>
    <t>IMRA0088</t>
  </si>
  <si>
    <t>IMRA0075</t>
  </si>
  <si>
    <t>IMRA0076</t>
  </si>
  <si>
    <t>IMRA0119</t>
  </si>
  <si>
    <t>IMRA0046</t>
  </si>
  <si>
    <t>IMRA0047</t>
  </si>
  <si>
    <t>IMRA0054</t>
  </si>
  <si>
    <t>IMRA0055</t>
  </si>
  <si>
    <t>IMRA0019</t>
  </si>
  <si>
    <t>IMRA0038</t>
  </si>
  <si>
    <t>IMRA0079</t>
  </si>
  <si>
    <t>IMRA0053</t>
  </si>
  <si>
    <t>IMRA0107</t>
  </si>
  <si>
    <t>IMRA0080</t>
  </si>
  <si>
    <t>IMRA0059</t>
  </si>
  <si>
    <t>IMRA0039</t>
  </si>
  <si>
    <t>IMRA0011</t>
  </si>
  <si>
    <t>IMRA0040</t>
  </si>
  <si>
    <t>IMRA0094</t>
  </si>
  <si>
    <t>IMRA0095</t>
  </si>
  <si>
    <t>IMRA0015</t>
  </si>
  <si>
    <t>IMRA0098</t>
  </si>
  <si>
    <t>IMRA0093</t>
  </si>
  <si>
    <t>IMRA0099</t>
  </si>
  <si>
    <t>IMRA0097</t>
  </si>
  <si>
    <t>IMRA0096</t>
  </si>
  <si>
    <t>IMRA0118</t>
  </si>
  <si>
    <t>IMRA0117</t>
  </si>
  <si>
    <t>113.63.</t>
  </si>
  <si>
    <t>CDQ2B50-20DCMZ</t>
  </si>
  <si>
    <t>ISE40A-C6-T-X501</t>
  </si>
  <si>
    <t>SGCA221B-0515</t>
  </si>
  <si>
    <t>MGPM63-115Z</t>
  </si>
  <si>
    <t>LR-W500C</t>
  </si>
  <si>
    <t>MR0842</t>
  </si>
  <si>
    <t>MR01148</t>
  </si>
  <si>
    <t>MR1146</t>
  </si>
  <si>
    <t>10 SEMANAS</t>
  </si>
  <si>
    <t>9 SEMANAS</t>
  </si>
  <si>
    <t xml:space="preserve">SOLICITUD DE COTIZACION </t>
  </si>
  <si>
    <t>P.O PORVEEDOR</t>
  </si>
  <si>
    <t>FECHA TENTATIVA</t>
  </si>
  <si>
    <t xml:space="preserve">REFACCION </t>
  </si>
  <si>
    <t>EN REQUISICION</t>
  </si>
  <si>
    <t>MR0046</t>
  </si>
  <si>
    <t>5GN180K</t>
  </si>
  <si>
    <t>CONA0003</t>
  </si>
  <si>
    <t>MGPM20V-200Z</t>
  </si>
  <si>
    <t>MGPM25-125Z</t>
  </si>
  <si>
    <t>CDQ2B32-50DCMZ</t>
  </si>
  <si>
    <t>BANDA DE SLEEVE</t>
  </si>
  <si>
    <t>BANDA DE STB</t>
  </si>
  <si>
    <t>BANDA DE COVER</t>
  </si>
  <si>
    <t>E-3-5</t>
  </si>
  <si>
    <t>QA-VA1185-OOO572-9163</t>
  </si>
  <si>
    <t>D--2-3</t>
  </si>
  <si>
    <t>MR0217</t>
  </si>
  <si>
    <t>MR0558</t>
  </si>
  <si>
    <t>MGPM20-125Z</t>
  </si>
  <si>
    <t>REFA0408</t>
  </si>
  <si>
    <t>AW30-02CG-A</t>
  </si>
  <si>
    <t>7207 B</t>
  </si>
  <si>
    <t>7207D</t>
  </si>
  <si>
    <t>RACK</t>
  </si>
  <si>
    <t>A</t>
  </si>
  <si>
    <t>B</t>
  </si>
  <si>
    <t>MR0866</t>
  </si>
  <si>
    <t>E</t>
  </si>
  <si>
    <t xml:space="preserve">DESCRIPCION </t>
  </si>
  <si>
    <t>D</t>
  </si>
  <si>
    <t>RECEPCIÓN / ENTREGA</t>
  </si>
  <si>
    <t>CB-PAC-PIO020</t>
  </si>
  <si>
    <t>BIF2505-SRRG266LS</t>
  </si>
  <si>
    <t>C-SE2R40-520</t>
  </si>
  <si>
    <t xml:space="preserve">CADENA G20 </t>
  </si>
  <si>
    <t>LEVEL GAUGE O-2</t>
  </si>
  <si>
    <t>MCOCG17-6-6 ACOPLAMIENTOS</t>
  </si>
  <si>
    <t>MR0870</t>
  </si>
  <si>
    <t>UCFC205J</t>
  </si>
  <si>
    <t>MY4NDC24S</t>
  </si>
  <si>
    <t>MY4NAC110120S</t>
  </si>
  <si>
    <t>MC0592</t>
  </si>
  <si>
    <t>MC0593</t>
  </si>
  <si>
    <t>OUTLET</t>
  </si>
  <si>
    <t>SMT16GUUE</t>
  </si>
  <si>
    <t>SMT16GWUU-E BUSH</t>
  </si>
  <si>
    <t>REQUISICION</t>
  </si>
  <si>
    <t>RME-8598</t>
  </si>
  <si>
    <t>FILTROS</t>
  </si>
  <si>
    <t>P-T-KL-03-20U</t>
  </si>
  <si>
    <t>ORDINARIA</t>
  </si>
  <si>
    <t>servo</t>
  </si>
  <si>
    <t>MR0022</t>
  </si>
  <si>
    <t>MR-J4W2-22B</t>
  </si>
  <si>
    <t>MIN</t>
  </si>
  <si>
    <t>MAX</t>
  </si>
  <si>
    <t xml:space="preserve">BOMBA </t>
  </si>
  <si>
    <t>REFA0409</t>
  </si>
  <si>
    <t>NPJ-250G</t>
  </si>
  <si>
    <t>MR1199</t>
  </si>
  <si>
    <t>IS10M-30-L-A</t>
  </si>
  <si>
    <t>MR1022</t>
  </si>
  <si>
    <t>1 SEMANA</t>
  </si>
  <si>
    <t>7207 BEP</t>
  </si>
  <si>
    <t xml:space="preserve">GUIA PARA BEARING </t>
  </si>
  <si>
    <t>A200-6099-A433</t>
  </si>
  <si>
    <t>MR1189</t>
  </si>
  <si>
    <t>MR0781</t>
  </si>
  <si>
    <t>MR0780</t>
  </si>
  <si>
    <t>MR0537</t>
  </si>
  <si>
    <t>MR1170</t>
  </si>
  <si>
    <t>IMRA0109</t>
  </si>
  <si>
    <t>RME-8678</t>
  </si>
  <si>
    <t>MGPM25-200-BZ-M9BL-XC8</t>
  </si>
  <si>
    <t>MR0230</t>
  </si>
  <si>
    <t>REFA0019</t>
  </si>
  <si>
    <t>ISE10-M5-A-M</t>
  </si>
  <si>
    <t>REFA0412</t>
  </si>
  <si>
    <t>AW30-02DE-D</t>
  </si>
  <si>
    <t>AD37-A</t>
  </si>
  <si>
    <t>AD38-A</t>
  </si>
  <si>
    <t>MR0735</t>
  </si>
  <si>
    <t>MR0700</t>
  </si>
  <si>
    <t>REGULADOR</t>
  </si>
  <si>
    <t>MR1020</t>
  </si>
  <si>
    <t>MR0699</t>
  </si>
  <si>
    <t>MR0350</t>
  </si>
  <si>
    <t>MR0997</t>
  </si>
  <si>
    <t>MR0794</t>
  </si>
  <si>
    <t>REFA0415</t>
  </si>
  <si>
    <t>CDM2B25-250AZ</t>
  </si>
  <si>
    <t>CQS12-JCZ001-10</t>
  </si>
  <si>
    <t>MDBBB50-150-HN-A53L</t>
  </si>
  <si>
    <t>CE1B12-25L-F7BAL</t>
  </si>
  <si>
    <t>MGPM63-125Z</t>
  </si>
  <si>
    <t>REFA0421</t>
  </si>
  <si>
    <t>CDG1ZA32-50Z</t>
  </si>
  <si>
    <t>REFA0182</t>
  </si>
  <si>
    <t>VQZ2450-5LO1</t>
  </si>
  <si>
    <t>MR0429</t>
  </si>
  <si>
    <t>LD0263-L</t>
  </si>
  <si>
    <t>IMRA0121</t>
  </si>
  <si>
    <t>REFA0104</t>
  </si>
  <si>
    <t>MR0568</t>
  </si>
  <si>
    <t>MR0990</t>
  </si>
  <si>
    <t>MR0431</t>
  </si>
  <si>
    <t>MR1171</t>
  </si>
  <si>
    <t>MR0127</t>
  </si>
  <si>
    <t>LT0361-CR</t>
  </si>
  <si>
    <t>MR0696</t>
  </si>
  <si>
    <t>CDG1ZA25-200Z</t>
  </si>
  <si>
    <t>BOMBA</t>
  </si>
  <si>
    <t>MW2HP  35EL5-U</t>
  </si>
  <si>
    <t>G0124</t>
  </si>
  <si>
    <t>HJD-40AS</t>
  </si>
  <si>
    <t>MR0992</t>
  </si>
  <si>
    <t>DAITOU</t>
  </si>
  <si>
    <t>MR0139</t>
  </si>
  <si>
    <t>AJ65SBTB1-32D1</t>
  </si>
  <si>
    <t xml:space="preserve">CHUCK </t>
  </si>
  <si>
    <t>MR0695</t>
  </si>
  <si>
    <t>PIONEER MACHINE 332S T103</t>
  </si>
  <si>
    <t>C301-20TW</t>
  </si>
  <si>
    <t>MR0361</t>
  </si>
  <si>
    <t>WCE2502-2AC</t>
  </si>
  <si>
    <t>REFA0418</t>
  </si>
  <si>
    <t>REFA0419</t>
  </si>
  <si>
    <t>WHE2500-2AR</t>
  </si>
  <si>
    <t>WHE2500-2AL</t>
  </si>
  <si>
    <t>REFA0416</t>
  </si>
  <si>
    <t xml:space="preserve">SENSORES </t>
  </si>
  <si>
    <t>REFA0426</t>
  </si>
  <si>
    <t>LR-ZH500CN</t>
  </si>
  <si>
    <t>2408VL-S5W-B79</t>
  </si>
  <si>
    <t>REFA0422</t>
  </si>
  <si>
    <t>GV-21</t>
  </si>
  <si>
    <t>REFA0214</t>
  </si>
  <si>
    <t>E-3-1</t>
  </si>
  <si>
    <t>M3000-8-W-FL471531</t>
  </si>
  <si>
    <t>AFHD-0238</t>
  </si>
  <si>
    <t>MTH2-8/8A-W-A-AQQV</t>
  </si>
  <si>
    <t>RME-8838</t>
  </si>
  <si>
    <t>MR0121</t>
  </si>
  <si>
    <t>MC0627</t>
  </si>
  <si>
    <t>H3Y-2</t>
  </si>
  <si>
    <t>MR0557</t>
  </si>
  <si>
    <t>6206LU</t>
  </si>
  <si>
    <t>TIMER</t>
  </si>
  <si>
    <t>MR0425</t>
  </si>
  <si>
    <t>RME-8942</t>
  </si>
  <si>
    <t>MR0885</t>
  </si>
  <si>
    <t>1608VL-S5W-B69</t>
  </si>
  <si>
    <t>MR0221</t>
  </si>
  <si>
    <t>CDG1ZA25-500Z</t>
  </si>
  <si>
    <t>MR01005</t>
  </si>
  <si>
    <t>RME-9000</t>
  </si>
  <si>
    <t>RME-9001</t>
  </si>
  <si>
    <t>ESPERAR COTIZACION DAITOU</t>
  </si>
  <si>
    <t>BASE DE BRAZO TAKAMAZ</t>
  </si>
  <si>
    <t>MAQ0001</t>
  </si>
  <si>
    <t>MAQUINADO</t>
  </si>
  <si>
    <t>JIG G04</t>
  </si>
  <si>
    <t>C-1-3</t>
  </si>
  <si>
    <t>UÑAS INVERSOR TAKAMAZ</t>
  </si>
  <si>
    <t>BASE JIG G07</t>
  </si>
  <si>
    <t>COLLET G05</t>
  </si>
  <si>
    <t>SENSOR DE ASENTAMIENTO</t>
  </si>
  <si>
    <t>SENSOR DE ASENTAMIENTO (G04-05-06-13)</t>
  </si>
  <si>
    <t>C1-2</t>
  </si>
  <si>
    <t>MUESTRA</t>
  </si>
  <si>
    <t>ENGRANAJE PARA G14</t>
  </si>
  <si>
    <t>SENSOR DE ASENTAMIENTO G07</t>
  </si>
  <si>
    <t>UÑAS PARA INDEX DE ALUMINIO</t>
  </si>
  <si>
    <t xml:space="preserve">SENSOR DE ASENTAMIENTO </t>
  </si>
  <si>
    <t>ESTRELLA PARA CHUCK G07</t>
  </si>
  <si>
    <t>BASE ROSCADA DE RAM</t>
  </si>
  <si>
    <t>ESTRELLA PARA CHUCK (G04-05-06-13)</t>
  </si>
  <si>
    <t xml:space="preserve">UÑAS PARA INDEX DE ACERO </t>
  </si>
  <si>
    <t>BASE SEGURO DE BROACH</t>
  </si>
  <si>
    <t>GOMAS PARA G14</t>
  </si>
  <si>
    <t>JIG DE ASENTAMIENTO NACHI</t>
  </si>
  <si>
    <t>BASE DE RAM NACHI</t>
  </si>
  <si>
    <t>HARAIDASHI G07</t>
  </si>
  <si>
    <t>HARAIDASHI G05</t>
  </si>
  <si>
    <t>HARAIDASHI G13</t>
  </si>
  <si>
    <t>HOLDER DE 7.5 DE CEPILLO</t>
  </si>
  <si>
    <t>KID DE EMPAQUE DE DDR</t>
  </si>
  <si>
    <t>C-2-3</t>
  </si>
  <si>
    <t>HARAIDASHI G05 DUMMY</t>
  </si>
  <si>
    <t>BASE DE ASENTAMIENTO G09 DUMMY</t>
  </si>
  <si>
    <t>PIN PARA LAVADORA</t>
  </si>
  <si>
    <t>SENSOR DE AIRE G05 SFT</t>
  </si>
  <si>
    <t xml:space="preserve">JIG DE ASENTAMIENTO GRANDE </t>
  </si>
  <si>
    <t>JIG DUMMY 1</t>
  </si>
  <si>
    <t>JIG DUMMY 2</t>
  </si>
  <si>
    <t>COLLET 1</t>
  </si>
  <si>
    <t>COLLET 2</t>
  </si>
  <si>
    <t>COLLET 3</t>
  </si>
  <si>
    <t>COLLET 4</t>
  </si>
  <si>
    <t>COLLET 5</t>
  </si>
  <si>
    <t xml:space="preserve">SET GUIA C/ TORTUGA </t>
  </si>
  <si>
    <t>REFA0411</t>
  </si>
  <si>
    <t>HSR15C2QZSS+280L-2</t>
  </si>
  <si>
    <t>SERVO</t>
  </si>
  <si>
    <t>REFA0315</t>
  </si>
  <si>
    <t>HG-KR053</t>
  </si>
  <si>
    <t>NPJ-180E</t>
  </si>
  <si>
    <t>REPARADO</t>
  </si>
  <si>
    <t>REFA0407</t>
  </si>
  <si>
    <t>REFA0430</t>
  </si>
  <si>
    <t>D4NL-1FFA-B4</t>
  </si>
  <si>
    <t>D4NL-1DFA-BS</t>
  </si>
  <si>
    <t>GRAL</t>
  </si>
  <si>
    <t>KIKE</t>
  </si>
  <si>
    <t>B. CAP</t>
  </si>
  <si>
    <t>RB500-LLC6-LT</t>
  </si>
  <si>
    <t xml:space="preserve"> CKD</t>
  </si>
  <si>
    <t>P-T-LK-03-20U</t>
  </si>
  <si>
    <t>MR0824</t>
  </si>
  <si>
    <t>PABLO</t>
  </si>
  <si>
    <t>WILDER</t>
  </si>
  <si>
    <t>DANIEL</t>
  </si>
  <si>
    <t>VQZ335-5YZ1-X113</t>
  </si>
  <si>
    <t>SY3440-5LZ</t>
  </si>
  <si>
    <t xml:space="preserve">COTIZACION </t>
  </si>
  <si>
    <t>O</t>
  </si>
  <si>
    <t>RME-9082</t>
  </si>
  <si>
    <t>RME-9083</t>
  </si>
  <si>
    <t>RME-9084</t>
  </si>
  <si>
    <t>RME-9085</t>
  </si>
  <si>
    <t>MAQ0002</t>
  </si>
  <si>
    <t>MAQ0003</t>
  </si>
  <si>
    <t>MAQ0004</t>
  </si>
  <si>
    <t>MAQ0005</t>
  </si>
  <si>
    <t>MAQ0006</t>
  </si>
  <si>
    <t>MAQ0007</t>
  </si>
  <si>
    <t>MAQ0008</t>
  </si>
  <si>
    <t>MAQ0009</t>
  </si>
  <si>
    <t>MAQ0010</t>
  </si>
  <si>
    <t>MAQ0011</t>
  </si>
  <si>
    <t>MAQ0012</t>
  </si>
  <si>
    <t>MAQ0013</t>
  </si>
  <si>
    <t>MAQ0014</t>
  </si>
  <si>
    <t>MAQ0015</t>
  </si>
  <si>
    <t>MAQ0016</t>
  </si>
  <si>
    <t>MAQ0017</t>
  </si>
  <si>
    <t>MAQ0018</t>
  </si>
  <si>
    <t>MAQ0019</t>
  </si>
  <si>
    <t>MAQ0020</t>
  </si>
  <si>
    <t>MAQ0021</t>
  </si>
  <si>
    <t>MAQ0022</t>
  </si>
  <si>
    <t>MAQ0023</t>
  </si>
  <si>
    <t>MAQ0024</t>
  </si>
  <si>
    <t>MAQ0025</t>
  </si>
  <si>
    <t>MAQ0026</t>
  </si>
  <si>
    <t>MAQ0027</t>
  </si>
  <si>
    <t>MAQ0028</t>
  </si>
  <si>
    <t>MAQ0029</t>
  </si>
  <si>
    <t>MAQ0030</t>
  </si>
  <si>
    <t>MAQ0031</t>
  </si>
  <si>
    <t>MAQ0032</t>
  </si>
  <si>
    <t>MAQ0033</t>
  </si>
  <si>
    <t>MAQ0034</t>
  </si>
  <si>
    <t>MAQ0035</t>
  </si>
  <si>
    <t>MAQ0036</t>
  </si>
  <si>
    <t>MAQ0037</t>
  </si>
  <si>
    <t>MAQ0038</t>
  </si>
  <si>
    <t>GS-1830A</t>
  </si>
  <si>
    <t>MR0937</t>
  </si>
  <si>
    <t>6900RS</t>
  </si>
  <si>
    <t xml:space="preserve">MIGUEL </t>
  </si>
  <si>
    <t>COVER SHAFT</t>
  </si>
  <si>
    <t>REFAB</t>
  </si>
  <si>
    <t>JUAN</t>
  </si>
  <si>
    <t>TIMER H3Y-2</t>
  </si>
  <si>
    <t>TRANSF.</t>
  </si>
  <si>
    <t>UTU 17040</t>
  </si>
  <si>
    <t>OSCAR / PABLO</t>
  </si>
  <si>
    <t>Entrada</t>
  </si>
  <si>
    <t>Cantidad</t>
  </si>
  <si>
    <t>RACK  F</t>
  </si>
  <si>
    <t>****</t>
  </si>
  <si>
    <t>LLAVE ENCODER EUCHNEr</t>
  </si>
  <si>
    <t>SYSMAC CJ2M CPU11</t>
  </si>
  <si>
    <t>MR1156</t>
  </si>
  <si>
    <t>MC0076</t>
  </si>
  <si>
    <t>MC0537</t>
  </si>
  <si>
    <t>OSCAR</t>
  </si>
  <si>
    <t>JORGE</t>
  </si>
  <si>
    <t>225 - PUMP HUB</t>
  </si>
  <si>
    <t>DRLM42G-04A2P-K</t>
  </si>
  <si>
    <t>REFA0156</t>
  </si>
  <si>
    <t>FR-D720</t>
  </si>
  <si>
    <t>AK4000-03</t>
  </si>
  <si>
    <t>INA-14-85-03</t>
  </si>
  <si>
    <t>INA-14-47-02</t>
  </si>
  <si>
    <t>XTO-674-03A</t>
  </si>
  <si>
    <t>MR1211</t>
  </si>
  <si>
    <t>MR1212</t>
  </si>
  <si>
    <t>MR1209</t>
  </si>
  <si>
    <t>MR1210</t>
  </si>
  <si>
    <t>SS-G03-C6-FGR-D2-J22</t>
  </si>
  <si>
    <t>MR1091</t>
  </si>
  <si>
    <t>28 SEMANAS</t>
  </si>
  <si>
    <t>MATSUMOTO</t>
  </si>
  <si>
    <t>MR0877</t>
  </si>
  <si>
    <t>SENSOR DE AIRE G04</t>
  </si>
  <si>
    <t>MAQ0039</t>
  </si>
  <si>
    <t xml:space="preserve">JONATHAN </t>
  </si>
  <si>
    <t>LR-ZH500N</t>
  </si>
  <si>
    <t>KEYENCE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</si>
</sst>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24" x14ac:knownFonts="1">
    <font>
      <sz val="11"/>
      <color theme="1"/>
      <name val="Calibri"/>
      <family val="2"/>
      <scheme val="minor"/>
    </font>
    <font>
      <sz val="22"/>
      <color theme="1"/>
      <name val="Arial"/>
      <family val="2"/>
    </font>
    <font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1"/>
      <name val="Arial"/>
      <family val="2"/>
    </font>
    <font>
      <sz val="28"/>
      <color theme="1"/>
      <name val="Arial"/>
      <family val="2"/>
    </font>
    <font>
      <b/>
      <sz val="24"/>
      <color theme="1"/>
      <name val="Arial"/>
      <family val="2"/>
    </font>
    <font>
      <b/>
      <sz val="16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36"/>
      <color theme="1"/>
      <name val="Arial"/>
      <family val="2"/>
    </font>
    <font>
      <sz val="18"/>
      <color theme="1"/>
      <name val="Arial"/>
      <family val="2"/>
    </font>
    <font>
      <sz val="2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4B2E7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2FA6FF"/>
        <bgColor indexed="64"/>
      </patternFill>
    </fill>
    <fill>
      <patternFill patternType="solid">
        <fgColor rgb="FFA6F8A8"/>
        <bgColor indexed="64"/>
      </patternFill>
    </fill>
    <fill>
      <patternFill patternType="solid">
        <fgColor rgb="FFFF91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AAFFF"/>
        <bgColor indexed="64"/>
      </patternFill>
    </fill>
    <fill>
      <patternFill patternType="solid">
        <fgColor rgb="FF8BFF8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D5D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theme="4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-0.24994659260841701"/>
      </bottom>
      <diagonal/>
    </border>
    <border>
      <left style="thin">
        <color indexed="64"/>
      </left>
      <right style="thin">
        <color indexed="64"/>
      </right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 style="thin">
        <color indexed="64"/>
      </bottom>
      <diagonal/>
    </border>
    <border>
      <left/>
      <right style="medium">
        <color theme="4" tint="-0.24994659260841701"/>
      </right>
      <top style="thin">
        <color indexed="64"/>
      </top>
      <bottom style="thin">
        <color indexed="64"/>
      </bottom>
      <diagonal/>
    </border>
    <border>
      <left/>
      <right style="medium">
        <color theme="4" tint="-0.24994659260841701"/>
      </right>
      <top style="thin">
        <color indexed="64"/>
      </top>
      <bottom/>
      <diagonal/>
    </border>
    <border>
      <left/>
      <right style="medium">
        <color theme="4" tint="-0.24994659260841701"/>
      </right>
      <top style="thin">
        <color indexed="64"/>
      </top>
      <bottom style="medium">
        <color theme="4" tint="-0.2499465926084170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8" fillId="0" borderId="0" applyFont="0" applyFill="0" applyBorder="0" applyAlignment="0" applyProtection="0"/>
  </cellStyleXfs>
  <cellXfs count="338">
    <xf numFmtId="0" fontId="0" fillId="0" borderId="0" xfId="0"/>
    <xf numFmtId="0" fontId="0" fillId="5" borderId="0" xfId="0" applyFill="1" applyBorder="1" applyAlignment="1"/>
    <xf numFmtId="0" fontId="7" fillId="5" borderId="0" xfId="0" applyFont="1" applyFill="1" applyBorder="1" applyAlignment="1">
      <alignment vertical="center"/>
    </xf>
    <xf numFmtId="0" fontId="0" fillId="5" borderId="0" xfId="0" applyFill="1" applyBorder="1"/>
    <xf numFmtId="0" fontId="6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/>
    </xf>
    <xf numFmtId="0" fontId="8" fillId="5" borderId="0" xfId="0" applyFont="1" applyFill="1" applyBorder="1" applyAlignment="1">
      <alignment vertical="center" wrapText="1"/>
    </xf>
    <xf numFmtId="0" fontId="8" fillId="5" borderId="0" xfId="0" applyFont="1" applyFill="1" applyBorder="1" applyAlignment="1"/>
    <xf numFmtId="0" fontId="8" fillId="5" borderId="0" xfId="0" applyFont="1" applyFill="1" applyBorder="1"/>
    <xf numFmtId="0" fontId="8" fillId="0" borderId="0" xfId="0" applyFont="1"/>
    <xf numFmtId="0" fontId="9" fillId="0" borderId="0" xfId="0" applyFont="1"/>
    <xf numFmtId="0" fontId="8" fillId="0" borderId="0" xfId="0" applyFont="1" applyBorder="1" applyAlignment="1">
      <alignment vertical="center" wrapText="1"/>
    </xf>
    <xf numFmtId="0" fontId="0" fillId="0" borderId="0" xfId="0" applyBorder="1"/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0" fillId="0" borderId="0" xfId="0" applyAlignment="1"/>
    <xf numFmtId="0" fontId="8" fillId="0" borderId="1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14" fontId="8" fillId="0" borderId="2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8" fillId="0" borderId="1" xfId="0" applyNumberFormat="1" applyFont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Border="1" applyAlignment="1"/>
    <xf numFmtId="164" fontId="8" fillId="0" borderId="1" xfId="0" applyNumberFormat="1" applyFont="1" applyBorder="1" applyAlignment="1"/>
    <xf numFmtId="14" fontId="8" fillId="0" borderId="1" xfId="0" applyNumberFormat="1" applyFont="1" applyBorder="1" applyAlignment="1"/>
    <xf numFmtId="0" fontId="0" fillId="2" borderId="1" xfId="0" applyFill="1" applyBorder="1"/>
    <xf numFmtId="14" fontId="8" fillId="0" borderId="1" xfId="0" applyNumberFormat="1" applyFont="1" applyBorder="1" applyAlignment="1">
      <alignment vertical="center" wrapText="1"/>
    </xf>
    <xf numFmtId="0" fontId="0" fillId="0" borderId="1" xfId="0" applyBorder="1"/>
    <xf numFmtId="0" fontId="8" fillId="3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 wrapText="1"/>
    </xf>
    <xf numFmtId="164" fontId="15" fillId="0" borderId="1" xfId="0" applyNumberFormat="1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14" fontId="15" fillId="0" borderId="1" xfId="0" applyNumberFormat="1" applyFont="1" applyBorder="1" applyAlignment="1">
      <alignment vertical="center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8" fillId="0" borderId="15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14" fillId="0" borderId="1" xfId="0" applyFont="1" applyFill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14" fontId="15" fillId="0" borderId="0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16" fontId="8" fillId="0" borderId="1" xfId="0" applyNumberFormat="1" applyFont="1" applyBorder="1" applyAlignment="1"/>
    <xf numFmtId="14" fontId="8" fillId="0" borderId="2" xfId="0" applyNumberFormat="1" applyFont="1" applyBorder="1" applyAlignment="1"/>
    <xf numFmtId="14" fontId="8" fillId="0" borderId="3" xfId="0" applyNumberFormat="1" applyFont="1" applyBorder="1" applyAlignment="1"/>
    <xf numFmtId="0" fontId="8" fillId="5" borderId="1" xfId="0" applyFont="1" applyFill="1" applyBorder="1" applyAlignment="1">
      <alignment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/>
    <xf numFmtId="0" fontId="8" fillId="0" borderId="17" xfId="0" applyFont="1" applyBorder="1" applyAlignment="1"/>
    <xf numFmtId="0" fontId="8" fillId="0" borderId="2" xfId="0" applyFont="1" applyBorder="1"/>
    <xf numFmtId="0" fontId="8" fillId="0" borderId="3" xfId="0" applyFont="1" applyBorder="1"/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8" fillId="0" borderId="21" xfId="0" applyFont="1" applyBorder="1" applyAlignment="1">
      <alignment vertical="center" wrapText="1"/>
    </xf>
    <xf numFmtId="0" fontId="8" fillId="5" borderId="20" xfId="0" applyFont="1" applyFill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8" fillId="0" borderId="1" xfId="0" applyNumberFormat="1" applyFont="1" applyBorder="1" applyAlignment="1">
      <alignment vertical="center" wrapText="1"/>
    </xf>
    <xf numFmtId="0" fontId="8" fillId="0" borderId="1" xfId="0" applyNumberFormat="1" applyFont="1" applyBorder="1" applyAlignment="1"/>
    <xf numFmtId="0" fontId="8" fillId="0" borderId="1" xfId="0" applyNumberFormat="1" applyFont="1" applyBorder="1"/>
    <xf numFmtId="0" fontId="0" fillId="0" borderId="1" xfId="0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/>
    <xf numFmtId="0" fontId="17" fillId="0" borderId="1" xfId="0" applyFont="1" applyBorder="1" applyAlignment="1">
      <alignment vertical="center" wrapText="1"/>
    </xf>
    <xf numFmtId="0" fontId="17" fillId="0" borderId="15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wrapText="1"/>
    </xf>
    <xf numFmtId="0" fontId="8" fillId="3" borderId="1" xfId="0" applyFont="1" applyFill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vertical="center" wrapText="1"/>
    </xf>
    <xf numFmtId="0" fontId="17" fillId="0" borderId="7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25" xfId="0" applyFont="1" applyBorder="1" applyAlignment="1">
      <alignment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 wrapText="1"/>
    </xf>
    <xf numFmtId="0" fontId="17" fillId="5" borderId="25" xfId="0" applyFont="1" applyFill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 wrapText="1"/>
    </xf>
    <xf numFmtId="0" fontId="17" fillId="0" borderId="23" xfId="0" applyFont="1" applyBorder="1"/>
    <xf numFmtId="0" fontId="17" fillId="0" borderId="24" xfId="0" applyFont="1" applyBorder="1"/>
    <xf numFmtId="0" fontId="17" fillId="8" borderId="29" xfId="0" applyFont="1" applyFill="1" applyBorder="1" applyAlignment="1">
      <alignment horizontal="center" vertical="center" wrapText="1"/>
    </xf>
    <xf numFmtId="0" fontId="17" fillId="8" borderId="30" xfId="0" applyFont="1" applyFill="1" applyBorder="1" applyAlignment="1">
      <alignment horizontal="center" vertical="center" wrapText="1"/>
    </xf>
    <xf numFmtId="0" fontId="17" fillId="7" borderId="3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44" fontId="8" fillId="0" borderId="1" xfId="1" applyFont="1" applyBorder="1" applyAlignment="1">
      <alignment vertical="center" wrapText="1"/>
    </xf>
    <xf numFmtId="14" fontId="17" fillId="0" borderId="25" xfId="0" applyNumberFormat="1" applyFont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wrapText="1"/>
    </xf>
    <xf numFmtId="0" fontId="8" fillId="17" borderId="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vertical="center" wrapText="1"/>
    </xf>
    <xf numFmtId="0" fontId="8" fillId="18" borderId="1" xfId="0" applyFont="1" applyFill="1" applyBorder="1" applyAlignment="1">
      <alignment horizontal="center" vertical="center" wrapText="1"/>
    </xf>
    <xf numFmtId="0" fontId="8" fillId="19" borderId="1" xfId="0" applyFont="1" applyFill="1" applyBorder="1" applyAlignment="1">
      <alignment horizontal="center" vertical="center" wrapText="1"/>
    </xf>
    <xf numFmtId="0" fontId="8" fillId="19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0" fillId="2" borderId="0" xfId="0" applyFill="1"/>
    <xf numFmtId="0" fontId="17" fillId="7" borderId="30" xfId="0" applyFont="1" applyFill="1" applyBorder="1" applyAlignment="1">
      <alignment horizontal="center" vertical="center" wrapText="1"/>
    </xf>
    <xf numFmtId="0" fontId="17" fillId="0" borderId="24" xfId="0" applyFont="1" applyBorder="1" applyAlignment="1">
      <alignment vertical="center" wrapText="1"/>
    </xf>
    <xf numFmtId="0" fontId="1" fillId="0" borderId="25" xfId="0" applyFont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left" vertical="center" wrapText="1"/>
    </xf>
    <xf numFmtId="0" fontId="17" fillId="5" borderId="0" xfId="0" applyFont="1" applyFill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4" fontId="8" fillId="0" borderId="1" xfId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5" borderId="0" xfId="0" applyFill="1"/>
    <xf numFmtId="0" fontId="17" fillId="20" borderId="0" xfId="0" applyFont="1" applyFill="1"/>
    <xf numFmtId="0" fontId="8" fillId="21" borderId="1" xfId="0" applyFont="1" applyFill="1" applyBorder="1" applyAlignment="1">
      <alignment vertical="center" wrapText="1"/>
    </xf>
    <xf numFmtId="0" fontId="8" fillId="2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/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6" xfId="0" applyFont="1" applyBorder="1"/>
    <xf numFmtId="0" fontId="19" fillId="0" borderId="6" xfId="0" applyFont="1" applyBorder="1" applyAlignment="1">
      <alignment horizont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/>
    <xf numFmtId="0" fontId="19" fillId="0" borderId="9" xfId="0" applyFont="1" applyBorder="1"/>
    <xf numFmtId="0" fontId="19" fillId="0" borderId="25" xfId="0" applyFont="1" applyBorder="1"/>
    <xf numFmtId="0" fontId="19" fillId="0" borderId="25" xfId="0" applyFont="1" applyBorder="1" applyAlignment="1">
      <alignment horizont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/>
    <xf numFmtId="0" fontId="19" fillId="0" borderId="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/>
    </xf>
    <xf numFmtId="0" fontId="19" fillId="9" borderId="38" xfId="0" applyFont="1" applyFill="1" applyBorder="1" applyAlignment="1">
      <alignment horizontal="center" vertical="center"/>
    </xf>
    <xf numFmtId="0" fontId="19" fillId="3" borderId="38" xfId="0" applyFont="1" applyFill="1" applyBorder="1" applyAlignment="1">
      <alignment horizontal="center" vertical="center"/>
    </xf>
    <xf numFmtId="0" fontId="19" fillId="10" borderId="38" xfId="0" applyFont="1" applyFill="1" applyBorder="1" applyAlignment="1">
      <alignment horizontal="center" vertical="center"/>
    </xf>
    <xf numFmtId="0" fontId="19" fillId="9" borderId="38" xfId="0" applyFont="1" applyFill="1" applyBorder="1" applyAlignment="1">
      <alignment horizontal="center" vertical="center" wrapText="1"/>
    </xf>
    <xf numFmtId="0" fontId="19" fillId="9" borderId="39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5" xfId="0" applyFont="1" applyBorder="1" applyAlignment="1">
      <alignment vertical="center" wrapText="1"/>
    </xf>
    <xf numFmtId="0" fontId="19" fillId="0" borderId="8" xfId="0" applyFont="1" applyBorder="1" applyAlignment="1">
      <alignment vertical="center" wrapText="1"/>
    </xf>
    <xf numFmtId="0" fontId="19" fillId="0" borderId="36" xfId="0" applyFont="1" applyBorder="1" applyAlignment="1">
      <alignment vertical="center" wrapText="1"/>
    </xf>
    <xf numFmtId="0" fontId="19" fillId="0" borderId="11" xfId="0" applyFont="1" applyBorder="1"/>
    <xf numFmtId="0" fontId="19" fillId="0" borderId="24" xfId="0" applyFont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  <xf numFmtId="0" fontId="19" fillId="24" borderId="5" xfId="0" applyFont="1" applyFill="1" applyBorder="1" applyAlignment="1">
      <alignment vertical="center" wrapText="1"/>
    </xf>
    <xf numFmtId="0" fontId="19" fillId="24" borderId="8" xfId="0" applyFont="1" applyFill="1" applyBorder="1" applyAlignment="1">
      <alignment vertical="center" wrapText="1"/>
    </xf>
    <xf numFmtId="0" fontId="19" fillId="24" borderId="36" xfId="0" applyFont="1" applyFill="1" applyBorder="1" applyAlignment="1">
      <alignment vertical="center" wrapText="1"/>
    </xf>
    <xf numFmtId="0" fontId="19" fillId="0" borderId="8" xfId="0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14" fontId="19" fillId="0" borderId="40" xfId="0" applyNumberFormat="1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0" fontId="15" fillId="0" borderId="13" xfId="0" applyFont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" fontId="8" fillId="0" borderId="2" xfId="0" applyNumberFormat="1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4" fontId="16" fillId="0" borderId="2" xfId="0" applyNumberFormat="1" applyFont="1" applyBorder="1" applyAlignment="1">
      <alignment horizontal="center" vertical="center" wrapText="1"/>
    </xf>
    <xf numFmtId="14" fontId="16" fillId="0" borderId="3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 wrapText="1"/>
    </xf>
    <xf numFmtId="164" fontId="8" fillId="0" borderId="25" xfId="0" applyNumberFormat="1" applyFont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0" fillId="5" borderId="7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7" fillId="8" borderId="27" xfId="0" applyFont="1" applyFill="1" applyBorder="1" applyAlignment="1">
      <alignment horizontal="center" vertical="center" wrapText="1"/>
    </xf>
    <xf numFmtId="0" fontId="17" fillId="8" borderId="31" xfId="0" applyFont="1" applyFill="1" applyBorder="1" applyAlignment="1">
      <alignment horizontal="center" vertical="center" wrapText="1"/>
    </xf>
    <xf numFmtId="0" fontId="17" fillId="8" borderId="28" xfId="0" applyFont="1" applyFill="1" applyBorder="1" applyAlignment="1">
      <alignment horizontal="center" vertical="center" wrapText="1"/>
    </xf>
    <xf numFmtId="0" fontId="17" fillId="7" borderId="34" xfId="0" applyFont="1" applyFill="1" applyBorder="1" applyAlignment="1">
      <alignment horizontal="center" vertical="center" wrapText="1"/>
    </xf>
    <xf numFmtId="0" fontId="17" fillId="7" borderId="33" xfId="0" applyFont="1" applyFill="1" applyBorder="1" applyAlignment="1">
      <alignment horizontal="center" vertical="center" wrapText="1"/>
    </xf>
    <xf numFmtId="0" fontId="17" fillId="7" borderId="35" xfId="0" applyFont="1" applyFill="1" applyBorder="1" applyAlignment="1">
      <alignment horizontal="center" vertical="center" wrapText="1"/>
    </xf>
    <xf numFmtId="0" fontId="19" fillId="11" borderId="27" xfId="0" applyFont="1" applyFill="1" applyBorder="1" applyAlignment="1">
      <alignment horizontal="center" vertical="center"/>
    </xf>
    <xf numFmtId="0" fontId="19" fillId="11" borderId="31" xfId="0" applyFont="1" applyFill="1" applyBorder="1" applyAlignment="1">
      <alignment horizontal="center" vertical="center"/>
    </xf>
    <xf numFmtId="0" fontId="19" fillId="11" borderId="28" xfId="0" applyFont="1" applyFill="1" applyBorder="1" applyAlignment="1">
      <alignment horizontal="center" vertical="center"/>
    </xf>
    <xf numFmtId="0" fontId="19" fillId="23" borderId="5" xfId="0" applyFont="1" applyFill="1" applyBorder="1" applyAlignment="1">
      <alignment horizontal="center" vertical="center"/>
    </xf>
    <xf numFmtId="0" fontId="19" fillId="23" borderId="8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21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7D5D5"/>
      <color rgb="FFFF9147"/>
      <color rgb="FFA6F8A8"/>
      <color rgb="FFF4B2E7"/>
      <color rgb="FF2FA6FF"/>
      <color rgb="FF00CCFF"/>
      <color rgb="FF6981F7"/>
      <color rgb="FF00FFCC"/>
      <color rgb="FF00FFFF"/>
      <color rgb="FFDE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71"/>
  <sheetViews>
    <sheetView view="pageBreakPreview" zoomScale="55" zoomScaleNormal="40" zoomScaleSheetLayoutView="55" workbookViewId="0">
      <selection activeCell="AB14" sqref="AB14"/>
    </sheetView>
  </sheetViews>
  <sheetFormatPr baseColWidth="10" defaultRowHeight="41.25" customHeight="1" x14ac:dyDescent="0.25"/>
  <cols>
    <col min="1" max="1" width="13.42578125" style="84" customWidth="1"/>
    <col min="2" max="2" width="35.7109375" style="84" customWidth="1"/>
    <col min="3" max="3" width="20.7109375" style="84" customWidth="1"/>
    <col min="4" max="5" width="35.7109375" style="84" customWidth="1"/>
    <col min="6" max="8" width="27.85546875" style="84" customWidth="1"/>
    <col min="9" max="11" width="15.7109375" style="84" customWidth="1"/>
    <col min="12" max="13" width="10.7109375" style="84" customWidth="1"/>
    <col min="14" max="15" width="15.7109375" style="84" customWidth="1"/>
    <col min="16" max="16" width="30.7109375" style="84" customWidth="1"/>
    <col min="17" max="17" width="7" customWidth="1"/>
    <col min="18" max="18" width="12.85546875" customWidth="1"/>
    <col min="19" max="19" width="10.28515625" customWidth="1"/>
    <col min="20" max="20" width="20" customWidth="1"/>
    <col min="21" max="21" width="16.5703125" customWidth="1"/>
    <col min="22" max="22" width="32.42578125" customWidth="1"/>
    <col min="23" max="23" width="23.28515625" customWidth="1"/>
    <col min="24" max="24" width="17.42578125" customWidth="1"/>
    <col min="25" max="25" width="21.85546875" customWidth="1"/>
    <col min="26" max="26" width="30" customWidth="1"/>
    <col min="27" max="27" width="22" customWidth="1"/>
    <col min="28" max="28" width="21.85546875" customWidth="1"/>
    <col min="29" max="29" width="16.5703125" customWidth="1"/>
    <col min="35" max="35" width="2.140625" customWidth="1"/>
  </cols>
  <sheetData>
    <row r="1" spans="1:40" ht="41.25" customHeight="1" x14ac:dyDescent="0.25">
      <c r="A1" s="255" t="s">
        <v>11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7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41.25" customHeight="1" x14ac:dyDescent="0.25">
      <c r="A2" s="258"/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60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41.25" customHeight="1" x14ac:dyDescent="0.25">
      <c r="A3" s="261" t="s">
        <v>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3" t="s">
        <v>273</v>
      </c>
      <c r="N3" s="263"/>
      <c r="O3" s="263"/>
      <c r="P3" s="264"/>
      <c r="Q3" s="6"/>
      <c r="R3" s="6"/>
      <c r="S3" s="6"/>
      <c r="T3" s="6"/>
      <c r="U3" s="6"/>
      <c r="V3" s="6"/>
      <c r="W3" s="6"/>
      <c r="X3" s="6"/>
      <c r="Y3" s="6"/>
      <c r="Z3" s="6"/>
      <c r="AA3" s="7"/>
      <c r="AB3" s="7"/>
      <c r="AC3" s="7"/>
      <c r="AD3" s="2"/>
      <c r="AE3" s="2"/>
      <c r="AF3" s="2"/>
      <c r="AG3" s="2"/>
      <c r="AH3" s="2"/>
      <c r="AI3" s="3"/>
      <c r="AJ3" s="3"/>
      <c r="AK3" s="3"/>
      <c r="AL3" s="3"/>
      <c r="AM3" s="3"/>
      <c r="AN3" s="3"/>
    </row>
    <row r="4" spans="1:40" ht="41.25" customHeight="1" x14ac:dyDescent="0.25">
      <c r="A4" s="261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3"/>
      <c r="N4" s="263"/>
      <c r="O4" s="263"/>
      <c r="P4" s="264"/>
      <c r="Q4" s="6"/>
      <c r="R4" s="6"/>
      <c r="S4" s="6"/>
      <c r="T4" s="6"/>
      <c r="U4" s="6"/>
      <c r="V4" s="6"/>
      <c r="W4" s="6"/>
      <c r="X4" s="6"/>
      <c r="Y4" s="6"/>
      <c r="Z4" s="6"/>
      <c r="AA4" s="7"/>
      <c r="AB4" s="7"/>
      <c r="AC4" s="7"/>
      <c r="AD4" s="2"/>
      <c r="AE4" s="2"/>
      <c r="AF4" s="2"/>
      <c r="AG4" s="2"/>
      <c r="AH4" s="2"/>
      <c r="AI4" s="3"/>
      <c r="AJ4" s="3"/>
      <c r="AK4" s="3"/>
      <c r="AL4" s="3"/>
      <c r="AM4" s="3"/>
      <c r="AN4" s="3"/>
    </row>
    <row r="5" spans="1:40" ht="41.25" customHeight="1" x14ac:dyDescent="0.25">
      <c r="A5" s="261"/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3"/>
      <c r="N5" s="263"/>
      <c r="O5" s="263"/>
      <c r="P5" s="264"/>
      <c r="Q5" s="6"/>
      <c r="R5" s="6"/>
      <c r="S5" s="6"/>
      <c r="T5" s="6"/>
      <c r="U5" s="6"/>
      <c r="V5" s="6"/>
      <c r="W5" s="6"/>
      <c r="X5" s="6"/>
      <c r="Y5" s="6"/>
      <c r="Z5" s="6"/>
      <c r="AA5" s="7"/>
      <c r="AB5" s="7"/>
      <c r="AC5" s="7"/>
      <c r="AD5" s="2"/>
      <c r="AE5" s="2"/>
      <c r="AF5" s="2"/>
      <c r="AG5" s="2"/>
      <c r="AH5" s="2"/>
      <c r="AI5" s="3"/>
      <c r="AJ5" s="3"/>
      <c r="AK5" s="3"/>
      <c r="AL5" s="3"/>
      <c r="AM5" s="3"/>
      <c r="AN5" s="3"/>
    </row>
    <row r="6" spans="1:40" ht="41.25" customHeight="1" x14ac:dyDescent="0.25">
      <c r="A6" s="261"/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3"/>
      <c r="N6" s="263"/>
      <c r="O6" s="263"/>
      <c r="P6" s="264"/>
      <c r="Q6" s="6"/>
      <c r="R6" s="6"/>
      <c r="S6" s="6"/>
      <c r="T6" s="6"/>
      <c r="U6" s="6"/>
      <c r="V6" s="6"/>
      <c r="W6" s="6"/>
      <c r="X6" s="6"/>
      <c r="Y6" s="6"/>
      <c r="Z6" s="6"/>
      <c r="AA6" s="7"/>
      <c r="AB6" s="7"/>
      <c r="AC6" s="7"/>
      <c r="AD6" s="2"/>
      <c r="AE6" s="2"/>
      <c r="AF6" s="2"/>
      <c r="AG6" s="2"/>
      <c r="AH6" s="2"/>
      <c r="AI6" s="3"/>
      <c r="AJ6" s="3"/>
      <c r="AK6" s="3"/>
      <c r="AL6" s="3"/>
      <c r="AM6" s="3"/>
      <c r="AN6" s="3"/>
    </row>
    <row r="7" spans="1:40" ht="41.25" customHeight="1" x14ac:dyDescent="0.25">
      <c r="A7" s="271" t="s">
        <v>9</v>
      </c>
      <c r="B7" s="250" t="s">
        <v>10</v>
      </c>
      <c r="C7" s="250" t="s">
        <v>6</v>
      </c>
      <c r="D7" s="250" t="s">
        <v>5</v>
      </c>
      <c r="E7" s="251" t="s">
        <v>1146</v>
      </c>
      <c r="F7" s="250" t="s">
        <v>969</v>
      </c>
      <c r="G7" s="251" t="s">
        <v>968</v>
      </c>
      <c r="H7" s="274" t="s">
        <v>987</v>
      </c>
      <c r="I7" s="250" t="s">
        <v>1</v>
      </c>
      <c r="J7" s="250" t="s">
        <v>7</v>
      </c>
      <c r="K7" s="273" t="s">
        <v>817</v>
      </c>
      <c r="L7" s="267" t="s">
        <v>2</v>
      </c>
      <c r="M7" s="269" t="s">
        <v>3</v>
      </c>
      <c r="N7" s="275" t="s">
        <v>788</v>
      </c>
      <c r="O7" s="250" t="s">
        <v>8</v>
      </c>
      <c r="P7" s="265" t="s">
        <v>4</v>
      </c>
      <c r="Q7" s="8"/>
      <c r="R7" s="8"/>
      <c r="S7" s="8"/>
      <c r="T7" s="252" t="s">
        <v>819</v>
      </c>
      <c r="U7" s="252" t="s">
        <v>825</v>
      </c>
      <c r="V7" s="252" t="s">
        <v>826</v>
      </c>
      <c r="W7" s="252" t="s">
        <v>963</v>
      </c>
      <c r="X7" s="252" t="s">
        <v>822</v>
      </c>
      <c r="Y7" s="252" t="s">
        <v>964</v>
      </c>
      <c r="Z7" s="253" t="s">
        <v>823</v>
      </c>
      <c r="AA7" s="253" t="s">
        <v>827</v>
      </c>
      <c r="AB7" s="252" t="s">
        <v>824</v>
      </c>
      <c r="AC7" s="8"/>
      <c r="AD7" s="4"/>
      <c r="AE7" s="4"/>
      <c r="AF7" s="4"/>
      <c r="AG7" s="4"/>
      <c r="AH7" s="4"/>
      <c r="AI7" s="3"/>
      <c r="AJ7" s="3"/>
      <c r="AK7" s="3"/>
      <c r="AL7" s="3"/>
      <c r="AM7" s="3"/>
      <c r="AN7" s="3"/>
    </row>
    <row r="8" spans="1:40" ht="41.25" customHeight="1" x14ac:dyDescent="0.25">
      <c r="A8" s="272"/>
      <c r="B8" s="251"/>
      <c r="C8" s="251"/>
      <c r="D8" s="251"/>
      <c r="E8" s="254"/>
      <c r="F8" s="251"/>
      <c r="G8" s="254"/>
      <c r="H8" s="277"/>
      <c r="I8" s="251"/>
      <c r="J8" s="251"/>
      <c r="K8" s="274"/>
      <c r="L8" s="268"/>
      <c r="M8" s="270"/>
      <c r="N8" s="276"/>
      <c r="O8" s="251"/>
      <c r="P8" s="266"/>
      <c r="Q8" s="8"/>
      <c r="R8" s="8"/>
      <c r="S8" s="8"/>
      <c r="T8" s="252"/>
      <c r="U8" s="252"/>
      <c r="V8" s="252"/>
      <c r="W8" s="252"/>
      <c r="X8" s="252"/>
      <c r="Y8" s="252"/>
      <c r="Z8" s="253"/>
      <c r="AA8" s="253"/>
      <c r="AB8" s="252"/>
      <c r="AC8" s="8"/>
      <c r="AD8" s="4"/>
      <c r="AE8" s="4"/>
      <c r="AF8" s="4"/>
      <c r="AG8" s="4"/>
      <c r="AH8" s="4"/>
      <c r="AI8" s="3"/>
      <c r="AJ8" s="3"/>
      <c r="AK8" s="3"/>
      <c r="AL8" s="3"/>
      <c r="AM8" s="3"/>
      <c r="AN8" s="3"/>
    </row>
    <row r="9" spans="1:40" s="12" customFormat="1" ht="41.25" customHeight="1" x14ac:dyDescent="0.2">
      <c r="A9" s="103"/>
      <c r="B9" s="106" t="s">
        <v>13</v>
      </c>
      <c r="C9" s="103" t="s">
        <v>15</v>
      </c>
      <c r="D9" s="145" t="s">
        <v>14</v>
      </c>
      <c r="E9" s="103"/>
      <c r="F9" s="104">
        <v>2145</v>
      </c>
      <c r="G9" s="104"/>
      <c r="H9" s="61" t="s">
        <v>1139</v>
      </c>
      <c r="I9" s="103">
        <f t="shared" ref="I9:I40" si="0">+SUMIFS($X$9:$X$153,$T$9:$T$153,"ENTRADA",$U$9:$U$153,C9)</f>
        <v>0</v>
      </c>
      <c r="J9" s="103">
        <f t="shared" ref="J9:J40" si="1">+SUMIFS($X$9:$X$153,$T$9:$T$153,"SALIDA",$U$9:$U$153,C9)</f>
        <v>0</v>
      </c>
      <c r="K9" s="103">
        <v>1</v>
      </c>
      <c r="L9" s="103">
        <v>1</v>
      </c>
      <c r="M9" s="103">
        <v>2</v>
      </c>
      <c r="N9" s="103">
        <f t="shared" ref="N9:N40" si="2">K9+I9-J9</f>
        <v>1</v>
      </c>
      <c r="O9" s="103" t="s">
        <v>12</v>
      </c>
      <c r="P9" s="103"/>
      <c r="Q9" s="9"/>
      <c r="R9" s="9"/>
      <c r="S9" s="9"/>
      <c r="T9" s="33" t="s">
        <v>1218</v>
      </c>
      <c r="U9" s="16" t="s">
        <v>229</v>
      </c>
      <c r="V9" s="33" t="str">
        <f>IFERROR((VLOOKUP(U9,$C$9:$D$169,2,FALSE)),"")</f>
        <v>GS-1830A</v>
      </c>
      <c r="W9" s="34">
        <f t="shared" ref="W9:W17" si="3">IFERROR((VLOOKUP(V9,$D$9:$G$169,3,FALSE)),"")</f>
        <v>126.23</v>
      </c>
      <c r="X9" s="33">
        <v>1</v>
      </c>
      <c r="Y9" s="34">
        <f t="shared" ref="Y9:Y16" si="4">W9*X9</f>
        <v>126.23</v>
      </c>
      <c r="Z9" s="12" t="s">
        <v>1576</v>
      </c>
      <c r="AA9" s="33" t="s">
        <v>49</v>
      </c>
      <c r="AB9" s="35">
        <v>45537</v>
      </c>
      <c r="AC9" s="9"/>
      <c r="AD9" s="10"/>
      <c r="AE9" s="10"/>
      <c r="AF9" s="10"/>
      <c r="AG9" s="10"/>
      <c r="AH9" s="10"/>
      <c r="AI9" s="11"/>
      <c r="AJ9" s="10"/>
      <c r="AK9" s="10"/>
      <c r="AL9" s="10"/>
      <c r="AM9" s="10"/>
      <c r="AN9" s="10"/>
    </row>
    <row r="10" spans="1:40" s="12" customFormat="1" ht="41.25" customHeight="1" x14ac:dyDescent="0.2">
      <c r="A10" s="103"/>
      <c r="B10" s="106" t="s">
        <v>16</v>
      </c>
      <c r="C10" s="103" t="s">
        <v>18</v>
      </c>
      <c r="D10" s="146" t="s">
        <v>17</v>
      </c>
      <c r="E10" s="103"/>
      <c r="F10" s="104">
        <v>2446</v>
      </c>
      <c r="G10" s="110"/>
      <c r="H10" s="61" t="s">
        <v>1139</v>
      </c>
      <c r="I10" s="103">
        <f t="shared" si="0"/>
        <v>0</v>
      </c>
      <c r="J10" s="103">
        <f t="shared" si="1"/>
        <v>0</v>
      </c>
      <c r="K10" s="103">
        <v>2</v>
      </c>
      <c r="L10" s="103">
        <v>1</v>
      </c>
      <c r="M10" s="103">
        <v>2</v>
      </c>
      <c r="N10" s="103">
        <f t="shared" si="2"/>
        <v>2</v>
      </c>
      <c r="O10" s="103" t="s">
        <v>12</v>
      </c>
      <c r="P10" s="103"/>
      <c r="Q10" s="9"/>
      <c r="R10" s="9"/>
      <c r="S10" s="9"/>
      <c r="T10" s="33" t="s">
        <v>1218</v>
      </c>
      <c r="U10" s="16" t="s">
        <v>1624</v>
      </c>
      <c r="V10" s="33" t="s">
        <v>1625</v>
      </c>
      <c r="W10" s="34" t="str">
        <f t="shared" si="3"/>
        <v/>
      </c>
      <c r="X10" s="33">
        <v>1</v>
      </c>
      <c r="Y10" s="34" t="e">
        <f t="shared" si="4"/>
        <v>#VALUE!</v>
      </c>
      <c r="Z10" s="33" t="s">
        <v>1626</v>
      </c>
      <c r="AA10" s="33" t="s">
        <v>1627</v>
      </c>
      <c r="AB10" s="35">
        <v>45539</v>
      </c>
      <c r="AC10" s="9"/>
      <c r="AD10" s="10"/>
      <c r="AE10" s="10"/>
      <c r="AF10" s="10"/>
      <c r="AG10" s="10"/>
      <c r="AH10" s="10"/>
      <c r="AI10" s="11"/>
      <c r="AJ10" s="10"/>
      <c r="AK10" s="10"/>
      <c r="AL10" s="10"/>
      <c r="AM10" s="10"/>
      <c r="AN10" s="10"/>
    </row>
    <row r="11" spans="1:40" s="12" customFormat="1" ht="41.25" customHeight="1" x14ac:dyDescent="0.2">
      <c r="A11" s="111" t="s">
        <v>911</v>
      </c>
      <c r="B11" s="106" t="s">
        <v>20</v>
      </c>
      <c r="C11" s="103" t="s">
        <v>856</v>
      </c>
      <c r="D11" s="145" t="s">
        <v>21</v>
      </c>
      <c r="E11" s="103"/>
      <c r="F11" s="104">
        <f>G11*$C$168</f>
        <v>1475.004314</v>
      </c>
      <c r="G11" s="104">
        <v>83.89</v>
      </c>
      <c r="H11" s="61" t="s">
        <v>1228</v>
      </c>
      <c r="I11" s="103">
        <f t="shared" si="0"/>
        <v>0</v>
      </c>
      <c r="J11" s="103">
        <f t="shared" si="1"/>
        <v>0</v>
      </c>
      <c r="K11" s="103">
        <v>1</v>
      </c>
      <c r="L11" s="103">
        <v>1</v>
      </c>
      <c r="M11" s="103">
        <v>1</v>
      </c>
      <c r="N11" s="103">
        <f t="shared" si="2"/>
        <v>1</v>
      </c>
      <c r="O11" s="103" t="s">
        <v>12</v>
      </c>
      <c r="P11" s="103"/>
      <c r="Q11" s="9"/>
      <c r="R11" s="9"/>
      <c r="S11" s="9"/>
      <c r="T11" s="33" t="s">
        <v>1218</v>
      </c>
      <c r="U11" s="233" t="s">
        <v>1628</v>
      </c>
      <c r="V11" s="33" t="str">
        <f t="shared" ref="V11:V28" si="5">IFERROR((VLOOKUP(U11,$C$9:$D$169,2,FALSE)),"")</f>
        <v>NPJ-180E</v>
      </c>
      <c r="W11" s="34">
        <f t="shared" si="3"/>
        <v>0</v>
      </c>
      <c r="X11" s="33">
        <v>1</v>
      </c>
      <c r="Y11" s="34">
        <f t="shared" si="4"/>
        <v>0</v>
      </c>
      <c r="Z11" s="33" t="s">
        <v>1629</v>
      </c>
      <c r="AA11" s="33" t="s">
        <v>1170</v>
      </c>
      <c r="AB11" s="35">
        <v>45539</v>
      </c>
      <c r="AC11" s="9"/>
      <c r="AD11" s="10"/>
      <c r="AE11" s="10"/>
      <c r="AF11" s="10"/>
      <c r="AG11" s="10"/>
      <c r="AH11" s="10"/>
      <c r="AI11" s="11"/>
      <c r="AJ11" s="10"/>
      <c r="AK11" s="10"/>
      <c r="AL11" s="10"/>
      <c r="AM11" s="10"/>
      <c r="AN11" s="10"/>
    </row>
    <row r="12" spans="1:40" s="12" customFormat="1" ht="41.25" customHeight="1" x14ac:dyDescent="0.2">
      <c r="A12" s="103"/>
      <c r="B12" s="106" t="s">
        <v>19</v>
      </c>
      <c r="C12" s="103"/>
      <c r="D12" s="145"/>
      <c r="E12" s="103"/>
      <c r="F12" s="104">
        <f>G12*$C$168</f>
        <v>0</v>
      </c>
      <c r="G12" s="104"/>
      <c r="H12" s="61" t="s">
        <v>1139</v>
      </c>
      <c r="I12" s="103">
        <f t="shared" si="0"/>
        <v>0</v>
      </c>
      <c r="J12" s="103">
        <f t="shared" si="1"/>
        <v>0</v>
      </c>
      <c r="K12" s="103">
        <v>1</v>
      </c>
      <c r="L12" s="103">
        <v>1</v>
      </c>
      <c r="M12" s="103">
        <v>2</v>
      </c>
      <c r="N12" s="103">
        <f t="shared" si="2"/>
        <v>1</v>
      </c>
      <c r="O12" s="103" t="s">
        <v>12</v>
      </c>
      <c r="P12" s="103"/>
      <c r="Q12" s="9"/>
      <c r="R12" s="9"/>
      <c r="S12" s="9"/>
      <c r="T12" s="33" t="s">
        <v>1218</v>
      </c>
      <c r="U12" s="248" t="s">
        <v>147</v>
      </c>
      <c r="V12" s="33" t="str">
        <f t="shared" si="5"/>
        <v>SMT16GWUU-E BUSH</v>
      </c>
      <c r="W12" s="34">
        <f t="shared" si="3"/>
        <v>590</v>
      </c>
      <c r="X12" s="33">
        <v>2</v>
      </c>
      <c r="Y12" s="34">
        <f t="shared" si="4"/>
        <v>1180</v>
      </c>
      <c r="Z12" s="33" t="s">
        <v>1472</v>
      </c>
      <c r="AA12" s="33" t="s">
        <v>1568</v>
      </c>
      <c r="AB12" s="35">
        <v>45547</v>
      </c>
      <c r="AC12" s="9"/>
      <c r="AD12" s="10"/>
      <c r="AE12" s="10"/>
      <c r="AF12" s="10"/>
      <c r="AG12" s="10"/>
      <c r="AH12" s="10"/>
      <c r="AI12" s="11"/>
      <c r="AJ12" s="10"/>
      <c r="AK12" s="10"/>
      <c r="AL12" s="10"/>
      <c r="AM12" s="10"/>
      <c r="AN12" s="10"/>
    </row>
    <row r="13" spans="1:40" s="12" customFormat="1" ht="41.25" customHeight="1" x14ac:dyDescent="0.2">
      <c r="A13" s="103"/>
      <c r="B13" s="106" t="s">
        <v>49</v>
      </c>
      <c r="C13" s="103" t="s">
        <v>815</v>
      </c>
      <c r="D13" s="145" t="s">
        <v>50</v>
      </c>
      <c r="E13" s="103"/>
      <c r="F13" s="104">
        <f>G13*$C$168</f>
        <v>1527.9982703999999</v>
      </c>
      <c r="G13" s="104">
        <v>86.903999999999996</v>
      </c>
      <c r="H13" s="61" t="s">
        <v>1226</v>
      </c>
      <c r="I13" s="103">
        <f t="shared" si="0"/>
        <v>0</v>
      </c>
      <c r="J13" s="103">
        <f t="shared" si="1"/>
        <v>0</v>
      </c>
      <c r="K13" s="103">
        <v>6</v>
      </c>
      <c r="L13" s="103">
        <v>4</v>
      </c>
      <c r="M13" s="103">
        <v>10</v>
      </c>
      <c r="N13" s="103">
        <f t="shared" si="2"/>
        <v>6</v>
      </c>
      <c r="O13" s="103" t="s">
        <v>22</v>
      </c>
      <c r="P13" s="103"/>
      <c r="Q13" s="9"/>
      <c r="R13" s="9"/>
      <c r="S13" s="9"/>
      <c r="T13" s="33" t="s">
        <v>1216</v>
      </c>
      <c r="U13" s="248" t="s">
        <v>1647</v>
      </c>
      <c r="V13" s="33" t="str">
        <f t="shared" si="5"/>
        <v>FR-D720</v>
      </c>
      <c r="W13" s="34">
        <f t="shared" si="3"/>
        <v>1235</v>
      </c>
      <c r="X13" s="33">
        <v>2</v>
      </c>
      <c r="Y13" s="34">
        <f t="shared" si="4"/>
        <v>2470</v>
      </c>
      <c r="Z13" s="33" t="s">
        <v>1472</v>
      </c>
      <c r="AA13" s="33" t="s">
        <v>1568</v>
      </c>
      <c r="AB13" s="35">
        <v>45547</v>
      </c>
      <c r="AC13" s="9"/>
      <c r="AD13" s="10"/>
      <c r="AE13" s="10"/>
      <c r="AF13" s="10"/>
      <c r="AG13" s="10"/>
      <c r="AH13" s="10"/>
      <c r="AI13" s="11"/>
      <c r="AJ13" s="10"/>
      <c r="AK13" s="10"/>
      <c r="AL13" s="10"/>
      <c r="AM13" s="10"/>
      <c r="AN13" s="10"/>
    </row>
    <row r="14" spans="1:40" s="12" customFormat="1" ht="41.25" customHeight="1" x14ac:dyDescent="0.2">
      <c r="A14" s="103"/>
      <c r="B14" s="106" t="s">
        <v>42</v>
      </c>
      <c r="C14" s="103" t="s">
        <v>860</v>
      </c>
      <c r="D14" s="145" t="s">
        <v>43</v>
      </c>
      <c r="E14" s="103"/>
      <c r="F14" s="104">
        <f>G14*$C$168</f>
        <v>2970.0000442</v>
      </c>
      <c r="G14" s="104">
        <v>168.917</v>
      </c>
      <c r="H14" s="61" t="s">
        <v>1226</v>
      </c>
      <c r="I14" s="103">
        <f t="shared" si="0"/>
        <v>0</v>
      </c>
      <c r="J14" s="103">
        <f t="shared" si="1"/>
        <v>0</v>
      </c>
      <c r="K14" s="103">
        <v>2</v>
      </c>
      <c r="L14" s="103">
        <v>2</v>
      </c>
      <c r="M14" s="103">
        <v>4</v>
      </c>
      <c r="N14" s="103">
        <f t="shared" si="2"/>
        <v>2</v>
      </c>
      <c r="O14" s="103" t="s">
        <v>22</v>
      </c>
      <c r="P14" s="103"/>
      <c r="Q14" s="9"/>
      <c r="R14" s="9"/>
      <c r="S14" s="9"/>
      <c r="T14" s="33"/>
      <c r="U14" s="33"/>
      <c r="V14" s="33" t="str">
        <f t="shared" si="5"/>
        <v/>
      </c>
      <c r="W14" s="34" t="str">
        <f t="shared" si="3"/>
        <v/>
      </c>
      <c r="X14" s="33"/>
      <c r="Y14" s="34" t="e">
        <f t="shared" si="4"/>
        <v>#VALUE!</v>
      </c>
      <c r="Z14" s="33"/>
      <c r="AA14" s="33"/>
      <c r="AB14" s="35"/>
      <c r="AC14" s="9"/>
      <c r="AD14" s="10"/>
      <c r="AE14" s="10"/>
      <c r="AF14" s="10"/>
      <c r="AG14" s="10"/>
      <c r="AH14" s="10"/>
      <c r="AI14" s="11"/>
      <c r="AJ14" s="10"/>
      <c r="AK14" s="10"/>
      <c r="AL14" s="10"/>
      <c r="AM14" s="10"/>
      <c r="AN14" s="10"/>
    </row>
    <row r="15" spans="1:40" s="12" customFormat="1" ht="41.25" customHeight="1" x14ac:dyDescent="0.2">
      <c r="A15" s="103"/>
      <c r="B15" s="106" t="s">
        <v>46</v>
      </c>
      <c r="C15" s="103" t="s">
        <v>48</v>
      </c>
      <c r="D15" s="145" t="s">
        <v>47</v>
      </c>
      <c r="E15" s="103" t="s">
        <v>1136</v>
      </c>
      <c r="F15" s="104">
        <v>780</v>
      </c>
      <c r="G15" s="104"/>
      <c r="H15" s="61" t="s">
        <v>1226</v>
      </c>
      <c r="I15" s="103">
        <f t="shared" si="0"/>
        <v>0</v>
      </c>
      <c r="J15" s="103">
        <f t="shared" si="1"/>
        <v>0</v>
      </c>
      <c r="K15" s="103">
        <v>1</v>
      </c>
      <c r="L15" s="103">
        <v>1</v>
      </c>
      <c r="M15" s="103">
        <v>2</v>
      </c>
      <c r="N15" s="103">
        <f t="shared" si="2"/>
        <v>1</v>
      </c>
      <c r="O15" s="103" t="s">
        <v>22</v>
      </c>
      <c r="P15" s="103"/>
      <c r="Q15" s="9"/>
      <c r="R15" s="9"/>
      <c r="S15" s="9"/>
      <c r="T15" s="33"/>
      <c r="U15" s="173"/>
      <c r="V15" s="33" t="str">
        <f t="shared" si="5"/>
        <v/>
      </c>
      <c r="W15" s="34" t="str">
        <f t="shared" si="3"/>
        <v/>
      </c>
      <c r="X15" s="33"/>
      <c r="Y15" s="34" t="e">
        <f t="shared" si="4"/>
        <v>#VALUE!</v>
      </c>
      <c r="Z15" s="33"/>
      <c r="AA15" s="33"/>
      <c r="AB15" s="35"/>
      <c r="AC15" s="9"/>
      <c r="AD15" s="10"/>
      <c r="AE15" s="10"/>
      <c r="AF15" s="10"/>
      <c r="AG15" s="10"/>
      <c r="AH15" s="10"/>
      <c r="AI15" s="11"/>
      <c r="AJ15" s="10"/>
      <c r="AK15" s="10"/>
      <c r="AL15" s="10"/>
      <c r="AM15" s="10"/>
      <c r="AN15" s="10"/>
    </row>
    <row r="16" spans="1:40" s="12" customFormat="1" ht="41.25" customHeight="1" x14ac:dyDescent="0.2">
      <c r="A16" s="111" t="s">
        <v>911</v>
      </c>
      <c r="B16" s="106" t="s">
        <v>28</v>
      </c>
      <c r="C16" s="103" t="s">
        <v>29</v>
      </c>
      <c r="D16" s="145" t="s">
        <v>28</v>
      </c>
      <c r="E16" s="103" t="s">
        <v>1136</v>
      </c>
      <c r="F16" s="104">
        <v>780</v>
      </c>
      <c r="G16" s="104"/>
      <c r="H16" s="61" t="s">
        <v>1228</v>
      </c>
      <c r="I16" s="103">
        <f t="shared" si="0"/>
        <v>0</v>
      </c>
      <c r="J16" s="103">
        <f t="shared" si="1"/>
        <v>0</v>
      </c>
      <c r="K16" s="103">
        <v>2</v>
      </c>
      <c r="L16" s="103">
        <v>1</v>
      </c>
      <c r="M16" s="103">
        <v>2</v>
      </c>
      <c r="N16" s="103">
        <f t="shared" si="2"/>
        <v>2</v>
      </c>
      <c r="O16" s="103" t="s">
        <v>22</v>
      </c>
      <c r="P16" s="103"/>
      <c r="Q16" s="9"/>
      <c r="R16" s="9"/>
      <c r="S16" s="9"/>
      <c r="T16" s="33"/>
      <c r="U16" s="16"/>
      <c r="V16" s="33" t="str">
        <f t="shared" si="5"/>
        <v/>
      </c>
      <c r="W16" s="34" t="str">
        <f t="shared" si="3"/>
        <v/>
      </c>
      <c r="X16" s="33"/>
      <c r="Y16" s="34" t="e">
        <f t="shared" si="4"/>
        <v>#VALUE!</v>
      </c>
      <c r="Z16" s="33"/>
      <c r="AA16" s="33"/>
      <c r="AB16" s="35"/>
      <c r="AC16" s="9"/>
      <c r="AD16" s="10"/>
      <c r="AE16" s="10"/>
      <c r="AF16" s="10"/>
      <c r="AG16" s="10"/>
      <c r="AH16" s="10"/>
      <c r="AI16" s="11"/>
      <c r="AJ16" s="10"/>
      <c r="AK16" s="10"/>
      <c r="AL16" s="10"/>
      <c r="AM16" s="10"/>
      <c r="AN16" s="10"/>
    </row>
    <row r="17" spans="1:40" s="12" customFormat="1" ht="41.25" customHeight="1" x14ac:dyDescent="0.2">
      <c r="A17" s="111" t="s">
        <v>911</v>
      </c>
      <c r="B17" s="106" t="s">
        <v>26</v>
      </c>
      <c r="C17" s="103" t="s">
        <v>831</v>
      </c>
      <c r="D17" s="145" t="s">
        <v>27</v>
      </c>
      <c r="E17" s="103" t="s">
        <v>1136</v>
      </c>
      <c r="F17" s="104">
        <v>780</v>
      </c>
      <c r="G17" s="104"/>
      <c r="H17" s="61" t="s">
        <v>1228</v>
      </c>
      <c r="I17" s="103">
        <f t="shared" si="0"/>
        <v>0</v>
      </c>
      <c r="J17" s="103">
        <f t="shared" si="1"/>
        <v>0</v>
      </c>
      <c r="K17" s="103">
        <v>2</v>
      </c>
      <c r="L17" s="103">
        <v>1</v>
      </c>
      <c r="M17" s="103">
        <v>2</v>
      </c>
      <c r="N17" s="103">
        <f t="shared" si="2"/>
        <v>2</v>
      </c>
      <c r="O17" s="103" t="s">
        <v>22</v>
      </c>
      <c r="P17" s="103"/>
      <c r="Q17" s="9"/>
      <c r="R17" s="9"/>
      <c r="S17" s="9"/>
      <c r="T17" s="33"/>
      <c r="U17" s="179"/>
      <c r="V17" s="33" t="str">
        <f t="shared" si="5"/>
        <v/>
      </c>
      <c r="W17" s="34" t="str">
        <f t="shared" si="3"/>
        <v/>
      </c>
      <c r="X17" s="33"/>
      <c r="Y17" s="34" t="e">
        <f t="shared" ref="Y17" si="6">W17*X17</f>
        <v>#VALUE!</v>
      </c>
      <c r="Z17" s="33"/>
      <c r="AA17" s="33"/>
      <c r="AB17" s="35"/>
      <c r="AC17" s="9"/>
      <c r="AD17" s="10"/>
      <c r="AE17" s="10"/>
      <c r="AF17" s="10"/>
      <c r="AG17" s="10"/>
      <c r="AH17" s="10"/>
      <c r="AI17" s="11"/>
      <c r="AJ17" s="10"/>
      <c r="AK17" s="10"/>
      <c r="AL17" s="10"/>
      <c r="AM17" s="10"/>
      <c r="AN17" s="10"/>
    </row>
    <row r="18" spans="1:40" s="12" customFormat="1" ht="41.25" customHeight="1" x14ac:dyDescent="0.2">
      <c r="A18" s="111" t="s">
        <v>911</v>
      </c>
      <c r="B18" s="106" t="s">
        <v>39</v>
      </c>
      <c r="C18" s="103" t="s">
        <v>41</v>
      </c>
      <c r="D18" s="145" t="s">
        <v>40</v>
      </c>
      <c r="E18" s="103"/>
      <c r="F18" s="104">
        <v>780</v>
      </c>
      <c r="G18" s="104"/>
      <c r="H18" s="61" t="s">
        <v>1353</v>
      </c>
      <c r="I18" s="103">
        <f t="shared" si="0"/>
        <v>0</v>
      </c>
      <c r="J18" s="103">
        <f t="shared" si="1"/>
        <v>0</v>
      </c>
      <c r="K18" s="103">
        <v>1</v>
      </c>
      <c r="L18" s="103">
        <v>1</v>
      </c>
      <c r="M18" s="103">
        <v>3</v>
      </c>
      <c r="N18" s="103">
        <f t="shared" si="2"/>
        <v>1</v>
      </c>
      <c r="O18" s="103" t="s">
        <v>22</v>
      </c>
      <c r="P18" s="103"/>
      <c r="Q18" s="9"/>
      <c r="R18" s="9"/>
      <c r="S18" s="9"/>
      <c r="T18" s="33"/>
      <c r="U18" s="33"/>
      <c r="V18" s="33" t="str">
        <f t="shared" si="5"/>
        <v/>
      </c>
      <c r="W18" s="34" t="str">
        <f t="shared" ref="W18:W28" si="7">IFERROR((VLOOKUP(V18,$D$9:$F$169,2,FALSE)),"")</f>
        <v/>
      </c>
      <c r="X18" s="33"/>
      <c r="Y18" s="34"/>
      <c r="Z18" s="33"/>
      <c r="AA18" s="33"/>
      <c r="AB18" s="35"/>
      <c r="AC18" s="9"/>
      <c r="AD18" s="10"/>
      <c r="AE18" s="10"/>
      <c r="AF18" s="10"/>
      <c r="AG18" s="10"/>
      <c r="AH18" s="10"/>
      <c r="AI18" s="11"/>
      <c r="AJ18" s="10"/>
      <c r="AK18" s="10"/>
      <c r="AL18" s="10"/>
      <c r="AM18" s="10"/>
      <c r="AN18" s="10"/>
    </row>
    <row r="19" spans="1:40" s="12" customFormat="1" ht="41.25" customHeight="1" x14ac:dyDescent="0.2">
      <c r="A19" s="103"/>
      <c r="B19" s="106" t="s">
        <v>30</v>
      </c>
      <c r="C19" s="103" t="s">
        <v>828</v>
      </c>
      <c r="D19" s="145" t="s">
        <v>35</v>
      </c>
      <c r="E19" s="103"/>
      <c r="F19" s="104">
        <v>3500</v>
      </c>
      <c r="G19" s="104"/>
      <c r="H19" s="61" t="s">
        <v>1226</v>
      </c>
      <c r="I19" s="103">
        <f t="shared" si="0"/>
        <v>0</v>
      </c>
      <c r="J19" s="103">
        <f t="shared" si="1"/>
        <v>0</v>
      </c>
      <c r="K19" s="103">
        <v>4</v>
      </c>
      <c r="L19" s="103">
        <v>2</v>
      </c>
      <c r="M19" s="103">
        <v>4</v>
      </c>
      <c r="N19" s="103">
        <f t="shared" si="2"/>
        <v>4</v>
      </c>
      <c r="O19" s="103" t="s">
        <v>22</v>
      </c>
      <c r="P19" s="103"/>
      <c r="Q19" s="9"/>
      <c r="R19" s="9"/>
      <c r="S19" s="9"/>
      <c r="T19" s="33"/>
      <c r="U19" s="73"/>
      <c r="V19" s="33" t="str">
        <f t="shared" si="5"/>
        <v/>
      </c>
      <c r="W19" s="34" t="str">
        <f t="shared" si="7"/>
        <v/>
      </c>
      <c r="X19" s="33"/>
      <c r="Y19" s="34"/>
      <c r="Z19" s="33"/>
      <c r="AA19" s="33"/>
      <c r="AB19" s="35"/>
      <c r="AC19" s="9"/>
      <c r="AD19" s="10"/>
      <c r="AE19" s="10"/>
      <c r="AF19" s="10"/>
      <c r="AG19" s="10"/>
      <c r="AH19" s="10"/>
      <c r="AI19" s="11"/>
      <c r="AJ19" s="10"/>
      <c r="AK19" s="10"/>
      <c r="AL19" s="10"/>
      <c r="AM19" s="10"/>
      <c r="AN19" s="10"/>
    </row>
    <row r="20" spans="1:40" s="12" customFormat="1" ht="41.25" customHeight="1" x14ac:dyDescent="0.2">
      <c r="A20" s="103"/>
      <c r="B20" s="106" t="s">
        <v>33</v>
      </c>
      <c r="C20" s="103" t="s">
        <v>832</v>
      </c>
      <c r="D20" s="145" t="s">
        <v>34</v>
      </c>
      <c r="E20" s="103"/>
      <c r="F20" s="104">
        <v>3250</v>
      </c>
      <c r="G20" s="104"/>
      <c r="H20" s="61" t="s">
        <v>1226</v>
      </c>
      <c r="I20" s="103">
        <f t="shared" si="0"/>
        <v>0</v>
      </c>
      <c r="J20" s="103">
        <f t="shared" si="1"/>
        <v>0</v>
      </c>
      <c r="K20" s="103">
        <v>1</v>
      </c>
      <c r="L20" s="103">
        <v>2</v>
      </c>
      <c r="M20" s="103">
        <v>3</v>
      </c>
      <c r="N20" s="103">
        <f t="shared" si="2"/>
        <v>1</v>
      </c>
      <c r="O20" s="103" t="s">
        <v>22</v>
      </c>
      <c r="P20" s="103"/>
      <c r="Q20" s="9"/>
      <c r="R20" s="9"/>
      <c r="S20" s="9"/>
      <c r="T20" s="33"/>
      <c r="U20" s="73"/>
      <c r="V20" s="33" t="str">
        <f t="shared" si="5"/>
        <v/>
      </c>
      <c r="W20" s="34" t="str">
        <f t="shared" si="7"/>
        <v/>
      </c>
      <c r="X20" s="33"/>
      <c r="Y20" s="34"/>
      <c r="Z20" s="33"/>
      <c r="AA20" s="33"/>
      <c r="AB20" s="35"/>
      <c r="AC20" s="9"/>
      <c r="AD20" s="10"/>
      <c r="AE20" s="10"/>
      <c r="AF20" s="10"/>
      <c r="AG20" s="10"/>
      <c r="AH20" s="10"/>
      <c r="AI20" s="11"/>
      <c r="AJ20" s="10"/>
      <c r="AK20" s="10"/>
      <c r="AL20" s="10"/>
      <c r="AM20" s="10"/>
      <c r="AN20" s="10"/>
    </row>
    <row r="21" spans="1:40" s="12" customFormat="1" ht="41.25" customHeight="1" x14ac:dyDescent="0.2">
      <c r="A21" s="103"/>
      <c r="B21" s="106" t="s">
        <v>36</v>
      </c>
      <c r="C21" s="103" t="s">
        <v>38</v>
      </c>
      <c r="D21" s="145" t="s">
        <v>37</v>
      </c>
      <c r="E21" s="103"/>
      <c r="F21" s="104">
        <v>2590</v>
      </c>
      <c r="G21" s="104"/>
      <c r="H21" s="61" t="s">
        <v>1226</v>
      </c>
      <c r="I21" s="103">
        <f t="shared" si="0"/>
        <v>0</v>
      </c>
      <c r="J21" s="103">
        <f t="shared" si="1"/>
        <v>0</v>
      </c>
      <c r="K21" s="103">
        <v>1</v>
      </c>
      <c r="L21" s="103">
        <v>2</v>
      </c>
      <c r="M21" s="103">
        <v>3</v>
      </c>
      <c r="N21" s="103">
        <f t="shared" si="2"/>
        <v>1</v>
      </c>
      <c r="O21" s="103" t="s">
        <v>22</v>
      </c>
      <c r="P21" s="103"/>
      <c r="Q21" s="9"/>
      <c r="R21" s="9"/>
      <c r="S21" s="9"/>
      <c r="T21" s="33"/>
      <c r="U21" s="33"/>
      <c r="V21" s="33" t="str">
        <f t="shared" si="5"/>
        <v/>
      </c>
      <c r="W21" s="34" t="str">
        <f t="shared" si="7"/>
        <v/>
      </c>
      <c r="X21" s="33"/>
      <c r="Y21" s="34"/>
      <c r="Z21" s="33"/>
      <c r="AA21" s="33"/>
      <c r="AB21" s="35"/>
      <c r="AC21" s="9"/>
      <c r="AD21" s="10"/>
      <c r="AE21" s="10"/>
      <c r="AF21" s="10"/>
      <c r="AG21" s="10"/>
      <c r="AH21" s="10"/>
      <c r="AI21" s="11"/>
      <c r="AJ21" s="10"/>
      <c r="AK21" s="10"/>
      <c r="AL21" s="10"/>
      <c r="AM21" s="10"/>
      <c r="AN21" s="10"/>
    </row>
    <row r="22" spans="1:40" s="12" customFormat="1" ht="41.25" customHeight="1" x14ac:dyDescent="0.2">
      <c r="A22" s="103"/>
      <c r="B22" s="106" t="s">
        <v>30</v>
      </c>
      <c r="C22" s="103" t="s">
        <v>32</v>
      </c>
      <c r="D22" s="145" t="s">
        <v>31</v>
      </c>
      <c r="E22" s="103"/>
      <c r="F22" s="104">
        <v>2541</v>
      </c>
      <c r="G22" s="104"/>
      <c r="H22" s="61" t="s">
        <v>1226</v>
      </c>
      <c r="I22" s="103">
        <f t="shared" si="0"/>
        <v>0</v>
      </c>
      <c r="J22" s="103">
        <f t="shared" si="1"/>
        <v>0</v>
      </c>
      <c r="K22" s="103">
        <v>2</v>
      </c>
      <c r="L22" s="103">
        <v>1</v>
      </c>
      <c r="M22" s="103">
        <v>2</v>
      </c>
      <c r="N22" s="103">
        <f t="shared" si="2"/>
        <v>2</v>
      </c>
      <c r="O22" s="103" t="s">
        <v>22</v>
      </c>
      <c r="P22" s="103"/>
      <c r="Q22" s="9"/>
      <c r="R22" s="9"/>
      <c r="S22" s="9"/>
      <c r="T22" s="33"/>
      <c r="U22" s="73"/>
      <c r="V22" s="33" t="str">
        <f t="shared" si="5"/>
        <v/>
      </c>
      <c r="W22" s="34" t="str">
        <f t="shared" si="7"/>
        <v/>
      </c>
      <c r="X22" s="33"/>
      <c r="Y22" s="34"/>
      <c r="Z22" s="33"/>
      <c r="AA22" s="33"/>
      <c r="AB22" s="35"/>
      <c r="AC22" s="9"/>
      <c r="AD22" s="10"/>
      <c r="AE22" s="10"/>
      <c r="AF22" s="10"/>
      <c r="AG22" s="10"/>
      <c r="AH22" s="10"/>
      <c r="AI22" s="11"/>
      <c r="AJ22" s="10"/>
      <c r="AK22" s="10"/>
      <c r="AL22" s="10"/>
      <c r="AM22" s="10"/>
      <c r="AN22" s="10"/>
    </row>
    <row r="23" spans="1:40" s="12" customFormat="1" ht="41.25" customHeight="1" x14ac:dyDescent="0.2">
      <c r="A23" s="103"/>
      <c r="B23" s="106" t="s">
        <v>52</v>
      </c>
      <c r="C23" s="103" t="s">
        <v>982</v>
      </c>
      <c r="D23" s="145" t="s">
        <v>51</v>
      </c>
      <c r="E23" s="103"/>
      <c r="F23" s="104">
        <v>23.59</v>
      </c>
      <c r="G23" s="104"/>
      <c r="H23" s="61" t="s">
        <v>1226</v>
      </c>
      <c r="I23" s="103">
        <f t="shared" si="0"/>
        <v>0</v>
      </c>
      <c r="J23" s="103">
        <f t="shared" si="1"/>
        <v>0</v>
      </c>
      <c r="K23" s="103">
        <v>5</v>
      </c>
      <c r="L23" s="103">
        <v>2</v>
      </c>
      <c r="M23" s="103">
        <v>5</v>
      </c>
      <c r="N23" s="103">
        <f t="shared" si="2"/>
        <v>5</v>
      </c>
      <c r="O23" s="103" t="s">
        <v>22</v>
      </c>
      <c r="P23" s="103"/>
      <c r="Q23" s="9"/>
      <c r="R23" s="9"/>
      <c r="S23" s="9"/>
      <c r="T23" s="33"/>
      <c r="U23" s="33"/>
      <c r="V23" s="33" t="str">
        <f t="shared" si="5"/>
        <v/>
      </c>
      <c r="W23" s="34" t="str">
        <f t="shared" si="7"/>
        <v/>
      </c>
      <c r="X23" s="33"/>
      <c r="Y23" s="34"/>
      <c r="Z23" s="33"/>
      <c r="AA23" s="33"/>
      <c r="AB23" s="35"/>
      <c r="AC23" s="9"/>
      <c r="AD23" s="10"/>
      <c r="AE23" s="10"/>
      <c r="AF23" s="10"/>
      <c r="AG23" s="10"/>
      <c r="AH23" s="10"/>
      <c r="AI23" s="11"/>
      <c r="AJ23" s="10"/>
      <c r="AK23" s="10"/>
      <c r="AL23" s="10"/>
      <c r="AM23" s="10"/>
      <c r="AN23" s="10"/>
    </row>
    <row r="24" spans="1:40" s="12" customFormat="1" ht="41.25" customHeight="1" x14ac:dyDescent="0.2">
      <c r="A24" s="103"/>
      <c r="B24" s="106" t="s">
        <v>25</v>
      </c>
      <c r="C24" s="103" t="s">
        <v>858</v>
      </c>
      <c r="D24" s="145" t="s">
        <v>859</v>
      </c>
      <c r="E24" s="103"/>
      <c r="F24" s="104">
        <v>52.63</v>
      </c>
      <c r="G24" s="104"/>
      <c r="H24" s="61" t="s">
        <v>1137</v>
      </c>
      <c r="I24" s="103">
        <f t="shared" si="0"/>
        <v>0</v>
      </c>
      <c r="J24" s="103">
        <f t="shared" si="1"/>
        <v>0</v>
      </c>
      <c r="K24" s="103">
        <v>1</v>
      </c>
      <c r="L24" s="103">
        <v>1</v>
      </c>
      <c r="M24" s="103">
        <v>2</v>
      </c>
      <c r="N24" s="103">
        <f t="shared" si="2"/>
        <v>1</v>
      </c>
      <c r="O24" s="103" t="s">
        <v>22</v>
      </c>
      <c r="P24" s="103"/>
      <c r="Q24" s="9"/>
      <c r="R24" s="9"/>
      <c r="S24" s="9"/>
      <c r="T24" s="33"/>
      <c r="U24" s="72"/>
      <c r="V24" s="33" t="str">
        <f t="shared" si="5"/>
        <v/>
      </c>
      <c r="W24" s="34" t="str">
        <f t="shared" si="7"/>
        <v/>
      </c>
      <c r="X24" s="33"/>
      <c r="Y24" s="34" t="e">
        <f>W24*X24</f>
        <v>#VALUE!</v>
      </c>
      <c r="Z24" s="34"/>
      <c r="AA24" s="33"/>
      <c r="AB24" s="35"/>
      <c r="AC24" s="9"/>
      <c r="AD24" s="10"/>
      <c r="AE24" s="10"/>
      <c r="AF24" s="10"/>
      <c r="AG24" s="10"/>
      <c r="AH24" s="10"/>
      <c r="AI24" s="11"/>
      <c r="AJ24" s="10"/>
      <c r="AK24" s="10"/>
      <c r="AL24" s="10"/>
      <c r="AM24" s="10"/>
      <c r="AN24" s="10"/>
    </row>
    <row r="25" spans="1:40" s="12" customFormat="1" ht="41.25" customHeight="1" x14ac:dyDescent="0.2">
      <c r="A25" s="103"/>
      <c r="B25" s="106" t="s">
        <v>23</v>
      </c>
      <c r="C25" s="103" t="s">
        <v>857</v>
      </c>
      <c r="D25" s="145" t="s">
        <v>24</v>
      </c>
      <c r="E25" s="103"/>
      <c r="F25" s="104">
        <v>58.26</v>
      </c>
      <c r="G25" s="104"/>
      <c r="H25" s="61" t="s">
        <v>1226</v>
      </c>
      <c r="I25" s="103">
        <f t="shared" si="0"/>
        <v>0</v>
      </c>
      <c r="J25" s="103">
        <f t="shared" si="1"/>
        <v>0</v>
      </c>
      <c r="K25" s="103">
        <v>1</v>
      </c>
      <c r="L25" s="103">
        <v>1</v>
      </c>
      <c r="M25" s="103">
        <v>3</v>
      </c>
      <c r="N25" s="103">
        <f t="shared" si="2"/>
        <v>1</v>
      </c>
      <c r="O25" s="103" t="s">
        <v>22</v>
      </c>
      <c r="P25" s="103"/>
      <c r="Q25" s="9"/>
      <c r="R25" s="9"/>
      <c r="S25" s="9"/>
      <c r="T25" s="33"/>
      <c r="U25" s="16"/>
      <c r="V25" s="33" t="str">
        <f t="shared" si="5"/>
        <v/>
      </c>
      <c r="W25" s="34" t="str">
        <f t="shared" si="7"/>
        <v/>
      </c>
      <c r="X25" s="33"/>
      <c r="Y25" s="34" t="e">
        <f>W25*X25</f>
        <v>#VALUE!</v>
      </c>
      <c r="Z25" s="33"/>
      <c r="AA25" s="33"/>
      <c r="AB25" s="35"/>
      <c r="AC25" s="9"/>
      <c r="AD25" s="10"/>
      <c r="AE25" s="10"/>
      <c r="AF25" s="10"/>
      <c r="AG25" s="10"/>
      <c r="AH25" s="10"/>
      <c r="AI25" s="11"/>
      <c r="AJ25" s="10"/>
      <c r="AK25" s="10"/>
      <c r="AL25" s="10"/>
      <c r="AM25" s="10"/>
      <c r="AN25" s="10"/>
    </row>
    <row r="26" spans="1:40" s="12" customFormat="1" ht="41.25" customHeight="1" x14ac:dyDescent="0.2">
      <c r="A26" s="103"/>
      <c r="B26" s="106" t="s">
        <v>44</v>
      </c>
      <c r="C26" s="103" t="s">
        <v>45</v>
      </c>
      <c r="D26" s="145" t="s">
        <v>973</v>
      </c>
      <c r="E26" s="103"/>
      <c r="F26" s="104">
        <f>G26*$C$168</f>
        <v>12229.999412399999</v>
      </c>
      <c r="G26" s="104">
        <v>695.57399999999996</v>
      </c>
      <c r="H26" s="61" t="s">
        <v>1226</v>
      </c>
      <c r="I26" s="103">
        <f t="shared" si="0"/>
        <v>0</v>
      </c>
      <c r="J26" s="103">
        <f t="shared" si="1"/>
        <v>0</v>
      </c>
      <c r="K26" s="103">
        <v>1</v>
      </c>
      <c r="L26" s="103">
        <v>1</v>
      </c>
      <c r="M26" s="103">
        <v>2</v>
      </c>
      <c r="N26" s="103">
        <f t="shared" si="2"/>
        <v>1</v>
      </c>
      <c r="O26" s="103" t="s">
        <v>22</v>
      </c>
      <c r="P26" s="103"/>
      <c r="Q26" s="9"/>
      <c r="R26" s="9"/>
      <c r="S26" s="9"/>
      <c r="T26" s="33"/>
      <c r="U26" s="33"/>
      <c r="V26" s="33" t="str">
        <f t="shared" si="5"/>
        <v/>
      </c>
      <c r="W26" s="34" t="str">
        <f t="shared" si="7"/>
        <v/>
      </c>
      <c r="X26" s="33"/>
      <c r="Y26" s="34"/>
      <c r="Z26" s="33"/>
      <c r="AA26" s="33"/>
      <c r="AB26" s="35"/>
      <c r="AC26" s="9"/>
      <c r="AD26" s="10"/>
      <c r="AE26" s="10"/>
      <c r="AF26" s="10"/>
      <c r="AG26" s="10"/>
      <c r="AH26" s="10"/>
      <c r="AI26" s="11"/>
      <c r="AJ26" s="10"/>
      <c r="AK26" s="10"/>
      <c r="AL26" s="10"/>
      <c r="AM26" s="10"/>
      <c r="AN26" s="10"/>
    </row>
    <row r="27" spans="1:40" s="12" customFormat="1" ht="41.25" customHeight="1" x14ac:dyDescent="0.2">
      <c r="A27" s="103"/>
      <c r="B27" s="103"/>
      <c r="C27" s="103"/>
      <c r="D27" s="145" t="s">
        <v>757</v>
      </c>
      <c r="E27" s="103"/>
      <c r="F27" s="104">
        <v>2145</v>
      </c>
      <c r="G27" s="104"/>
      <c r="H27" s="61" t="s">
        <v>1226</v>
      </c>
      <c r="I27" s="103">
        <f t="shared" si="0"/>
        <v>0</v>
      </c>
      <c r="J27" s="103">
        <f t="shared" si="1"/>
        <v>0</v>
      </c>
      <c r="K27" s="103">
        <v>0</v>
      </c>
      <c r="L27" s="103">
        <v>1</v>
      </c>
      <c r="M27" s="103">
        <v>1</v>
      </c>
      <c r="N27" s="103">
        <f t="shared" si="2"/>
        <v>0</v>
      </c>
      <c r="O27" s="103" t="s">
        <v>22</v>
      </c>
      <c r="P27" s="103"/>
      <c r="Q27" s="9"/>
      <c r="R27" s="9"/>
      <c r="S27" s="9"/>
      <c r="T27" s="33"/>
      <c r="U27" s="16"/>
      <c r="V27" s="33" t="str">
        <f t="shared" si="5"/>
        <v/>
      </c>
      <c r="W27" s="34" t="str">
        <f t="shared" si="7"/>
        <v/>
      </c>
      <c r="X27" s="33"/>
      <c r="Y27" s="34"/>
      <c r="Z27" s="33"/>
      <c r="AA27" s="33"/>
      <c r="AB27" s="35"/>
      <c r="AC27" s="9"/>
      <c r="AD27" s="10"/>
      <c r="AE27" s="10"/>
      <c r="AF27" s="10"/>
      <c r="AG27" s="10"/>
      <c r="AH27" s="10"/>
      <c r="AI27" s="11"/>
      <c r="AJ27" s="10"/>
      <c r="AK27" s="10"/>
      <c r="AL27" s="10"/>
      <c r="AM27" s="10"/>
      <c r="AN27" s="10"/>
    </row>
    <row r="28" spans="1:40" s="12" customFormat="1" ht="41.25" customHeight="1" x14ac:dyDescent="0.2">
      <c r="A28" s="103"/>
      <c r="B28" s="103"/>
      <c r="C28" s="103"/>
      <c r="D28" s="145" t="s">
        <v>758</v>
      </c>
      <c r="E28" s="103"/>
      <c r="F28" s="104">
        <v>124</v>
      </c>
      <c r="G28" s="104"/>
      <c r="H28" s="61" t="s">
        <v>1226</v>
      </c>
      <c r="I28" s="103">
        <f t="shared" si="0"/>
        <v>0</v>
      </c>
      <c r="J28" s="103">
        <f t="shared" si="1"/>
        <v>0</v>
      </c>
      <c r="K28" s="103">
        <v>1</v>
      </c>
      <c r="L28" s="103">
        <v>1</v>
      </c>
      <c r="M28" s="103">
        <v>2</v>
      </c>
      <c r="N28" s="103">
        <f t="shared" si="2"/>
        <v>1</v>
      </c>
      <c r="O28" s="103" t="s">
        <v>22</v>
      </c>
      <c r="P28" s="103"/>
      <c r="Q28" s="9"/>
      <c r="R28" s="9"/>
      <c r="S28" s="9"/>
      <c r="T28" s="33"/>
      <c r="U28" s="33"/>
      <c r="V28" s="33" t="str">
        <f t="shared" si="5"/>
        <v/>
      </c>
      <c r="W28" s="34" t="str">
        <f t="shared" si="7"/>
        <v/>
      </c>
      <c r="X28" s="33"/>
      <c r="Y28" s="34"/>
      <c r="Z28" s="33"/>
      <c r="AA28" s="33"/>
      <c r="AB28" s="35"/>
      <c r="AC28" s="9"/>
      <c r="AD28" s="10"/>
      <c r="AE28" s="10"/>
      <c r="AF28" s="10"/>
      <c r="AG28" s="10"/>
      <c r="AH28" s="10"/>
      <c r="AI28" s="11"/>
      <c r="AJ28" s="10"/>
      <c r="AK28" s="10"/>
      <c r="AL28" s="10"/>
      <c r="AM28" s="10"/>
      <c r="AN28" s="10"/>
    </row>
    <row r="29" spans="1:40" s="12" customFormat="1" ht="41.25" customHeight="1" x14ac:dyDescent="0.2">
      <c r="A29" s="103"/>
      <c r="B29" s="106" t="s">
        <v>1153</v>
      </c>
      <c r="C29" s="103" t="s">
        <v>1362</v>
      </c>
      <c r="D29" s="147" t="s">
        <v>1154</v>
      </c>
      <c r="E29" s="103"/>
      <c r="F29" s="104">
        <v>10150.33</v>
      </c>
      <c r="G29" s="104"/>
      <c r="H29" s="61" t="s">
        <v>1226</v>
      </c>
      <c r="I29" s="103">
        <f t="shared" si="0"/>
        <v>0</v>
      </c>
      <c r="J29" s="103">
        <f t="shared" si="1"/>
        <v>0</v>
      </c>
      <c r="K29" s="103">
        <v>13</v>
      </c>
      <c r="L29" s="103">
        <v>3</v>
      </c>
      <c r="M29" s="103">
        <v>8</v>
      </c>
      <c r="N29" s="103">
        <f t="shared" si="2"/>
        <v>13</v>
      </c>
      <c r="O29" s="103" t="s">
        <v>22</v>
      </c>
      <c r="P29" s="103"/>
      <c r="T29" s="63"/>
      <c r="U29" s="63"/>
      <c r="V29" s="63"/>
      <c r="W29" s="63"/>
      <c r="X29" s="63"/>
      <c r="Y29" s="63"/>
      <c r="Z29" s="63"/>
      <c r="AA29" s="33"/>
      <c r="AB29" s="63"/>
    </row>
    <row r="30" spans="1:40" s="12" customFormat="1" ht="41.25" customHeight="1" x14ac:dyDescent="0.2">
      <c r="A30" s="111" t="s">
        <v>911</v>
      </c>
      <c r="B30" s="106" t="s">
        <v>61</v>
      </c>
      <c r="C30" s="103" t="s">
        <v>62</v>
      </c>
      <c r="D30" s="144" t="s">
        <v>975</v>
      </c>
      <c r="E30" s="103"/>
      <c r="F30" s="104">
        <v>1523</v>
      </c>
      <c r="G30" s="104"/>
      <c r="H30" s="61" t="s">
        <v>1354</v>
      </c>
      <c r="I30" s="103">
        <f t="shared" si="0"/>
        <v>0</v>
      </c>
      <c r="J30" s="103">
        <f t="shared" si="1"/>
        <v>0</v>
      </c>
      <c r="K30" s="103">
        <v>1</v>
      </c>
      <c r="L30" s="103">
        <v>1</v>
      </c>
      <c r="M30" s="103">
        <v>1</v>
      </c>
      <c r="N30" s="103">
        <f t="shared" si="2"/>
        <v>1</v>
      </c>
      <c r="O30" s="103" t="s">
        <v>53</v>
      </c>
      <c r="P30" s="103"/>
      <c r="Q30" s="9"/>
      <c r="R30" s="9"/>
      <c r="S30" s="9"/>
      <c r="T30" s="33"/>
      <c r="U30" s="33"/>
      <c r="V30" s="33" t="str">
        <f t="shared" ref="V30:V61" si="8">IFERROR((VLOOKUP(U30,$C$9:$D$169,2,FALSE)),"")</f>
        <v/>
      </c>
      <c r="W30" s="34" t="str">
        <f t="shared" ref="W30:W61" si="9">IFERROR((VLOOKUP(V30,$D$9:$F$169,2,FALSE)),"")</f>
        <v/>
      </c>
      <c r="X30" s="33"/>
      <c r="Y30" s="34"/>
      <c r="Z30" s="33"/>
      <c r="AA30" s="33"/>
      <c r="AB30" s="35"/>
      <c r="AC30" s="9"/>
      <c r="AD30" s="10"/>
      <c r="AE30" s="10"/>
      <c r="AF30" s="10"/>
      <c r="AG30" s="10"/>
      <c r="AH30" s="10"/>
      <c r="AI30" s="11"/>
      <c r="AJ30" s="10"/>
      <c r="AK30" s="10"/>
      <c r="AL30" s="10"/>
      <c r="AM30" s="10"/>
      <c r="AN30" s="10"/>
    </row>
    <row r="31" spans="1:40" s="12" customFormat="1" ht="41.25" customHeight="1" x14ac:dyDescent="0.2">
      <c r="A31" s="103"/>
      <c r="B31" s="106" t="s">
        <v>58</v>
      </c>
      <c r="C31" s="103" t="s">
        <v>60</v>
      </c>
      <c r="D31" s="144" t="s">
        <v>59</v>
      </c>
      <c r="E31" s="103"/>
      <c r="F31" s="104">
        <v>1145</v>
      </c>
      <c r="G31" s="104"/>
      <c r="H31" s="61" t="s">
        <v>1226</v>
      </c>
      <c r="I31" s="103">
        <f t="shared" si="0"/>
        <v>0</v>
      </c>
      <c r="J31" s="103">
        <f t="shared" si="1"/>
        <v>0</v>
      </c>
      <c r="K31" s="103">
        <v>1</v>
      </c>
      <c r="L31" s="103">
        <v>1</v>
      </c>
      <c r="M31" s="103">
        <v>2</v>
      </c>
      <c r="N31" s="103">
        <f t="shared" si="2"/>
        <v>1</v>
      </c>
      <c r="O31" s="103" t="s">
        <v>53</v>
      </c>
      <c r="P31" s="103"/>
      <c r="Q31" s="9"/>
      <c r="R31" s="9"/>
      <c r="S31" s="9"/>
      <c r="T31" s="33"/>
      <c r="U31" s="33"/>
      <c r="V31" s="33" t="str">
        <f t="shared" si="8"/>
        <v/>
      </c>
      <c r="W31" s="34" t="str">
        <f t="shared" si="9"/>
        <v/>
      </c>
      <c r="X31" s="33"/>
      <c r="Y31" s="34"/>
      <c r="Z31" s="33"/>
      <c r="AA31" s="33"/>
      <c r="AB31" s="35"/>
      <c r="AC31" s="9"/>
      <c r="AD31" s="10"/>
      <c r="AE31" s="10"/>
      <c r="AF31" s="10"/>
      <c r="AG31" s="10"/>
      <c r="AH31" s="10"/>
      <c r="AI31" s="11"/>
      <c r="AJ31" s="10"/>
      <c r="AK31" s="10"/>
      <c r="AL31" s="10"/>
      <c r="AM31" s="10"/>
      <c r="AN31" s="10"/>
    </row>
    <row r="32" spans="1:40" s="12" customFormat="1" ht="41.25" customHeight="1" x14ac:dyDescent="0.2">
      <c r="A32" s="103"/>
      <c r="B32" s="106" t="s">
        <v>56</v>
      </c>
      <c r="C32" s="103" t="s">
        <v>974</v>
      </c>
      <c r="D32" s="144" t="s">
        <v>57</v>
      </c>
      <c r="E32" s="103"/>
      <c r="F32" s="104">
        <f t="shared" ref="F32:F37" si="10">G32*$C$168</f>
        <v>299.87827603999995</v>
      </c>
      <c r="G32" s="104">
        <v>17.055399999999999</v>
      </c>
      <c r="H32" s="61" t="s">
        <v>1226</v>
      </c>
      <c r="I32" s="103">
        <f t="shared" si="0"/>
        <v>0</v>
      </c>
      <c r="J32" s="103">
        <f t="shared" si="1"/>
        <v>0</v>
      </c>
      <c r="K32" s="103">
        <v>4</v>
      </c>
      <c r="L32" s="103">
        <v>2</v>
      </c>
      <c r="M32" s="103">
        <v>4</v>
      </c>
      <c r="N32" s="103">
        <f t="shared" si="2"/>
        <v>4</v>
      </c>
      <c r="O32" s="103" t="s">
        <v>53</v>
      </c>
      <c r="P32" s="103"/>
      <c r="Q32" s="9"/>
      <c r="R32" s="9"/>
      <c r="S32" s="9"/>
      <c r="T32" s="33"/>
      <c r="U32" s="33"/>
      <c r="V32" s="33" t="str">
        <f t="shared" si="8"/>
        <v/>
      </c>
      <c r="W32" s="34" t="str">
        <f t="shared" si="9"/>
        <v/>
      </c>
      <c r="X32" s="33"/>
      <c r="Y32" s="34"/>
      <c r="Z32" s="33"/>
      <c r="AA32" s="33"/>
      <c r="AB32" s="35"/>
      <c r="AC32" s="9"/>
      <c r="AD32" s="10"/>
      <c r="AE32" s="10"/>
      <c r="AF32" s="10"/>
      <c r="AG32" s="10"/>
      <c r="AH32" s="10"/>
      <c r="AI32" s="11"/>
      <c r="AJ32" s="10"/>
      <c r="AK32" s="10"/>
      <c r="AL32" s="10"/>
      <c r="AM32" s="10"/>
      <c r="AN32" s="10"/>
    </row>
    <row r="33" spans="1:40" s="12" customFormat="1" ht="41.25" customHeight="1" x14ac:dyDescent="0.2">
      <c r="A33" s="103"/>
      <c r="B33" s="106" t="s">
        <v>74</v>
      </c>
      <c r="C33" s="103" t="s">
        <v>81</v>
      </c>
      <c r="D33" s="149" t="s">
        <v>80</v>
      </c>
      <c r="E33" s="103"/>
      <c r="F33" s="104">
        <f t="shared" si="10"/>
        <v>420.22413999999998</v>
      </c>
      <c r="G33" s="104">
        <v>23.9</v>
      </c>
      <c r="H33" s="61" t="s">
        <v>1226</v>
      </c>
      <c r="I33" s="103">
        <f t="shared" si="0"/>
        <v>0</v>
      </c>
      <c r="J33" s="103">
        <f t="shared" si="1"/>
        <v>0</v>
      </c>
      <c r="K33" s="103">
        <v>1</v>
      </c>
      <c r="L33" s="103">
        <v>1</v>
      </c>
      <c r="M33" s="103">
        <v>3</v>
      </c>
      <c r="N33" s="103">
        <f t="shared" si="2"/>
        <v>1</v>
      </c>
      <c r="O33" s="103" t="s">
        <v>53</v>
      </c>
      <c r="P33" s="103"/>
      <c r="Q33" s="9"/>
      <c r="R33" s="9"/>
      <c r="S33" s="9"/>
      <c r="T33" s="33"/>
      <c r="U33" s="33"/>
      <c r="V33" s="33" t="str">
        <f t="shared" si="8"/>
        <v/>
      </c>
      <c r="W33" s="34" t="str">
        <f t="shared" si="9"/>
        <v/>
      </c>
      <c r="X33" s="33"/>
      <c r="Y33" s="34"/>
      <c r="Z33" s="33"/>
      <c r="AA33" s="33"/>
      <c r="AB33" s="35"/>
      <c r="AC33" s="9"/>
      <c r="AD33" s="10"/>
      <c r="AE33" s="10"/>
      <c r="AF33" s="10"/>
      <c r="AG33" s="10"/>
      <c r="AH33" s="10"/>
      <c r="AI33" s="11"/>
      <c r="AJ33" s="10"/>
      <c r="AK33" s="10"/>
      <c r="AL33" s="10"/>
      <c r="AM33" s="10"/>
      <c r="AN33" s="10"/>
    </row>
    <row r="34" spans="1:40" s="12" customFormat="1" ht="41.25" customHeight="1" x14ac:dyDescent="0.2">
      <c r="A34" s="103"/>
      <c r="B34" s="106" t="s">
        <v>76</v>
      </c>
      <c r="C34" s="103" t="s">
        <v>79</v>
      </c>
      <c r="D34" s="149" t="s">
        <v>78</v>
      </c>
      <c r="E34" s="103"/>
      <c r="F34" s="104">
        <f t="shared" si="10"/>
        <v>833.41523999999993</v>
      </c>
      <c r="G34" s="104">
        <v>47.4</v>
      </c>
      <c r="H34" s="61" t="s">
        <v>1226</v>
      </c>
      <c r="I34" s="103">
        <f t="shared" si="0"/>
        <v>0</v>
      </c>
      <c r="J34" s="103">
        <f t="shared" si="1"/>
        <v>0</v>
      </c>
      <c r="K34" s="103">
        <v>1</v>
      </c>
      <c r="L34" s="103">
        <v>1</v>
      </c>
      <c r="M34" s="103">
        <v>3</v>
      </c>
      <c r="N34" s="103">
        <f t="shared" si="2"/>
        <v>1</v>
      </c>
      <c r="O34" s="103" t="s">
        <v>53</v>
      </c>
      <c r="P34" s="103"/>
      <c r="Q34" s="9"/>
      <c r="R34" s="9"/>
      <c r="S34" s="9"/>
      <c r="T34" s="33"/>
      <c r="U34" s="33"/>
      <c r="V34" s="33" t="str">
        <f t="shared" si="8"/>
        <v/>
      </c>
      <c r="W34" s="34" t="str">
        <f t="shared" si="9"/>
        <v/>
      </c>
      <c r="X34" s="33"/>
      <c r="Y34" s="34"/>
      <c r="Z34" s="33"/>
      <c r="AA34" s="33"/>
      <c r="AB34" s="35"/>
      <c r="AC34" s="9"/>
      <c r="AD34" s="10"/>
      <c r="AE34" s="10"/>
      <c r="AF34" s="10"/>
      <c r="AG34" s="10"/>
      <c r="AH34" s="10"/>
      <c r="AI34" s="11"/>
      <c r="AJ34" s="10"/>
      <c r="AK34" s="10"/>
      <c r="AL34" s="10"/>
      <c r="AM34" s="10"/>
      <c r="AN34" s="10"/>
    </row>
    <row r="35" spans="1:40" s="12" customFormat="1" ht="41.25" customHeight="1" x14ac:dyDescent="0.2">
      <c r="A35" s="103"/>
      <c r="B35" s="106" t="s">
        <v>74</v>
      </c>
      <c r="C35" s="103" t="s">
        <v>75</v>
      </c>
      <c r="D35" s="149" t="s">
        <v>77</v>
      </c>
      <c r="E35" s="103"/>
      <c r="F35" s="104">
        <f t="shared" si="10"/>
        <v>2376.4589412199998</v>
      </c>
      <c r="G35" s="104">
        <v>135.15969999999999</v>
      </c>
      <c r="H35" s="61" t="s">
        <v>1226</v>
      </c>
      <c r="I35" s="103">
        <f t="shared" si="0"/>
        <v>0</v>
      </c>
      <c r="J35" s="103">
        <f t="shared" si="1"/>
        <v>0</v>
      </c>
      <c r="K35" s="103">
        <v>1</v>
      </c>
      <c r="L35" s="103">
        <v>1</v>
      </c>
      <c r="M35" s="103">
        <v>3</v>
      </c>
      <c r="N35" s="103">
        <f t="shared" si="2"/>
        <v>1</v>
      </c>
      <c r="O35" s="103" t="s">
        <v>53</v>
      </c>
      <c r="P35" s="103"/>
      <c r="Q35" s="9"/>
      <c r="R35" s="9"/>
      <c r="S35" s="9"/>
      <c r="T35" s="33"/>
      <c r="U35" s="33"/>
      <c r="V35" s="33" t="str">
        <f t="shared" si="8"/>
        <v/>
      </c>
      <c r="W35" s="34" t="str">
        <f t="shared" si="9"/>
        <v/>
      </c>
      <c r="X35" s="33"/>
      <c r="Y35" s="34"/>
      <c r="Z35" s="33"/>
      <c r="AA35" s="33"/>
      <c r="AB35" s="35"/>
      <c r="AC35" s="9"/>
      <c r="AD35" s="10"/>
      <c r="AE35" s="10"/>
      <c r="AF35" s="10"/>
      <c r="AG35" s="10"/>
      <c r="AH35" s="10"/>
      <c r="AI35" s="11"/>
      <c r="AJ35" s="10"/>
      <c r="AK35" s="10"/>
      <c r="AL35" s="10"/>
      <c r="AM35" s="10"/>
      <c r="AN35" s="10"/>
    </row>
    <row r="36" spans="1:40" s="12" customFormat="1" ht="41.25" customHeight="1" x14ac:dyDescent="0.2">
      <c r="A36" s="103"/>
      <c r="B36" s="106" t="s">
        <v>74</v>
      </c>
      <c r="C36" s="103" t="s">
        <v>85</v>
      </c>
      <c r="D36" s="149" t="s">
        <v>84</v>
      </c>
      <c r="E36" s="103"/>
      <c r="F36" s="104">
        <f t="shared" si="10"/>
        <v>1047.9229599999999</v>
      </c>
      <c r="G36" s="104">
        <v>59.6</v>
      </c>
      <c r="H36" s="61" t="s">
        <v>1226</v>
      </c>
      <c r="I36" s="103">
        <f t="shared" si="0"/>
        <v>0</v>
      </c>
      <c r="J36" s="103">
        <f t="shared" si="1"/>
        <v>0</v>
      </c>
      <c r="K36" s="103">
        <v>1</v>
      </c>
      <c r="L36" s="103">
        <v>1</v>
      </c>
      <c r="M36" s="103">
        <v>3</v>
      </c>
      <c r="N36" s="103">
        <f t="shared" si="2"/>
        <v>1</v>
      </c>
      <c r="O36" s="103" t="s">
        <v>53</v>
      </c>
      <c r="P36" s="103"/>
      <c r="Q36" s="9"/>
      <c r="R36" s="9"/>
      <c r="S36" s="9"/>
      <c r="T36" s="33"/>
      <c r="U36" s="33"/>
      <c r="V36" s="33" t="str">
        <f t="shared" si="8"/>
        <v/>
      </c>
      <c r="W36" s="34" t="str">
        <f t="shared" si="9"/>
        <v/>
      </c>
      <c r="X36" s="33"/>
      <c r="Y36" s="34"/>
      <c r="Z36" s="33"/>
      <c r="AA36" s="33"/>
      <c r="AB36" s="35"/>
      <c r="AC36" s="9"/>
      <c r="AD36" s="10"/>
      <c r="AE36" s="10"/>
      <c r="AF36" s="10"/>
      <c r="AG36" s="10"/>
      <c r="AH36" s="10"/>
      <c r="AI36" s="11"/>
      <c r="AJ36" s="10"/>
      <c r="AK36" s="10"/>
      <c r="AL36" s="10"/>
      <c r="AM36" s="10"/>
      <c r="AN36" s="10"/>
    </row>
    <row r="37" spans="1:40" s="12" customFormat="1" ht="41.25" customHeight="1" x14ac:dyDescent="0.2">
      <c r="A37" s="103"/>
      <c r="B37" s="106" t="s">
        <v>74</v>
      </c>
      <c r="C37" s="103" t="s">
        <v>83</v>
      </c>
      <c r="D37" s="149" t="s">
        <v>82</v>
      </c>
      <c r="E37" s="103"/>
      <c r="F37" s="104">
        <f t="shared" si="10"/>
        <v>1047.9229599999999</v>
      </c>
      <c r="G37" s="104">
        <v>59.6</v>
      </c>
      <c r="H37" s="61" t="s">
        <v>1226</v>
      </c>
      <c r="I37" s="103">
        <f t="shared" si="0"/>
        <v>0</v>
      </c>
      <c r="J37" s="103">
        <f t="shared" si="1"/>
        <v>0</v>
      </c>
      <c r="K37" s="103">
        <v>1</v>
      </c>
      <c r="L37" s="103">
        <v>1</v>
      </c>
      <c r="M37" s="103">
        <v>3</v>
      </c>
      <c r="N37" s="103">
        <f t="shared" si="2"/>
        <v>1</v>
      </c>
      <c r="O37" s="103" t="s">
        <v>53</v>
      </c>
      <c r="P37" s="103"/>
      <c r="Q37" s="9"/>
      <c r="R37" s="9"/>
      <c r="S37" s="9"/>
      <c r="T37" s="33"/>
      <c r="U37" s="33"/>
      <c r="V37" s="33" t="str">
        <f t="shared" si="8"/>
        <v/>
      </c>
      <c r="W37" s="34" t="str">
        <f t="shared" si="9"/>
        <v/>
      </c>
      <c r="X37" s="33"/>
      <c r="Y37" s="34"/>
      <c r="Z37" s="33"/>
      <c r="AA37" s="33"/>
      <c r="AB37" s="35"/>
      <c r="AC37" s="9"/>
      <c r="AD37" s="10"/>
      <c r="AE37" s="10"/>
      <c r="AF37" s="10"/>
      <c r="AG37" s="10"/>
      <c r="AH37" s="10"/>
      <c r="AI37" s="11"/>
      <c r="AJ37" s="10"/>
      <c r="AK37" s="10"/>
      <c r="AL37" s="10"/>
      <c r="AM37" s="10"/>
      <c r="AN37" s="10"/>
    </row>
    <row r="38" spans="1:40" s="12" customFormat="1" ht="41.25" customHeight="1" x14ac:dyDescent="0.2">
      <c r="A38" s="111" t="s">
        <v>911</v>
      </c>
      <c r="B38" s="106" t="s">
        <v>69</v>
      </c>
      <c r="C38" s="103" t="s">
        <v>71</v>
      </c>
      <c r="D38" s="144" t="s">
        <v>70</v>
      </c>
      <c r="E38" s="103"/>
      <c r="F38" s="104">
        <v>451.2</v>
      </c>
      <c r="G38" s="104"/>
      <c r="H38" s="61" t="s">
        <v>1353</v>
      </c>
      <c r="I38" s="103">
        <f t="shared" si="0"/>
        <v>0</v>
      </c>
      <c r="J38" s="103">
        <f t="shared" si="1"/>
        <v>0</v>
      </c>
      <c r="K38" s="103">
        <v>1</v>
      </c>
      <c r="L38" s="103">
        <v>1</v>
      </c>
      <c r="M38" s="103">
        <v>3</v>
      </c>
      <c r="N38" s="103">
        <f t="shared" si="2"/>
        <v>1</v>
      </c>
      <c r="O38" s="103" t="s">
        <v>53</v>
      </c>
      <c r="P38" s="103"/>
      <c r="Q38" s="9"/>
      <c r="R38" s="9"/>
      <c r="S38" s="9"/>
      <c r="T38" s="33"/>
      <c r="U38" s="33"/>
      <c r="V38" s="33" t="str">
        <f t="shared" si="8"/>
        <v/>
      </c>
      <c r="W38" s="34" t="str">
        <f t="shared" si="9"/>
        <v/>
      </c>
      <c r="X38" s="33"/>
      <c r="Y38" s="34"/>
      <c r="Z38" s="33"/>
      <c r="AA38" s="33"/>
      <c r="AB38" s="35"/>
      <c r="AC38" s="9"/>
      <c r="AD38" s="10"/>
      <c r="AE38" s="10"/>
      <c r="AF38" s="10"/>
      <c r="AG38" s="10"/>
      <c r="AH38" s="10"/>
      <c r="AI38" s="11"/>
      <c r="AJ38" s="10"/>
      <c r="AK38" s="10"/>
      <c r="AL38" s="10"/>
      <c r="AM38" s="10"/>
      <c r="AN38" s="10"/>
    </row>
    <row r="39" spans="1:40" s="12" customFormat="1" ht="41.25" customHeight="1" x14ac:dyDescent="0.2">
      <c r="A39" s="111" t="s">
        <v>911</v>
      </c>
      <c r="B39" s="106" t="s">
        <v>54</v>
      </c>
      <c r="C39" s="103" t="s">
        <v>854</v>
      </c>
      <c r="D39" s="144" t="s">
        <v>55</v>
      </c>
      <c r="E39" s="103"/>
      <c r="F39" s="104">
        <f>G39*$C$168</f>
        <v>907.92854053999997</v>
      </c>
      <c r="G39" s="104">
        <v>51.637900000000002</v>
      </c>
      <c r="H39" s="61" t="s">
        <v>1354</v>
      </c>
      <c r="I39" s="103">
        <f t="shared" si="0"/>
        <v>0</v>
      </c>
      <c r="J39" s="103">
        <f t="shared" si="1"/>
        <v>0</v>
      </c>
      <c r="K39" s="103">
        <v>3</v>
      </c>
      <c r="L39" s="103">
        <v>2</v>
      </c>
      <c r="M39" s="103">
        <v>4</v>
      </c>
      <c r="N39" s="103">
        <f t="shared" si="2"/>
        <v>3</v>
      </c>
      <c r="O39" s="103" t="s">
        <v>53</v>
      </c>
      <c r="P39" s="103"/>
      <c r="Q39" s="9"/>
      <c r="R39" s="9"/>
      <c r="S39" s="9"/>
      <c r="T39" s="33"/>
      <c r="U39" s="33"/>
      <c r="V39" s="33" t="str">
        <f t="shared" si="8"/>
        <v/>
      </c>
      <c r="W39" s="34" t="str">
        <f t="shared" si="9"/>
        <v/>
      </c>
      <c r="X39" s="33"/>
      <c r="Y39" s="34"/>
      <c r="Z39" s="33"/>
      <c r="AA39" s="33"/>
      <c r="AB39" s="35"/>
      <c r="AC39" s="9"/>
      <c r="AD39" s="10"/>
      <c r="AE39" s="10"/>
      <c r="AF39" s="10"/>
      <c r="AG39" s="10"/>
      <c r="AH39" s="10"/>
      <c r="AI39" s="11"/>
      <c r="AJ39" s="10"/>
      <c r="AK39" s="10"/>
      <c r="AL39" s="10"/>
      <c r="AM39" s="10"/>
      <c r="AN39" s="10"/>
    </row>
    <row r="40" spans="1:40" s="12" customFormat="1" ht="41.25" customHeight="1" x14ac:dyDescent="0.2">
      <c r="A40" s="103"/>
      <c r="B40" s="106" t="s">
        <v>68</v>
      </c>
      <c r="C40" s="103" t="s">
        <v>862</v>
      </c>
      <c r="D40" s="147" t="s">
        <v>67</v>
      </c>
      <c r="E40" s="103"/>
      <c r="F40" s="104">
        <f>G40*$C$168</f>
        <v>1487.3982887399998</v>
      </c>
      <c r="G40" s="104">
        <v>84.594899999999996</v>
      </c>
      <c r="H40" s="61" t="s">
        <v>1226</v>
      </c>
      <c r="I40" s="103">
        <f t="shared" si="0"/>
        <v>0</v>
      </c>
      <c r="J40" s="103">
        <f t="shared" si="1"/>
        <v>0</v>
      </c>
      <c r="K40" s="103">
        <v>2</v>
      </c>
      <c r="L40" s="103">
        <v>1</v>
      </c>
      <c r="M40" s="103">
        <v>3</v>
      </c>
      <c r="N40" s="103">
        <f t="shared" si="2"/>
        <v>2</v>
      </c>
      <c r="O40" s="103" t="s">
        <v>53</v>
      </c>
      <c r="P40" s="103"/>
      <c r="Q40" s="9"/>
      <c r="R40" s="9"/>
      <c r="S40" s="9"/>
      <c r="T40" s="33"/>
      <c r="U40" s="33"/>
      <c r="V40" s="33" t="str">
        <f t="shared" si="8"/>
        <v/>
      </c>
      <c r="W40" s="34" t="str">
        <f t="shared" si="9"/>
        <v/>
      </c>
      <c r="X40" s="33"/>
      <c r="Y40" s="34"/>
      <c r="Z40" s="33"/>
      <c r="AA40" s="33"/>
      <c r="AB40" s="35"/>
      <c r="AC40" s="9"/>
      <c r="AD40" s="10"/>
      <c r="AE40" s="10"/>
      <c r="AF40" s="10"/>
      <c r="AG40" s="10"/>
      <c r="AH40" s="10"/>
      <c r="AI40" s="11"/>
      <c r="AJ40" s="10"/>
      <c r="AK40" s="10"/>
      <c r="AL40" s="10"/>
      <c r="AM40" s="10"/>
      <c r="AN40" s="10"/>
    </row>
    <row r="41" spans="1:40" s="12" customFormat="1" ht="41.25" customHeight="1" x14ac:dyDescent="0.2">
      <c r="A41" s="111" t="s">
        <v>911</v>
      </c>
      <c r="B41" s="106" t="s">
        <v>63</v>
      </c>
      <c r="C41" s="103" t="s">
        <v>861</v>
      </c>
      <c r="D41" s="144" t="s">
        <v>64</v>
      </c>
      <c r="E41" s="103"/>
      <c r="F41" s="104">
        <f>G41*$C$168</f>
        <v>4199.9996185</v>
      </c>
      <c r="G41" s="104">
        <v>238.8725</v>
      </c>
      <c r="H41" s="61" t="s">
        <v>1228</v>
      </c>
      <c r="I41" s="103">
        <f t="shared" ref="I41:I73" si="11">+SUMIFS($X$9:$X$153,$T$9:$T$153,"ENTRADA",$U$9:$U$153,C41)</f>
        <v>0</v>
      </c>
      <c r="J41" s="103">
        <f t="shared" ref="J41:J73" si="12">+SUMIFS($X$9:$X$153,$T$9:$T$153,"SALIDA",$U$9:$U$153,C41)</f>
        <v>0</v>
      </c>
      <c r="K41" s="103">
        <v>1</v>
      </c>
      <c r="L41" s="103">
        <v>1</v>
      </c>
      <c r="M41" s="103">
        <v>3</v>
      </c>
      <c r="N41" s="103">
        <f t="shared" ref="N41:N73" si="13">K41+I41-J41</f>
        <v>1</v>
      </c>
      <c r="O41" s="103" t="s">
        <v>53</v>
      </c>
      <c r="P41" s="103"/>
      <c r="Q41" s="9"/>
      <c r="R41" s="9"/>
      <c r="S41" s="9"/>
      <c r="T41" s="33"/>
      <c r="U41" s="33"/>
      <c r="V41" s="33" t="str">
        <f t="shared" si="8"/>
        <v/>
      </c>
      <c r="W41" s="34" t="str">
        <f t="shared" si="9"/>
        <v/>
      </c>
      <c r="X41" s="33"/>
      <c r="Y41" s="34"/>
      <c r="Z41" s="33"/>
      <c r="AA41" s="33"/>
      <c r="AB41" s="35"/>
      <c r="AC41" s="9"/>
      <c r="AD41" s="10"/>
      <c r="AE41" s="10"/>
      <c r="AF41" s="10"/>
      <c r="AG41" s="10"/>
      <c r="AH41" s="10"/>
      <c r="AI41" s="11"/>
      <c r="AJ41" s="10"/>
      <c r="AK41" s="10"/>
      <c r="AL41" s="10"/>
      <c r="AM41" s="10"/>
      <c r="AN41" s="10"/>
    </row>
    <row r="42" spans="1:40" s="12" customFormat="1" ht="41.25" customHeight="1" x14ac:dyDescent="0.2">
      <c r="A42" s="103"/>
      <c r="B42" s="106" t="s">
        <v>65</v>
      </c>
      <c r="C42" s="103"/>
      <c r="D42" s="144" t="s">
        <v>66</v>
      </c>
      <c r="E42" s="103"/>
      <c r="F42" s="104">
        <v>1255</v>
      </c>
      <c r="G42" s="104"/>
      <c r="H42" s="61" t="s">
        <v>1226</v>
      </c>
      <c r="I42" s="103">
        <f t="shared" si="11"/>
        <v>0</v>
      </c>
      <c r="J42" s="103">
        <f t="shared" si="12"/>
        <v>0</v>
      </c>
      <c r="K42" s="103">
        <v>2</v>
      </c>
      <c r="L42" s="103">
        <v>1</v>
      </c>
      <c r="M42" s="103">
        <v>3</v>
      </c>
      <c r="N42" s="103">
        <f t="shared" si="13"/>
        <v>2</v>
      </c>
      <c r="O42" s="103" t="s">
        <v>53</v>
      </c>
      <c r="P42" s="103"/>
      <c r="Q42" s="9"/>
      <c r="R42" s="9"/>
      <c r="S42" s="9"/>
      <c r="T42" s="33"/>
      <c r="U42" s="33"/>
      <c r="V42" s="33" t="str">
        <f t="shared" si="8"/>
        <v/>
      </c>
      <c r="W42" s="34" t="str">
        <f t="shared" si="9"/>
        <v/>
      </c>
      <c r="X42" s="33"/>
      <c r="Y42" s="34"/>
      <c r="Z42" s="33"/>
      <c r="AA42" s="33"/>
      <c r="AB42" s="35"/>
      <c r="AC42" s="9"/>
      <c r="AD42" s="10"/>
      <c r="AE42" s="10"/>
      <c r="AF42" s="10"/>
      <c r="AG42" s="10"/>
      <c r="AH42" s="10"/>
      <c r="AI42" s="11"/>
      <c r="AJ42" s="10"/>
      <c r="AK42" s="10"/>
      <c r="AL42" s="10"/>
      <c r="AM42" s="10"/>
      <c r="AN42" s="10"/>
    </row>
    <row r="43" spans="1:40" s="12" customFormat="1" ht="41.25" customHeight="1" x14ac:dyDescent="0.2">
      <c r="A43" s="103"/>
      <c r="B43" s="106" t="s">
        <v>72</v>
      </c>
      <c r="C43" s="103"/>
      <c r="D43" s="147" t="s">
        <v>73</v>
      </c>
      <c r="E43" s="103"/>
      <c r="F43" s="104">
        <v>1255</v>
      </c>
      <c r="G43" s="104"/>
      <c r="H43" s="61" t="s">
        <v>1226</v>
      </c>
      <c r="I43" s="103">
        <f t="shared" si="11"/>
        <v>0</v>
      </c>
      <c r="J43" s="103">
        <f t="shared" si="12"/>
        <v>0</v>
      </c>
      <c r="K43" s="103">
        <v>1</v>
      </c>
      <c r="L43" s="103">
        <v>1</v>
      </c>
      <c r="M43" s="103">
        <v>3</v>
      </c>
      <c r="N43" s="103">
        <f t="shared" si="13"/>
        <v>1</v>
      </c>
      <c r="O43" s="103" t="s">
        <v>53</v>
      </c>
      <c r="P43" s="103"/>
      <c r="Q43" s="9"/>
      <c r="R43" s="9"/>
      <c r="S43" s="9"/>
      <c r="T43" s="33"/>
      <c r="U43" s="33"/>
      <c r="V43" s="33" t="str">
        <f t="shared" si="8"/>
        <v/>
      </c>
      <c r="W43" s="34" t="str">
        <f t="shared" si="9"/>
        <v/>
      </c>
      <c r="X43" s="33"/>
      <c r="Y43" s="34"/>
      <c r="Z43" s="33"/>
      <c r="AA43" s="33"/>
      <c r="AB43" s="35"/>
      <c r="AC43" s="9"/>
      <c r="AD43" s="10"/>
      <c r="AE43" s="10"/>
      <c r="AF43" s="10"/>
      <c r="AG43" s="10"/>
      <c r="AH43" s="10"/>
      <c r="AI43" s="11"/>
      <c r="AJ43" s="10"/>
      <c r="AK43" s="10"/>
      <c r="AL43" s="10"/>
      <c r="AM43" s="10"/>
      <c r="AN43" s="10"/>
    </row>
    <row r="44" spans="1:40" s="12" customFormat="1" ht="41.25" customHeight="1" x14ac:dyDescent="0.2">
      <c r="A44" s="103"/>
      <c r="B44" s="106" t="s">
        <v>1112</v>
      </c>
      <c r="C44" s="103" t="s">
        <v>1479</v>
      </c>
      <c r="D44" s="144" t="s">
        <v>1111</v>
      </c>
      <c r="E44" s="103"/>
      <c r="F44" s="104">
        <v>1956</v>
      </c>
      <c r="G44" s="104"/>
      <c r="H44" s="61" t="s">
        <v>1226</v>
      </c>
      <c r="I44" s="103">
        <f t="shared" si="11"/>
        <v>0</v>
      </c>
      <c r="J44" s="103">
        <f t="shared" si="12"/>
        <v>0</v>
      </c>
      <c r="K44" s="103">
        <v>2</v>
      </c>
      <c r="L44" s="103">
        <v>1</v>
      </c>
      <c r="M44" s="103">
        <v>2</v>
      </c>
      <c r="N44" s="103">
        <f t="shared" si="13"/>
        <v>2</v>
      </c>
      <c r="O44" s="103" t="s">
        <v>53</v>
      </c>
      <c r="P44" s="103"/>
      <c r="T44" s="63"/>
      <c r="U44" s="63"/>
      <c r="V44" s="63" t="str">
        <f t="shared" si="8"/>
        <v/>
      </c>
      <c r="W44" s="63" t="str">
        <f t="shared" si="9"/>
        <v/>
      </c>
      <c r="X44" s="63"/>
      <c r="Y44" s="63"/>
      <c r="Z44" s="63"/>
      <c r="AA44" s="33"/>
      <c r="AB44" s="63"/>
    </row>
    <row r="45" spans="1:40" s="12" customFormat="1" ht="41.25" customHeight="1" x14ac:dyDescent="0.2">
      <c r="A45" s="103"/>
      <c r="B45" s="106" t="s">
        <v>96</v>
      </c>
      <c r="C45" s="103" t="s">
        <v>977</v>
      </c>
      <c r="D45" s="140" t="s">
        <v>97</v>
      </c>
      <c r="E45" s="103"/>
      <c r="F45" s="104">
        <f>G45*$C$168</f>
        <v>8149.9992806400005</v>
      </c>
      <c r="G45" s="104">
        <v>463.52640000000002</v>
      </c>
      <c r="H45" s="61" t="s">
        <v>1226</v>
      </c>
      <c r="I45" s="103">
        <f t="shared" si="11"/>
        <v>0</v>
      </c>
      <c r="J45" s="103">
        <f t="shared" si="12"/>
        <v>0</v>
      </c>
      <c r="K45" s="103">
        <v>4</v>
      </c>
      <c r="L45" s="103">
        <v>2</v>
      </c>
      <c r="M45" s="103">
        <v>4</v>
      </c>
      <c r="N45" s="103">
        <f t="shared" si="13"/>
        <v>4</v>
      </c>
      <c r="O45" s="103" t="s">
        <v>86</v>
      </c>
      <c r="P45" s="103"/>
      <c r="T45" s="33"/>
      <c r="U45" s="33"/>
      <c r="V45" s="33" t="str">
        <f t="shared" si="8"/>
        <v/>
      </c>
      <c r="W45" s="34" t="str">
        <f t="shared" si="9"/>
        <v/>
      </c>
      <c r="X45" s="33"/>
      <c r="Y45" s="34"/>
      <c r="Z45" s="33"/>
      <c r="AA45" s="33"/>
      <c r="AB45" s="35"/>
    </row>
    <row r="46" spans="1:40" s="12" customFormat="1" ht="41.25" customHeight="1" x14ac:dyDescent="0.2">
      <c r="A46" s="103"/>
      <c r="B46" s="106" t="s">
        <v>103</v>
      </c>
      <c r="C46" s="103" t="s">
        <v>93</v>
      </c>
      <c r="D46" s="140">
        <v>32205</v>
      </c>
      <c r="E46" s="103"/>
      <c r="F46" s="104">
        <f>G46*$C$168</f>
        <v>228.22918103999999</v>
      </c>
      <c r="G46" s="104">
        <v>12.980399999999999</v>
      </c>
      <c r="H46" s="61" t="s">
        <v>1226</v>
      </c>
      <c r="I46" s="103">
        <f t="shared" si="11"/>
        <v>0</v>
      </c>
      <c r="J46" s="103">
        <f t="shared" si="12"/>
        <v>0</v>
      </c>
      <c r="K46" s="103">
        <v>1</v>
      </c>
      <c r="L46" s="103">
        <v>2</v>
      </c>
      <c r="M46" s="103">
        <v>4</v>
      </c>
      <c r="N46" s="103">
        <f t="shared" si="13"/>
        <v>1</v>
      </c>
      <c r="O46" s="103" t="s">
        <v>86</v>
      </c>
      <c r="P46" s="103"/>
      <c r="T46" s="33"/>
      <c r="U46" s="33"/>
      <c r="V46" s="33" t="str">
        <f t="shared" si="8"/>
        <v/>
      </c>
      <c r="W46" s="34" t="str">
        <f t="shared" si="9"/>
        <v/>
      </c>
      <c r="X46" s="33"/>
      <c r="Y46" s="34"/>
      <c r="Z46" s="33"/>
      <c r="AA46" s="33"/>
      <c r="AB46" s="35"/>
    </row>
    <row r="47" spans="1:40" s="12" customFormat="1" ht="41.25" customHeight="1" x14ac:dyDescent="0.2">
      <c r="A47" s="103"/>
      <c r="B47" s="106" t="s">
        <v>98</v>
      </c>
      <c r="C47" s="103" t="s">
        <v>978</v>
      </c>
      <c r="D47" s="140" t="s">
        <v>951</v>
      </c>
      <c r="E47" s="103"/>
      <c r="F47" s="104">
        <f>G47*$C$168</f>
        <v>448.49871905999998</v>
      </c>
      <c r="G47" s="104">
        <v>25.508099999999999</v>
      </c>
      <c r="H47" s="61" t="s">
        <v>1226</v>
      </c>
      <c r="I47" s="103">
        <f t="shared" si="11"/>
        <v>0</v>
      </c>
      <c r="J47" s="103">
        <f t="shared" si="12"/>
        <v>0</v>
      </c>
      <c r="K47" s="103">
        <v>4</v>
      </c>
      <c r="L47" s="103">
        <v>2</v>
      </c>
      <c r="M47" s="103">
        <v>4</v>
      </c>
      <c r="N47" s="103">
        <f t="shared" si="13"/>
        <v>4</v>
      </c>
      <c r="O47" s="103" t="s">
        <v>86</v>
      </c>
      <c r="P47" s="103"/>
      <c r="T47" s="33"/>
      <c r="U47" s="33"/>
      <c r="V47" s="33" t="str">
        <f t="shared" si="8"/>
        <v/>
      </c>
      <c r="W47" s="34" t="str">
        <f t="shared" si="9"/>
        <v/>
      </c>
      <c r="X47" s="33"/>
      <c r="Y47" s="34"/>
      <c r="Z47" s="33"/>
      <c r="AA47" s="33"/>
      <c r="AB47" s="35"/>
    </row>
    <row r="48" spans="1:40" s="12" customFormat="1" ht="41.25" customHeight="1" x14ac:dyDescent="0.2">
      <c r="A48" s="103"/>
      <c r="B48" s="106" t="s">
        <v>142</v>
      </c>
      <c r="C48" s="103" t="s">
        <v>143</v>
      </c>
      <c r="D48" s="140" t="s">
        <v>1400</v>
      </c>
      <c r="E48" s="103"/>
      <c r="F48" s="104">
        <v>780</v>
      </c>
      <c r="G48" s="104"/>
      <c r="H48" s="61" t="s">
        <v>1137</v>
      </c>
      <c r="I48" s="103">
        <f t="shared" si="11"/>
        <v>0</v>
      </c>
      <c r="J48" s="103">
        <f t="shared" si="12"/>
        <v>0</v>
      </c>
      <c r="K48" s="103">
        <v>1</v>
      </c>
      <c r="L48" s="103">
        <v>2</v>
      </c>
      <c r="M48" s="103">
        <v>4</v>
      </c>
      <c r="N48" s="103">
        <f t="shared" si="13"/>
        <v>1</v>
      </c>
      <c r="O48" s="103" t="s">
        <v>86</v>
      </c>
      <c r="P48" s="103"/>
      <c r="T48" s="33"/>
      <c r="U48" s="33"/>
      <c r="V48" s="33" t="str">
        <f t="shared" si="8"/>
        <v/>
      </c>
      <c r="W48" s="34" t="str">
        <f t="shared" si="9"/>
        <v/>
      </c>
      <c r="X48" s="33"/>
      <c r="Y48" s="34"/>
      <c r="Z48" s="33"/>
      <c r="AA48" s="33"/>
      <c r="AB48" s="35"/>
    </row>
    <row r="49" spans="1:40" s="12" customFormat="1" ht="41.25" customHeight="1" x14ac:dyDescent="0.2">
      <c r="A49" s="103"/>
      <c r="B49" s="106" t="s">
        <v>142</v>
      </c>
      <c r="C49" s="103" t="s">
        <v>145</v>
      </c>
      <c r="D49" s="140" t="s">
        <v>144</v>
      </c>
      <c r="E49" s="103"/>
      <c r="F49" s="104">
        <v>3560</v>
      </c>
      <c r="G49" s="104"/>
      <c r="H49" s="61" t="s">
        <v>1137</v>
      </c>
      <c r="I49" s="103">
        <f t="shared" si="11"/>
        <v>0</v>
      </c>
      <c r="J49" s="103">
        <f t="shared" si="12"/>
        <v>0</v>
      </c>
      <c r="K49" s="103">
        <v>2</v>
      </c>
      <c r="L49" s="103">
        <v>2</v>
      </c>
      <c r="M49" s="103">
        <v>4</v>
      </c>
      <c r="N49" s="103">
        <f t="shared" si="13"/>
        <v>2</v>
      </c>
      <c r="O49" s="103" t="s">
        <v>86</v>
      </c>
      <c r="P49" s="103"/>
      <c r="T49" s="33"/>
      <c r="U49" s="33"/>
      <c r="V49" s="33" t="str">
        <f t="shared" si="8"/>
        <v/>
      </c>
      <c r="W49" s="34" t="str">
        <f t="shared" si="9"/>
        <v/>
      </c>
      <c r="X49" s="33"/>
      <c r="Y49" s="34"/>
      <c r="Z49" s="33"/>
      <c r="AA49" s="33"/>
      <c r="AB49" s="35"/>
    </row>
    <row r="50" spans="1:40" s="12" customFormat="1" ht="41.25" customHeight="1" x14ac:dyDescent="0.2">
      <c r="A50" s="103"/>
      <c r="B50" s="106" t="s">
        <v>94</v>
      </c>
      <c r="C50" s="103" t="s">
        <v>976</v>
      </c>
      <c r="D50" s="140" t="s">
        <v>95</v>
      </c>
      <c r="E50" s="103"/>
      <c r="F50" s="104">
        <f>G50*$C$168</f>
        <v>58.778631799999999</v>
      </c>
      <c r="G50" s="104">
        <v>3.343</v>
      </c>
      <c r="H50" s="61" t="s">
        <v>1226</v>
      </c>
      <c r="I50" s="103">
        <f t="shared" si="11"/>
        <v>0</v>
      </c>
      <c r="J50" s="103">
        <f t="shared" si="12"/>
        <v>0</v>
      </c>
      <c r="K50" s="103">
        <v>51</v>
      </c>
      <c r="L50" s="103">
        <v>36</v>
      </c>
      <c r="M50" s="103">
        <v>72</v>
      </c>
      <c r="N50" s="103">
        <f t="shared" si="13"/>
        <v>51</v>
      </c>
      <c r="O50" s="103" t="s">
        <v>86</v>
      </c>
      <c r="P50" s="103"/>
      <c r="T50" s="33"/>
      <c r="U50" s="33"/>
      <c r="V50" s="33" t="str">
        <f t="shared" si="8"/>
        <v/>
      </c>
      <c r="W50" s="34" t="str">
        <f t="shared" si="9"/>
        <v/>
      </c>
      <c r="X50" s="33"/>
      <c r="Y50" s="34"/>
      <c r="Z50" s="33"/>
      <c r="AA50" s="33"/>
      <c r="AB50" s="35"/>
    </row>
    <row r="51" spans="1:40" s="12" customFormat="1" ht="41.25" customHeight="1" x14ac:dyDescent="0.2">
      <c r="A51" s="103"/>
      <c r="B51" s="106" t="s">
        <v>150</v>
      </c>
      <c r="C51" s="103" t="s">
        <v>151</v>
      </c>
      <c r="D51" s="140"/>
      <c r="E51" s="103"/>
      <c r="F51" s="104">
        <v>5664.47</v>
      </c>
      <c r="G51" s="104"/>
      <c r="H51" s="61" t="s">
        <v>1137</v>
      </c>
      <c r="I51" s="103">
        <f t="shared" si="11"/>
        <v>0</v>
      </c>
      <c r="J51" s="103">
        <f t="shared" si="12"/>
        <v>0</v>
      </c>
      <c r="K51" s="103">
        <v>1</v>
      </c>
      <c r="L51" s="103">
        <v>1</v>
      </c>
      <c r="M51" s="103">
        <v>1</v>
      </c>
      <c r="N51" s="103">
        <f t="shared" si="13"/>
        <v>1</v>
      </c>
      <c r="O51" s="103" t="s">
        <v>86</v>
      </c>
      <c r="P51" s="103"/>
      <c r="T51" s="33"/>
      <c r="U51" s="33"/>
      <c r="V51" s="33" t="str">
        <f t="shared" si="8"/>
        <v/>
      </c>
      <c r="W51" s="34" t="str">
        <f t="shared" si="9"/>
        <v/>
      </c>
      <c r="X51" s="33"/>
      <c r="Y51" s="34"/>
      <c r="Z51" s="33"/>
      <c r="AA51" s="33"/>
      <c r="AB51" s="35"/>
    </row>
    <row r="52" spans="1:40" s="12" customFormat="1" ht="41.25" customHeight="1" x14ac:dyDescent="0.2">
      <c r="A52" s="103"/>
      <c r="B52" s="106" t="s">
        <v>106</v>
      </c>
      <c r="C52" s="103" t="s">
        <v>127</v>
      </c>
      <c r="D52" s="140">
        <v>6203</v>
      </c>
      <c r="E52" s="103"/>
      <c r="F52" s="104">
        <v>31.48</v>
      </c>
      <c r="G52" s="104"/>
      <c r="H52" s="61" t="s">
        <v>1137</v>
      </c>
      <c r="I52" s="103">
        <f t="shared" si="11"/>
        <v>0</v>
      </c>
      <c r="J52" s="103">
        <f t="shared" si="12"/>
        <v>0</v>
      </c>
      <c r="K52" s="103">
        <v>2</v>
      </c>
      <c r="L52" s="103">
        <v>2</v>
      </c>
      <c r="M52" s="103">
        <v>4</v>
      </c>
      <c r="N52" s="103">
        <f t="shared" si="13"/>
        <v>2</v>
      </c>
      <c r="O52" s="103" t="s">
        <v>86</v>
      </c>
      <c r="P52" s="103"/>
      <c r="T52" s="33"/>
      <c r="U52" s="33"/>
      <c r="V52" s="33" t="str">
        <f t="shared" si="8"/>
        <v/>
      </c>
      <c r="W52" s="34" t="str">
        <f t="shared" si="9"/>
        <v/>
      </c>
      <c r="X52" s="33"/>
      <c r="Y52" s="34"/>
      <c r="Z52" s="33"/>
      <c r="AA52" s="33"/>
      <c r="AB52" s="35"/>
    </row>
    <row r="53" spans="1:40" s="12" customFormat="1" ht="41.25" customHeight="1" x14ac:dyDescent="0.2">
      <c r="A53" s="103"/>
      <c r="B53" s="106" t="s">
        <v>146</v>
      </c>
      <c r="C53" s="103" t="s">
        <v>147</v>
      </c>
      <c r="D53" s="140" t="s">
        <v>1401</v>
      </c>
      <c r="E53" s="103"/>
      <c r="F53" s="104">
        <v>590</v>
      </c>
      <c r="G53" s="104"/>
      <c r="H53" s="61" t="s">
        <v>1137</v>
      </c>
      <c r="I53" s="103">
        <f t="shared" si="11"/>
        <v>0</v>
      </c>
      <c r="J53" s="103">
        <f t="shared" si="12"/>
        <v>2</v>
      </c>
      <c r="K53" s="103">
        <v>0</v>
      </c>
      <c r="L53" s="103">
        <v>2</v>
      </c>
      <c r="M53" s="103">
        <v>4</v>
      </c>
      <c r="N53" s="103">
        <f t="shared" si="13"/>
        <v>-2</v>
      </c>
      <c r="O53" s="103" t="s">
        <v>86</v>
      </c>
      <c r="P53" s="103"/>
      <c r="T53" s="33"/>
      <c r="U53" s="33"/>
      <c r="V53" s="33" t="str">
        <f t="shared" si="8"/>
        <v/>
      </c>
      <c r="W53" s="34" t="str">
        <f t="shared" si="9"/>
        <v/>
      </c>
      <c r="X53" s="33"/>
      <c r="Y53" s="34"/>
      <c r="Z53" s="33"/>
      <c r="AA53" s="33"/>
      <c r="AB53" s="35"/>
    </row>
    <row r="54" spans="1:40" s="12" customFormat="1" ht="41.25" customHeight="1" x14ac:dyDescent="0.2">
      <c r="A54" s="103"/>
      <c r="B54" s="106" t="s">
        <v>106</v>
      </c>
      <c r="C54" s="103" t="s">
        <v>129</v>
      </c>
      <c r="D54" s="140" t="s">
        <v>128</v>
      </c>
      <c r="E54" s="103"/>
      <c r="F54" s="104">
        <v>190</v>
      </c>
      <c r="G54" s="104"/>
      <c r="H54" s="61" t="s">
        <v>1137</v>
      </c>
      <c r="I54" s="103">
        <f t="shared" si="11"/>
        <v>0</v>
      </c>
      <c r="J54" s="103">
        <f t="shared" si="12"/>
        <v>0</v>
      </c>
      <c r="K54" s="103">
        <v>4</v>
      </c>
      <c r="L54" s="103">
        <v>1</v>
      </c>
      <c r="M54" s="103">
        <v>3</v>
      </c>
      <c r="N54" s="103">
        <f t="shared" si="13"/>
        <v>4</v>
      </c>
      <c r="O54" s="103" t="s">
        <v>86</v>
      </c>
      <c r="P54" s="103"/>
      <c r="T54" s="33"/>
      <c r="U54" s="33"/>
      <c r="V54" s="33" t="str">
        <f t="shared" si="8"/>
        <v/>
      </c>
      <c r="W54" s="34" t="str">
        <f t="shared" si="9"/>
        <v/>
      </c>
      <c r="X54" s="33"/>
      <c r="Y54" s="34"/>
      <c r="Z54" s="33"/>
      <c r="AA54" s="33"/>
      <c r="AB54" s="35"/>
    </row>
    <row r="55" spans="1:40" s="12" customFormat="1" ht="41.25" customHeight="1" x14ac:dyDescent="0.2">
      <c r="A55" s="179"/>
      <c r="B55" s="181" t="s">
        <v>106</v>
      </c>
      <c r="C55" s="179" t="s">
        <v>1501</v>
      </c>
      <c r="D55" s="140" t="s">
        <v>1502</v>
      </c>
      <c r="E55" s="179"/>
      <c r="F55" s="180">
        <v>175</v>
      </c>
      <c r="G55" s="180"/>
      <c r="H55" s="61" t="s">
        <v>1137</v>
      </c>
      <c r="I55" s="179">
        <f t="shared" ref="I55" si="14">+SUMIFS($X$9:$X$153,$T$9:$T$153,"ENTRADA",$U$9:$U$153,C55)</f>
        <v>0</v>
      </c>
      <c r="J55" s="179">
        <f t="shared" ref="J55" si="15">+SUMIFS($X$9:$X$153,$T$9:$T$153,"SALIDA",$U$9:$U$153,C55)</f>
        <v>0</v>
      </c>
      <c r="K55" s="179">
        <v>1</v>
      </c>
      <c r="L55" s="179">
        <v>1</v>
      </c>
      <c r="M55" s="179">
        <v>3</v>
      </c>
      <c r="N55" s="179">
        <f t="shared" ref="N55" si="16">K55+I55-J55</f>
        <v>1</v>
      </c>
      <c r="O55" s="179" t="s">
        <v>86</v>
      </c>
      <c r="P55" s="179"/>
      <c r="T55" s="33"/>
      <c r="U55" s="33"/>
      <c r="V55" s="33" t="str">
        <f t="shared" si="8"/>
        <v/>
      </c>
      <c r="W55" s="34" t="str">
        <f t="shared" si="9"/>
        <v/>
      </c>
      <c r="X55" s="33"/>
      <c r="Y55" s="34"/>
      <c r="Z55" s="33"/>
      <c r="AA55" s="33"/>
      <c r="AB55" s="35"/>
    </row>
    <row r="56" spans="1:40" s="12" customFormat="1" ht="41.25" customHeight="1" x14ac:dyDescent="0.2">
      <c r="A56" s="103"/>
      <c r="B56" s="106" t="s">
        <v>132</v>
      </c>
      <c r="C56" s="103" t="s">
        <v>134</v>
      </c>
      <c r="D56" s="140" t="s">
        <v>133</v>
      </c>
      <c r="E56" s="103"/>
      <c r="F56" s="104">
        <v>57.45</v>
      </c>
      <c r="G56" s="104"/>
      <c r="H56" s="61" t="s">
        <v>1137</v>
      </c>
      <c r="I56" s="103">
        <f t="shared" si="11"/>
        <v>0</v>
      </c>
      <c r="J56" s="103">
        <f t="shared" si="12"/>
        <v>0</v>
      </c>
      <c r="K56" s="103">
        <v>11</v>
      </c>
      <c r="L56" s="103">
        <v>5</v>
      </c>
      <c r="M56" s="103">
        <v>10</v>
      </c>
      <c r="N56" s="103">
        <f t="shared" si="13"/>
        <v>11</v>
      </c>
      <c r="O56" s="103" t="s">
        <v>86</v>
      </c>
      <c r="P56" s="103"/>
      <c r="Q56" s="9"/>
      <c r="R56" s="9"/>
      <c r="S56" s="9"/>
      <c r="T56" s="33"/>
      <c r="U56" s="33"/>
      <c r="V56" s="33" t="str">
        <f t="shared" si="8"/>
        <v/>
      </c>
      <c r="W56" s="34" t="str">
        <f t="shared" si="9"/>
        <v/>
      </c>
      <c r="X56" s="33"/>
      <c r="Y56" s="34"/>
      <c r="Z56" s="33"/>
      <c r="AA56" s="33"/>
      <c r="AB56" s="35"/>
      <c r="AC56" s="9"/>
      <c r="AD56" s="10"/>
      <c r="AE56" s="10"/>
      <c r="AF56" s="10"/>
      <c r="AG56" s="10"/>
      <c r="AH56" s="10"/>
      <c r="AI56" s="11"/>
      <c r="AJ56" s="10"/>
      <c r="AK56" s="10"/>
      <c r="AL56" s="10"/>
      <c r="AM56" s="10"/>
      <c r="AN56" s="10"/>
    </row>
    <row r="57" spans="1:40" s="12" customFormat="1" ht="41.25" customHeight="1" x14ac:dyDescent="0.2">
      <c r="A57" s="103"/>
      <c r="B57" s="106" t="s">
        <v>88</v>
      </c>
      <c r="C57" s="103" t="s">
        <v>90</v>
      </c>
      <c r="D57" s="140" t="s">
        <v>89</v>
      </c>
      <c r="E57" s="103"/>
      <c r="F57" s="104">
        <f>G57*$C$168</f>
        <v>151.26838258000001</v>
      </c>
      <c r="G57" s="104">
        <v>8.6033000000000008</v>
      </c>
      <c r="H57" s="61" t="s">
        <v>1226</v>
      </c>
      <c r="I57" s="103">
        <f t="shared" si="11"/>
        <v>0</v>
      </c>
      <c r="J57" s="103">
        <f t="shared" si="12"/>
        <v>0</v>
      </c>
      <c r="K57" s="103">
        <v>2</v>
      </c>
      <c r="L57" s="103">
        <v>2</v>
      </c>
      <c r="M57" s="103">
        <v>4</v>
      </c>
      <c r="N57" s="103">
        <f t="shared" si="13"/>
        <v>2</v>
      </c>
      <c r="O57" s="103" t="s">
        <v>86</v>
      </c>
      <c r="P57" s="103"/>
      <c r="T57" s="33"/>
      <c r="U57" s="33"/>
      <c r="V57" s="33" t="str">
        <f t="shared" si="8"/>
        <v/>
      </c>
      <c r="W57" s="34" t="str">
        <f t="shared" si="9"/>
        <v/>
      </c>
      <c r="X57" s="33"/>
      <c r="Y57" s="34"/>
      <c r="Z57" s="33"/>
      <c r="AA57" s="33"/>
      <c r="AB57" s="35"/>
    </row>
    <row r="58" spans="1:40" s="12" customFormat="1" ht="41.25" customHeight="1" x14ac:dyDescent="0.2">
      <c r="A58" s="103"/>
      <c r="B58" s="106" t="s">
        <v>106</v>
      </c>
      <c r="C58" s="103" t="s">
        <v>123</v>
      </c>
      <c r="D58" s="140" t="s">
        <v>122</v>
      </c>
      <c r="E58" s="103"/>
      <c r="F58" s="104">
        <v>145.19999999999999</v>
      </c>
      <c r="G58" s="104"/>
      <c r="H58" s="61" t="s">
        <v>1137</v>
      </c>
      <c r="I58" s="103">
        <f t="shared" si="11"/>
        <v>0</v>
      </c>
      <c r="J58" s="103">
        <f t="shared" si="12"/>
        <v>0</v>
      </c>
      <c r="K58" s="103">
        <v>2</v>
      </c>
      <c r="L58" s="103">
        <v>2</v>
      </c>
      <c r="M58" s="103">
        <v>4</v>
      </c>
      <c r="N58" s="103">
        <f t="shared" si="13"/>
        <v>2</v>
      </c>
      <c r="O58" s="103" t="s">
        <v>86</v>
      </c>
      <c r="P58" s="103"/>
      <c r="T58" s="33"/>
      <c r="U58" s="33"/>
      <c r="V58" s="33" t="str">
        <f t="shared" si="8"/>
        <v/>
      </c>
      <c r="W58" s="34" t="str">
        <f t="shared" si="9"/>
        <v/>
      </c>
      <c r="X58" s="33"/>
      <c r="Y58" s="34"/>
      <c r="Z58" s="33"/>
      <c r="AA58" s="33"/>
      <c r="AB58" s="35"/>
    </row>
    <row r="59" spans="1:40" s="12" customFormat="1" ht="41.25" customHeight="1" x14ac:dyDescent="0.2">
      <c r="A59" s="111" t="s">
        <v>911</v>
      </c>
      <c r="B59" s="103" t="s">
        <v>114</v>
      </c>
      <c r="C59" s="103" t="s">
        <v>116</v>
      </c>
      <c r="D59" s="141" t="s">
        <v>115</v>
      </c>
      <c r="E59" s="103"/>
      <c r="F59" s="104">
        <v>445.3</v>
      </c>
      <c r="G59" s="104"/>
      <c r="H59" s="61" t="s">
        <v>1228</v>
      </c>
      <c r="I59" s="103">
        <f t="shared" si="11"/>
        <v>0</v>
      </c>
      <c r="J59" s="103">
        <f t="shared" si="12"/>
        <v>0</v>
      </c>
      <c r="K59" s="103">
        <v>2</v>
      </c>
      <c r="L59" s="103">
        <v>2</v>
      </c>
      <c r="M59" s="103">
        <v>4</v>
      </c>
      <c r="N59" s="103">
        <f t="shared" si="13"/>
        <v>2</v>
      </c>
      <c r="O59" s="103" t="s">
        <v>86</v>
      </c>
      <c r="P59" s="103"/>
      <c r="T59" s="33"/>
      <c r="U59" s="33"/>
      <c r="V59" s="33" t="str">
        <f t="shared" si="8"/>
        <v/>
      </c>
      <c r="W59" s="34" t="str">
        <f t="shared" si="9"/>
        <v/>
      </c>
      <c r="X59" s="33"/>
      <c r="Y59" s="34"/>
      <c r="Z59" s="33"/>
      <c r="AA59" s="33"/>
      <c r="AB59" s="35"/>
    </row>
    <row r="60" spans="1:40" s="12" customFormat="1" ht="41.25" customHeight="1" x14ac:dyDescent="0.2">
      <c r="A60" s="103"/>
      <c r="B60" s="106" t="s">
        <v>146</v>
      </c>
      <c r="C60" s="103" t="s">
        <v>149</v>
      </c>
      <c r="D60" s="140" t="s">
        <v>148</v>
      </c>
      <c r="E60" s="103" t="s">
        <v>983</v>
      </c>
      <c r="F60" s="104">
        <f>G60*$C$168</f>
        <v>95.473517999999984</v>
      </c>
      <c r="G60" s="104">
        <v>5.43</v>
      </c>
      <c r="H60" s="61" t="s">
        <v>1137</v>
      </c>
      <c r="I60" s="103">
        <f t="shared" si="11"/>
        <v>0</v>
      </c>
      <c r="J60" s="103">
        <f t="shared" si="12"/>
        <v>0</v>
      </c>
      <c r="K60" s="103">
        <v>13</v>
      </c>
      <c r="L60" s="103">
        <v>10</v>
      </c>
      <c r="M60" s="103">
        <v>20</v>
      </c>
      <c r="N60" s="103">
        <f t="shared" si="13"/>
        <v>13</v>
      </c>
      <c r="O60" s="103" t="s">
        <v>86</v>
      </c>
      <c r="P60" s="103"/>
      <c r="Q60" s="11"/>
      <c r="R60" s="11"/>
      <c r="S60" s="11"/>
      <c r="T60" s="33"/>
      <c r="U60" s="33"/>
      <c r="V60" s="33" t="str">
        <f t="shared" si="8"/>
        <v/>
      </c>
      <c r="W60" s="34" t="str">
        <f t="shared" si="9"/>
        <v/>
      </c>
      <c r="X60" s="33"/>
      <c r="Y60" s="34"/>
      <c r="Z60" s="33"/>
      <c r="AA60" s="33"/>
      <c r="AB60" s="35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</row>
    <row r="61" spans="1:40" s="12" customFormat="1" ht="41.25" customHeight="1" x14ac:dyDescent="0.2">
      <c r="A61" s="103"/>
      <c r="B61" s="106" t="s">
        <v>1025</v>
      </c>
      <c r="C61" s="103" t="s">
        <v>1026</v>
      </c>
      <c r="D61" s="140" t="s">
        <v>1027</v>
      </c>
      <c r="E61" s="103"/>
      <c r="F61" s="104">
        <f>G61*$C$168</f>
        <v>4935.6116459999994</v>
      </c>
      <c r="G61" s="104">
        <v>280.70999999999998</v>
      </c>
      <c r="H61" s="61" t="s">
        <v>1226</v>
      </c>
      <c r="I61" s="103">
        <f t="shared" si="11"/>
        <v>0</v>
      </c>
      <c r="J61" s="103">
        <f t="shared" si="12"/>
        <v>0</v>
      </c>
      <c r="K61" s="103">
        <v>2</v>
      </c>
      <c r="L61" s="103">
        <v>1</v>
      </c>
      <c r="M61" s="103">
        <v>2</v>
      </c>
      <c r="N61" s="103">
        <f t="shared" si="13"/>
        <v>2</v>
      </c>
      <c r="O61" s="103" t="s">
        <v>86</v>
      </c>
      <c r="P61" s="103"/>
      <c r="T61" s="33"/>
      <c r="U61" s="33"/>
      <c r="V61" s="33" t="str">
        <f t="shared" si="8"/>
        <v/>
      </c>
      <c r="W61" s="34" t="str">
        <f t="shared" si="9"/>
        <v/>
      </c>
      <c r="X61" s="33"/>
      <c r="Y61" s="34"/>
      <c r="Z61" s="33"/>
      <c r="AA61" s="33"/>
      <c r="AB61" s="35"/>
    </row>
    <row r="62" spans="1:40" s="12" customFormat="1" ht="41.25" customHeight="1" x14ac:dyDescent="0.2">
      <c r="A62" s="103"/>
      <c r="B62" s="106" t="s">
        <v>106</v>
      </c>
      <c r="C62" s="103" t="s">
        <v>118</v>
      </c>
      <c r="D62" s="140" t="s">
        <v>117</v>
      </c>
      <c r="E62" s="103"/>
      <c r="F62" s="104">
        <v>251.2</v>
      </c>
      <c r="G62" s="104"/>
      <c r="H62" s="61" t="s">
        <v>1137</v>
      </c>
      <c r="I62" s="103">
        <f t="shared" si="11"/>
        <v>0</v>
      </c>
      <c r="J62" s="103">
        <f t="shared" si="12"/>
        <v>0</v>
      </c>
      <c r="K62" s="103">
        <v>7</v>
      </c>
      <c r="L62" s="103">
        <v>5</v>
      </c>
      <c r="M62" s="103">
        <v>10</v>
      </c>
      <c r="N62" s="103">
        <f t="shared" si="13"/>
        <v>7</v>
      </c>
      <c r="O62" s="103" t="s">
        <v>86</v>
      </c>
      <c r="P62" s="103"/>
      <c r="T62" s="33"/>
      <c r="U62" s="33"/>
      <c r="V62" s="33" t="str">
        <f t="shared" ref="V62:V93" si="17">IFERROR((VLOOKUP(U62,$C$9:$D$169,2,FALSE)),"")</f>
        <v/>
      </c>
      <c r="W62" s="34" t="str">
        <f t="shared" ref="W62:W93" si="18">IFERROR((VLOOKUP(V62,$D$9:$F$169,2,FALSE)),"")</f>
        <v/>
      </c>
      <c r="X62" s="33"/>
      <c r="Y62" s="34"/>
      <c r="Z62" s="33"/>
      <c r="AA62" s="33"/>
      <c r="AB62" s="35"/>
    </row>
    <row r="63" spans="1:40" s="12" customFormat="1" ht="41.25" customHeight="1" x14ac:dyDescent="0.2">
      <c r="A63" s="103"/>
      <c r="B63" s="106" t="s">
        <v>106</v>
      </c>
      <c r="C63" s="103" t="s">
        <v>125</v>
      </c>
      <c r="D63" s="140" t="s">
        <v>126</v>
      </c>
      <c r="E63" s="103"/>
      <c r="F63" s="104">
        <v>251.3</v>
      </c>
      <c r="G63" s="104"/>
      <c r="H63" s="61" t="s">
        <v>1137</v>
      </c>
      <c r="I63" s="103">
        <f t="shared" si="11"/>
        <v>0</v>
      </c>
      <c r="J63" s="103">
        <f t="shared" si="12"/>
        <v>0</v>
      </c>
      <c r="K63" s="103">
        <v>1</v>
      </c>
      <c r="L63" s="103">
        <v>1</v>
      </c>
      <c r="M63" s="103">
        <v>3</v>
      </c>
      <c r="N63" s="103">
        <f t="shared" si="13"/>
        <v>1</v>
      </c>
      <c r="O63" s="103" t="s">
        <v>86</v>
      </c>
      <c r="P63" s="103"/>
      <c r="T63" s="33"/>
      <c r="U63" s="33"/>
      <c r="V63" s="33" t="str">
        <f t="shared" si="17"/>
        <v/>
      </c>
      <c r="W63" s="34" t="str">
        <f t="shared" si="18"/>
        <v/>
      </c>
      <c r="X63" s="33"/>
      <c r="Y63" s="34"/>
      <c r="Z63" s="33"/>
      <c r="AA63" s="33"/>
      <c r="AB63" s="35"/>
    </row>
    <row r="64" spans="1:40" s="12" customFormat="1" ht="41.25" customHeight="1" x14ac:dyDescent="0.2">
      <c r="A64" s="103"/>
      <c r="B64" s="106" t="s">
        <v>99</v>
      </c>
      <c r="C64" s="103" t="s">
        <v>863</v>
      </c>
      <c r="D64" s="140" t="s">
        <v>100</v>
      </c>
      <c r="E64" s="103"/>
      <c r="F64" s="104">
        <v>274.3</v>
      </c>
      <c r="G64" s="104"/>
      <c r="H64" s="61" t="s">
        <v>1226</v>
      </c>
      <c r="I64" s="103">
        <f t="shared" si="11"/>
        <v>0</v>
      </c>
      <c r="J64" s="103">
        <f t="shared" si="12"/>
        <v>0</v>
      </c>
      <c r="K64" s="103">
        <v>4</v>
      </c>
      <c r="L64" s="103">
        <v>2</v>
      </c>
      <c r="M64" s="103">
        <v>4</v>
      </c>
      <c r="N64" s="103">
        <f t="shared" si="13"/>
        <v>4</v>
      </c>
      <c r="O64" s="103" t="s">
        <v>86</v>
      </c>
      <c r="P64" s="103"/>
      <c r="T64" s="33"/>
      <c r="U64" s="33"/>
      <c r="V64" s="33" t="str">
        <f t="shared" si="17"/>
        <v/>
      </c>
      <c r="W64" s="34" t="str">
        <f t="shared" si="18"/>
        <v/>
      </c>
      <c r="X64" s="33"/>
      <c r="Y64" s="34"/>
      <c r="Z64" s="33"/>
      <c r="AA64" s="33"/>
      <c r="AB64" s="35"/>
    </row>
    <row r="65" spans="1:40" s="12" customFormat="1" ht="41.25" customHeight="1" x14ac:dyDescent="0.2">
      <c r="A65" s="103"/>
      <c r="B65" s="106" t="s">
        <v>119</v>
      </c>
      <c r="C65" s="103" t="s">
        <v>979</v>
      </c>
      <c r="D65" s="140" t="s">
        <v>120</v>
      </c>
      <c r="E65" s="103"/>
      <c r="F65" s="104">
        <v>323.5</v>
      </c>
      <c r="G65" s="104"/>
      <c r="H65" s="61" t="s">
        <v>1137</v>
      </c>
      <c r="I65" s="103">
        <f t="shared" si="11"/>
        <v>0</v>
      </c>
      <c r="J65" s="103">
        <f t="shared" si="12"/>
        <v>0</v>
      </c>
      <c r="K65" s="103">
        <v>2</v>
      </c>
      <c r="L65" s="103">
        <v>2</v>
      </c>
      <c r="M65" s="103">
        <v>4</v>
      </c>
      <c r="N65" s="103">
        <f t="shared" si="13"/>
        <v>2</v>
      </c>
      <c r="O65" s="103" t="s">
        <v>86</v>
      </c>
      <c r="P65" s="103"/>
      <c r="Q65" s="9"/>
      <c r="R65" s="9"/>
      <c r="S65" s="9"/>
      <c r="T65" s="33"/>
      <c r="U65" s="33"/>
      <c r="V65" s="33" t="str">
        <f t="shared" si="17"/>
        <v/>
      </c>
      <c r="W65" s="34" t="str">
        <f t="shared" si="18"/>
        <v/>
      </c>
      <c r="X65" s="33"/>
      <c r="Y65" s="34"/>
      <c r="Z65" s="33"/>
      <c r="AA65" s="33"/>
      <c r="AB65" s="35"/>
      <c r="AC65" s="9"/>
      <c r="AD65" s="10"/>
      <c r="AE65" s="10"/>
      <c r="AF65" s="10"/>
      <c r="AG65" s="10"/>
      <c r="AH65" s="10"/>
      <c r="AI65" s="11"/>
      <c r="AJ65" s="10"/>
      <c r="AK65" s="10"/>
      <c r="AL65" s="10"/>
      <c r="AM65" s="10"/>
      <c r="AN65" s="10"/>
    </row>
    <row r="66" spans="1:40" s="12" customFormat="1" ht="41.25" customHeight="1" x14ac:dyDescent="0.2">
      <c r="A66" s="103"/>
      <c r="B66" s="106" t="s">
        <v>88</v>
      </c>
      <c r="C66" s="103"/>
      <c r="D66" s="140" t="s">
        <v>87</v>
      </c>
      <c r="E66" s="103"/>
      <c r="F66" s="104">
        <v>85</v>
      </c>
      <c r="G66" s="104"/>
      <c r="H66" s="61" t="s">
        <v>1226</v>
      </c>
      <c r="I66" s="103">
        <f t="shared" si="11"/>
        <v>0</v>
      </c>
      <c r="J66" s="103">
        <f t="shared" si="12"/>
        <v>0</v>
      </c>
      <c r="K66" s="103">
        <v>2</v>
      </c>
      <c r="L66" s="103">
        <v>2</v>
      </c>
      <c r="M66" s="103">
        <v>4</v>
      </c>
      <c r="N66" s="103">
        <f t="shared" si="13"/>
        <v>2</v>
      </c>
      <c r="O66" s="103" t="s">
        <v>86</v>
      </c>
      <c r="P66" s="103"/>
      <c r="Q66" s="9"/>
      <c r="R66" s="9"/>
      <c r="S66" s="9"/>
      <c r="T66" s="33"/>
      <c r="U66" s="33"/>
      <c r="V66" s="33" t="str">
        <f t="shared" si="17"/>
        <v/>
      </c>
      <c r="W66" s="34" t="str">
        <f t="shared" si="18"/>
        <v/>
      </c>
      <c r="X66" s="33"/>
      <c r="Y66" s="34"/>
      <c r="Z66" s="33"/>
      <c r="AA66" s="33"/>
      <c r="AB66" s="35"/>
      <c r="AC66" s="9"/>
      <c r="AD66" s="10"/>
      <c r="AE66" s="10"/>
      <c r="AF66" s="10"/>
      <c r="AG66" s="10"/>
      <c r="AH66" s="10"/>
      <c r="AI66" s="11"/>
      <c r="AJ66" s="10"/>
      <c r="AK66" s="10"/>
      <c r="AL66" s="10"/>
      <c r="AM66" s="10"/>
      <c r="AN66" s="10"/>
    </row>
    <row r="67" spans="1:40" s="12" customFormat="1" ht="41.25" customHeight="1" x14ac:dyDescent="0.2">
      <c r="A67" s="103"/>
      <c r="B67" s="106" t="s">
        <v>91</v>
      </c>
      <c r="C67" s="103"/>
      <c r="D67" s="140" t="s">
        <v>92</v>
      </c>
      <c r="E67" s="103"/>
      <c r="F67" s="104">
        <v>58.96</v>
      </c>
      <c r="G67" s="104"/>
      <c r="H67" s="61" t="s">
        <v>1226</v>
      </c>
      <c r="I67" s="103">
        <f t="shared" si="11"/>
        <v>0</v>
      </c>
      <c r="J67" s="103">
        <f t="shared" si="12"/>
        <v>0</v>
      </c>
      <c r="K67" s="103">
        <v>4</v>
      </c>
      <c r="L67" s="103">
        <v>2</v>
      </c>
      <c r="M67" s="103">
        <v>4</v>
      </c>
      <c r="N67" s="103">
        <f t="shared" si="13"/>
        <v>4</v>
      </c>
      <c r="O67" s="103" t="s">
        <v>86</v>
      </c>
      <c r="P67" s="103"/>
      <c r="T67" s="33"/>
      <c r="U67" s="33"/>
      <c r="V67" s="33" t="str">
        <f t="shared" si="17"/>
        <v/>
      </c>
      <c r="W67" s="34" t="str">
        <f t="shared" si="18"/>
        <v/>
      </c>
      <c r="X67" s="33"/>
      <c r="Y67" s="34"/>
      <c r="Z67" s="33"/>
      <c r="AA67" s="33"/>
      <c r="AB67" s="35"/>
    </row>
    <row r="68" spans="1:40" s="12" customFormat="1" ht="41.25" customHeight="1" x14ac:dyDescent="0.2">
      <c r="A68" s="103"/>
      <c r="B68" s="106" t="s">
        <v>132</v>
      </c>
      <c r="C68" s="16" t="s">
        <v>1373</v>
      </c>
      <c r="D68" s="140" t="s">
        <v>1419</v>
      </c>
      <c r="E68" s="103"/>
      <c r="F68" s="104">
        <v>75.5</v>
      </c>
      <c r="G68" s="104">
        <v>73.936700000000002</v>
      </c>
      <c r="H68" s="61" t="s">
        <v>1226</v>
      </c>
      <c r="I68" s="103">
        <f>+SUMIFS($X$9:$X$153,$T$9:$T$153,"ENTRADA",$U$9:$U$153,#REF!)</f>
        <v>0</v>
      </c>
      <c r="J68" s="103">
        <f>+SUMIFS($X$9:$X$153,$T$9:$T$153,"SALIDA",$U$9:$U$153,C68)</f>
        <v>0</v>
      </c>
      <c r="K68" s="103">
        <v>1</v>
      </c>
      <c r="L68" s="103">
        <v>2</v>
      </c>
      <c r="M68" s="103">
        <v>4</v>
      </c>
      <c r="N68" s="103">
        <f t="shared" si="13"/>
        <v>1</v>
      </c>
      <c r="O68" s="103" t="s">
        <v>86</v>
      </c>
      <c r="P68" s="103"/>
      <c r="T68" s="33"/>
      <c r="U68" s="33"/>
      <c r="V68" s="33" t="str">
        <f t="shared" si="17"/>
        <v/>
      </c>
      <c r="W68" s="34" t="str">
        <f t="shared" si="18"/>
        <v/>
      </c>
      <c r="X68" s="33"/>
      <c r="Y68" s="34"/>
      <c r="Z68" s="33"/>
      <c r="AA68" s="33"/>
      <c r="AB68" s="35"/>
    </row>
    <row r="69" spans="1:40" s="12" customFormat="1" ht="41.25" customHeight="1" x14ac:dyDescent="0.2">
      <c r="A69" s="103"/>
      <c r="B69" s="106" t="s">
        <v>101</v>
      </c>
      <c r="C69" s="16"/>
      <c r="D69" s="140" t="s">
        <v>1377</v>
      </c>
      <c r="E69" s="103"/>
      <c r="F69" s="104"/>
      <c r="G69" s="104"/>
      <c r="H69" s="61" t="s">
        <v>1226</v>
      </c>
      <c r="I69" s="103">
        <f>+SUMIFS($X$9:$X$153,$T$9:$T$153,"ENTRADA",$U$9:$U$153,#REF!)</f>
        <v>0</v>
      </c>
      <c r="J69" s="103">
        <f>+SUMIFS($X$9:$X$153,$T$9:$T$153,"SALIDA",$U$9:$U$153,C69)</f>
        <v>0</v>
      </c>
      <c r="K69" s="103">
        <v>1</v>
      </c>
      <c r="L69" s="103">
        <v>2</v>
      </c>
      <c r="M69" s="103">
        <v>4</v>
      </c>
      <c r="N69" s="103">
        <f t="shared" si="13"/>
        <v>1</v>
      </c>
      <c r="O69" s="103"/>
      <c r="P69" s="103"/>
      <c r="T69" s="33"/>
      <c r="U69" s="33"/>
      <c r="V69" s="33" t="str">
        <f t="shared" si="17"/>
        <v/>
      </c>
      <c r="W69" s="34" t="str">
        <f t="shared" si="18"/>
        <v/>
      </c>
      <c r="X69" s="33"/>
      <c r="Y69" s="34"/>
      <c r="Z69" s="33"/>
      <c r="AA69" s="33"/>
      <c r="AB69" s="35"/>
    </row>
    <row r="70" spans="1:40" s="12" customFormat="1" ht="41.25" customHeight="1" x14ac:dyDescent="0.2">
      <c r="A70" s="103"/>
      <c r="B70" s="106" t="s">
        <v>102</v>
      </c>
      <c r="C70" s="103"/>
      <c r="D70" s="140">
        <v>62022</v>
      </c>
      <c r="E70" s="103"/>
      <c r="F70" s="104">
        <v>325.10000000000002</v>
      </c>
      <c r="G70" s="104"/>
      <c r="H70" s="61" t="s">
        <v>1226</v>
      </c>
      <c r="I70" s="103">
        <f t="shared" si="11"/>
        <v>0</v>
      </c>
      <c r="J70" s="103">
        <f t="shared" si="12"/>
        <v>0</v>
      </c>
      <c r="K70" s="103">
        <v>1</v>
      </c>
      <c r="L70" s="103">
        <v>2</v>
      </c>
      <c r="M70" s="103">
        <v>4</v>
      </c>
      <c r="N70" s="103">
        <f t="shared" si="13"/>
        <v>1</v>
      </c>
      <c r="O70" s="103" t="s">
        <v>86</v>
      </c>
      <c r="P70" s="103"/>
      <c r="T70" s="33"/>
      <c r="U70" s="33"/>
      <c r="V70" s="33" t="str">
        <f t="shared" si="17"/>
        <v/>
      </c>
      <c r="W70" s="34" t="str">
        <f t="shared" si="18"/>
        <v/>
      </c>
      <c r="X70" s="33"/>
      <c r="Y70" s="34"/>
      <c r="Z70" s="33"/>
      <c r="AA70" s="33"/>
      <c r="AB70" s="35"/>
    </row>
    <row r="71" spans="1:40" s="12" customFormat="1" ht="41.25" customHeight="1" x14ac:dyDescent="0.2">
      <c r="A71" s="103"/>
      <c r="B71" s="106" t="s">
        <v>104</v>
      </c>
      <c r="C71" s="103"/>
      <c r="D71" s="140" t="s">
        <v>105</v>
      </c>
      <c r="E71" s="103"/>
      <c r="F71" s="104">
        <v>266</v>
      </c>
      <c r="G71" s="104"/>
      <c r="H71" s="61" t="s">
        <v>1137</v>
      </c>
      <c r="I71" s="103">
        <f t="shared" si="11"/>
        <v>0</v>
      </c>
      <c r="J71" s="103">
        <f t="shared" si="12"/>
        <v>0</v>
      </c>
      <c r="K71" s="103">
        <v>2</v>
      </c>
      <c r="L71" s="103">
        <v>2</v>
      </c>
      <c r="M71" s="103">
        <v>4</v>
      </c>
      <c r="N71" s="103">
        <f t="shared" si="13"/>
        <v>2</v>
      </c>
      <c r="O71" s="103" t="s">
        <v>86</v>
      </c>
      <c r="P71" s="103"/>
      <c r="T71" s="33"/>
      <c r="U71" s="33"/>
      <c r="V71" s="33" t="str">
        <f t="shared" si="17"/>
        <v/>
      </c>
      <c r="W71" s="34" t="str">
        <f t="shared" si="18"/>
        <v/>
      </c>
      <c r="X71" s="33"/>
      <c r="Y71" s="34"/>
      <c r="Z71" s="33"/>
      <c r="AA71" s="33"/>
      <c r="AB71" s="35"/>
    </row>
    <row r="72" spans="1:40" s="12" customFormat="1" ht="41.25" customHeight="1" x14ac:dyDescent="0.2">
      <c r="A72" s="103"/>
      <c r="B72" s="106" t="s">
        <v>106</v>
      </c>
      <c r="C72" s="103"/>
      <c r="D72" s="140" t="s">
        <v>107</v>
      </c>
      <c r="E72" s="103"/>
      <c r="F72" s="104">
        <v>120.98</v>
      </c>
      <c r="G72" s="104"/>
      <c r="H72" s="61" t="s">
        <v>1137</v>
      </c>
      <c r="I72" s="103">
        <f t="shared" si="11"/>
        <v>0</v>
      </c>
      <c r="J72" s="103">
        <f t="shared" si="12"/>
        <v>0</v>
      </c>
      <c r="K72" s="103">
        <v>2</v>
      </c>
      <c r="L72" s="103">
        <v>2</v>
      </c>
      <c r="M72" s="103">
        <v>4</v>
      </c>
      <c r="N72" s="103">
        <f t="shared" si="13"/>
        <v>2</v>
      </c>
      <c r="O72" s="103" t="s">
        <v>86</v>
      </c>
      <c r="P72" s="103"/>
      <c r="T72" s="33"/>
      <c r="U72" s="33"/>
      <c r="V72" s="33" t="str">
        <f t="shared" si="17"/>
        <v/>
      </c>
      <c r="W72" s="34" t="str">
        <f t="shared" si="18"/>
        <v/>
      </c>
      <c r="X72" s="33"/>
      <c r="Y72" s="34"/>
      <c r="Z72" s="33"/>
      <c r="AA72" s="33"/>
      <c r="AB72" s="35"/>
    </row>
    <row r="73" spans="1:40" s="12" customFormat="1" ht="41.25" customHeight="1" x14ac:dyDescent="0.2">
      <c r="A73" s="103"/>
      <c r="B73" s="106" t="s">
        <v>109</v>
      </c>
      <c r="C73" s="103"/>
      <c r="D73" s="140" t="s">
        <v>108</v>
      </c>
      <c r="E73" s="103"/>
      <c r="F73" s="104">
        <v>125</v>
      </c>
      <c r="G73" s="104"/>
      <c r="H73" s="61" t="s">
        <v>1137</v>
      </c>
      <c r="I73" s="103">
        <f t="shared" si="11"/>
        <v>0</v>
      </c>
      <c r="J73" s="103">
        <f t="shared" si="12"/>
        <v>0</v>
      </c>
      <c r="K73" s="103">
        <v>1</v>
      </c>
      <c r="L73" s="103">
        <v>1</v>
      </c>
      <c r="M73" s="103">
        <v>4</v>
      </c>
      <c r="N73" s="103">
        <f t="shared" si="13"/>
        <v>1</v>
      </c>
      <c r="O73" s="103" t="s">
        <v>86</v>
      </c>
      <c r="P73" s="103"/>
      <c r="T73" s="33"/>
      <c r="U73" s="33"/>
      <c r="V73" s="33" t="str">
        <f t="shared" si="17"/>
        <v/>
      </c>
      <c r="W73" s="34" t="str">
        <f t="shared" si="18"/>
        <v/>
      </c>
      <c r="X73" s="33"/>
      <c r="Y73" s="34"/>
      <c r="Z73" s="33"/>
      <c r="AA73" s="33"/>
      <c r="AB73" s="35"/>
    </row>
    <row r="74" spans="1:40" s="12" customFormat="1" ht="41.25" customHeight="1" x14ac:dyDescent="0.2">
      <c r="A74" s="103"/>
      <c r="B74" s="106" t="s">
        <v>94</v>
      </c>
      <c r="C74" s="103"/>
      <c r="D74" s="140" t="s">
        <v>110</v>
      </c>
      <c r="E74" s="103"/>
      <c r="F74" s="104">
        <v>136.6</v>
      </c>
      <c r="G74" s="104"/>
      <c r="H74" s="61" t="s">
        <v>1137</v>
      </c>
      <c r="I74" s="103">
        <f t="shared" ref="I74:I106" si="19">+SUMIFS($X$9:$X$153,$T$9:$T$153,"ENTRADA",$U$9:$U$153,C74)</f>
        <v>0</v>
      </c>
      <c r="J74" s="103">
        <f t="shared" ref="J74:J106" si="20">+SUMIFS($X$9:$X$153,$T$9:$T$153,"SALIDA",$U$9:$U$153,C74)</f>
        <v>0</v>
      </c>
      <c r="K74" s="103">
        <v>2</v>
      </c>
      <c r="L74" s="103">
        <v>2</v>
      </c>
      <c r="M74" s="103">
        <v>4</v>
      </c>
      <c r="N74" s="103">
        <f t="shared" ref="N74:N106" si="21">K74+I74-J74</f>
        <v>2</v>
      </c>
      <c r="O74" s="103" t="s">
        <v>86</v>
      </c>
      <c r="P74" s="103"/>
      <c r="T74" s="33"/>
      <c r="U74" s="33"/>
      <c r="V74" s="33" t="str">
        <f t="shared" si="17"/>
        <v/>
      </c>
      <c r="W74" s="34" t="str">
        <f t="shared" si="18"/>
        <v/>
      </c>
      <c r="X74" s="33"/>
      <c r="Y74" s="34"/>
      <c r="Z74" s="33"/>
      <c r="AA74" s="33"/>
      <c r="AB74" s="35"/>
    </row>
    <row r="75" spans="1:40" s="12" customFormat="1" ht="41.25" customHeight="1" x14ac:dyDescent="0.2">
      <c r="A75" s="103"/>
      <c r="B75" s="106" t="s">
        <v>88</v>
      </c>
      <c r="C75" s="103"/>
      <c r="D75" s="140" t="s">
        <v>111</v>
      </c>
      <c r="E75" s="103"/>
      <c r="F75" s="104" t="s">
        <v>1344</v>
      </c>
      <c r="G75" s="104"/>
      <c r="H75" s="61" t="s">
        <v>1137</v>
      </c>
      <c r="I75" s="103">
        <f t="shared" si="19"/>
        <v>0</v>
      </c>
      <c r="J75" s="103">
        <f t="shared" si="20"/>
        <v>0</v>
      </c>
      <c r="K75" s="103">
        <v>2</v>
      </c>
      <c r="L75" s="103">
        <v>2</v>
      </c>
      <c r="M75" s="103">
        <v>4</v>
      </c>
      <c r="N75" s="103">
        <f t="shared" si="21"/>
        <v>2</v>
      </c>
      <c r="O75" s="103" t="s">
        <v>86</v>
      </c>
      <c r="P75" s="103"/>
      <c r="T75" s="33"/>
      <c r="U75" s="33"/>
      <c r="V75" s="33" t="str">
        <f t="shared" si="17"/>
        <v/>
      </c>
      <c r="W75" s="34" t="str">
        <f t="shared" si="18"/>
        <v/>
      </c>
      <c r="X75" s="33"/>
      <c r="Y75" s="34"/>
      <c r="Z75" s="33"/>
      <c r="AA75" s="33"/>
      <c r="AB75" s="35"/>
    </row>
    <row r="76" spans="1:40" s="12" customFormat="1" ht="41.25" customHeight="1" x14ac:dyDescent="0.2">
      <c r="A76" s="103"/>
      <c r="B76" s="106" t="s">
        <v>112</v>
      </c>
      <c r="C76" s="103"/>
      <c r="D76" s="141" t="s">
        <v>113</v>
      </c>
      <c r="E76" s="103"/>
      <c r="F76" s="104">
        <v>254</v>
      </c>
      <c r="G76" s="104"/>
      <c r="H76" s="61" t="s">
        <v>1137</v>
      </c>
      <c r="I76" s="103">
        <f t="shared" si="19"/>
        <v>0</v>
      </c>
      <c r="J76" s="103">
        <f t="shared" si="20"/>
        <v>0</v>
      </c>
      <c r="K76" s="103">
        <v>4</v>
      </c>
      <c r="L76" s="103">
        <v>2</v>
      </c>
      <c r="M76" s="103">
        <v>4</v>
      </c>
      <c r="N76" s="103">
        <f t="shared" si="21"/>
        <v>4</v>
      </c>
      <c r="O76" s="103" t="s">
        <v>86</v>
      </c>
      <c r="P76" s="103"/>
      <c r="T76" s="33"/>
      <c r="U76" s="33"/>
      <c r="V76" s="33" t="str">
        <f t="shared" si="17"/>
        <v/>
      </c>
      <c r="W76" s="34" t="str">
        <f t="shared" si="18"/>
        <v/>
      </c>
      <c r="X76" s="33"/>
      <c r="Y76" s="34"/>
      <c r="Z76" s="33"/>
      <c r="AA76" s="33"/>
      <c r="AB76" s="35"/>
    </row>
    <row r="77" spans="1:40" s="12" customFormat="1" ht="41.25" customHeight="1" x14ac:dyDescent="0.2">
      <c r="A77" s="103"/>
      <c r="B77" s="106" t="s">
        <v>106</v>
      </c>
      <c r="C77" s="103"/>
      <c r="D77" s="140" t="s">
        <v>121</v>
      </c>
      <c r="E77" s="103"/>
      <c r="F77" s="104">
        <v>325</v>
      </c>
      <c r="G77" s="104"/>
      <c r="H77" s="61" t="s">
        <v>1137</v>
      </c>
      <c r="I77" s="103">
        <f t="shared" si="19"/>
        <v>0</v>
      </c>
      <c r="J77" s="103">
        <f t="shared" si="20"/>
        <v>0</v>
      </c>
      <c r="K77" s="103">
        <v>1</v>
      </c>
      <c r="L77" s="103">
        <v>1</v>
      </c>
      <c r="M77" s="103">
        <v>2</v>
      </c>
      <c r="N77" s="103">
        <f t="shared" si="21"/>
        <v>1</v>
      </c>
      <c r="O77" s="103" t="s">
        <v>86</v>
      </c>
      <c r="P77" s="103"/>
      <c r="T77" s="33"/>
      <c r="U77" s="33"/>
      <c r="V77" s="33" t="str">
        <f t="shared" si="17"/>
        <v/>
      </c>
      <c r="W77" s="34" t="str">
        <f t="shared" si="18"/>
        <v/>
      </c>
      <c r="X77" s="33"/>
      <c r="Y77" s="34"/>
      <c r="Z77" s="33"/>
      <c r="AA77" s="33"/>
      <c r="AB77" s="35"/>
    </row>
    <row r="78" spans="1:40" s="12" customFormat="1" ht="41.25" customHeight="1" x14ac:dyDescent="0.2">
      <c r="A78" s="103"/>
      <c r="B78" s="106" t="s">
        <v>106</v>
      </c>
      <c r="C78" s="103"/>
      <c r="D78" s="140" t="s">
        <v>124</v>
      </c>
      <c r="E78" s="103"/>
      <c r="F78" s="104">
        <v>365</v>
      </c>
      <c r="G78" s="104"/>
      <c r="H78" s="61" t="s">
        <v>1137</v>
      </c>
      <c r="I78" s="103">
        <f t="shared" si="19"/>
        <v>0</v>
      </c>
      <c r="J78" s="103">
        <f t="shared" si="20"/>
        <v>0</v>
      </c>
      <c r="K78" s="103">
        <v>1</v>
      </c>
      <c r="L78" s="103">
        <v>1</v>
      </c>
      <c r="M78" s="103">
        <v>3</v>
      </c>
      <c r="N78" s="103">
        <f t="shared" si="21"/>
        <v>1</v>
      </c>
      <c r="O78" s="103" t="s">
        <v>86</v>
      </c>
      <c r="P78" s="103"/>
      <c r="T78" s="33"/>
      <c r="U78" s="33"/>
      <c r="V78" s="33" t="str">
        <f t="shared" si="17"/>
        <v/>
      </c>
      <c r="W78" s="34" t="str">
        <f t="shared" si="18"/>
        <v/>
      </c>
      <c r="X78" s="33"/>
      <c r="Y78" s="34"/>
      <c r="Z78" s="33"/>
      <c r="AA78" s="33"/>
      <c r="AB78" s="35"/>
    </row>
    <row r="79" spans="1:40" s="12" customFormat="1" ht="41.25" customHeight="1" x14ac:dyDescent="0.2">
      <c r="A79" s="103"/>
      <c r="B79" s="106" t="s">
        <v>106</v>
      </c>
      <c r="C79" s="103"/>
      <c r="D79" s="140" t="s">
        <v>1378</v>
      </c>
      <c r="E79" s="103"/>
      <c r="F79" s="104">
        <v>365</v>
      </c>
      <c r="G79" s="104"/>
      <c r="H79" s="61" t="s">
        <v>1137</v>
      </c>
      <c r="I79" s="103">
        <f t="shared" si="19"/>
        <v>0</v>
      </c>
      <c r="J79" s="103">
        <f t="shared" si="20"/>
        <v>0</v>
      </c>
      <c r="K79" s="103">
        <v>1</v>
      </c>
      <c r="L79" s="103">
        <v>2</v>
      </c>
      <c r="M79" s="103">
        <v>4</v>
      </c>
      <c r="N79" s="103">
        <f t="shared" si="21"/>
        <v>1</v>
      </c>
      <c r="O79" s="103" t="s">
        <v>86</v>
      </c>
      <c r="P79" s="103"/>
      <c r="T79" s="33"/>
      <c r="U79" s="33"/>
      <c r="V79" s="33" t="str">
        <f t="shared" si="17"/>
        <v/>
      </c>
      <c r="W79" s="34" t="str">
        <f t="shared" si="18"/>
        <v/>
      </c>
      <c r="X79" s="33"/>
      <c r="Y79" s="34"/>
      <c r="Z79" s="33"/>
      <c r="AA79" s="33"/>
      <c r="AB79" s="35"/>
    </row>
    <row r="80" spans="1:40" s="12" customFormat="1" ht="41.25" customHeight="1" x14ac:dyDescent="0.2">
      <c r="A80" s="103"/>
      <c r="B80" s="106" t="s">
        <v>106</v>
      </c>
      <c r="C80" s="103"/>
      <c r="D80" s="140" t="s">
        <v>130</v>
      </c>
      <c r="E80" s="103"/>
      <c r="F80" s="104">
        <v>125</v>
      </c>
      <c r="G80" s="104"/>
      <c r="H80" s="61" t="s">
        <v>1137</v>
      </c>
      <c r="I80" s="103">
        <f t="shared" si="19"/>
        <v>0</v>
      </c>
      <c r="J80" s="103">
        <f t="shared" si="20"/>
        <v>0</v>
      </c>
      <c r="K80" s="103">
        <v>1</v>
      </c>
      <c r="L80" s="103">
        <v>1</v>
      </c>
      <c r="M80" s="103">
        <v>3</v>
      </c>
      <c r="N80" s="103">
        <f t="shared" si="21"/>
        <v>1</v>
      </c>
      <c r="O80" s="103" t="s">
        <v>86</v>
      </c>
      <c r="P80" s="103"/>
      <c r="T80" s="33"/>
      <c r="U80" s="33"/>
      <c r="V80" s="33" t="str">
        <f t="shared" si="17"/>
        <v/>
      </c>
      <c r="W80" s="34" t="str">
        <f t="shared" si="18"/>
        <v/>
      </c>
      <c r="X80" s="33"/>
      <c r="Y80" s="34"/>
      <c r="Z80" s="33"/>
      <c r="AA80" s="33"/>
      <c r="AB80" s="35"/>
    </row>
    <row r="81" spans="1:28" s="12" customFormat="1" ht="41.25" customHeight="1" x14ac:dyDescent="0.2">
      <c r="A81" s="103"/>
      <c r="B81" s="106" t="s">
        <v>106</v>
      </c>
      <c r="C81" s="103"/>
      <c r="D81" s="140" t="s">
        <v>131</v>
      </c>
      <c r="E81" s="103"/>
      <c r="F81" s="104">
        <v>312.3</v>
      </c>
      <c r="G81" s="104"/>
      <c r="H81" s="61" t="s">
        <v>1137</v>
      </c>
      <c r="I81" s="103">
        <f t="shared" si="19"/>
        <v>0</v>
      </c>
      <c r="J81" s="103">
        <f t="shared" si="20"/>
        <v>0</v>
      </c>
      <c r="K81" s="103">
        <v>1</v>
      </c>
      <c r="L81" s="103">
        <v>1</v>
      </c>
      <c r="M81" s="103">
        <v>3</v>
      </c>
      <c r="N81" s="103">
        <f t="shared" si="21"/>
        <v>1</v>
      </c>
      <c r="O81" s="103" t="s">
        <v>86</v>
      </c>
      <c r="P81" s="103"/>
      <c r="T81" s="33"/>
      <c r="U81" s="33"/>
      <c r="V81" s="33" t="str">
        <f t="shared" si="17"/>
        <v/>
      </c>
      <c r="W81" s="34" t="str">
        <f t="shared" si="18"/>
        <v/>
      </c>
      <c r="X81" s="33"/>
      <c r="Y81" s="34"/>
      <c r="Z81" s="33"/>
      <c r="AA81" s="33"/>
      <c r="AB81" s="35"/>
    </row>
    <row r="82" spans="1:28" s="12" customFormat="1" ht="41.25" customHeight="1" x14ac:dyDescent="0.2">
      <c r="A82" s="103"/>
      <c r="B82" s="106" t="s">
        <v>1058</v>
      </c>
      <c r="C82" s="103"/>
      <c r="D82" s="140" t="s">
        <v>135</v>
      </c>
      <c r="E82" s="103"/>
      <c r="F82" s="104">
        <v>745</v>
      </c>
      <c r="G82" s="104"/>
      <c r="H82" s="61" t="s">
        <v>1137</v>
      </c>
      <c r="I82" s="103">
        <f t="shared" si="19"/>
        <v>0</v>
      </c>
      <c r="J82" s="103">
        <f t="shared" si="20"/>
        <v>0</v>
      </c>
      <c r="K82" s="103">
        <v>2</v>
      </c>
      <c r="L82" s="103">
        <v>2</v>
      </c>
      <c r="M82" s="103">
        <v>4</v>
      </c>
      <c r="N82" s="103">
        <f t="shared" si="21"/>
        <v>2</v>
      </c>
      <c r="O82" s="103" t="s">
        <v>86</v>
      </c>
      <c r="P82" s="103"/>
      <c r="T82" s="33"/>
      <c r="U82" s="33"/>
      <c r="V82" s="33" t="str">
        <f t="shared" si="17"/>
        <v/>
      </c>
      <c r="W82" s="34" t="str">
        <f t="shared" si="18"/>
        <v/>
      </c>
      <c r="X82" s="33"/>
      <c r="Y82" s="34"/>
      <c r="Z82" s="33"/>
      <c r="AA82" s="33"/>
      <c r="AB82" s="35"/>
    </row>
    <row r="83" spans="1:28" s="12" customFormat="1" ht="41.25" customHeight="1" x14ac:dyDescent="0.2">
      <c r="A83" s="103"/>
      <c r="B83" s="106" t="s">
        <v>138</v>
      </c>
      <c r="C83" s="103"/>
      <c r="D83" s="140" t="s">
        <v>137</v>
      </c>
      <c r="E83" s="103"/>
      <c r="F83" s="104">
        <v>254</v>
      </c>
      <c r="G83" s="104"/>
      <c r="H83" s="61" t="s">
        <v>1137</v>
      </c>
      <c r="I83" s="103">
        <f t="shared" si="19"/>
        <v>0</v>
      </c>
      <c r="J83" s="103">
        <f t="shared" si="20"/>
        <v>0</v>
      </c>
      <c r="K83" s="103">
        <v>4</v>
      </c>
      <c r="L83" s="103">
        <v>2</v>
      </c>
      <c r="M83" s="103">
        <v>4</v>
      </c>
      <c r="N83" s="103">
        <f t="shared" si="21"/>
        <v>4</v>
      </c>
      <c r="O83" s="103" t="s">
        <v>86</v>
      </c>
      <c r="P83" s="103"/>
      <c r="T83" s="33"/>
      <c r="U83" s="33"/>
      <c r="V83" s="33" t="str">
        <f t="shared" si="17"/>
        <v/>
      </c>
      <c r="W83" s="34" t="str">
        <f t="shared" si="18"/>
        <v/>
      </c>
      <c r="X83" s="33"/>
      <c r="Y83" s="34"/>
      <c r="Z83" s="33"/>
      <c r="AA83" s="33"/>
      <c r="AB83" s="35"/>
    </row>
    <row r="84" spans="1:28" s="12" customFormat="1" ht="41.25" customHeight="1" x14ac:dyDescent="0.2">
      <c r="A84" s="103"/>
      <c r="B84" s="106" t="s">
        <v>138</v>
      </c>
      <c r="C84" s="103"/>
      <c r="D84" s="140" t="s">
        <v>139</v>
      </c>
      <c r="E84" s="103"/>
      <c r="F84" s="104">
        <v>365</v>
      </c>
      <c r="G84" s="104"/>
      <c r="H84" s="61" t="s">
        <v>1137</v>
      </c>
      <c r="I84" s="103">
        <f t="shared" si="19"/>
        <v>0</v>
      </c>
      <c r="J84" s="103">
        <f t="shared" si="20"/>
        <v>0</v>
      </c>
      <c r="K84" s="103">
        <v>1</v>
      </c>
      <c r="L84" s="103">
        <v>2</v>
      </c>
      <c r="M84" s="103">
        <v>4</v>
      </c>
      <c r="N84" s="103">
        <f t="shared" si="21"/>
        <v>1</v>
      </c>
      <c r="O84" s="103" t="s">
        <v>86</v>
      </c>
      <c r="P84" s="103"/>
      <c r="T84" s="33"/>
      <c r="U84" s="33"/>
      <c r="V84" s="33" t="str">
        <f t="shared" si="17"/>
        <v/>
      </c>
      <c r="W84" s="34" t="str">
        <f t="shared" si="18"/>
        <v/>
      </c>
      <c r="X84" s="33"/>
      <c r="Y84" s="34"/>
      <c r="Z84" s="33"/>
      <c r="AA84" s="33"/>
      <c r="AB84" s="35"/>
    </row>
    <row r="85" spans="1:28" s="12" customFormat="1" ht="41.25" customHeight="1" x14ac:dyDescent="0.2">
      <c r="A85" s="103"/>
      <c r="B85" s="106" t="s">
        <v>140</v>
      </c>
      <c r="C85" s="103"/>
      <c r="D85" s="140" t="s">
        <v>141</v>
      </c>
      <c r="E85" s="103"/>
      <c r="F85" s="104">
        <v>225.04</v>
      </c>
      <c r="G85" s="104"/>
      <c r="H85" s="61" t="s">
        <v>1137</v>
      </c>
      <c r="I85" s="103">
        <f t="shared" si="19"/>
        <v>0</v>
      </c>
      <c r="J85" s="103">
        <f t="shared" si="20"/>
        <v>0</v>
      </c>
      <c r="K85" s="103">
        <v>5</v>
      </c>
      <c r="L85" s="103">
        <v>2</v>
      </c>
      <c r="M85" s="103">
        <v>4</v>
      </c>
      <c r="N85" s="103">
        <f t="shared" si="21"/>
        <v>5</v>
      </c>
      <c r="O85" s="103" t="s">
        <v>86</v>
      </c>
      <c r="P85" s="103"/>
      <c r="T85" s="33"/>
      <c r="U85" s="33"/>
      <c r="V85" s="33" t="str">
        <f t="shared" si="17"/>
        <v/>
      </c>
      <c r="W85" s="34" t="str">
        <f t="shared" si="18"/>
        <v/>
      </c>
      <c r="X85" s="33"/>
      <c r="Y85" s="34"/>
      <c r="Z85" s="33"/>
      <c r="AA85" s="33"/>
      <c r="AB85" s="35"/>
    </row>
    <row r="86" spans="1:28" s="12" customFormat="1" ht="41.25" customHeight="1" x14ac:dyDescent="0.2">
      <c r="A86" s="103"/>
      <c r="B86" s="106" t="s">
        <v>152</v>
      </c>
      <c r="C86" s="103"/>
      <c r="D86" s="140" t="s">
        <v>153</v>
      </c>
      <c r="E86" s="103"/>
      <c r="F86" s="104">
        <v>1256</v>
      </c>
      <c r="G86" s="104"/>
      <c r="H86" s="61" t="s">
        <v>1139</v>
      </c>
      <c r="I86" s="103">
        <f t="shared" si="19"/>
        <v>0</v>
      </c>
      <c r="J86" s="103">
        <f t="shared" si="20"/>
        <v>0</v>
      </c>
      <c r="K86" s="103">
        <v>4</v>
      </c>
      <c r="L86" s="103">
        <v>2</v>
      </c>
      <c r="M86" s="103">
        <v>4</v>
      </c>
      <c r="N86" s="103">
        <f t="shared" si="21"/>
        <v>4</v>
      </c>
      <c r="O86" s="103" t="s">
        <v>86</v>
      </c>
      <c r="P86" s="103"/>
      <c r="T86" s="33"/>
      <c r="U86" s="33"/>
      <c r="V86" s="33" t="str">
        <f t="shared" si="17"/>
        <v/>
      </c>
      <c r="W86" s="34" t="str">
        <f t="shared" si="18"/>
        <v/>
      </c>
      <c r="X86" s="33"/>
      <c r="Y86" s="34"/>
      <c r="Z86" s="33"/>
      <c r="AA86" s="33"/>
      <c r="AB86" s="35"/>
    </row>
    <row r="87" spans="1:28" s="12" customFormat="1" ht="41.25" customHeight="1" x14ac:dyDescent="0.2">
      <c r="A87" s="103"/>
      <c r="B87" s="106" t="s">
        <v>1420</v>
      </c>
      <c r="C87" s="103"/>
      <c r="D87" s="140" t="s">
        <v>1421</v>
      </c>
      <c r="E87" s="103"/>
      <c r="F87" s="104">
        <v>2336</v>
      </c>
      <c r="G87" s="104"/>
      <c r="H87" s="61" t="s">
        <v>1137</v>
      </c>
      <c r="I87" s="103">
        <f t="shared" si="19"/>
        <v>0</v>
      </c>
      <c r="J87" s="103">
        <f t="shared" si="20"/>
        <v>0</v>
      </c>
      <c r="K87" s="103">
        <v>1</v>
      </c>
      <c r="L87" s="103">
        <v>1</v>
      </c>
      <c r="M87" s="103">
        <v>2</v>
      </c>
      <c r="N87" s="103">
        <f t="shared" si="21"/>
        <v>1</v>
      </c>
      <c r="O87" s="103" t="s">
        <v>86</v>
      </c>
      <c r="P87" s="103"/>
      <c r="T87" s="33"/>
      <c r="U87" s="33"/>
      <c r="V87" s="33" t="str">
        <f t="shared" si="17"/>
        <v/>
      </c>
      <c r="W87" s="34" t="str">
        <f t="shared" si="18"/>
        <v/>
      </c>
      <c r="X87" s="33"/>
      <c r="Y87" s="34"/>
      <c r="Z87" s="33"/>
      <c r="AA87" s="33"/>
      <c r="AB87" s="35"/>
    </row>
    <row r="88" spans="1:28" s="12" customFormat="1" ht="41.25" customHeight="1" x14ac:dyDescent="0.2">
      <c r="A88" s="103"/>
      <c r="B88" s="106" t="s">
        <v>136</v>
      </c>
      <c r="C88" s="103"/>
      <c r="D88" s="140" t="s">
        <v>154</v>
      </c>
      <c r="E88" s="103"/>
      <c r="F88" s="104">
        <v>2356</v>
      </c>
      <c r="G88" s="104"/>
      <c r="H88" s="61" t="s">
        <v>1137</v>
      </c>
      <c r="I88" s="103">
        <f t="shared" si="19"/>
        <v>0</v>
      </c>
      <c r="J88" s="103">
        <f t="shared" si="20"/>
        <v>0</v>
      </c>
      <c r="K88" s="103">
        <v>6</v>
      </c>
      <c r="L88" s="103">
        <v>4</v>
      </c>
      <c r="M88" s="103">
        <v>8</v>
      </c>
      <c r="N88" s="103">
        <f t="shared" si="21"/>
        <v>6</v>
      </c>
      <c r="O88" s="103" t="s">
        <v>86</v>
      </c>
      <c r="P88" s="103"/>
      <c r="T88" s="33"/>
      <c r="U88" s="33"/>
      <c r="V88" s="33" t="str">
        <f t="shared" si="17"/>
        <v/>
      </c>
      <c r="W88" s="34" t="str">
        <f t="shared" si="18"/>
        <v/>
      </c>
      <c r="X88" s="33"/>
      <c r="Y88" s="34"/>
      <c r="Z88" s="33"/>
      <c r="AA88" s="33"/>
      <c r="AB88" s="35"/>
    </row>
    <row r="89" spans="1:28" s="12" customFormat="1" ht="41.25" customHeight="1" x14ac:dyDescent="0.2">
      <c r="A89" s="103"/>
      <c r="B89" s="106" t="s">
        <v>136</v>
      </c>
      <c r="C89" s="103"/>
      <c r="D89" s="140" t="s">
        <v>155</v>
      </c>
      <c r="E89" s="103"/>
      <c r="F89" s="104">
        <v>256</v>
      </c>
      <c r="G89" s="104"/>
      <c r="H89" s="61" t="s">
        <v>1137</v>
      </c>
      <c r="I89" s="103">
        <f t="shared" si="19"/>
        <v>0</v>
      </c>
      <c r="J89" s="103">
        <f t="shared" si="20"/>
        <v>0</v>
      </c>
      <c r="K89" s="103">
        <v>5</v>
      </c>
      <c r="L89" s="103">
        <v>4</v>
      </c>
      <c r="M89" s="103">
        <v>8</v>
      </c>
      <c r="N89" s="103">
        <f t="shared" si="21"/>
        <v>5</v>
      </c>
      <c r="O89" s="103" t="s">
        <v>86</v>
      </c>
      <c r="P89" s="103"/>
      <c r="T89" s="33"/>
      <c r="U89" s="33"/>
      <c r="V89" s="33" t="str">
        <f t="shared" si="17"/>
        <v/>
      </c>
      <c r="W89" s="34" t="str">
        <f t="shared" si="18"/>
        <v/>
      </c>
      <c r="X89" s="33"/>
      <c r="Y89" s="34"/>
      <c r="Z89" s="33"/>
      <c r="AA89" s="33"/>
      <c r="AB89" s="35"/>
    </row>
    <row r="90" spans="1:28" s="12" customFormat="1" ht="41.25" customHeight="1" x14ac:dyDescent="0.2">
      <c r="A90" s="111" t="s">
        <v>911</v>
      </c>
      <c r="B90" s="106" t="s">
        <v>150</v>
      </c>
      <c r="C90" s="103" t="s">
        <v>980</v>
      </c>
      <c r="D90" s="142" t="s">
        <v>157</v>
      </c>
      <c r="E90" s="103"/>
      <c r="F90" s="104">
        <v>2541</v>
      </c>
      <c r="G90" s="104"/>
      <c r="H90" s="61" t="s">
        <v>1354</v>
      </c>
      <c r="I90" s="103">
        <f t="shared" si="19"/>
        <v>0</v>
      </c>
      <c r="J90" s="103">
        <f t="shared" si="20"/>
        <v>0</v>
      </c>
      <c r="K90" s="103">
        <v>1</v>
      </c>
      <c r="L90" s="103">
        <v>1</v>
      </c>
      <c r="M90" s="103">
        <v>1</v>
      </c>
      <c r="N90" s="103">
        <f t="shared" si="21"/>
        <v>1</v>
      </c>
      <c r="O90" s="103" t="s">
        <v>156</v>
      </c>
      <c r="P90" s="103"/>
      <c r="T90" s="33"/>
      <c r="U90" s="33"/>
      <c r="V90" s="33" t="str">
        <f t="shared" si="17"/>
        <v/>
      </c>
      <c r="W90" s="34" t="str">
        <f t="shared" si="18"/>
        <v/>
      </c>
      <c r="X90" s="33"/>
      <c r="Y90" s="34"/>
      <c r="Z90" s="33"/>
      <c r="AA90" s="33"/>
      <c r="AB90" s="35"/>
    </row>
    <row r="91" spans="1:28" s="12" customFormat="1" ht="41.25" customHeight="1" x14ac:dyDescent="0.2">
      <c r="A91" s="111" t="s">
        <v>911</v>
      </c>
      <c r="B91" s="106" t="s">
        <v>150</v>
      </c>
      <c r="C91" s="103" t="s">
        <v>159</v>
      </c>
      <c r="D91" s="142" t="s">
        <v>158</v>
      </c>
      <c r="E91" s="103"/>
      <c r="F91" s="104">
        <v>2562</v>
      </c>
      <c r="G91" s="104"/>
      <c r="H91" s="61" t="s">
        <v>1228</v>
      </c>
      <c r="I91" s="103">
        <f t="shared" si="19"/>
        <v>0</v>
      </c>
      <c r="J91" s="103">
        <f t="shared" si="20"/>
        <v>0</v>
      </c>
      <c r="K91" s="103">
        <v>1</v>
      </c>
      <c r="L91" s="103">
        <v>1</v>
      </c>
      <c r="M91" s="103">
        <v>1</v>
      </c>
      <c r="N91" s="103">
        <f t="shared" si="21"/>
        <v>1</v>
      </c>
      <c r="O91" s="103" t="s">
        <v>156</v>
      </c>
      <c r="P91" s="103"/>
      <c r="T91" s="33"/>
      <c r="U91" s="33"/>
      <c r="V91" s="33" t="str">
        <f t="shared" si="17"/>
        <v/>
      </c>
      <c r="W91" s="34" t="str">
        <f t="shared" si="18"/>
        <v/>
      </c>
      <c r="X91" s="33"/>
      <c r="Y91" s="34"/>
      <c r="Z91" s="33"/>
      <c r="AA91" s="33"/>
      <c r="AB91" s="35"/>
    </row>
    <row r="92" spans="1:28" s="12" customFormat="1" ht="41.25" customHeight="1" x14ac:dyDescent="0.2">
      <c r="A92" s="103"/>
      <c r="B92" s="106" t="s">
        <v>160</v>
      </c>
      <c r="C92" s="103"/>
      <c r="D92" s="143" t="s">
        <v>161</v>
      </c>
      <c r="E92" s="103"/>
      <c r="F92" s="104">
        <v>365</v>
      </c>
      <c r="G92" s="104"/>
      <c r="H92" s="61" t="s">
        <v>1137</v>
      </c>
      <c r="I92" s="103">
        <f t="shared" si="19"/>
        <v>0</v>
      </c>
      <c r="J92" s="103">
        <f t="shared" si="20"/>
        <v>0</v>
      </c>
      <c r="K92" s="103">
        <v>3</v>
      </c>
      <c r="L92" s="103">
        <v>1</v>
      </c>
      <c r="M92" s="103">
        <v>3</v>
      </c>
      <c r="N92" s="103">
        <f t="shared" si="21"/>
        <v>3</v>
      </c>
      <c r="O92" s="103" t="s">
        <v>156</v>
      </c>
      <c r="P92" s="103"/>
      <c r="T92" s="33"/>
      <c r="U92" s="33"/>
      <c r="V92" s="33" t="str">
        <f t="shared" si="17"/>
        <v/>
      </c>
      <c r="W92" s="34" t="str">
        <f t="shared" si="18"/>
        <v/>
      </c>
      <c r="X92" s="33"/>
      <c r="Y92" s="34"/>
      <c r="Z92" s="33"/>
      <c r="AA92" s="33"/>
      <c r="AB92" s="35"/>
    </row>
    <row r="93" spans="1:28" s="12" customFormat="1" ht="41.25" customHeight="1" x14ac:dyDescent="0.2">
      <c r="A93" s="103"/>
      <c r="B93" s="106" t="s">
        <v>170</v>
      </c>
      <c r="C93" s="103" t="s">
        <v>169</v>
      </c>
      <c r="D93" s="144" t="s">
        <v>168</v>
      </c>
      <c r="E93" s="103"/>
      <c r="F93" s="104">
        <v>2351</v>
      </c>
      <c r="G93" s="104"/>
      <c r="H93" s="61" t="s">
        <v>1137</v>
      </c>
      <c r="I93" s="103">
        <f t="shared" si="19"/>
        <v>0</v>
      </c>
      <c r="J93" s="103">
        <f t="shared" si="20"/>
        <v>0</v>
      </c>
      <c r="K93" s="103">
        <v>1</v>
      </c>
      <c r="L93" s="103">
        <v>1</v>
      </c>
      <c r="M93" s="103">
        <v>3</v>
      </c>
      <c r="N93" s="103">
        <f t="shared" si="21"/>
        <v>1</v>
      </c>
      <c r="O93" s="103" t="s">
        <v>162</v>
      </c>
      <c r="P93" s="103"/>
      <c r="T93" s="33"/>
      <c r="U93" s="33"/>
      <c r="V93" s="33" t="str">
        <f t="shared" si="17"/>
        <v/>
      </c>
      <c r="W93" s="34" t="str">
        <f t="shared" si="18"/>
        <v/>
      </c>
      <c r="X93" s="33"/>
      <c r="Y93" s="34"/>
      <c r="Z93" s="33"/>
      <c r="AA93" s="33"/>
      <c r="AB93" s="35"/>
    </row>
    <row r="94" spans="1:28" s="12" customFormat="1" ht="41.25" customHeight="1" x14ac:dyDescent="0.2">
      <c r="A94" s="103"/>
      <c r="B94" s="106" t="s">
        <v>170</v>
      </c>
      <c r="C94" s="103" t="s">
        <v>981</v>
      </c>
      <c r="D94" s="144" t="s">
        <v>171</v>
      </c>
      <c r="E94" s="103"/>
      <c r="F94" s="104">
        <v>1235</v>
      </c>
      <c r="G94" s="104"/>
      <c r="H94" s="61" t="s">
        <v>1137</v>
      </c>
      <c r="I94" s="103">
        <f t="shared" si="19"/>
        <v>0</v>
      </c>
      <c r="J94" s="103">
        <f t="shared" si="20"/>
        <v>0</v>
      </c>
      <c r="K94" s="103">
        <v>3</v>
      </c>
      <c r="L94" s="103">
        <v>1</v>
      </c>
      <c r="M94" s="103">
        <v>3</v>
      </c>
      <c r="N94" s="103">
        <f t="shared" si="21"/>
        <v>3</v>
      </c>
      <c r="O94" s="103" t="s">
        <v>162</v>
      </c>
      <c r="P94" s="103"/>
      <c r="T94" s="33"/>
      <c r="U94" s="33"/>
      <c r="V94" s="33" t="str">
        <f t="shared" ref="V94:V125" si="22">IFERROR((VLOOKUP(U94,$C$9:$D$169,2,FALSE)),"")</f>
        <v/>
      </c>
      <c r="W94" s="34" t="str">
        <f t="shared" ref="W94:W125" si="23">IFERROR((VLOOKUP(V94,$D$9:$F$169,2,FALSE)),"")</f>
        <v/>
      </c>
      <c r="X94" s="33"/>
      <c r="Y94" s="34"/>
      <c r="Z94" s="33"/>
      <c r="AA94" s="33"/>
      <c r="AB94" s="35"/>
    </row>
    <row r="95" spans="1:28" s="12" customFormat="1" ht="41.25" customHeight="1" x14ac:dyDescent="0.2">
      <c r="A95" s="248"/>
      <c r="B95" s="186" t="s">
        <v>480</v>
      </c>
      <c r="C95" s="248" t="s">
        <v>1647</v>
      </c>
      <c r="D95" s="144" t="s">
        <v>1648</v>
      </c>
      <c r="E95" s="248"/>
      <c r="F95" s="247">
        <v>1235</v>
      </c>
      <c r="G95" s="247"/>
      <c r="H95" s="61" t="s">
        <v>1137</v>
      </c>
      <c r="I95" s="248">
        <f t="shared" ref="I95" si="24">+SUMIFS($X$9:$X$153,$T$9:$T$153,"ENTRADA",$U$9:$U$153,C95)</f>
        <v>2</v>
      </c>
      <c r="J95" s="248">
        <f t="shared" ref="J95" si="25">+SUMIFS($X$9:$X$153,$T$9:$T$153,"SALIDA",$U$9:$U$153,C95)</f>
        <v>0</v>
      </c>
      <c r="K95" s="248">
        <v>0</v>
      </c>
      <c r="L95" s="248">
        <v>1</v>
      </c>
      <c r="M95" s="248">
        <v>3</v>
      </c>
      <c r="N95" s="248">
        <f t="shared" ref="N95" si="26">K95+I95-J95</f>
        <v>2</v>
      </c>
      <c r="O95" s="248" t="s">
        <v>162</v>
      </c>
      <c r="P95" s="248"/>
      <c r="T95" s="33"/>
      <c r="U95" s="33"/>
      <c r="V95" s="33" t="str">
        <f t="shared" si="22"/>
        <v/>
      </c>
      <c r="W95" s="34" t="str">
        <f t="shared" si="23"/>
        <v/>
      </c>
      <c r="X95" s="33"/>
      <c r="Y95" s="34"/>
      <c r="Z95" s="33"/>
      <c r="AA95" s="33"/>
      <c r="AB95" s="35"/>
    </row>
    <row r="96" spans="1:28" s="12" customFormat="1" ht="41.25" customHeight="1" x14ac:dyDescent="0.2">
      <c r="A96" s="103"/>
      <c r="B96" s="106" t="s">
        <v>172</v>
      </c>
      <c r="C96" s="103" t="s">
        <v>174</v>
      </c>
      <c r="D96" s="144" t="s">
        <v>173</v>
      </c>
      <c r="E96" s="103"/>
      <c r="F96" s="104">
        <v>5874</v>
      </c>
      <c r="G96" s="104"/>
      <c r="H96" s="61" t="s">
        <v>1137</v>
      </c>
      <c r="I96" s="103">
        <f t="shared" si="19"/>
        <v>0</v>
      </c>
      <c r="J96" s="103">
        <f t="shared" si="20"/>
        <v>0</v>
      </c>
      <c r="K96" s="103">
        <v>1</v>
      </c>
      <c r="L96" s="103">
        <v>1</v>
      </c>
      <c r="M96" s="103">
        <v>2</v>
      </c>
      <c r="N96" s="103">
        <f t="shared" si="21"/>
        <v>1</v>
      </c>
      <c r="O96" s="103" t="s">
        <v>162</v>
      </c>
      <c r="P96" s="103"/>
      <c r="T96" s="33"/>
      <c r="U96" s="33"/>
      <c r="V96" s="33" t="str">
        <f t="shared" si="22"/>
        <v/>
      </c>
      <c r="W96" s="34" t="str">
        <f t="shared" si="23"/>
        <v/>
      </c>
      <c r="X96" s="33"/>
      <c r="Y96" s="34"/>
      <c r="Z96" s="33"/>
      <c r="AA96" s="33"/>
      <c r="AB96" s="35"/>
    </row>
    <row r="97" spans="1:28" s="12" customFormat="1" ht="41.25" customHeight="1" x14ac:dyDescent="0.2">
      <c r="A97" s="111" t="s">
        <v>911</v>
      </c>
      <c r="B97" s="106" t="s">
        <v>172</v>
      </c>
      <c r="C97" s="103" t="s">
        <v>176</v>
      </c>
      <c r="D97" s="144" t="s">
        <v>175</v>
      </c>
      <c r="E97" s="103"/>
      <c r="F97" s="104">
        <v>20270</v>
      </c>
      <c r="G97" s="104"/>
      <c r="H97" s="61" t="s">
        <v>1150</v>
      </c>
      <c r="I97" s="103">
        <f t="shared" si="19"/>
        <v>0</v>
      </c>
      <c r="J97" s="103">
        <f t="shared" si="20"/>
        <v>0</v>
      </c>
      <c r="K97" s="103">
        <v>1</v>
      </c>
      <c r="L97" s="103">
        <v>1</v>
      </c>
      <c r="M97" s="103">
        <v>2</v>
      </c>
      <c r="N97" s="103">
        <f t="shared" si="21"/>
        <v>1</v>
      </c>
      <c r="O97" s="103" t="s">
        <v>162</v>
      </c>
      <c r="P97" s="103"/>
      <c r="T97" s="33"/>
      <c r="U97" s="33"/>
      <c r="V97" s="33" t="str">
        <f t="shared" si="22"/>
        <v/>
      </c>
      <c r="W97" s="34" t="str">
        <f t="shared" si="23"/>
        <v/>
      </c>
      <c r="X97" s="33"/>
      <c r="Y97" s="34"/>
      <c r="Z97" s="33"/>
      <c r="AA97" s="33"/>
      <c r="AB97" s="35"/>
    </row>
    <row r="98" spans="1:28" s="12" customFormat="1" ht="41.25" customHeight="1" x14ac:dyDescent="0.2">
      <c r="A98" s="103"/>
      <c r="B98" s="106" t="s">
        <v>164</v>
      </c>
      <c r="C98" s="103" t="s">
        <v>167</v>
      </c>
      <c r="D98" s="144" t="s">
        <v>166</v>
      </c>
      <c r="E98" s="103" t="s">
        <v>1136</v>
      </c>
      <c r="F98" s="104">
        <v>11484.89</v>
      </c>
      <c r="G98" s="104"/>
      <c r="H98" s="61" t="s">
        <v>1137</v>
      </c>
      <c r="I98" s="103">
        <f t="shared" si="19"/>
        <v>0</v>
      </c>
      <c r="J98" s="103">
        <f t="shared" si="20"/>
        <v>0</v>
      </c>
      <c r="K98" s="103">
        <v>2</v>
      </c>
      <c r="L98" s="103">
        <v>1</v>
      </c>
      <c r="M98" s="103">
        <v>3</v>
      </c>
      <c r="N98" s="103">
        <f t="shared" si="21"/>
        <v>2</v>
      </c>
      <c r="O98" s="103" t="s">
        <v>162</v>
      </c>
      <c r="P98" s="103"/>
      <c r="T98" s="33"/>
      <c r="U98" s="33"/>
      <c r="V98" s="33" t="str">
        <f t="shared" si="22"/>
        <v/>
      </c>
      <c r="W98" s="34" t="str">
        <f t="shared" si="23"/>
        <v/>
      </c>
      <c r="X98" s="33"/>
      <c r="Y98" s="34"/>
      <c r="Z98" s="33"/>
      <c r="AA98" s="33"/>
      <c r="AB98" s="35"/>
    </row>
    <row r="99" spans="1:28" s="12" customFormat="1" ht="41.25" customHeight="1" x14ac:dyDescent="0.2">
      <c r="A99" s="103"/>
      <c r="B99" s="106" t="s">
        <v>164</v>
      </c>
      <c r="C99" s="103" t="s">
        <v>165</v>
      </c>
      <c r="D99" s="144" t="s">
        <v>163</v>
      </c>
      <c r="E99" s="103" t="s">
        <v>1136</v>
      </c>
      <c r="F99" s="104">
        <v>6598.44</v>
      </c>
      <c r="G99" s="104"/>
      <c r="H99" s="61" t="s">
        <v>1137</v>
      </c>
      <c r="I99" s="103">
        <f t="shared" si="19"/>
        <v>0</v>
      </c>
      <c r="J99" s="103">
        <f t="shared" si="20"/>
        <v>0</v>
      </c>
      <c r="K99" s="103">
        <v>2</v>
      </c>
      <c r="L99" s="103">
        <v>1</v>
      </c>
      <c r="M99" s="103">
        <v>3</v>
      </c>
      <c r="N99" s="103">
        <f t="shared" si="21"/>
        <v>2</v>
      </c>
      <c r="O99" s="103" t="s">
        <v>162</v>
      </c>
      <c r="P99" s="103"/>
      <c r="T99" s="33"/>
      <c r="U99" s="33"/>
      <c r="V99" s="33" t="str">
        <f t="shared" si="22"/>
        <v/>
      </c>
      <c r="W99" s="34" t="str">
        <f t="shared" si="23"/>
        <v/>
      </c>
      <c r="X99" s="33"/>
      <c r="Y99" s="34"/>
      <c r="Z99" s="33"/>
      <c r="AA99" s="33"/>
      <c r="AB99" s="35"/>
    </row>
    <row r="100" spans="1:28" s="12" customFormat="1" ht="41.25" customHeight="1" x14ac:dyDescent="0.2">
      <c r="A100" s="103"/>
      <c r="B100" s="106" t="s">
        <v>58</v>
      </c>
      <c r="C100" s="103"/>
      <c r="D100" s="144" t="s">
        <v>759</v>
      </c>
      <c r="E100" s="103"/>
      <c r="F100" s="104">
        <v>452</v>
      </c>
      <c r="G100" s="104"/>
      <c r="H100" s="61" t="s">
        <v>1137</v>
      </c>
      <c r="I100" s="103">
        <f t="shared" si="19"/>
        <v>0</v>
      </c>
      <c r="J100" s="103">
        <f t="shared" si="20"/>
        <v>0</v>
      </c>
      <c r="K100" s="103">
        <v>1</v>
      </c>
      <c r="L100" s="103">
        <v>1</v>
      </c>
      <c r="M100" s="103">
        <v>2</v>
      </c>
      <c r="N100" s="103">
        <f t="shared" si="21"/>
        <v>1</v>
      </c>
      <c r="O100" s="103" t="s">
        <v>162</v>
      </c>
      <c r="P100" s="103"/>
      <c r="T100" s="33"/>
      <c r="U100" s="33"/>
      <c r="V100" s="33" t="str">
        <f t="shared" si="22"/>
        <v/>
      </c>
      <c r="W100" s="34" t="str">
        <f t="shared" si="23"/>
        <v/>
      </c>
      <c r="X100" s="33"/>
      <c r="Y100" s="34"/>
      <c r="Z100" s="33"/>
      <c r="AA100" s="33"/>
      <c r="AB100" s="35"/>
    </row>
    <row r="101" spans="1:28" s="12" customFormat="1" ht="41.25" customHeight="1" x14ac:dyDescent="0.2">
      <c r="A101" s="103"/>
      <c r="B101" s="106" t="s">
        <v>202</v>
      </c>
      <c r="C101" s="103" t="s">
        <v>204</v>
      </c>
      <c r="D101" s="143" t="s">
        <v>203</v>
      </c>
      <c r="E101" s="103" t="s">
        <v>1148</v>
      </c>
      <c r="F101" s="104">
        <f>G101*$C$168</f>
        <v>369.2346</v>
      </c>
      <c r="G101" s="104">
        <v>21</v>
      </c>
      <c r="H101" s="61" t="s">
        <v>1137</v>
      </c>
      <c r="I101" s="103">
        <f t="shared" si="19"/>
        <v>0</v>
      </c>
      <c r="J101" s="103">
        <f t="shared" si="20"/>
        <v>0</v>
      </c>
      <c r="K101" s="103">
        <v>1</v>
      </c>
      <c r="L101" s="103">
        <v>1</v>
      </c>
      <c r="M101" s="103">
        <v>2</v>
      </c>
      <c r="N101" s="103">
        <f t="shared" si="21"/>
        <v>1</v>
      </c>
      <c r="O101" s="103" t="s">
        <v>177</v>
      </c>
      <c r="P101" s="103"/>
      <c r="T101" s="33"/>
      <c r="U101" s="33"/>
      <c r="V101" s="33" t="str">
        <f t="shared" si="22"/>
        <v/>
      </c>
      <c r="W101" s="34" t="str">
        <f t="shared" si="23"/>
        <v/>
      </c>
      <c r="X101" s="33"/>
      <c r="Y101" s="34"/>
      <c r="Z101" s="33"/>
      <c r="AA101" s="33"/>
      <c r="AB101" s="35"/>
    </row>
    <row r="102" spans="1:28" s="12" customFormat="1" ht="41.25" customHeight="1" x14ac:dyDescent="0.2">
      <c r="A102" s="103"/>
      <c r="B102" s="103" t="s">
        <v>182</v>
      </c>
      <c r="C102" s="103" t="s">
        <v>184</v>
      </c>
      <c r="D102" s="144" t="s">
        <v>183</v>
      </c>
      <c r="E102" s="103"/>
      <c r="F102" s="104">
        <v>3525</v>
      </c>
      <c r="G102" s="104"/>
      <c r="H102" s="61" t="s">
        <v>1139</v>
      </c>
      <c r="I102" s="103">
        <f t="shared" si="19"/>
        <v>0</v>
      </c>
      <c r="J102" s="103">
        <f t="shared" si="20"/>
        <v>0</v>
      </c>
      <c r="K102" s="103">
        <v>1</v>
      </c>
      <c r="L102" s="103">
        <v>1</v>
      </c>
      <c r="M102" s="103">
        <v>2</v>
      </c>
      <c r="N102" s="103">
        <f t="shared" si="21"/>
        <v>1</v>
      </c>
      <c r="O102" s="103" t="s">
        <v>177</v>
      </c>
      <c r="P102" s="103"/>
      <c r="T102" s="33"/>
      <c r="U102" s="33"/>
      <c r="V102" s="33" t="str">
        <f t="shared" si="22"/>
        <v/>
      </c>
      <c r="W102" s="34" t="str">
        <f t="shared" si="23"/>
        <v/>
      </c>
      <c r="X102" s="33"/>
      <c r="Y102" s="34"/>
      <c r="Z102" s="33"/>
      <c r="AA102" s="33"/>
      <c r="AB102" s="35"/>
    </row>
    <row r="103" spans="1:28" s="12" customFormat="1" ht="41.25" customHeight="1" x14ac:dyDescent="0.2">
      <c r="A103" s="103"/>
      <c r="B103" s="106" t="s">
        <v>188</v>
      </c>
      <c r="C103" s="103" t="s">
        <v>190</v>
      </c>
      <c r="D103" s="150" t="s">
        <v>189</v>
      </c>
      <c r="E103" s="103"/>
      <c r="F103" s="104">
        <v>3265</v>
      </c>
      <c r="G103" s="104"/>
      <c r="H103" s="61" t="s">
        <v>1137</v>
      </c>
      <c r="I103" s="103">
        <f t="shared" si="19"/>
        <v>0</v>
      </c>
      <c r="J103" s="103">
        <f t="shared" si="20"/>
        <v>0</v>
      </c>
      <c r="K103" s="103">
        <v>1</v>
      </c>
      <c r="L103" s="103">
        <v>1</v>
      </c>
      <c r="M103" s="103">
        <v>2</v>
      </c>
      <c r="N103" s="103">
        <f t="shared" si="21"/>
        <v>1</v>
      </c>
      <c r="O103" s="103" t="s">
        <v>177</v>
      </c>
      <c r="P103" s="103"/>
      <c r="T103" s="33"/>
      <c r="U103" s="33"/>
      <c r="V103" s="33" t="str">
        <f t="shared" si="22"/>
        <v/>
      </c>
      <c r="W103" s="34" t="str">
        <f t="shared" si="23"/>
        <v/>
      </c>
      <c r="X103" s="33"/>
      <c r="Y103" s="34"/>
      <c r="Z103" s="33"/>
      <c r="AA103" s="33"/>
      <c r="AB103" s="35"/>
    </row>
    <row r="104" spans="1:28" s="12" customFormat="1" ht="41.25" customHeight="1" x14ac:dyDescent="0.2">
      <c r="A104" s="111" t="s">
        <v>911</v>
      </c>
      <c r="B104" s="106" t="s">
        <v>194</v>
      </c>
      <c r="C104" s="103" t="s">
        <v>196</v>
      </c>
      <c r="D104" s="150" t="s">
        <v>195</v>
      </c>
      <c r="E104" s="103"/>
      <c r="F104" s="104">
        <v>4851</v>
      </c>
      <c r="G104" s="104"/>
      <c r="H104" s="61" t="s">
        <v>1228</v>
      </c>
      <c r="I104" s="103">
        <f t="shared" si="19"/>
        <v>0</v>
      </c>
      <c r="J104" s="103">
        <f t="shared" si="20"/>
        <v>0</v>
      </c>
      <c r="K104" s="103">
        <v>1</v>
      </c>
      <c r="L104" s="103">
        <v>1</v>
      </c>
      <c r="M104" s="103">
        <v>2</v>
      </c>
      <c r="N104" s="103">
        <f t="shared" si="21"/>
        <v>1</v>
      </c>
      <c r="O104" s="103" t="s">
        <v>177</v>
      </c>
      <c r="P104" s="103"/>
      <c r="T104" s="33"/>
      <c r="U104" s="33"/>
      <c r="V104" s="33" t="str">
        <f t="shared" si="22"/>
        <v/>
      </c>
      <c r="W104" s="34" t="str">
        <f t="shared" si="23"/>
        <v/>
      </c>
      <c r="X104" s="33"/>
      <c r="Y104" s="34"/>
      <c r="Z104" s="33"/>
      <c r="AA104" s="33"/>
      <c r="AB104" s="35"/>
    </row>
    <row r="105" spans="1:28" s="12" customFormat="1" ht="41.25" customHeight="1" x14ac:dyDescent="0.2">
      <c r="A105" s="111" t="s">
        <v>911</v>
      </c>
      <c r="B105" s="106" t="s">
        <v>185</v>
      </c>
      <c r="C105" s="103" t="s">
        <v>187</v>
      </c>
      <c r="D105" s="150" t="s">
        <v>186</v>
      </c>
      <c r="E105" s="103" t="s">
        <v>1136</v>
      </c>
      <c r="F105" s="104">
        <v>2451</v>
      </c>
      <c r="G105" s="104"/>
      <c r="H105" s="61" t="s">
        <v>1228</v>
      </c>
      <c r="I105" s="103">
        <f t="shared" si="19"/>
        <v>0</v>
      </c>
      <c r="J105" s="103">
        <f t="shared" si="20"/>
        <v>0</v>
      </c>
      <c r="K105" s="103">
        <v>1</v>
      </c>
      <c r="L105" s="103">
        <v>1</v>
      </c>
      <c r="M105" s="103">
        <v>2</v>
      </c>
      <c r="N105" s="103">
        <f t="shared" si="21"/>
        <v>1</v>
      </c>
      <c r="O105" s="103" t="s">
        <v>177</v>
      </c>
      <c r="P105" s="103"/>
      <c r="T105" s="33"/>
      <c r="U105" s="33"/>
      <c r="V105" s="33" t="str">
        <f t="shared" si="22"/>
        <v/>
      </c>
      <c r="W105" s="34" t="str">
        <f t="shared" si="23"/>
        <v/>
      </c>
      <c r="X105" s="33"/>
      <c r="Y105" s="34"/>
      <c r="Z105" s="33"/>
      <c r="AA105" s="33"/>
      <c r="AB105" s="35"/>
    </row>
    <row r="106" spans="1:28" s="12" customFormat="1" ht="41.25" customHeight="1" x14ac:dyDescent="0.2">
      <c r="A106" s="111" t="s">
        <v>911</v>
      </c>
      <c r="B106" s="106" t="s">
        <v>191</v>
      </c>
      <c r="C106" s="103" t="s">
        <v>193</v>
      </c>
      <c r="D106" s="150" t="s">
        <v>192</v>
      </c>
      <c r="E106" s="103" t="s">
        <v>1148</v>
      </c>
      <c r="F106" s="104">
        <v>7852</v>
      </c>
      <c r="G106" s="104"/>
      <c r="H106" s="61" t="s">
        <v>1228</v>
      </c>
      <c r="I106" s="103">
        <f t="shared" si="19"/>
        <v>0</v>
      </c>
      <c r="J106" s="103">
        <f t="shared" si="20"/>
        <v>0</v>
      </c>
      <c r="K106" s="103">
        <v>1</v>
      </c>
      <c r="L106" s="103">
        <v>1</v>
      </c>
      <c r="M106" s="103">
        <v>2</v>
      </c>
      <c r="N106" s="103">
        <f t="shared" si="21"/>
        <v>1</v>
      </c>
      <c r="O106" s="103" t="s">
        <v>177</v>
      </c>
      <c r="P106" s="103"/>
      <c r="T106" s="33"/>
      <c r="U106" s="33"/>
      <c r="V106" s="33" t="str">
        <f t="shared" si="22"/>
        <v/>
      </c>
      <c r="W106" s="34" t="str">
        <f t="shared" si="23"/>
        <v/>
      </c>
      <c r="X106" s="33"/>
      <c r="Y106" s="34"/>
      <c r="Z106" s="33"/>
      <c r="AA106" s="33"/>
      <c r="AB106" s="35"/>
    </row>
    <row r="107" spans="1:28" s="12" customFormat="1" ht="41.25" customHeight="1" x14ac:dyDescent="0.2">
      <c r="A107" s="111" t="s">
        <v>911</v>
      </c>
      <c r="B107" s="106" t="s">
        <v>178</v>
      </c>
      <c r="C107" s="103" t="s">
        <v>1056</v>
      </c>
      <c r="D107" s="150" t="s">
        <v>179</v>
      </c>
      <c r="E107" s="103"/>
      <c r="F107" s="104">
        <v>17510</v>
      </c>
      <c r="G107" s="104"/>
      <c r="H107" s="61" t="s">
        <v>1150</v>
      </c>
      <c r="I107" s="103">
        <f t="shared" ref="I107:I138" si="27">+SUMIFS($X$9:$X$153,$T$9:$T$153,"ENTRADA",$U$9:$U$153,C107)</f>
        <v>0</v>
      </c>
      <c r="J107" s="103">
        <f t="shared" ref="J107:J138" si="28">+SUMIFS($X$9:$X$153,$T$9:$T$153,"SALIDA",$U$9:$U$153,C107)</f>
        <v>0</v>
      </c>
      <c r="K107" s="103">
        <v>1</v>
      </c>
      <c r="L107" s="103">
        <v>1</v>
      </c>
      <c r="M107" s="103">
        <v>2</v>
      </c>
      <c r="N107" s="103">
        <f t="shared" ref="N107:N138" si="29">K107+I107-J107</f>
        <v>1</v>
      </c>
      <c r="O107" s="103" t="s">
        <v>177</v>
      </c>
      <c r="P107" s="103"/>
      <c r="T107" s="33"/>
      <c r="U107" s="33"/>
      <c r="V107" s="33" t="str">
        <f t="shared" si="22"/>
        <v/>
      </c>
      <c r="W107" s="34" t="str">
        <f t="shared" si="23"/>
        <v/>
      </c>
      <c r="X107" s="33"/>
      <c r="Y107" s="34"/>
      <c r="Z107" s="33"/>
      <c r="AA107" s="33"/>
      <c r="AB107" s="35"/>
    </row>
    <row r="108" spans="1:28" s="12" customFormat="1" ht="41.25" customHeight="1" x14ac:dyDescent="0.2">
      <c r="A108" s="103"/>
      <c r="B108" s="106" t="s">
        <v>199</v>
      </c>
      <c r="C108" s="103" t="s">
        <v>201</v>
      </c>
      <c r="D108" s="144" t="s">
        <v>200</v>
      </c>
      <c r="E108" s="103"/>
      <c r="F108" s="104">
        <v>7127.39</v>
      </c>
      <c r="G108" s="104"/>
      <c r="H108" s="61" t="s">
        <v>1137</v>
      </c>
      <c r="I108" s="103">
        <f t="shared" si="27"/>
        <v>0</v>
      </c>
      <c r="J108" s="103">
        <f t="shared" si="28"/>
        <v>0</v>
      </c>
      <c r="K108" s="103">
        <v>1</v>
      </c>
      <c r="L108" s="103">
        <v>1</v>
      </c>
      <c r="M108" s="103">
        <v>2</v>
      </c>
      <c r="N108" s="103">
        <f t="shared" si="29"/>
        <v>1</v>
      </c>
      <c r="O108" s="103" t="s">
        <v>177</v>
      </c>
      <c r="P108" s="103"/>
      <c r="T108" s="33"/>
      <c r="U108" s="33"/>
      <c r="V108" s="33" t="str">
        <f t="shared" si="22"/>
        <v/>
      </c>
      <c r="W108" s="34" t="str">
        <f t="shared" si="23"/>
        <v/>
      </c>
      <c r="X108" s="33"/>
      <c r="Y108" s="34"/>
      <c r="Z108" s="33"/>
      <c r="AA108" s="33"/>
      <c r="AB108" s="35"/>
    </row>
    <row r="109" spans="1:28" s="12" customFormat="1" ht="41.25" customHeight="1" x14ac:dyDescent="0.2">
      <c r="A109" s="103"/>
      <c r="B109" s="106" t="s">
        <v>197</v>
      </c>
      <c r="C109" s="103" t="s">
        <v>1057</v>
      </c>
      <c r="D109" s="144" t="s">
        <v>198</v>
      </c>
      <c r="E109" s="103"/>
      <c r="F109" s="104">
        <v>4325</v>
      </c>
      <c r="G109" s="104"/>
      <c r="H109" s="61" t="s">
        <v>1137</v>
      </c>
      <c r="I109" s="103">
        <f t="shared" si="27"/>
        <v>0</v>
      </c>
      <c r="J109" s="103">
        <f t="shared" si="28"/>
        <v>0</v>
      </c>
      <c r="K109" s="103">
        <v>1</v>
      </c>
      <c r="L109" s="103">
        <v>1</v>
      </c>
      <c r="M109" s="103">
        <v>2</v>
      </c>
      <c r="N109" s="103">
        <f t="shared" si="29"/>
        <v>1</v>
      </c>
      <c r="O109" s="103" t="s">
        <v>177</v>
      </c>
      <c r="P109" s="103"/>
      <c r="T109" s="33"/>
      <c r="U109" s="33"/>
      <c r="V109" s="33" t="str">
        <f t="shared" si="22"/>
        <v/>
      </c>
      <c r="W109" s="34" t="str">
        <f t="shared" si="23"/>
        <v/>
      </c>
      <c r="X109" s="33"/>
      <c r="Y109" s="34"/>
      <c r="Z109" s="33"/>
      <c r="AA109" s="33"/>
      <c r="AB109" s="35"/>
    </row>
    <row r="110" spans="1:28" s="12" customFormat="1" ht="41.25" customHeight="1" x14ac:dyDescent="0.2">
      <c r="A110" s="103"/>
      <c r="B110" s="106" t="s">
        <v>180</v>
      </c>
      <c r="C110" s="103"/>
      <c r="D110" s="144" t="s">
        <v>181</v>
      </c>
      <c r="E110" s="103"/>
      <c r="F110" s="104">
        <v>326</v>
      </c>
      <c r="G110" s="104"/>
      <c r="H110" s="61" t="s">
        <v>1137</v>
      </c>
      <c r="I110" s="103">
        <f t="shared" si="27"/>
        <v>0</v>
      </c>
      <c r="J110" s="103">
        <f t="shared" si="28"/>
        <v>0</v>
      </c>
      <c r="K110" s="103">
        <v>1</v>
      </c>
      <c r="L110" s="103">
        <v>1</v>
      </c>
      <c r="M110" s="103">
        <v>2</v>
      </c>
      <c r="N110" s="103">
        <f t="shared" si="29"/>
        <v>1</v>
      </c>
      <c r="O110" s="103" t="s">
        <v>177</v>
      </c>
      <c r="P110" s="103"/>
      <c r="T110" s="33"/>
      <c r="U110" s="33"/>
      <c r="V110" s="33" t="str">
        <f t="shared" si="22"/>
        <v/>
      </c>
      <c r="W110" s="34" t="str">
        <f t="shared" si="23"/>
        <v/>
      </c>
      <c r="X110" s="33"/>
      <c r="Y110" s="34"/>
      <c r="Z110" s="33"/>
      <c r="AA110" s="33"/>
      <c r="AB110" s="35"/>
    </row>
    <row r="111" spans="1:28" s="12" customFormat="1" ht="41.25" customHeight="1" x14ac:dyDescent="0.2">
      <c r="A111" s="103"/>
      <c r="B111" s="106" t="s">
        <v>205</v>
      </c>
      <c r="C111" s="103"/>
      <c r="D111" s="144" t="s">
        <v>206</v>
      </c>
      <c r="E111" s="103"/>
      <c r="F111" s="104">
        <v>655</v>
      </c>
      <c r="G111" s="104"/>
      <c r="H111" s="61" t="s">
        <v>1137</v>
      </c>
      <c r="I111" s="103">
        <f t="shared" si="27"/>
        <v>0</v>
      </c>
      <c r="J111" s="103">
        <f t="shared" si="28"/>
        <v>0</v>
      </c>
      <c r="K111" s="103">
        <v>1</v>
      </c>
      <c r="L111" s="103">
        <v>1</v>
      </c>
      <c r="M111" s="103">
        <v>2</v>
      </c>
      <c r="N111" s="103">
        <f t="shared" si="29"/>
        <v>1</v>
      </c>
      <c r="O111" s="103" t="s">
        <v>177</v>
      </c>
      <c r="P111" s="103"/>
      <c r="T111" s="33"/>
      <c r="U111" s="33"/>
      <c r="V111" s="33" t="str">
        <f t="shared" si="22"/>
        <v/>
      </c>
      <c r="W111" s="34" t="str">
        <f t="shared" si="23"/>
        <v/>
      </c>
      <c r="X111" s="33"/>
      <c r="Y111" s="34"/>
      <c r="Z111" s="33"/>
      <c r="AA111" s="33"/>
      <c r="AB111" s="35"/>
    </row>
    <row r="112" spans="1:28" s="12" customFormat="1" ht="41.25" customHeight="1" x14ac:dyDescent="0.2">
      <c r="A112" s="103"/>
      <c r="B112" s="106" t="s">
        <v>218</v>
      </c>
      <c r="C112" s="103" t="s">
        <v>220</v>
      </c>
      <c r="D112" s="144" t="s">
        <v>219</v>
      </c>
      <c r="E112" s="103" t="s">
        <v>983</v>
      </c>
      <c r="F112" s="104">
        <v>930</v>
      </c>
      <c r="G112" s="104"/>
      <c r="H112" s="61" t="s">
        <v>1139</v>
      </c>
      <c r="I112" s="103">
        <f t="shared" si="27"/>
        <v>0</v>
      </c>
      <c r="J112" s="103">
        <f t="shared" si="28"/>
        <v>0</v>
      </c>
      <c r="K112" s="103">
        <v>2</v>
      </c>
      <c r="L112" s="103">
        <v>2</v>
      </c>
      <c r="M112" s="103">
        <v>4</v>
      </c>
      <c r="N112" s="103">
        <f t="shared" si="29"/>
        <v>2</v>
      </c>
      <c r="O112" s="103" t="s">
        <v>207</v>
      </c>
      <c r="P112" s="103"/>
      <c r="T112" s="33"/>
      <c r="U112" s="33"/>
      <c r="V112" s="33" t="str">
        <f t="shared" si="22"/>
        <v/>
      </c>
      <c r="W112" s="34" t="str">
        <f t="shared" si="23"/>
        <v/>
      </c>
      <c r="X112" s="33"/>
      <c r="Y112" s="34"/>
      <c r="Z112" s="33"/>
      <c r="AA112" s="33"/>
      <c r="AB112" s="35"/>
    </row>
    <row r="113" spans="1:28" s="12" customFormat="1" ht="41.25" customHeight="1" x14ac:dyDescent="0.2">
      <c r="A113" s="103"/>
      <c r="B113" s="106" t="s">
        <v>208</v>
      </c>
      <c r="C113" s="103" t="s">
        <v>209</v>
      </c>
      <c r="D113" s="144" t="s">
        <v>210</v>
      </c>
      <c r="E113" s="103" t="s">
        <v>1136</v>
      </c>
      <c r="F113" s="104">
        <v>2845</v>
      </c>
      <c r="G113" s="104"/>
      <c r="H113" s="61" t="s">
        <v>1137</v>
      </c>
      <c r="I113" s="103">
        <f t="shared" si="27"/>
        <v>0</v>
      </c>
      <c r="J113" s="103">
        <f t="shared" si="28"/>
        <v>0</v>
      </c>
      <c r="K113" s="103">
        <v>2</v>
      </c>
      <c r="L113" s="103">
        <v>2</v>
      </c>
      <c r="M113" s="103">
        <v>4</v>
      </c>
      <c r="N113" s="103">
        <f t="shared" si="29"/>
        <v>2</v>
      </c>
      <c r="O113" s="103" t="s">
        <v>207</v>
      </c>
      <c r="P113" s="103"/>
      <c r="T113" s="33"/>
      <c r="U113" s="33"/>
      <c r="V113" s="33" t="str">
        <f t="shared" si="22"/>
        <v/>
      </c>
      <c r="W113" s="34" t="str">
        <f t="shared" si="23"/>
        <v/>
      </c>
      <c r="X113" s="33"/>
      <c r="Y113" s="34"/>
      <c r="Z113" s="33"/>
      <c r="AA113" s="33"/>
      <c r="AB113" s="35"/>
    </row>
    <row r="114" spans="1:28" s="12" customFormat="1" ht="41.25" customHeight="1" x14ac:dyDescent="0.2">
      <c r="A114" s="111" t="s">
        <v>911</v>
      </c>
      <c r="B114" s="106" t="s">
        <v>231</v>
      </c>
      <c r="C114" s="103" t="s">
        <v>232</v>
      </c>
      <c r="D114" s="144" t="s">
        <v>995</v>
      </c>
      <c r="E114" s="103" t="s">
        <v>1148</v>
      </c>
      <c r="F114" s="104">
        <v>2975</v>
      </c>
      <c r="G114" s="104"/>
      <c r="H114" s="61" t="s">
        <v>1353</v>
      </c>
      <c r="I114" s="103">
        <f t="shared" si="27"/>
        <v>0</v>
      </c>
      <c r="J114" s="103">
        <f t="shared" si="28"/>
        <v>0</v>
      </c>
      <c r="K114" s="103">
        <v>1</v>
      </c>
      <c r="L114" s="103">
        <v>1</v>
      </c>
      <c r="M114" s="103">
        <v>2</v>
      </c>
      <c r="N114" s="103">
        <f t="shared" si="29"/>
        <v>1</v>
      </c>
      <c r="O114" s="103" t="s">
        <v>207</v>
      </c>
      <c r="P114" s="103"/>
      <c r="T114" s="33"/>
      <c r="U114" s="33"/>
      <c r="V114" s="33" t="str">
        <f t="shared" si="22"/>
        <v/>
      </c>
      <c r="W114" s="34" t="str">
        <f t="shared" si="23"/>
        <v/>
      </c>
      <c r="X114" s="33"/>
      <c r="Y114" s="34"/>
      <c r="Z114" s="33"/>
      <c r="AA114" s="33"/>
      <c r="AB114" s="35"/>
    </row>
    <row r="115" spans="1:28" s="12" customFormat="1" ht="41.25" customHeight="1" x14ac:dyDescent="0.2">
      <c r="A115" s="103"/>
      <c r="B115" s="106" t="s">
        <v>224</v>
      </c>
      <c r="C115" s="103" t="s">
        <v>226</v>
      </c>
      <c r="D115" s="144" t="s">
        <v>225</v>
      </c>
      <c r="E115" s="103" t="s">
        <v>1136</v>
      </c>
      <c r="F115" s="104">
        <v>351</v>
      </c>
      <c r="G115" s="104"/>
      <c r="H115" s="61" t="s">
        <v>1137</v>
      </c>
      <c r="I115" s="103">
        <f t="shared" si="27"/>
        <v>0</v>
      </c>
      <c r="J115" s="103">
        <f t="shared" si="28"/>
        <v>0</v>
      </c>
      <c r="K115" s="103">
        <v>3</v>
      </c>
      <c r="L115" s="103">
        <v>2</v>
      </c>
      <c r="M115" s="103">
        <v>4</v>
      </c>
      <c r="N115" s="103">
        <f t="shared" si="29"/>
        <v>3</v>
      </c>
      <c r="O115" s="103" t="s">
        <v>207</v>
      </c>
      <c r="P115" s="103"/>
      <c r="T115" s="33"/>
      <c r="U115" s="33"/>
      <c r="V115" s="33" t="str">
        <f t="shared" si="22"/>
        <v/>
      </c>
      <c r="W115" s="34" t="str">
        <f t="shared" si="23"/>
        <v/>
      </c>
      <c r="X115" s="33"/>
      <c r="Y115" s="34"/>
      <c r="Z115" s="33"/>
      <c r="AA115" s="33"/>
      <c r="AB115" s="35"/>
    </row>
    <row r="116" spans="1:28" s="12" customFormat="1" ht="41.25" customHeight="1" x14ac:dyDescent="0.2">
      <c r="A116" s="103"/>
      <c r="B116" s="106" t="s">
        <v>208</v>
      </c>
      <c r="C116" s="103" t="s">
        <v>217</v>
      </c>
      <c r="D116" s="144" t="s">
        <v>216</v>
      </c>
      <c r="E116" s="103"/>
      <c r="F116" s="104">
        <v>2156</v>
      </c>
      <c r="G116" s="104"/>
      <c r="H116" s="61" t="s">
        <v>1137</v>
      </c>
      <c r="I116" s="103">
        <f t="shared" si="27"/>
        <v>0</v>
      </c>
      <c r="J116" s="103">
        <f t="shared" si="28"/>
        <v>0</v>
      </c>
      <c r="K116" s="103">
        <v>4</v>
      </c>
      <c r="L116" s="103">
        <v>2</v>
      </c>
      <c r="M116" s="103">
        <v>4</v>
      </c>
      <c r="N116" s="103">
        <f t="shared" si="29"/>
        <v>4</v>
      </c>
      <c r="O116" s="103" t="s">
        <v>207</v>
      </c>
      <c r="P116" s="103"/>
      <c r="T116" s="33"/>
      <c r="U116" s="33"/>
      <c r="V116" s="33" t="str">
        <f t="shared" si="22"/>
        <v/>
      </c>
      <c r="W116" s="34" t="str">
        <f t="shared" si="23"/>
        <v/>
      </c>
      <c r="X116" s="33"/>
      <c r="Y116" s="34"/>
      <c r="Z116" s="33"/>
      <c r="AA116" s="33"/>
      <c r="AB116" s="35"/>
    </row>
    <row r="117" spans="1:28" s="12" customFormat="1" ht="41.25" customHeight="1" x14ac:dyDescent="0.2">
      <c r="A117" s="103"/>
      <c r="B117" s="106" t="s">
        <v>1054</v>
      </c>
      <c r="C117" s="103" t="s">
        <v>230</v>
      </c>
      <c r="D117" s="144" t="s">
        <v>441</v>
      </c>
      <c r="E117" s="103" t="s">
        <v>1136</v>
      </c>
      <c r="F117" s="104">
        <v>7666</v>
      </c>
      <c r="G117" s="104"/>
      <c r="H117" s="61" t="s">
        <v>1137</v>
      </c>
      <c r="I117" s="103">
        <f t="shared" si="27"/>
        <v>0</v>
      </c>
      <c r="J117" s="103">
        <f t="shared" si="28"/>
        <v>0</v>
      </c>
      <c r="K117" s="103">
        <v>2</v>
      </c>
      <c r="L117" s="103">
        <v>1</v>
      </c>
      <c r="M117" s="103">
        <v>3</v>
      </c>
      <c r="N117" s="103">
        <f t="shared" si="29"/>
        <v>2</v>
      </c>
      <c r="O117" s="103" t="s">
        <v>207</v>
      </c>
      <c r="P117" s="103"/>
      <c r="T117" s="33"/>
      <c r="U117" s="33"/>
      <c r="V117" s="33" t="str">
        <f t="shared" si="22"/>
        <v/>
      </c>
      <c r="W117" s="34" t="str">
        <f t="shared" si="23"/>
        <v/>
      </c>
      <c r="X117" s="33"/>
      <c r="Y117" s="34"/>
      <c r="Z117" s="33"/>
      <c r="AA117" s="33"/>
      <c r="AB117" s="35"/>
    </row>
    <row r="118" spans="1:28" s="12" customFormat="1" ht="41.25" customHeight="1" x14ac:dyDescent="0.2">
      <c r="A118" s="103"/>
      <c r="B118" s="106" t="s">
        <v>211</v>
      </c>
      <c r="C118" s="103" t="s">
        <v>864</v>
      </c>
      <c r="D118" s="144" t="s">
        <v>212</v>
      </c>
      <c r="E118" s="103"/>
      <c r="F118" s="104">
        <v>785</v>
      </c>
      <c r="G118" s="104"/>
      <c r="H118" s="61" t="s">
        <v>1137</v>
      </c>
      <c r="I118" s="103">
        <f t="shared" si="27"/>
        <v>0</v>
      </c>
      <c r="J118" s="103">
        <f t="shared" si="28"/>
        <v>0</v>
      </c>
      <c r="K118" s="103">
        <v>2</v>
      </c>
      <c r="L118" s="103">
        <v>2</v>
      </c>
      <c r="M118" s="103">
        <v>4</v>
      </c>
      <c r="N118" s="103">
        <f t="shared" si="29"/>
        <v>2</v>
      </c>
      <c r="O118" s="103" t="s">
        <v>207</v>
      </c>
      <c r="P118" s="103"/>
      <c r="T118" s="33"/>
      <c r="U118" s="33"/>
      <c r="V118" s="33" t="str">
        <f t="shared" si="22"/>
        <v/>
      </c>
      <c r="W118" s="34" t="str">
        <f t="shared" si="23"/>
        <v/>
      </c>
      <c r="X118" s="33"/>
      <c r="Y118" s="34"/>
      <c r="Z118" s="33"/>
      <c r="AA118" s="33"/>
      <c r="AB118" s="35"/>
    </row>
    <row r="119" spans="1:28" s="12" customFormat="1" ht="41.25" customHeight="1" x14ac:dyDescent="0.2">
      <c r="A119" s="103"/>
      <c r="B119" s="106" t="s">
        <v>221</v>
      </c>
      <c r="C119" s="103" t="s">
        <v>223</v>
      </c>
      <c r="D119" s="144" t="s">
        <v>222</v>
      </c>
      <c r="E119" s="103"/>
      <c r="F119" s="104">
        <v>512.22</v>
      </c>
      <c r="G119" s="104"/>
      <c r="H119" s="61" t="s">
        <v>1137</v>
      </c>
      <c r="I119" s="103">
        <f t="shared" si="27"/>
        <v>0</v>
      </c>
      <c r="J119" s="103">
        <f t="shared" si="28"/>
        <v>0</v>
      </c>
      <c r="K119" s="103">
        <v>1</v>
      </c>
      <c r="L119" s="103">
        <v>1</v>
      </c>
      <c r="M119" s="103">
        <v>2</v>
      </c>
      <c r="N119" s="103">
        <f t="shared" si="29"/>
        <v>1</v>
      </c>
      <c r="O119" s="103" t="s">
        <v>207</v>
      </c>
      <c r="P119" s="103"/>
      <c r="T119" s="33"/>
      <c r="U119" s="33"/>
      <c r="V119" s="33" t="str">
        <f t="shared" si="22"/>
        <v/>
      </c>
      <c r="W119" s="34" t="str">
        <f t="shared" si="23"/>
        <v/>
      </c>
      <c r="X119" s="33"/>
      <c r="Y119" s="34"/>
      <c r="Z119" s="33"/>
      <c r="AA119" s="33"/>
      <c r="AB119" s="35"/>
    </row>
    <row r="120" spans="1:28" s="12" customFormat="1" ht="41.25" customHeight="1" x14ac:dyDescent="0.2">
      <c r="A120" s="103"/>
      <c r="B120" s="106" t="s">
        <v>762</v>
      </c>
      <c r="C120" s="103" t="s">
        <v>761</v>
      </c>
      <c r="D120" s="144" t="s">
        <v>760</v>
      </c>
      <c r="E120" s="103" t="s">
        <v>1143</v>
      </c>
      <c r="F120" s="104">
        <v>49.75</v>
      </c>
      <c r="G120" s="104"/>
      <c r="H120" s="61" t="s">
        <v>1137</v>
      </c>
      <c r="I120" s="103">
        <f t="shared" si="27"/>
        <v>0</v>
      </c>
      <c r="J120" s="103">
        <f t="shared" si="28"/>
        <v>0</v>
      </c>
      <c r="K120" s="103">
        <v>8</v>
      </c>
      <c r="L120" s="103">
        <v>1</v>
      </c>
      <c r="M120" s="103">
        <v>3</v>
      </c>
      <c r="N120" s="103">
        <f t="shared" si="29"/>
        <v>8</v>
      </c>
      <c r="O120" s="103" t="s">
        <v>207</v>
      </c>
      <c r="P120" s="103"/>
      <c r="T120" s="33"/>
      <c r="U120" s="33"/>
      <c r="V120" s="33" t="str">
        <f t="shared" si="22"/>
        <v/>
      </c>
      <c r="W120" s="34" t="str">
        <f t="shared" si="23"/>
        <v/>
      </c>
      <c r="X120" s="33"/>
      <c r="Y120" s="34"/>
      <c r="Z120" s="33"/>
      <c r="AA120" s="33"/>
      <c r="AB120" s="35"/>
    </row>
    <row r="121" spans="1:28" s="12" customFormat="1" ht="41.25" customHeight="1" x14ac:dyDescent="0.2">
      <c r="A121" s="103"/>
      <c r="B121" s="106" t="s">
        <v>1055</v>
      </c>
      <c r="C121" s="103" t="s">
        <v>865</v>
      </c>
      <c r="D121" s="103" t="s">
        <v>227</v>
      </c>
      <c r="E121" s="103"/>
      <c r="F121" s="104">
        <v>4760</v>
      </c>
      <c r="G121" s="104"/>
      <c r="H121" s="61" t="s">
        <v>1137</v>
      </c>
      <c r="I121" s="103">
        <f t="shared" si="27"/>
        <v>0</v>
      </c>
      <c r="J121" s="103">
        <f t="shared" si="28"/>
        <v>0</v>
      </c>
      <c r="K121" s="103">
        <v>4</v>
      </c>
      <c r="L121" s="103">
        <v>1</v>
      </c>
      <c r="M121" s="103">
        <v>3</v>
      </c>
      <c r="N121" s="103">
        <f t="shared" si="29"/>
        <v>4</v>
      </c>
      <c r="O121" s="103" t="s">
        <v>207</v>
      </c>
      <c r="P121" s="103"/>
      <c r="T121" s="33"/>
      <c r="U121" s="33"/>
      <c r="V121" s="33" t="str">
        <f t="shared" si="22"/>
        <v/>
      </c>
      <c r="W121" s="34" t="str">
        <f t="shared" si="23"/>
        <v/>
      </c>
      <c r="X121" s="33"/>
      <c r="Y121" s="34"/>
      <c r="Z121" s="33"/>
      <c r="AA121" s="33"/>
      <c r="AB121" s="35"/>
    </row>
    <row r="122" spans="1:28" s="12" customFormat="1" ht="41.25" customHeight="1" x14ac:dyDescent="0.2">
      <c r="A122" s="103"/>
      <c r="B122" s="106" t="s">
        <v>1054</v>
      </c>
      <c r="C122" s="103" t="s">
        <v>946</v>
      </c>
      <c r="D122" s="103" t="s">
        <v>947</v>
      </c>
      <c r="E122" s="103"/>
      <c r="F122" s="104">
        <v>13538</v>
      </c>
      <c r="G122" s="104"/>
      <c r="H122" s="61" t="s">
        <v>1139</v>
      </c>
      <c r="I122" s="103">
        <f t="shared" si="27"/>
        <v>0</v>
      </c>
      <c r="J122" s="103">
        <f t="shared" si="28"/>
        <v>0</v>
      </c>
      <c r="K122" s="103">
        <v>1</v>
      </c>
      <c r="L122" s="103">
        <v>1</v>
      </c>
      <c r="M122" s="103">
        <v>3</v>
      </c>
      <c r="N122" s="103">
        <f t="shared" si="29"/>
        <v>1</v>
      </c>
      <c r="O122" s="103" t="s">
        <v>207</v>
      </c>
      <c r="P122" s="103"/>
      <c r="T122" s="33"/>
      <c r="U122" s="33"/>
      <c r="V122" s="33" t="str">
        <f t="shared" si="22"/>
        <v/>
      </c>
      <c r="W122" s="34" t="str">
        <f t="shared" si="23"/>
        <v/>
      </c>
      <c r="X122" s="33"/>
      <c r="Y122" s="34"/>
      <c r="Z122" s="33"/>
      <c r="AA122" s="33"/>
      <c r="AB122" s="35"/>
    </row>
    <row r="123" spans="1:28" s="12" customFormat="1" ht="41.25" customHeight="1" x14ac:dyDescent="0.2">
      <c r="A123" s="103"/>
      <c r="B123" s="106" t="s">
        <v>213</v>
      </c>
      <c r="C123" s="103" t="s">
        <v>215</v>
      </c>
      <c r="D123" s="103" t="s">
        <v>214</v>
      </c>
      <c r="E123" s="103"/>
      <c r="F123" s="104">
        <v>141</v>
      </c>
      <c r="G123" s="104"/>
      <c r="H123" s="61" t="s">
        <v>1137</v>
      </c>
      <c r="I123" s="103">
        <f t="shared" si="27"/>
        <v>0</v>
      </c>
      <c r="J123" s="103">
        <f t="shared" si="28"/>
        <v>0</v>
      </c>
      <c r="K123" s="103">
        <v>50</v>
      </c>
      <c r="L123" s="103">
        <v>10</v>
      </c>
      <c r="M123" s="103">
        <v>50</v>
      </c>
      <c r="N123" s="103">
        <f t="shared" si="29"/>
        <v>50</v>
      </c>
      <c r="O123" s="103" t="s">
        <v>207</v>
      </c>
      <c r="P123" s="103"/>
      <c r="T123" s="33"/>
      <c r="U123" s="33"/>
      <c r="V123" s="33" t="str">
        <f t="shared" si="22"/>
        <v/>
      </c>
      <c r="W123" s="34" t="str">
        <f t="shared" si="23"/>
        <v/>
      </c>
      <c r="X123" s="33"/>
      <c r="Y123" s="34"/>
      <c r="Z123" s="33"/>
      <c r="AA123" s="33"/>
      <c r="AB123" s="35"/>
    </row>
    <row r="124" spans="1:28" s="12" customFormat="1" ht="41.25" customHeight="1" x14ac:dyDescent="0.2">
      <c r="A124" s="103"/>
      <c r="B124" s="106" t="s">
        <v>228</v>
      </c>
      <c r="C124" s="103" t="s">
        <v>229</v>
      </c>
      <c r="D124" s="103" t="s">
        <v>1623</v>
      </c>
      <c r="E124" s="103"/>
      <c r="F124" s="104">
        <v>126.23</v>
      </c>
      <c r="G124" s="104"/>
      <c r="H124" s="61" t="s">
        <v>1139</v>
      </c>
      <c r="I124" s="103">
        <f t="shared" si="27"/>
        <v>0</v>
      </c>
      <c r="J124" s="103">
        <f t="shared" si="28"/>
        <v>1</v>
      </c>
      <c r="K124" s="103">
        <v>2</v>
      </c>
      <c r="L124" s="103">
        <v>1</v>
      </c>
      <c r="M124" s="103">
        <v>2</v>
      </c>
      <c r="N124" s="103">
        <f t="shared" si="29"/>
        <v>1</v>
      </c>
      <c r="O124" s="103" t="s">
        <v>207</v>
      </c>
      <c r="P124" s="103"/>
      <c r="T124" s="33"/>
      <c r="U124" s="33"/>
      <c r="V124" s="33" t="str">
        <f t="shared" si="22"/>
        <v/>
      </c>
      <c r="W124" s="34" t="str">
        <f t="shared" si="23"/>
        <v/>
      </c>
      <c r="X124" s="33"/>
      <c r="Y124" s="34"/>
      <c r="Z124" s="33"/>
      <c r="AA124" s="33"/>
      <c r="AB124" s="35"/>
    </row>
    <row r="125" spans="1:28" s="12" customFormat="1" ht="41.25" customHeight="1" x14ac:dyDescent="0.2">
      <c r="A125" s="103"/>
      <c r="B125" s="106" t="s">
        <v>238</v>
      </c>
      <c r="C125" s="103" t="s">
        <v>237</v>
      </c>
      <c r="D125" s="103" t="s">
        <v>1387</v>
      </c>
      <c r="E125" s="103"/>
      <c r="F125" s="104">
        <v>1250</v>
      </c>
      <c r="G125" s="104"/>
      <c r="H125" s="61" t="s">
        <v>1137</v>
      </c>
      <c r="I125" s="103">
        <f t="shared" si="27"/>
        <v>0</v>
      </c>
      <c r="J125" s="103">
        <f t="shared" si="28"/>
        <v>0</v>
      </c>
      <c r="K125" s="103">
        <v>2</v>
      </c>
      <c r="L125" s="103">
        <v>1</v>
      </c>
      <c r="M125" s="103">
        <v>3</v>
      </c>
      <c r="N125" s="103">
        <f t="shared" si="29"/>
        <v>2</v>
      </c>
      <c r="O125" s="103" t="s">
        <v>233</v>
      </c>
      <c r="P125" s="103"/>
      <c r="T125" s="33"/>
      <c r="U125" s="33"/>
      <c r="V125" s="33" t="str">
        <f t="shared" si="22"/>
        <v/>
      </c>
      <c r="W125" s="34" t="str">
        <f t="shared" si="23"/>
        <v/>
      </c>
      <c r="X125" s="33"/>
      <c r="Y125" s="34"/>
      <c r="Z125" s="33"/>
      <c r="AA125" s="33"/>
      <c r="AB125" s="35"/>
    </row>
    <row r="126" spans="1:28" s="12" customFormat="1" ht="41.25" customHeight="1" x14ac:dyDescent="0.2">
      <c r="A126" s="103"/>
      <c r="B126" s="106" t="s">
        <v>234</v>
      </c>
      <c r="C126" s="103" t="s">
        <v>236</v>
      </c>
      <c r="D126" s="103" t="s">
        <v>235</v>
      </c>
      <c r="E126" s="103" t="s">
        <v>1148</v>
      </c>
      <c r="F126" s="104">
        <v>5121</v>
      </c>
      <c r="G126" s="104"/>
      <c r="H126" s="61" t="s">
        <v>1137</v>
      </c>
      <c r="I126" s="103">
        <f t="shared" si="27"/>
        <v>0</v>
      </c>
      <c r="J126" s="103">
        <f t="shared" si="28"/>
        <v>0</v>
      </c>
      <c r="K126" s="103">
        <v>2</v>
      </c>
      <c r="L126" s="103">
        <v>1</v>
      </c>
      <c r="M126" s="103">
        <v>4</v>
      </c>
      <c r="N126" s="103">
        <f t="shared" si="29"/>
        <v>2</v>
      </c>
      <c r="O126" s="103" t="s">
        <v>233</v>
      </c>
      <c r="P126" s="103"/>
      <c r="T126" s="33"/>
      <c r="U126" s="33"/>
      <c r="V126" s="33" t="str">
        <f t="shared" ref="V126:V128" si="30">IFERROR((VLOOKUP(U126,$C$9:$D$169,2,FALSE)),"")</f>
        <v/>
      </c>
      <c r="W126" s="34" t="str">
        <f t="shared" ref="W126:W128" si="31">IFERROR((VLOOKUP(V126,$D$9:$F$169,2,FALSE)),"")</f>
        <v/>
      </c>
      <c r="X126" s="33"/>
      <c r="Y126" s="34"/>
      <c r="Z126" s="33"/>
      <c r="AA126" s="33"/>
      <c r="AB126" s="35"/>
    </row>
    <row r="127" spans="1:28" s="12" customFormat="1" ht="41.25" customHeight="1" x14ac:dyDescent="0.2">
      <c r="A127" s="103"/>
      <c r="B127" s="103" t="s">
        <v>238</v>
      </c>
      <c r="C127" s="103"/>
      <c r="D127" s="103" t="s">
        <v>238</v>
      </c>
      <c r="E127" s="103"/>
      <c r="F127" s="104">
        <f>G127*$C$168</f>
        <v>0</v>
      </c>
      <c r="G127" s="104"/>
      <c r="H127" s="61" t="s">
        <v>1139</v>
      </c>
      <c r="I127" s="103">
        <f t="shared" si="27"/>
        <v>0</v>
      </c>
      <c r="J127" s="103">
        <f t="shared" si="28"/>
        <v>0</v>
      </c>
      <c r="K127" s="103">
        <v>1</v>
      </c>
      <c r="L127" s="103">
        <v>1</v>
      </c>
      <c r="M127" s="103">
        <v>3</v>
      </c>
      <c r="N127" s="103">
        <f t="shared" si="29"/>
        <v>1</v>
      </c>
      <c r="O127" s="103" t="s">
        <v>233</v>
      </c>
      <c r="P127" s="103"/>
      <c r="T127" s="33"/>
      <c r="U127" s="33"/>
      <c r="V127" s="33" t="str">
        <f t="shared" si="30"/>
        <v/>
      </c>
      <c r="W127" s="34" t="str">
        <f t="shared" si="31"/>
        <v/>
      </c>
      <c r="X127" s="33"/>
      <c r="Y127" s="34"/>
      <c r="Z127" s="33"/>
      <c r="AA127" s="33"/>
      <c r="AB127" s="35"/>
    </row>
    <row r="128" spans="1:28" s="12" customFormat="1" ht="41.25" customHeight="1" x14ac:dyDescent="0.2">
      <c r="A128" s="103"/>
      <c r="B128" s="106"/>
      <c r="C128" s="103" t="s">
        <v>764</v>
      </c>
      <c r="D128" s="103" t="s">
        <v>763</v>
      </c>
      <c r="E128" s="103"/>
      <c r="F128" s="104">
        <v>452.23</v>
      </c>
      <c r="G128" s="104"/>
      <c r="H128" s="61" t="s">
        <v>1137</v>
      </c>
      <c r="I128" s="103">
        <f t="shared" si="27"/>
        <v>0</v>
      </c>
      <c r="J128" s="103">
        <f t="shared" si="28"/>
        <v>0</v>
      </c>
      <c r="K128" s="103">
        <v>2</v>
      </c>
      <c r="L128" s="103">
        <v>1</v>
      </c>
      <c r="M128" s="103">
        <v>2</v>
      </c>
      <c r="N128" s="103">
        <f t="shared" si="29"/>
        <v>2</v>
      </c>
      <c r="O128" s="103" t="s">
        <v>233</v>
      </c>
      <c r="P128" s="103"/>
      <c r="T128" s="33"/>
      <c r="U128" s="33"/>
      <c r="V128" s="33" t="str">
        <f t="shared" si="30"/>
        <v/>
      </c>
      <c r="W128" s="34" t="str">
        <f t="shared" si="31"/>
        <v/>
      </c>
      <c r="X128" s="33"/>
      <c r="Y128" s="34"/>
      <c r="Z128" s="33"/>
      <c r="AA128" s="33"/>
      <c r="AB128" s="35"/>
    </row>
    <row r="129" spans="1:28" s="12" customFormat="1" ht="41.25" customHeight="1" x14ac:dyDescent="0.2">
      <c r="A129" s="103"/>
      <c r="B129" s="106" t="s">
        <v>238</v>
      </c>
      <c r="C129" s="103"/>
      <c r="D129" s="103" t="s">
        <v>239</v>
      </c>
      <c r="E129" s="103"/>
      <c r="F129" s="104">
        <v>856</v>
      </c>
      <c r="G129" s="104"/>
      <c r="H129" s="61" t="s">
        <v>1137</v>
      </c>
      <c r="I129" s="103">
        <f t="shared" si="27"/>
        <v>0</v>
      </c>
      <c r="J129" s="103">
        <f t="shared" si="28"/>
        <v>0</v>
      </c>
      <c r="K129" s="103">
        <v>1</v>
      </c>
      <c r="L129" s="103">
        <v>1</v>
      </c>
      <c r="M129" s="103">
        <v>2</v>
      </c>
      <c r="N129" s="103">
        <f t="shared" si="29"/>
        <v>1</v>
      </c>
      <c r="O129" s="103" t="s">
        <v>233</v>
      </c>
      <c r="P129" s="103"/>
      <c r="T129" s="63"/>
      <c r="U129" s="74"/>
      <c r="V129" s="63"/>
      <c r="W129" s="63"/>
      <c r="X129" s="63"/>
      <c r="Y129" s="63"/>
      <c r="Z129" s="63"/>
      <c r="AA129" s="63"/>
      <c r="AB129" s="63"/>
    </row>
    <row r="130" spans="1:28" s="12" customFormat="1" ht="41.25" customHeight="1" x14ac:dyDescent="0.2">
      <c r="A130" s="103"/>
      <c r="B130" s="103" t="s">
        <v>240</v>
      </c>
      <c r="C130" s="103"/>
      <c r="D130" s="150" t="s">
        <v>241</v>
      </c>
      <c r="E130" s="103"/>
      <c r="F130" s="104">
        <v>225</v>
      </c>
      <c r="G130" s="104"/>
      <c r="H130" s="61" t="s">
        <v>1137</v>
      </c>
      <c r="I130" s="103">
        <f t="shared" si="27"/>
        <v>0</v>
      </c>
      <c r="J130" s="103">
        <f t="shared" si="28"/>
        <v>0</v>
      </c>
      <c r="K130" s="103">
        <v>2</v>
      </c>
      <c r="L130" s="103">
        <v>1</v>
      </c>
      <c r="M130" s="103">
        <v>2</v>
      </c>
      <c r="N130" s="103">
        <f t="shared" si="29"/>
        <v>2</v>
      </c>
      <c r="O130" s="103" t="s">
        <v>233</v>
      </c>
      <c r="P130" s="103"/>
      <c r="T130" s="63"/>
      <c r="U130" s="63"/>
      <c r="V130" s="63"/>
      <c r="W130" s="63"/>
      <c r="X130" s="63"/>
      <c r="Y130" s="63"/>
      <c r="Z130" s="63"/>
      <c r="AA130" s="63"/>
      <c r="AB130" s="63"/>
    </row>
    <row r="131" spans="1:28" s="12" customFormat="1" ht="41.25" customHeight="1" x14ac:dyDescent="0.2">
      <c r="A131" s="103"/>
      <c r="B131" s="106" t="s">
        <v>240</v>
      </c>
      <c r="C131" s="103"/>
      <c r="D131" s="150" t="s">
        <v>242</v>
      </c>
      <c r="E131" s="103"/>
      <c r="F131" s="104">
        <v>336</v>
      </c>
      <c r="G131" s="104"/>
      <c r="H131" s="61" t="s">
        <v>1137</v>
      </c>
      <c r="I131" s="103">
        <f t="shared" si="27"/>
        <v>0</v>
      </c>
      <c r="J131" s="103">
        <f t="shared" si="28"/>
        <v>0</v>
      </c>
      <c r="K131" s="103">
        <v>2</v>
      </c>
      <c r="L131" s="103">
        <v>1</v>
      </c>
      <c r="M131" s="103">
        <v>2</v>
      </c>
      <c r="N131" s="103">
        <f t="shared" si="29"/>
        <v>2</v>
      </c>
      <c r="O131" s="103" t="s">
        <v>233</v>
      </c>
      <c r="P131" s="103"/>
      <c r="T131" s="63"/>
      <c r="U131" s="63"/>
      <c r="V131" s="63"/>
      <c r="W131" s="63"/>
      <c r="X131" s="63"/>
      <c r="Y131" s="63"/>
      <c r="Z131" s="63"/>
      <c r="AA131" s="63"/>
      <c r="AB131" s="63"/>
    </row>
    <row r="132" spans="1:28" s="12" customFormat="1" ht="41.25" customHeight="1" x14ac:dyDescent="0.2">
      <c r="A132" s="103"/>
      <c r="B132" s="106" t="s">
        <v>243</v>
      </c>
      <c r="C132" s="103"/>
      <c r="D132" s="103" t="s">
        <v>244</v>
      </c>
      <c r="E132" s="103"/>
      <c r="F132" s="104">
        <v>682</v>
      </c>
      <c r="G132" s="104"/>
      <c r="H132" s="61" t="s">
        <v>1137</v>
      </c>
      <c r="I132" s="103">
        <f t="shared" si="27"/>
        <v>0</v>
      </c>
      <c r="J132" s="103">
        <f t="shared" si="28"/>
        <v>0</v>
      </c>
      <c r="K132" s="103">
        <v>1</v>
      </c>
      <c r="L132" s="103">
        <v>1</v>
      </c>
      <c r="M132" s="103">
        <v>2</v>
      </c>
      <c r="N132" s="103">
        <f t="shared" si="29"/>
        <v>1</v>
      </c>
      <c r="O132" s="103" t="s">
        <v>233</v>
      </c>
      <c r="P132" s="103"/>
      <c r="T132" s="63"/>
      <c r="U132" s="63"/>
      <c r="V132" s="63"/>
      <c r="W132" s="63"/>
      <c r="X132" s="63"/>
      <c r="Y132" s="63"/>
      <c r="Z132" s="63"/>
      <c r="AA132" s="63"/>
      <c r="AB132" s="63"/>
    </row>
    <row r="133" spans="1:28" s="12" customFormat="1" ht="41.25" customHeight="1" x14ac:dyDescent="0.2">
      <c r="A133" s="103"/>
      <c r="B133" s="106" t="s">
        <v>245</v>
      </c>
      <c r="C133" s="103"/>
      <c r="D133" s="103" t="s">
        <v>246</v>
      </c>
      <c r="E133" s="103"/>
      <c r="F133" s="104">
        <v>396</v>
      </c>
      <c r="G133" s="104"/>
      <c r="H133" s="61" t="s">
        <v>1137</v>
      </c>
      <c r="I133" s="103">
        <f t="shared" si="27"/>
        <v>0</v>
      </c>
      <c r="J133" s="103">
        <f t="shared" si="28"/>
        <v>0</v>
      </c>
      <c r="K133" s="103">
        <v>1</v>
      </c>
      <c r="L133" s="103">
        <v>1</v>
      </c>
      <c r="M133" s="103">
        <v>2</v>
      </c>
      <c r="N133" s="103">
        <f t="shared" si="29"/>
        <v>1</v>
      </c>
      <c r="O133" s="103" t="s">
        <v>233</v>
      </c>
      <c r="P133" s="103"/>
      <c r="T133" s="63"/>
      <c r="U133" s="63"/>
      <c r="V133" s="63"/>
      <c r="W133" s="63"/>
      <c r="X133" s="63"/>
      <c r="Y133" s="63"/>
      <c r="Z133" s="63"/>
      <c r="AA133" s="63"/>
      <c r="AB133" s="63"/>
    </row>
    <row r="134" spans="1:28" s="12" customFormat="1" ht="41.25" customHeight="1" x14ac:dyDescent="0.2">
      <c r="A134" s="103"/>
      <c r="B134" s="103" t="s">
        <v>247</v>
      </c>
      <c r="C134" s="103"/>
      <c r="D134" s="103"/>
      <c r="E134" s="103"/>
      <c r="F134" s="104">
        <v>264</v>
      </c>
      <c r="G134" s="104"/>
      <c r="H134" s="61" t="s">
        <v>1137</v>
      </c>
      <c r="I134" s="103">
        <f t="shared" si="27"/>
        <v>0</v>
      </c>
      <c r="J134" s="103">
        <f t="shared" si="28"/>
        <v>0</v>
      </c>
      <c r="K134" s="103">
        <v>1</v>
      </c>
      <c r="L134" s="103">
        <v>1</v>
      </c>
      <c r="M134" s="103">
        <v>2</v>
      </c>
      <c r="N134" s="103">
        <f t="shared" si="29"/>
        <v>1</v>
      </c>
      <c r="O134" s="103" t="s">
        <v>233</v>
      </c>
      <c r="P134" s="103"/>
      <c r="T134" s="63"/>
      <c r="U134" s="63"/>
      <c r="V134" s="63"/>
      <c r="W134" s="63"/>
      <c r="X134" s="63"/>
      <c r="Y134" s="63"/>
      <c r="Z134" s="63"/>
      <c r="AA134" s="63"/>
      <c r="AB134" s="63"/>
    </row>
    <row r="135" spans="1:28" s="12" customFormat="1" ht="41.25" customHeight="1" x14ac:dyDescent="0.2">
      <c r="A135" s="103"/>
      <c r="B135" s="103" t="s">
        <v>249</v>
      </c>
      <c r="C135" s="103"/>
      <c r="D135" s="103" t="s">
        <v>248</v>
      </c>
      <c r="E135" s="103"/>
      <c r="F135" s="104">
        <v>74</v>
      </c>
      <c r="G135" s="104"/>
      <c r="H135" s="61" t="s">
        <v>1137</v>
      </c>
      <c r="I135" s="103">
        <f t="shared" si="27"/>
        <v>0</v>
      </c>
      <c r="J135" s="103">
        <f t="shared" si="28"/>
        <v>0</v>
      </c>
      <c r="K135" s="103">
        <v>7</v>
      </c>
      <c r="L135" s="103">
        <v>5</v>
      </c>
      <c r="M135" s="103">
        <v>10</v>
      </c>
      <c r="N135" s="103">
        <f t="shared" si="29"/>
        <v>7</v>
      </c>
      <c r="O135" s="103" t="s">
        <v>233</v>
      </c>
      <c r="P135" s="103"/>
      <c r="T135" s="63"/>
      <c r="U135" s="63"/>
      <c r="V135" s="63"/>
      <c r="W135" s="63"/>
      <c r="X135" s="63"/>
      <c r="Y135" s="63"/>
      <c r="Z135" s="63"/>
      <c r="AA135" s="63"/>
      <c r="AB135" s="63"/>
    </row>
    <row r="136" spans="1:28" s="12" customFormat="1" ht="41.25" customHeight="1" x14ac:dyDescent="0.2">
      <c r="A136" s="103"/>
      <c r="B136" s="103" t="s">
        <v>249</v>
      </c>
      <c r="C136" s="103"/>
      <c r="D136" s="103" t="s">
        <v>250</v>
      </c>
      <c r="E136" s="103"/>
      <c r="F136" s="104">
        <v>855</v>
      </c>
      <c r="G136" s="104"/>
      <c r="H136" s="61" t="s">
        <v>1139</v>
      </c>
      <c r="I136" s="103">
        <f t="shared" si="27"/>
        <v>0</v>
      </c>
      <c r="J136" s="103">
        <f t="shared" si="28"/>
        <v>0</v>
      </c>
      <c r="K136" s="103">
        <v>2</v>
      </c>
      <c r="L136" s="103">
        <v>2</v>
      </c>
      <c r="M136" s="103">
        <v>3</v>
      </c>
      <c r="N136" s="103">
        <f t="shared" si="29"/>
        <v>2</v>
      </c>
      <c r="O136" s="103" t="s">
        <v>233</v>
      </c>
      <c r="P136" s="103"/>
      <c r="T136" s="63"/>
      <c r="U136" s="63"/>
      <c r="V136" s="63"/>
      <c r="W136" s="63"/>
      <c r="X136" s="63"/>
      <c r="Y136" s="63"/>
      <c r="Z136" s="63"/>
      <c r="AA136" s="63"/>
      <c r="AB136" s="63"/>
    </row>
    <row r="137" spans="1:28" s="12" customFormat="1" ht="41.25" customHeight="1" x14ac:dyDescent="0.2">
      <c r="A137" s="103"/>
      <c r="B137" s="106" t="s">
        <v>1155</v>
      </c>
      <c r="C137" s="103"/>
      <c r="D137" s="103" t="s">
        <v>1156</v>
      </c>
      <c r="E137" s="103"/>
      <c r="F137" s="104">
        <v>521</v>
      </c>
      <c r="G137" s="104"/>
      <c r="H137" s="61" t="s">
        <v>1137</v>
      </c>
      <c r="I137" s="103">
        <f t="shared" si="27"/>
        <v>0</v>
      </c>
      <c r="J137" s="103">
        <f t="shared" si="28"/>
        <v>0</v>
      </c>
      <c r="K137" s="103">
        <v>1</v>
      </c>
      <c r="L137" s="103">
        <v>1</v>
      </c>
      <c r="M137" s="103">
        <v>2</v>
      </c>
      <c r="N137" s="103">
        <f t="shared" si="29"/>
        <v>1</v>
      </c>
      <c r="O137" s="103" t="s">
        <v>233</v>
      </c>
      <c r="P137" s="103"/>
      <c r="T137" s="63"/>
      <c r="U137" s="63"/>
      <c r="V137" s="63"/>
      <c r="W137" s="63"/>
      <c r="X137" s="63"/>
      <c r="Y137" s="63"/>
      <c r="Z137" s="63"/>
      <c r="AA137" s="63"/>
      <c r="AB137" s="63"/>
    </row>
    <row r="138" spans="1:28" s="12" customFormat="1" ht="41.25" customHeight="1" x14ac:dyDescent="0.2">
      <c r="A138" s="103"/>
      <c r="B138" s="106"/>
      <c r="C138" s="103"/>
      <c r="D138" s="103" t="s">
        <v>1172</v>
      </c>
      <c r="E138" s="103"/>
      <c r="F138" s="104">
        <v>212</v>
      </c>
      <c r="G138" s="104"/>
      <c r="H138" s="61" t="s">
        <v>1137</v>
      </c>
      <c r="I138" s="103">
        <f t="shared" si="27"/>
        <v>0</v>
      </c>
      <c r="J138" s="103">
        <f t="shared" si="28"/>
        <v>0</v>
      </c>
      <c r="K138" s="103">
        <v>2</v>
      </c>
      <c r="L138" s="103">
        <v>1</v>
      </c>
      <c r="M138" s="103">
        <v>2</v>
      </c>
      <c r="N138" s="103">
        <f t="shared" si="29"/>
        <v>2</v>
      </c>
      <c r="O138" s="103" t="s">
        <v>233</v>
      </c>
      <c r="P138" s="103"/>
      <c r="T138" s="63"/>
      <c r="U138" s="63"/>
      <c r="V138" s="63"/>
      <c r="W138" s="63"/>
      <c r="X138" s="63"/>
      <c r="Y138" s="63"/>
      <c r="Z138" s="63"/>
      <c r="AA138" s="63"/>
      <c r="AB138" s="63"/>
    </row>
    <row r="139" spans="1:28" s="12" customFormat="1" ht="41.25" customHeight="1" x14ac:dyDescent="0.2">
      <c r="A139" s="111" t="s">
        <v>911</v>
      </c>
      <c r="B139" s="106" t="s">
        <v>252</v>
      </c>
      <c r="C139" s="103" t="s">
        <v>255</v>
      </c>
      <c r="D139" s="103" t="s">
        <v>994</v>
      </c>
      <c r="E139" s="103"/>
      <c r="F139" s="104">
        <v>785</v>
      </c>
      <c r="G139" s="104"/>
      <c r="H139" s="61" t="s">
        <v>1354</v>
      </c>
      <c r="I139" s="103">
        <f t="shared" ref="I139:I161" si="32">+SUMIFS($X$9:$X$153,$T$9:$T$153,"ENTRADA",$U$9:$U$153,C139)</f>
        <v>0</v>
      </c>
      <c r="J139" s="103">
        <f t="shared" ref="J139:J161" si="33">+SUMIFS($X$9:$X$153,$T$9:$T$153,"SALIDA",$U$9:$U$153,C139)</f>
        <v>0</v>
      </c>
      <c r="K139" s="103">
        <v>1</v>
      </c>
      <c r="L139" s="103">
        <v>1</v>
      </c>
      <c r="M139" s="103">
        <v>1</v>
      </c>
      <c r="N139" s="103">
        <f t="shared" ref="N139:N161" si="34">K139+I139-J139</f>
        <v>1</v>
      </c>
      <c r="O139" s="103" t="s">
        <v>251</v>
      </c>
      <c r="P139" s="103"/>
      <c r="T139" s="63"/>
      <c r="U139" s="63"/>
      <c r="V139" s="63"/>
      <c r="W139" s="63"/>
      <c r="X139" s="63"/>
      <c r="Y139" s="63"/>
      <c r="Z139" s="63"/>
      <c r="AA139" s="63"/>
      <c r="AB139" s="63"/>
    </row>
    <row r="140" spans="1:28" s="12" customFormat="1" ht="41.25" customHeight="1" x14ac:dyDescent="0.2">
      <c r="A140" s="103"/>
      <c r="B140" s="106" t="s">
        <v>252</v>
      </c>
      <c r="C140" s="103"/>
      <c r="D140" s="103" t="s">
        <v>253</v>
      </c>
      <c r="E140" s="103"/>
      <c r="F140" s="104">
        <v>623</v>
      </c>
      <c r="G140" s="104"/>
      <c r="H140" s="61" t="s">
        <v>1137</v>
      </c>
      <c r="I140" s="103">
        <f t="shared" si="32"/>
        <v>0</v>
      </c>
      <c r="J140" s="103">
        <f t="shared" si="33"/>
        <v>0</v>
      </c>
      <c r="K140" s="103">
        <v>1</v>
      </c>
      <c r="L140" s="103">
        <v>1</v>
      </c>
      <c r="M140" s="103">
        <v>1</v>
      </c>
      <c r="N140" s="103">
        <f t="shared" si="34"/>
        <v>1</v>
      </c>
      <c r="O140" s="103" t="s">
        <v>251</v>
      </c>
      <c r="P140" s="103"/>
      <c r="T140" s="63"/>
      <c r="U140" s="63"/>
      <c r="V140" s="63"/>
      <c r="W140" s="63"/>
      <c r="X140" s="63"/>
      <c r="Y140" s="63"/>
      <c r="Z140" s="63"/>
      <c r="AA140" s="63"/>
      <c r="AB140" s="63"/>
    </row>
    <row r="141" spans="1:28" s="12" customFormat="1" ht="41.25" customHeight="1" x14ac:dyDescent="0.2">
      <c r="A141" s="103"/>
      <c r="B141" s="106" t="s">
        <v>254</v>
      </c>
      <c r="C141" s="103"/>
      <c r="D141" s="103"/>
      <c r="E141" s="103"/>
      <c r="F141" s="104">
        <v>0</v>
      </c>
      <c r="G141" s="104"/>
      <c r="H141" s="61" t="s">
        <v>1137</v>
      </c>
      <c r="I141" s="103">
        <f t="shared" si="32"/>
        <v>0</v>
      </c>
      <c r="J141" s="103">
        <f t="shared" si="33"/>
        <v>0</v>
      </c>
      <c r="K141" s="103">
        <v>1</v>
      </c>
      <c r="L141" s="103">
        <v>1</v>
      </c>
      <c r="M141" s="103">
        <v>1</v>
      </c>
      <c r="N141" s="103">
        <f t="shared" si="34"/>
        <v>1</v>
      </c>
      <c r="O141" s="103" t="s">
        <v>251</v>
      </c>
      <c r="P141" s="103"/>
      <c r="T141" s="63"/>
      <c r="U141" s="63"/>
      <c r="V141" s="63"/>
      <c r="W141" s="63"/>
      <c r="X141" s="63"/>
      <c r="Y141" s="63"/>
      <c r="Z141" s="63"/>
      <c r="AA141" s="63"/>
      <c r="AB141" s="63"/>
    </row>
    <row r="142" spans="1:28" s="12" customFormat="1" ht="41.25" customHeight="1" x14ac:dyDescent="0.2">
      <c r="A142" s="103"/>
      <c r="B142" s="106" t="s">
        <v>16</v>
      </c>
      <c r="C142" s="103" t="s">
        <v>867</v>
      </c>
      <c r="D142" s="103" t="s">
        <v>261</v>
      </c>
      <c r="E142" s="103" t="s">
        <v>1148</v>
      </c>
      <c r="F142" s="104">
        <v>3541</v>
      </c>
      <c r="G142" s="104"/>
      <c r="H142" s="61" t="s">
        <v>1137</v>
      </c>
      <c r="I142" s="103">
        <f t="shared" si="32"/>
        <v>0</v>
      </c>
      <c r="J142" s="103">
        <f t="shared" si="33"/>
        <v>0</v>
      </c>
      <c r="K142" s="103">
        <v>4</v>
      </c>
      <c r="L142" s="103">
        <v>1</v>
      </c>
      <c r="M142" s="103">
        <v>4</v>
      </c>
      <c r="N142" s="103">
        <f t="shared" si="34"/>
        <v>4</v>
      </c>
      <c r="O142" s="103" t="s">
        <v>256</v>
      </c>
      <c r="P142" s="103"/>
      <c r="T142" s="63"/>
      <c r="U142" s="63"/>
      <c r="V142" s="63"/>
      <c r="W142" s="63"/>
      <c r="X142" s="63"/>
      <c r="Y142" s="63"/>
      <c r="Z142" s="63"/>
      <c r="AA142" s="63"/>
      <c r="AB142" s="63"/>
    </row>
    <row r="143" spans="1:28" s="12" customFormat="1" ht="41.25" customHeight="1" x14ac:dyDescent="0.2">
      <c r="A143" s="103"/>
      <c r="B143" s="106" t="s">
        <v>257</v>
      </c>
      <c r="C143" s="103" t="s">
        <v>868</v>
      </c>
      <c r="D143" s="103" t="s">
        <v>258</v>
      </c>
      <c r="E143" s="103" t="s">
        <v>1148</v>
      </c>
      <c r="F143" s="104">
        <v>3698</v>
      </c>
      <c r="G143" s="104"/>
      <c r="H143" s="61" t="s">
        <v>1137</v>
      </c>
      <c r="I143" s="103">
        <f t="shared" si="32"/>
        <v>0</v>
      </c>
      <c r="J143" s="103">
        <f t="shared" si="33"/>
        <v>0</v>
      </c>
      <c r="K143" s="103">
        <v>16</v>
      </c>
      <c r="L143" s="103">
        <v>2</v>
      </c>
      <c r="M143" s="103">
        <v>6</v>
      </c>
      <c r="N143" s="103">
        <f t="shared" si="34"/>
        <v>16</v>
      </c>
      <c r="O143" s="103" t="s">
        <v>256</v>
      </c>
      <c r="P143" s="103"/>
      <c r="T143" s="63"/>
      <c r="U143" s="63"/>
      <c r="V143" s="63"/>
      <c r="W143" s="63"/>
      <c r="X143" s="63"/>
      <c r="Y143" s="63"/>
      <c r="Z143" s="63"/>
      <c r="AA143" s="63"/>
      <c r="AB143" s="63"/>
    </row>
    <row r="144" spans="1:28" s="12" customFormat="1" ht="41.25" customHeight="1" x14ac:dyDescent="0.2">
      <c r="A144" s="103"/>
      <c r="B144" s="106" t="s">
        <v>16</v>
      </c>
      <c r="C144" s="103" t="s">
        <v>866</v>
      </c>
      <c r="D144" s="103" t="s">
        <v>262</v>
      </c>
      <c r="E144" s="103" t="s">
        <v>1148</v>
      </c>
      <c r="F144" s="104">
        <v>3551</v>
      </c>
      <c r="G144" s="104"/>
      <c r="H144" s="61" t="s">
        <v>1139</v>
      </c>
      <c r="I144" s="103">
        <f t="shared" si="32"/>
        <v>0</v>
      </c>
      <c r="J144" s="103">
        <f t="shared" si="33"/>
        <v>0</v>
      </c>
      <c r="K144" s="103">
        <v>2</v>
      </c>
      <c r="L144" s="103">
        <v>1</v>
      </c>
      <c r="M144" s="103">
        <v>2</v>
      </c>
      <c r="N144" s="103">
        <f t="shared" si="34"/>
        <v>2</v>
      </c>
      <c r="O144" s="103" t="s">
        <v>256</v>
      </c>
      <c r="P144" s="103"/>
      <c r="T144" s="63"/>
      <c r="U144" s="63"/>
      <c r="V144" s="63"/>
      <c r="W144" s="63"/>
      <c r="X144" s="63"/>
      <c r="Y144" s="63"/>
      <c r="Z144" s="63"/>
      <c r="AA144" s="63"/>
      <c r="AB144" s="63"/>
    </row>
    <row r="145" spans="1:28" s="12" customFormat="1" ht="41.25" customHeight="1" x14ac:dyDescent="0.2">
      <c r="A145" s="103"/>
      <c r="B145" s="106" t="s">
        <v>259</v>
      </c>
      <c r="C145" s="103"/>
      <c r="D145" s="103" t="s">
        <v>260</v>
      </c>
      <c r="E145" s="103"/>
      <c r="F145" s="104">
        <v>1156</v>
      </c>
      <c r="G145" s="104"/>
      <c r="H145" s="61" t="s">
        <v>1137</v>
      </c>
      <c r="I145" s="103">
        <f t="shared" si="32"/>
        <v>0</v>
      </c>
      <c r="J145" s="103">
        <f t="shared" si="33"/>
        <v>0</v>
      </c>
      <c r="K145" s="103">
        <v>4</v>
      </c>
      <c r="L145" s="103">
        <v>1</v>
      </c>
      <c r="M145" s="103">
        <v>4</v>
      </c>
      <c r="N145" s="103">
        <f t="shared" si="34"/>
        <v>4</v>
      </c>
      <c r="O145" s="103" t="s">
        <v>256</v>
      </c>
      <c r="P145" s="103"/>
      <c r="T145" s="63"/>
      <c r="U145" s="63"/>
      <c r="V145" s="63"/>
      <c r="W145" s="63"/>
      <c r="X145" s="63"/>
      <c r="Y145" s="63"/>
      <c r="Z145" s="63"/>
      <c r="AA145" s="63"/>
      <c r="AB145" s="63"/>
    </row>
    <row r="146" spans="1:28" s="12" customFormat="1" ht="41.25" customHeight="1" x14ac:dyDescent="0.2">
      <c r="A146" s="103"/>
      <c r="B146" s="103"/>
      <c r="C146" s="103" t="s">
        <v>954</v>
      </c>
      <c r="D146" s="103" t="s">
        <v>955</v>
      </c>
      <c r="E146" s="103"/>
      <c r="F146" s="104">
        <f>G146*$C$168</f>
        <v>11991.333199999999</v>
      </c>
      <c r="G146" s="104">
        <v>682</v>
      </c>
      <c r="H146" s="61" t="s">
        <v>1137</v>
      </c>
      <c r="I146" s="103">
        <f t="shared" si="32"/>
        <v>0</v>
      </c>
      <c r="J146" s="103">
        <f t="shared" si="33"/>
        <v>0</v>
      </c>
      <c r="K146" s="103">
        <v>1</v>
      </c>
      <c r="L146" s="103">
        <v>1</v>
      </c>
      <c r="M146" s="103">
        <v>2</v>
      </c>
      <c r="N146" s="103">
        <f t="shared" si="34"/>
        <v>1</v>
      </c>
      <c r="O146" s="103" t="s">
        <v>269</v>
      </c>
      <c r="P146" s="103"/>
      <c r="T146" s="63"/>
      <c r="U146" s="63"/>
      <c r="V146" s="63"/>
      <c r="W146" s="63"/>
      <c r="X146" s="63"/>
      <c r="Y146" s="63"/>
      <c r="Z146" s="63"/>
      <c r="AA146" s="63"/>
      <c r="AB146" s="63"/>
    </row>
    <row r="147" spans="1:28" s="12" customFormat="1" ht="41.25" customHeight="1" x14ac:dyDescent="0.2">
      <c r="A147" s="103"/>
      <c r="B147" s="106"/>
      <c r="C147" s="103" t="s">
        <v>938</v>
      </c>
      <c r="D147" s="103" t="s">
        <v>939</v>
      </c>
      <c r="E147" s="103" t="s">
        <v>1136</v>
      </c>
      <c r="F147" s="104">
        <v>49.3</v>
      </c>
      <c r="G147" s="104"/>
      <c r="H147" s="61" t="s">
        <v>1137</v>
      </c>
      <c r="I147" s="103">
        <f t="shared" si="32"/>
        <v>0</v>
      </c>
      <c r="J147" s="103">
        <f t="shared" si="33"/>
        <v>0</v>
      </c>
      <c r="K147" s="103">
        <v>5</v>
      </c>
      <c r="L147" s="103">
        <v>1</v>
      </c>
      <c r="M147" s="103">
        <v>2</v>
      </c>
      <c r="N147" s="103">
        <f t="shared" si="34"/>
        <v>5</v>
      </c>
      <c r="O147" s="103" t="s">
        <v>269</v>
      </c>
      <c r="P147" s="103"/>
      <c r="T147" s="63"/>
      <c r="U147" s="63"/>
      <c r="V147" s="63"/>
      <c r="W147" s="63"/>
      <c r="X147" s="63"/>
      <c r="Y147" s="63"/>
      <c r="Z147" s="63"/>
      <c r="AA147" s="63"/>
      <c r="AB147" s="63"/>
    </row>
    <row r="148" spans="1:28" s="12" customFormat="1" ht="41.25" customHeight="1" x14ac:dyDescent="0.2">
      <c r="A148" s="103"/>
      <c r="B148" s="106" t="s">
        <v>1052</v>
      </c>
      <c r="C148" s="103" t="s">
        <v>936</v>
      </c>
      <c r="D148" s="103" t="s">
        <v>937</v>
      </c>
      <c r="E148" s="103"/>
      <c r="F148" s="104">
        <v>178</v>
      </c>
      <c r="G148" s="104"/>
      <c r="H148" s="61" t="s">
        <v>1137</v>
      </c>
      <c r="I148" s="103">
        <f t="shared" si="32"/>
        <v>0</v>
      </c>
      <c r="J148" s="103">
        <f t="shared" si="33"/>
        <v>0</v>
      </c>
      <c r="K148" s="103">
        <v>5</v>
      </c>
      <c r="L148" s="103">
        <v>3</v>
      </c>
      <c r="M148" s="103">
        <v>5</v>
      </c>
      <c r="N148" s="103">
        <f t="shared" si="34"/>
        <v>5</v>
      </c>
      <c r="O148" s="103" t="s">
        <v>269</v>
      </c>
      <c r="P148" s="103"/>
      <c r="T148" s="63"/>
      <c r="U148" s="63"/>
      <c r="V148" s="63"/>
      <c r="W148" s="63"/>
      <c r="X148" s="63"/>
      <c r="Y148" s="63"/>
      <c r="Z148" s="63"/>
      <c r="AA148" s="63"/>
      <c r="AB148" s="63"/>
    </row>
    <row r="149" spans="1:28" s="12" customFormat="1" ht="41.25" customHeight="1" x14ac:dyDescent="0.2">
      <c r="A149" s="103"/>
      <c r="B149" s="106" t="s">
        <v>1051</v>
      </c>
      <c r="C149" s="103" t="s">
        <v>902</v>
      </c>
      <c r="D149" s="103" t="s">
        <v>1043</v>
      </c>
      <c r="E149" s="103"/>
      <c r="F149" s="104">
        <v>253</v>
      </c>
      <c r="G149" s="104"/>
      <c r="H149" s="61" t="s">
        <v>1137</v>
      </c>
      <c r="I149" s="103">
        <f t="shared" si="32"/>
        <v>0</v>
      </c>
      <c r="J149" s="103">
        <f t="shared" si="33"/>
        <v>0</v>
      </c>
      <c r="K149" s="103">
        <v>3</v>
      </c>
      <c r="L149" s="103">
        <v>1</v>
      </c>
      <c r="M149" s="103">
        <v>2</v>
      </c>
      <c r="N149" s="103">
        <f t="shared" si="34"/>
        <v>3</v>
      </c>
      <c r="O149" s="103" t="s">
        <v>269</v>
      </c>
      <c r="P149" s="103"/>
      <c r="T149" s="63"/>
      <c r="U149" s="63"/>
      <c r="V149" s="63"/>
      <c r="W149" s="63"/>
      <c r="X149" s="63"/>
      <c r="Y149" s="63"/>
      <c r="Z149" s="63"/>
      <c r="AA149" s="63"/>
      <c r="AB149" s="63"/>
    </row>
    <row r="150" spans="1:28" s="12" customFormat="1" ht="41.25" customHeight="1" x14ac:dyDescent="0.2">
      <c r="A150" s="103"/>
      <c r="B150" s="106" t="s">
        <v>1053</v>
      </c>
      <c r="C150" s="103" t="s">
        <v>894</v>
      </c>
      <c r="D150" s="103" t="s">
        <v>895</v>
      </c>
      <c r="E150" s="103"/>
      <c r="F150" s="104">
        <f>G150*$C$168</f>
        <v>134.331064</v>
      </c>
      <c r="G150" s="104">
        <v>7.64</v>
      </c>
      <c r="H150" s="61" t="s">
        <v>1137</v>
      </c>
      <c r="I150" s="103">
        <f t="shared" si="32"/>
        <v>0</v>
      </c>
      <c r="J150" s="103">
        <f t="shared" si="33"/>
        <v>0</v>
      </c>
      <c r="K150" s="103">
        <v>11</v>
      </c>
      <c r="L150" s="103">
        <v>10</v>
      </c>
      <c r="M150" s="103">
        <v>20</v>
      </c>
      <c r="N150" s="103">
        <f t="shared" si="34"/>
        <v>11</v>
      </c>
      <c r="O150" s="103" t="s">
        <v>269</v>
      </c>
      <c r="P150" s="103"/>
      <c r="T150" s="63"/>
      <c r="U150" s="63"/>
      <c r="V150" s="63"/>
      <c r="W150" s="63"/>
      <c r="X150" s="63"/>
      <c r="Y150" s="63"/>
      <c r="Z150" s="63"/>
      <c r="AA150" s="63"/>
      <c r="AB150" s="63"/>
    </row>
    <row r="151" spans="1:28" s="12" customFormat="1" ht="41.25" customHeight="1" x14ac:dyDescent="0.2">
      <c r="A151" s="103"/>
      <c r="B151" s="106" t="s">
        <v>268</v>
      </c>
      <c r="C151" s="103"/>
      <c r="D151" s="103"/>
      <c r="E151" s="103"/>
      <c r="F151" s="104">
        <v>0</v>
      </c>
      <c r="G151" s="104"/>
      <c r="H151" s="61" t="s">
        <v>1137</v>
      </c>
      <c r="I151" s="103">
        <f t="shared" si="32"/>
        <v>0</v>
      </c>
      <c r="J151" s="103">
        <f t="shared" si="33"/>
        <v>0</v>
      </c>
      <c r="K151" s="103">
        <v>2</v>
      </c>
      <c r="L151" s="103">
        <v>1</v>
      </c>
      <c r="M151" s="103">
        <v>2</v>
      </c>
      <c r="N151" s="103">
        <f t="shared" si="34"/>
        <v>2</v>
      </c>
      <c r="O151" s="103" t="s">
        <v>269</v>
      </c>
      <c r="P151" s="103"/>
      <c r="T151" s="63"/>
      <c r="U151" s="63"/>
      <c r="V151" s="63"/>
      <c r="W151" s="63"/>
      <c r="X151" s="63"/>
      <c r="Y151" s="63"/>
      <c r="Z151" s="63"/>
      <c r="AA151" s="63"/>
      <c r="AB151" s="63"/>
    </row>
    <row r="152" spans="1:28" s="12" customFormat="1" ht="41.25" customHeight="1" x14ac:dyDescent="0.2">
      <c r="A152" s="173"/>
      <c r="B152" s="175" t="s">
        <v>150</v>
      </c>
      <c r="C152" s="173" t="s">
        <v>1471</v>
      </c>
      <c r="D152" s="173" t="s">
        <v>1470</v>
      </c>
      <c r="E152" s="173"/>
      <c r="F152" s="174">
        <f>G152*$C$168</f>
        <v>5769.5543639999996</v>
      </c>
      <c r="G152" s="174">
        <v>328.14</v>
      </c>
      <c r="H152" s="61" t="s">
        <v>1137</v>
      </c>
      <c r="I152" s="173">
        <f t="shared" ref="I152:I153" si="35">+SUMIFS($X$9:$X$153,$T$9:$T$153,"ENTRADA",$U$9:$U$153,C152)</f>
        <v>0</v>
      </c>
      <c r="J152" s="173">
        <f t="shared" ref="J152:J153" si="36">+SUMIFS($X$9:$X$153,$T$9:$T$153,"SALIDA",$U$9:$U$153,C152)</f>
        <v>0</v>
      </c>
      <c r="K152" s="173">
        <v>0</v>
      </c>
      <c r="L152" s="173">
        <v>10</v>
      </c>
      <c r="M152" s="173">
        <v>20</v>
      </c>
      <c r="N152" s="173">
        <f t="shared" si="34"/>
        <v>0</v>
      </c>
      <c r="O152" s="173" t="s">
        <v>269</v>
      </c>
      <c r="P152" s="173"/>
      <c r="T152" s="63"/>
      <c r="U152" s="63"/>
      <c r="V152" s="63"/>
      <c r="W152" s="63"/>
      <c r="X152" s="63"/>
      <c r="Y152" s="63"/>
      <c r="Z152" s="63"/>
      <c r="AA152" s="63"/>
      <c r="AB152" s="63"/>
    </row>
    <row r="153" spans="1:28" s="12" customFormat="1" ht="41.25" customHeight="1" x14ac:dyDescent="0.2">
      <c r="A153" s="173"/>
      <c r="B153" s="175" t="s">
        <v>1467</v>
      </c>
      <c r="C153" s="173" t="s">
        <v>1469</v>
      </c>
      <c r="D153" s="173" t="s">
        <v>1468</v>
      </c>
      <c r="E153" s="173"/>
      <c r="F153" s="174">
        <f>G153*18</f>
        <v>24318</v>
      </c>
      <c r="G153" s="174">
        <v>1351</v>
      </c>
      <c r="H153" s="61" t="s">
        <v>1137</v>
      </c>
      <c r="I153" s="173">
        <f t="shared" si="35"/>
        <v>0</v>
      </c>
      <c r="J153" s="173">
        <f t="shared" si="36"/>
        <v>0</v>
      </c>
      <c r="K153" s="173">
        <v>0</v>
      </c>
      <c r="L153" s="173">
        <v>1</v>
      </c>
      <c r="M153" s="173">
        <v>2</v>
      </c>
      <c r="N153" s="173">
        <f t="shared" si="34"/>
        <v>0</v>
      </c>
      <c r="O153" s="173" t="s">
        <v>269</v>
      </c>
      <c r="P153" s="173"/>
      <c r="T153" s="63"/>
      <c r="U153" s="63"/>
      <c r="V153" s="63"/>
      <c r="W153" s="63"/>
      <c r="X153" s="63"/>
      <c r="Y153" s="63"/>
      <c r="Z153" s="63"/>
      <c r="AA153" s="63"/>
      <c r="AB153" s="63"/>
    </row>
    <row r="154" spans="1:28" ht="41.25" customHeight="1" x14ac:dyDescent="0.25">
      <c r="A154" s="134"/>
      <c r="B154" s="136" t="s">
        <v>1412</v>
      </c>
      <c r="C154" s="134" t="s">
        <v>1413</v>
      </c>
      <c r="D154" s="134" t="s">
        <v>1414</v>
      </c>
      <c r="E154" s="134"/>
      <c r="F154" s="135">
        <f>G154*18</f>
        <v>4540.32</v>
      </c>
      <c r="G154" s="135">
        <v>252.24</v>
      </c>
      <c r="H154" s="61" t="s">
        <v>1137</v>
      </c>
      <c r="I154" s="134">
        <f>+SUMIFS($X$9:$X$153,$T$9:$T$153,"ENTRADA",$U$9:$U$153,C154)</f>
        <v>0</v>
      </c>
      <c r="J154" s="134">
        <f>+SUMIFS($X$9:$X$153,$T$9:$T$153,"SALIDA",$U$9:$U$153,C154)</f>
        <v>0</v>
      </c>
      <c r="K154" s="134">
        <v>1</v>
      </c>
      <c r="L154" s="134">
        <v>1</v>
      </c>
      <c r="M154" s="134">
        <v>2</v>
      </c>
      <c r="N154" s="173">
        <f t="shared" si="34"/>
        <v>1</v>
      </c>
      <c r="O154" s="134" t="s">
        <v>269</v>
      </c>
      <c r="P154" s="134"/>
    </row>
    <row r="155" spans="1:28" ht="41.25" customHeight="1" x14ac:dyDescent="0.25">
      <c r="A155" s="187"/>
      <c r="B155" s="186" t="s">
        <v>1412</v>
      </c>
      <c r="C155" s="187" t="s">
        <v>1628</v>
      </c>
      <c r="D155" s="187" t="s">
        <v>1562</v>
      </c>
      <c r="E155" s="187" t="s">
        <v>1563</v>
      </c>
      <c r="F155" s="188">
        <f>G155*18</f>
        <v>0</v>
      </c>
      <c r="G155" s="188"/>
      <c r="H155" s="61" t="s">
        <v>1137</v>
      </c>
      <c r="I155" s="187">
        <f>+SUMIFS($X$9:$X$153,$T$9:$T$153,"ENTRADA",$U$9:$U$153,C155)</f>
        <v>0</v>
      </c>
      <c r="J155" s="187">
        <f>+SUMIFS($X$9:$X$153,$T$9:$T$153,"SALIDA",$U$9:$U$153,C155)</f>
        <v>1</v>
      </c>
      <c r="K155" s="187">
        <v>1</v>
      </c>
      <c r="L155" s="187">
        <v>1</v>
      </c>
      <c r="M155" s="187">
        <v>2</v>
      </c>
      <c r="N155" s="187">
        <f t="shared" ref="N155" si="37">K155+I155-J155</f>
        <v>0</v>
      </c>
      <c r="O155" s="187" t="s">
        <v>269</v>
      </c>
      <c r="P155" s="187"/>
    </row>
    <row r="156" spans="1:28" ht="41.25" customHeight="1" x14ac:dyDescent="0.25">
      <c r="A156" s="103"/>
      <c r="B156" s="106" t="s">
        <v>270</v>
      </c>
      <c r="C156" s="103" t="s">
        <v>272</v>
      </c>
      <c r="D156" s="103" t="s">
        <v>271</v>
      </c>
      <c r="E156" s="103"/>
      <c r="F156" s="104">
        <v>4170</v>
      </c>
      <c r="G156" s="104"/>
      <c r="H156" s="61" t="s">
        <v>1137</v>
      </c>
      <c r="I156" s="103">
        <f t="shared" si="32"/>
        <v>0</v>
      </c>
      <c r="J156" s="103">
        <f t="shared" si="33"/>
        <v>0</v>
      </c>
      <c r="K156" s="103">
        <v>1</v>
      </c>
      <c r="L156" s="103">
        <v>1</v>
      </c>
      <c r="M156" s="103">
        <v>2</v>
      </c>
      <c r="N156" s="103">
        <f t="shared" si="34"/>
        <v>1</v>
      </c>
      <c r="O156" s="103" t="s">
        <v>1018</v>
      </c>
      <c r="P156" s="103"/>
    </row>
    <row r="157" spans="1:28" ht="41.25" customHeight="1" x14ac:dyDescent="0.25">
      <c r="A157" s="173"/>
      <c r="B157" s="175" t="s">
        <v>1017</v>
      </c>
      <c r="C157" s="173" t="s">
        <v>944</v>
      </c>
      <c r="D157" s="173" t="s">
        <v>1478</v>
      </c>
      <c r="E157" s="173"/>
      <c r="F157" s="174">
        <f>G157*18</f>
        <v>0</v>
      </c>
      <c r="G157" s="174"/>
      <c r="H157" s="61" t="s">
        <v>1137</v>
      </c>
      <c r="I157" s="173">
        <f>+SUMIFS($X$9:$X$153,$T$9:$T$153,"ENTRADA",$U$9:$U$153,C157)</f>
        <v>0</v>
      </c>
      <c r="J157" s="173">
        <f>+SUMIFS($X$9:$X$153,$T$9:$T$153,"SALIDA",$U$9:$U$153,C157)</f>
        <v>0</v>
      </c>
      <c r="K157" s="173">
        <v>22</v>
      </c>
      <c r="L157" s="173">
        <v>8</v>
      </c>
      <c r="M157" s="173">
        <v>16</v>
      </c>
      <c r="N157" s="173">
        <f>K157+I157-J157</f>
        <v>22</v>
      </c>
      <c r="O157" s="173" t="s">
        <v>269</v>
      </c>
      <c r="P157" s="173"/>
    </row>
    <row r="158" spans="1:28" ht="41.25" customHeight="1" x14ac:dyDescent="0.25">
      <c r="A158" s="173"/>
      <c r="B158" s="175" t="s">
        <v>1475</v>
      </c>
      <c r="C158" s="173" t="s">
        <v>1476</v>
      </c>
      <c r="D158" s="173" t="s">
        <v>1477</v>
      </c>
      <c r="E158" s="173"/>
      <c r="F158" s="174">
        <f>G158*18</f>
        <v>26469</v>
      </c>
      <c r="G158" s="174">
        <v>1470.5</v>
      </c>
      <c r="H158" s="61" t="s">
        <v>1137</v>
      </c>
      <c r="I158" s="173">
        <f t="shared" ref="I158" si="38">+SUMIFS($X$9:$X$153,$T$9:$T$153,"ENTRADA",$U$9:$U$153,C158)</f>
        <v>0</v>
      </c>
      <c r="J158" s="173">
        <f t="shared" ref="J158" si="39">+SUMIFS($X$9:$X$153,$T$9:$T$153,"SALIDA",$U$9:$U$153,C158)</f>
        <v>0</v>
      </c>
      <c r="K158" s="173">
        <v>2</v>
      </c>
      <c r="L158" s="173">
        <v>1</v>
      </c>
      <c r="M158" s="173">
        <v>2</v>
      </c>
      <c r="N158" s="173">
        <f t="shared" ref="N158" si="40">K158+I158-J158</f>
        <v>2</v>
      </c>
      <c r="O158" s="173" t="s">
        <v>1018</v>
      </c>
      <c r="P158" s="173"/>
    </row>
    <row r="159" spans="1:28" ht="41.25" customHeight="1" x14ac:dyDescent="0.25">
      <c r="A159" s="103"/>
      <c r="B159" s="106" t="s">
        <v>264</v>
      </c>
      <c r="C159" s="103" t="s">
        <v>266</v>
      </c>
      <c r="D159" s="103" t="s">
        <v>265</v>
      </c>
      <c r="E159" s="103"/>
      <c r="F159" s="104">
        <v>5126</v>
      </c>
      <c r="G159" s="104"/>
      <c r="H159" s="61" t="s">
        <v>1137</v>
      </c>
      <c r="I159" s="103">
        <f t="shared" si="32"/>
        <v>0</v>
      </c>
      <c r="J159" s="103">
        <f t="shared" si="33"/>
        <v>0</v>
      </c>
      <c r="K159" s="103">
        <v>1</v>
      </c>
      <c r="L159" s="103">
        <v>1</v>
      </c>
      <c r="M159" s="103">
        <v>2</v>
      </c>
      <c r="N159" s="103">
        <f t="shared" si="34"/>
        <v>1</v>
      </c>
      <c r="O159" s="103" t="s">
        <v>263</v>
      </c>
      <c r="P159" s="103"/>
    </row>
    <row r="160" spans="1:28" ht="41.25" customHeight="1" x14ac:dyDescent="0.25">
      <c r="A160" s="103"/>
      <c r="B160" s="106" t="s">
        <v>270</v>
      </c>
      <c r="C160" s="103" t="s">
        <v>1019</v>
      </c>
      <c r="D160" s="103" t="s">
        <v>1020</v>
      </c>
      <c r="E160" s="103"/>
      <c r="F160" s="104">
        <v>5600</v>
      </c>
      <c r="G160" s="104"/>
      <c r="H160" s="61" t="s">
        <v>1137</v>
      </c>
      <c r="I160" s="103">
        <f t="shared" si="32"/>
        <v>0</v>
      </c>
      <c r="J160" s="103">
        <f t="shared" si="33"/>
        <v>0</v>
      </c>
      <c r="K160" s="103">
        <v>1</v>
      </c>
      <c r="L160" s="103">
        <v>1</v>
      </c>
      <c r="M160" s="103">
        <v>2</v>
      </c>
      <c r="N160" s="103">
        <f t="shared" si="34"/>
        <v>1</v>
      </c>
      <c r="O160" s="103" t="s">
        <v>263</v>
      </c>
      <c r="P160" s="103"/>
    </row>
    <row r="161" spans="1:16" ht="41.25" customHeight="1" x14ac:dyDescent="0.25">
      <c r="A161" s="111" t="s">
        <v>911</v>
      </c>
      <c r="B161" s="106" t="s">
        <v>267</v>
      </c>
      <c r="C161" s="103"/>
      <c r="D161" s="103"/>
      <c r="E161" s="103"/>
      <c r="F161" s="104">
        <v>0</v>
      </c>
      <c r="G161" s="104"/>
      <c r="H161" s="61" t="s">
        <v>1353</v>
      </c>
      <c r="I161" s="103">
        <f t="shared" si="32"/>
        <v>0</v>
      </c>
      <c r="J161" s="103">
        <f t="shared" si="33"/>
        <v>0</v>
      </c>
      <c r="K161" s="103">
        <v>1</v>
      </c>
      <c r="L161" s="103">
        <v>1</v>
      </c>
      <c r="M161" s="103">
        <v>2</v>
      </c>
      <c r="N161" s="103">
        <f t="shared" si="34"/>
        <v>1</v>
      </c>
      <c r="O161" s="103" t="s">
        <v>263</v>
      </c>
      <c r="P161" s="103"/>
    </row>
    <row r="162" spans="1:16" ht="41.25" customHeight="1" x14ac:dyDescent="0.25">
      <c r="A162" s="103"/>
      <c r="B162" s="103"/>
      <c r="C162" s="103"/>
      <c r="D162" s="103"/>
      <c r="E162" s="103"/>
      <c r="F162" s="104"/>
      <c r="G162" s="104"/>
      <c r="H162" s="104"/>
      <c r="I162" s="103"/>
      <c r="J162" s="103"/>
      <c r="K162" s="103"/>
      <c r="L162" s="103"/>
      <c r="M162" s="103"/>
      <c r="N162" s="103"/>
      <c r="O162" s="103"/>
      <c r="P162" s="103"/>
    </row>
    <row r="163" spans="1:16" ht="41.25" customHeight="1" x14ac:dyDescent="0.25">
      <c r="A163" s="103"/>
      <c r="B163" s="103"/>
      <c r="C163" s="103"/>
      <c r="D163" s="103"/>
      <c r="E163" s="103"/>
      <c r="F163" s="104"/>
      <c r="G163" s="104"/>
      <c r="H163" s="104"/>
      <c r="I163" s="103"/>
      <c r="J163" s="103"/>
      <c r="K163" s="103"/>
      <c r="L163" s="103"/>
      <c r="M163" s="103"/>
      <c r="N163" s="103"/>
      <c r="O163" s="103"/>
      <c r="P163" s="103"/>
    </row>
    <row r="164" spans="1:16" ht="41.25" customHeight="1" x14ac:dyDescent="0.25">
      <c r="A164" s="102"/>
      <c r="B164" s="108"/>
      <c r="C164" s="102"/>
      <c r="D164" s="108"/>
      <c r="E164" s="105"/>
      <c r="F164" s="83"/>
      <c r="G164" s="109"/>
      <c r="H164" s="109"/>
      <c r="I164" s="102"/>
      <c r="J164" s="102"/>
      <c r="K164" s="102"/>
      <c r="L164" s="102"/>
      <c r="M164" s="102"/>
      <c r="N164" s="102"/>
      <c r="O164" s="102"/>
      <c r="P164" s="102"/>
    </row>
    <row r="165" spans="1:16" ht="41.25" customHeight="1" thickBot="1" x14ac:dyDescent="0.3">
      <c r="A165" s="77"/>
      <c r="B165" s="80"/>
      <c r="C165" s="77"/>
      <c r="D165" s="80"/>
      <c r="E165" s="76"/>
      <c r="F165" s="81"/>
      <c r="G165" s="83"/>
      <c r="H165" s="83"/>
      <c r="I165" s="77"/>
      <c r="J165" s="77"/>
      <c r="K165" s="77"/>
      <c r="L165" s="77"/>
      <c r="M165" s="77"/>
      <c r="N165" s="77"/>
      <c r="O165" s="77"/>
      <c r="P165" s="77"/>
    </row>
    <row r="166" spans="1:16" ht="41.25" customHeight="1" x14ac:dyDescent="0.25">
      <c r="A166" s="77"/>
      <c r="B166" s="80"/>
      <c r="C166" s="77"/>
      <c r="D166" s="80"/>
      <c r="E166" s="79"/>
      <c r="F166" s="81"/>
      <c r="G166" s="82"/>
      <c r="H166" s="82"/>
      <c r="I166" s="77"/>
      <c r="J166" s="77"/>
      <c r="K166" s="77"/>
      <c r="L166" s="77"/>
      <c r="M166" s="77"/>
      <c r="N166" s="77"/>
      <c r="O166" s="77"/>
      <c r="P166" s="77"/>
    </row>
    <row r="167" spans="1:16" ht="41.25" customHeight="1" thickBot="1" x14ac:dyDescent="0.3">
      <c r="A167" s="77"/>
      <c r="B167" s="80"/>
      <c r="C167" s="77"/>
      <c r="D167" s="80"/>
      <c r="E167" s="76"/>
      <c r="F167" s="81"/>
      <c r="G167" s="83"/>
      <c r="H167" s="83"/>
      <c r="I167" s="77"/>
      <c r="J167" s="77"/>
      <c r="K167" s="77"/>
      <c r="L167" s="77"/>
      <c r="M167" s="77"/>
      <c r="N167" s="77"/>
      <c r="O167" s="77"/>
      <c r="P167" s="77"/>
    </row>
    <row r="168" spans="1:16" ht="41.25" customHeight="1" x14ac:dyDescent="0.25">
      <c r="B168" s="85" t="s">
        <v>965</v>
      </c>
      <c r="C168" s="78">
        <v>17.582599999999999</v>
      </c>
      <c r="D168" s="80"/>
      <c r="E168" s="79"/>
      <c r="F168" s="81"/>
      <c r="G168" s="82"/>
      <c r="H168" s="82"/>
      <c r="I168" s="77"/>
      <c r="J168" s="77"/>
      <c r="K168" s="77"/>
      <c r="L168" s="77"/>
      <c r="M168" s="77"/>
      <c r="N168" s="77"/>
      <c r="O168" s="77"/>
      <c r="P168" s="77"/>
    </row>
    <row r="169" spans="1:16" ht="41.25" customHeight="1" x14ac:dyDescent="0.25">
      <c r="B169" s="80"/>
      <c r="C169" s="77"/>
      <c r="D169" s="80"/>
      <c r="E169" s="76"/>
      <c r="F169" s="81"/>
      <c r="G169" s="83"/>
      <c r="H169" s="83"/>
      <c r="I169" s="77"/>
      <c r="J169" s="77"/>
      <c r="K169" s="77"/>
      <c r="L169" s="77"/>
      <c r="M169" s="77"/>
      <c r="N169" s="77"/>
      <c r="O169" s="77"/>
      <c r="P169" s="77"/>
    </row>
    <row r="170" spans="1:16" ht="41.25" customHeight="1" x14ac:dyDescent="0.25">
      <c r="B170" s="86"/>
      <c r="D170" s="86"/>
      <c r="E170" s="86"/>
      <c r="F170" s="86"/>
      <c r="G170" s="86"/>
      <c r="H170" s="86"/>
    </row>
    <row r="171" spans="1:16" ht="41.25" customHeight="1" x14ac:dyDescent="0.25">
      <c r="B171" s="86"/>
      <c r="D171" s="86"/>
      <c r="E171" s="86"/>
      <c r="F171" s="86"/>
      <c r="G171" s="86"/>
      <c r="H171" s="86"/>
    </row>
  </sheetData>
  <autoFilter ref="A8:AN159">
    <sortState ref="A10:AN153">
      <sortCondition ref="O8:O153"/>
    </sortState>
  </autoFilter>
  <mergeCells count="28">
    <mergeCell ref="A1:P2"/>
    <mergeCell ref="A3:L6"/>
    <mergeCell ref="M3:P6"/>
    <mergeCell ref="P7:P8"/>
    <mergeCell ref="B7:B8"/>
    <mergeCell ref="D7:D8"/>
    <mergeCell ref="I7:I8"/>
    <mergeCell ref="L7:L8"/>
    <mergeCell ref="M7:M8"/>
    <mergeCell ref="O7:O8"/>
    <mergeCell ref="A7:A8"/>
    <mergeCell ref="J7:J8"/>
    <mergeCell ref="K7:K8"/>
    <mergeCell ref="F7:F8"/>
    <mergeCell ref="N7:N8"/>
    <mergeCell ref="H7:H8"/>
    <mergeCell ref="C7:C8"/>
    <mergeCell ref="AB7:AB8"/>
    <mergeCell ref="T7:T8"/>
    <mergeCell ref="U7:U8"/>
    <mergeCell ref="V7:V8"/>
    <mergeCell ref="X7:X8"/>
    <mergeCell ref="Z7:Z8"/>
    <mergeCell ref="AA7:AA8"/>
    <mergeCell ref="W7:W8"/>
    <mergeCell ref="Y7:Y8"/>
    <mergeCell ref="G7:G8"/>
    <mergeCell ref="E7:E8"/>
  </mergeCells>
  <conditionalFormatting sqref="L7">
    <cfRule type="aboveAverage" dxfId="213" priority="50" aboveAverage="0"/>
    <cfRule type="aboveAverage" dxfId="212" priority="52" aboveAverage="0" equalAverage="1"/>
  </conditionalFormatting>
  <conditionalFormatting sqref="M7">
    <cfRule type="aboveAverage" dxfId="211" priority="51" equalAverage="1"/>
  </conditionalFormatting>
  <conditionalFormatting sqref="M8">
    <cfRule type="aboveAverage" dxfId="210" priority="49" equalAverage="1"/>
  </conditionalFormatting>
  <conditionalFormatting sqref="N159:N161 N9:N54 N56:N83 N156 N86:N94 N96:N154">
    <cfRule type="cellIs" dxfId="209" priority="45" operator="equal">
      <formula>$L$9</formula>
    </cfRule>
    <cfRule type="cellIs" dxfId="208" priority="47" operator="lessThan">
      <formula>$L$9</formula>
    </cfRule>
    <cfRule type="cellIs" dxfId="207" priority="48" operator="greaterThan">
      <formula>$L$9</formula>
    </cfRule>
  </conditionalFormatting>
  <conditionalFormatting sqref="T9:T153">
    <cfRule type="containsText" dxfId="206" priority="44" operator="containsText" text="ENTRADA">
      <formula>NOT(ISERROR(SEARCH("ENTRADA",T9)))</formula>
    </cfRule>
  </conditionalFormatting>
  <conditionalFormatting sqref="T9:T153">
    <cfRule type="containsText" dxfId="205" priority="43" operator="containsText" text="SALIDA">
      <formula>NOT(ISERROR(SEARCH("SALIDA",T9)))</formula>
    </cfRule>
  </conditionalFormatting>
  <conditionalFormatting sqref="N84:N85">
    <cfRule type="cellIs" dxfId="204" priority="22" operator="equal">
      <formula>$L$9</formula>
    </cfRule>
    <cfRule type="cellIs" dxfId="203" priority="23" operator="lessThan">
      <formula>$L$9</formula>
    </cfRule>
    <cfRule type="cellIs" dxfId="202" priority="24" operator="greaterThan">
      <formula>$L$9</formula>
    </cfRule>
  </conditionalFormatting>
  <conditionalFormatting sqref="N158">
    <cfRule type="cellIs" dxfId="201" priority="13" operator="equal">
      <formula>$L$9</formula>
    </cfRule>
    <cfRule type="cellIs" dxfId="200" priority="14" operator="lessThan">
      <formula>$L$9</formula>
    </cfRule>
    <cfRule type="cellIs" dxfId="199" priority="15" operator="greaterThan">
      <formula>$L$9</formula>
    </cfRule>
  </conditionalFormatting>
  <conditionalFormatting sqref="N157">
    <cfRule type="cellIs" dxfId="198" priority="10" operator="equal">
      <formula>$L$9</formula>
    </cfRule>
    <cfRule type="cellIs" dxfId="197" priority="11" operator="lessThan">
      <formula>$L$9</formula>
    </cfRule>
    <cfRule type="cellIs" dxfId="196" priority="12" operator="greaterThan">
      <formula>$L$9</formula>
    </cfRule>
  </conditionalFormatting>
  <conditionalFormatting sqref="N55">
    <cfRule type="cellIs" dxfId="195" priority="7" operator="equal">
      <formula>$L$9</formula>
    </cfRule>
    <cfRule type="cellIs" dxfId="194" priority="8" operator="lessThan">
      <formula>$L$9</formula>
    </cfRule>
    <cfRule type="cellIs" dxfId="193" priority="9" operator="greaterThan">
      <formula>$L$9</formula>
    </cfRule>
  </conditionalFormatting>
  <conditionalFormatting sqref="N155">
    <cfRule type="cellIs" dxfId="192" priority="4" operator="equal">
      <formula>$L$9</formula>
    </cfRule>
    <cfRule type="cellIs" dxfId="191" priority="5" operator="lessThan">
      <formula>$L$9</formula>
    </cfRule>
    <cfRule type="cellIs" dxfId="190" priority="6" operator="greaterThan">
      <formula>$L$9</formula>
    </cfRule>
  </conditionalFormatting>
  <conditionalFormatting sqref="N95">
    <cfRule type="cellIs" dxfId="189" priority="1" operator="equal">
      <formula>$L$9</formula>
    </cfRule>
    <cfRule type="cellIs" dxfId="188" priority="2" operator="lessThan">
      <formula>$L$9</formula>
    </cfRule>
    <cfRule type="cellIs" dxfId="187" priority="3" operator="greaterThan">
      <formula>$L$9</formula>
    </cfRule>
  </conditionalFormatting>
  <pageMargins left="0.70866141732283472" right="0.70866141732283472" top="0.74803149606299213" bottom="0.74803149606299213" header="0.31496062992125984" footer="0.31496062992125984"/>
  <pageSetup scale="34" fitToHeight="0" orientation="landscape" r:id="rId1"/>
  <rowBreaks count="4" manualBreakCount="4">
    <brk id="37" max="15" man="1"/>
    <brk id="75" max="15" man="1"/>
    <brk id="113" max="15" man="1"/>
    <brk id="150" max="15" man="1"/>
  </rowBreaks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12"/>
  <sheetViews>
    <sheetView tabSelected="1" view="pageBreakPreview" topLeftCell="P1" zoomScale="55" zoomScaleNormal="25" zoomScaleSheetLayoutView="55" workbookViewId="0">
      <selection activeCell="AB21" sqref="AB21"/>
    </sheetView>
  </sheetViews>
  <sheetFormatPr baseColWidth="10" defaultRowHeight="29.25" customHeight="1" x14ac:dyDescent="0.25"/>
  <cols>
    <col min="1" max="1" width="16.42578125" style="38" customWidth="1"/>
    <col min="2" max="2" width="30.7109375" style="38" customWidth="1"/>
    <col min="3" max="3" width="20.7109375" style="38" customWidth="1"/>
    <col min="4" max="4" width="39.28515625" style="38" customWidth="1"/>
    <col min="5" max="5" width="30.7109375" style="38" customWidth="1"/>
    <col min="6" max="7" width="17" style="38" customWidth="1"/>
    <col min="8" max="8" width="27.85546875" style="62" customWidth="1"/>
    <col min="9" max="11" width="15.7109375" style="38" customWidth="1"/>
    <col min="12" max="13" width="10.7109375" style="38" customWidth="1"/>
    <col min="14" max="15" width="15.7109375" style="38" customWidth="1"/>
    <col min="16" max="16" width="30.7109375" customWidth="1"/>
    <col min="20" max="20" width="23.85546875" customWidth="1"/>
    <col min="21" max="21" width="14" customWidth="1"/>
    <col min="22" max="22" width="36.7109375" customWidth="1"/>
    <col min="23" max="23" width="33.28515625" customWidth="1"/>
    <col min="24" max="24" width="14.28515625" customWidth="1"/>
    <col min="25" max="25" width="24.7109375" customWidth="1"/>
    <col min="26" max="26" width="31.85546875" customWidth="1"/>
    <col min="27" max="27" width="26" customWidth="1"/>
    <col min="28" max="28" width="20.5703125" customWidth="1"/>
  </cols>
  <sheetData>
    <row r="1" spans="1:28" ht="29.25" customHeight="1" x14ac:dyDescent="0.25">
      <c r="A1" s="280" t="s">
        <v>11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</row>
    <row r="2" spans="1:28" ht="29.25" customHeight="1" x14ac:dyDescent="0.25">
      <c r="A2" s="280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</row>
    <row r="3" spans="1:28" s="13" customFormat="1" ht="29.25" customHeight="1" x14ac:dyDescent="0.45">
      <c r="A3" s="262" t="s">
        <v>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3" t="s">
        <v>274</v>
      </c>
      <c r="N3" s="263"/>
      <c r="O3" s="263"/>
      <c r="P3" s="263"/>
    </row>
    <row r="4" spans="1:28" s="13" customFormat="1" ht="29.25" customHeight="1" x14ac:dyDescent="0.45">
      <c r="A4" s="262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3"/>
      <c r="N4" s="263"/>
      <c r="O4" s="263"/>
      <c r="P4" s="263"/>
    </row>
    <row r="5" spans="1:28" s="13" customFormat="1" ht="29.25" customHeight="1" x14ac:dyDescent="0.45">
      <c r="A5" s="262"/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3"/>
      <c r="N5" s="263"/>
      <c r="O5" s="263"/>
      <c r="P5" s="263"/>
    </row>
    <row r="6" spans="1:28" s="13" customFormat="1" ht="29.25" customHeight="1" x14ac:dyDescent="0.45">
      <c r="A6" s="262"/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3"/>
      <c r="N6" s="263"/>
      <c r="O6" s="263"/>
      <c r="P6" s="263"/>
    </row>
    <row r="7" spans="1:28" ht="29.25" customHeight="1" x14ac:dyDescent="0.25">
      <c r="A7" s="250" t="s">
        <v>9</v>
      </c>
      <c r="B7" s="250" t="s">
        <v>10</v>
      </c>
      <c r="C7" s="250" t="s">
        <v>6</v>
      </c>
      <c r="D7" s="250" t="s">
        <v>5</v>
      </c>
      <c r="E7" s="250" t="s">
        <v>1146</v>
      </c>
      <c r="F7" s="250" t="s">
        <v>966</v>
      </c>
      <c r="G7" s="250" t="s">
        <v>967</v>
      </c>
      <c r="H7" s="273" t="s">
        <v>987</v>
      </c>
      <c r="I7" s="250" t="s">
        <v>1</v>
      </c>
      <c r="J7" s="250" t="s">
        <v>7</v>
      </c>
      <c r="K7" s="273" t="s">
        <v>818</v>
      </c>
      <c r="L7" s="267" t="s">
        <v>2</v>
      </c>
      <c r="M7" s="269" t="s">
        <v>3</v>
      </c>
      <c r="N7" s="275" t="s">
        <v>788</v>
      </c>
      <c r="O7" s="250" t="s">
        <v>8</v>
      </c>
      <c r="P7" s="278" t="s">
        <v>4</v>
      </c>
      <c r="T7" s="252" t="s">
        <v>819</v>
      </c>
      <c r="U7" s="252" t="s">
        <v>825</v>
      </c>
      <c r="V7" s="252" t="s">
        <v>826</v>
      </c>
      <c r="W7" s="252" t="s">
        <v>972</v>
      </c>
      <c r="X7" s="252" t="s">
        <v>822</v>
      </c>
      <c r="Y7" s="252" t="s">
        <v>964</v>
      </c>
      <c r="Z7" s="253" t="s">
        <v>823</v>
      </c>
      <c r="AA7" s="253" t="s">
        <v>827</v>
      </c>
      <c r="AB7" s="252" t="s">
        <v>824</v>
      </c>
    </row>
    <row r="8" spans="1:28" ht="29.25" customHeight="1" x14ac:dyDescent="0.25">
      <c r="A8" s="250"/>
      <c r="B8" s="250"/>
      <c r="C8" s="250"/>
      <c r="D8" s="250"/>
      <c r="E8" s="250"/>
      <c r="F8" s="250"/>
      <c r="G8" s="250"/>
      <c r="H8" s="273"/>
      <c r="I8" s="250"/>
      <c r="J8" s="250"/>
      <c r="K8" s="273"/>
      <c r="L8" s="267"/>
      <c r="M8" s="269"/>
      <c r="N8" s="275"/>
      <c r="O8" s="250"/>
      <c r="P8" s="279"/>
      <c r="T8" s="252"/>
      <c r="U8" s="252"/>
      <c r="V8" s="252"/>
      <c r="W8" s="252"/>
      <c r="X8" s="252"/>
      <c r="Y8" s="252"/>
      <c r="Z8" s="253"/>
      <c r="AA8" s="253"/>
      <c r="AB8" s="252"/>
    </row>
    <row r="9" spans="1:28" s="12" customFormat="1" ht="29.25" customHeight="1" x14ac:dyDescent="0.2">
      <c r="A9" s="39" t="s">
        <v>911</v>
      </c>
      <c r="B9" s="16" t="s">
        <v>278</v>
      </c>
      <c r="C9" s="16" t="s">
        <v>280</v>
      </c>
      <c r="D9" s="19" t="s">
        <v>279</v>
      </c>
      <c r="E9" s="16"/>
      <c r="F9" s="31">
        <f>G9*$C$208</f>
        <v>0</v>
      </c>
      <c r="G9" s="31"/>
      <c r="H9" s="61" t="s">
        <v>1150</v>
      </c>
      <c r="I9" s="16">
        <f t="shared" ref="I9:I40" si="0">+SUMIFS($X$9:$X$191,$T$9:$T$191,"ENTRADA",$U$9:$U$191,C9)</f>
        <v>0</v>
      </c>
      <c r="J9" s="16">
        <f t="shared" ref="J9:J40" si="1">SUMIFS($X$9:$X$191,$T$9:$T$191,"SALIDA",$U$9:$U$191,C9)</f>
        <v>0</v>
      </c>
      <c r="K9" s="16">
        <v>1</v>
      </c>
      <c r="L9" s="16">
        <v>1</v>
      </c>
      <c r="M9" s="16">
        <v>2</v>
      </c>
      <c r="N9" s="16">
        <f t="shared" ref="N9:N38" si="2">K9+I9-J9</f>
        <v>1</v>
      </c>
      <c r="O9" s="16" t="s">
        <v>276</v>
      </c>
      <c r="P9" s="68"/>
      <c r="T9" s="33" t="s">
        <v>1216</v>
      </c>
      <c r="U9" s="16" t="s">
        <v>1560</v>
      </c>
      <c r="V9" s="33" t="str">
        <f>IFERROR((VLOOKUP($U$9:$U$191,$C$9:$D$208,2,FALSE)),"")</f>
        <v>HG-KR053</v>
      </c>
      <c r="W9" s="34">
        <f>IFERROR((VLOOKUP($V$9:$V$191,$D$9:$F$208,3,FALSE)),"")</f>
        <v>4856.4000000000005</v>
      </c>
      <c r="X9" s="33">
        <v>1</v>
      </c>
      <c r="Y9" s="34">
        <f t="shared" ref="Y9:Y27" si="3">W9*X9</f>
        <v>4856.4000000000005</v>
      </c>
      <c r="Z9" s="57" t="s">
        <v>1472</v>
      </c>
      <c r="AA9" s="33" t="s">
        <v>1034</v>
      </c>
      <c r="AB9" s="35">
        <v>45538</v>
      </c>
    </row>
    <row r="10" spans="1:28" s="12" customFormat="1" ht="29.25" customHeight="1" x14ac:dyDescent="0.2">
      <c r="A10" s="39" t="s">
        <v>911</v>
      </c>
      <c r="B10" s="16" t="s">
        <v>194</v>
      </c>
      <c r="C10" s="16"/>
      <c r="D10" s="151" t="s">
        <v>281</v>
      </c>
      <c r="E10" s="16"/>
      <c r="F10" s="31">
        <f>G10*$C$208</f>
        <v>0</v>
      </c>
      <c r="G10" s="31"/>
      <c r="H10" s="61" t="s">
        <v>1228</v>
      </c>
      <c r="I10" s="16">
        <f t="shared" si="0"/>
        <v>0</v>
      </c>
      <c r="J10" s="16">
        <f t="shared" si="1"/>
        <v>0</v>
      </c>
      <c r="K10" s="16">
        <v>1</v>
      </c>
      <c r="L10" s="16">
        <v>1</v>
      </c>
      <c r="M10" s="16">
        <v>2</v>
      </c>
      <c r="N10" s="16">
        <f t="shared" si="2"/>
        <v>1</v>
      </c>
      <c r="O10" s="16" t="s">
        <v>276</v>
      </c>
      <c r="P10" s="68"/>
      <c r="T10" s="33" t="s">
        <v>1216</v>
      </c>
      <c r="U10" s="16" t="s">
        <v>1557</v>
      </c>
      <c r="V10" s="33" t="str">
        <f>IFERROR((VLOOKUP($U$9:$U$191,$C$9:$D$208,2,FALSE)),"")</f>
        <v>HSR15C2QZSS+280L-2</v>
      </c>
      <c r="W10" s="34">
        <f>IFERROR((VLOOKUP($V$9:$V$191,$D$9:$F$208,3,FALSE)),"")</f>
        <v>3810.6</v>
      </c>
      <c r="X10" s="33">
        <v>4</v>
      </c>
      <c r="Y10" s="34">
        <f t="shared" si="3"/>
        <v>15242.4</v>
      </c>
      <c r="Z10" s="33" t="s">
        <v>1472</v>
      </c>
      <c r="AA10" s="33" t="s">
        <v>1168</v>
      </c>
      <c r="AB10" s="35">
        <v>45538</v>
      </c>
    </row>
    <row r="11" spans="1:28" s="12" customFormat="1" ht="29.25" customHeight="1" x14ac:dyDescent="0.2">
      <c r="A11" s="16"/>
      <c r="B11" s="16" t="s">
        <v>282</v>
      </c>
      <c r="C11" s="16"/>
      <c r="D11" s="19">
        <v>51188820</v>
      </c>
      <c r="E11" s="16"/>
      <c r="F11" s="31">
        <f>G11*$C$208</f>
        <v>0</v>
      </c>
      <c r="G11" s="31"/>
      <c r="H11" s="61" t="s">
        <v>1226</v>
      </c>
      <c r="I11" s="16">
        <f t="shared" si="0"/>
        <v>0</v>
      </c>
      <c r="J11" s="16">
        <f t="shared" si="1"/>
        <v>0</v>
      </c>
      <c r="K11" s="16">
        <v>2</v>
      </c>
      <c r="L11" s="16">
        <v>1</v>
      </c>
      <c r="M11" s="16">
        <v>2</v>
      </c>
      <c r="N11" s="16">
        <f t="shared" si="2"/>
        <v>2</v>
      </c>
      <c r="O11" s="16" t="s">
        <v>276</v>
      </c>
      <c r="P11" s="68"/>
      <c r="T11" s="33" t="s">
        <v>1216</v>
      </c>
      <c r="U11" s="16" t="s">
        <v>1564</v>
      </c>
      <c r="V11" s="33" t="str">
        <f>IFERROR((VLOOKUP($U$9:$U$191,$C$9:$D$208,2,FALSE)),"")</f>
        <v>D4NL-1FFA-B4</v>
      </c>
      <c r="W11" s="34">
        <f>IFERROR((VLOOKUP($V$9:$V$191,$D$9:$F$208,3,FALSE)),"")</f>
        <v>4706.4600000000009</v>
      </c>
      <c r="X11" s="33">
        <v>2</v>
      </c>
      <c r="Y11" s="34">
        <f t="shared" si="3"/>
        <v>9412.9200000000019</v>
      </c>
      <c r="Z11" s="33" t="s">
        <v>891</v>
      </c>
      <c r="AA11" s="33" t="s">
        <v>1568</v>
      </c>
      <c r="AB11" s="35">
        <v>45539</v>
      </c>
    </row>
    <row r="12" spans="1:28" s="12" customFormat="1" ht="29.25" customHeight="1" x14ac:dyDescent="0.2">
      <c r="A12" s="16"/>
      <c r="B12" s="16" t="s">
        <v>283</v>
      </c>
      <c r="C12" s="16"/>
      <c r="D12" s="184" t="s">
        <v>284</v>
      </c>
      <c r="E12" s="16"/>
      <c r="F12" s="31">
        <f>G12*$C$208</f>
        <v>0</v>
      </c>
      <c r="G12" s="31"/>
      <c r="H12" s="61" t="s">
        <v>1137</v>
      </c>
      <c r="I12" s="16">
        <f t="shared" si="0"/>
        <v>0</v>
      </c>
      <c r="J12" s="16">
        <f t="shared" si="1"/>
        <v>0</v>
      </c>
      <c r="K12" s="16">
        <v>1</v>
      </c>
      <c r="L12" s="16">
        <v>1</v>
      </c>
      <c r="M12" s="16">
        <v>2</v>
      </c>
      <c r="N12" s="16">
        <f t="shared" si="2"/>
        <v>1</v>
      </c>
      <c r="O12" s="16" t="s">
        <v>276</v>
      </c>
      <c r="P12" s="68"/>
      <c r="T12" s="33" t="s">
        <v>1216</v>
      </c>
      <c r="U12" s="16" t="s">
        <v>1565</v>
      </c>
      <c r="V12" s="33" t="str">
        <f>IFERROR((VLOOKUP($U$9:$U$191,$C$9:$D$208,2,FALSE)),"")</f>
        <v>D4NL-1DFA-BS</v>
      </c>
      <c r="W12" s="34">
        <f>IFERROR((VLOOKUP($V$9:$V$191,$D$9:$F$208,3,FALSE)),"")</f>
        <v>4017.6</v>
      </c>
      <c r="X12" s="33">
        <v>3</v>
      </c>
      <c r="Y12" s="34">
        <f t="shared" si="3"/>
        <v>12052.8</v>
      </c>
      <c r="Z12" s="33" t="s">
        <v>891</v>
      </c>
      <c r="AA12" s="57" t="s">
        <v>1568</v>
      </c>
      <c r="AB12" s="35">
        <v>45539</v>
      </c>
    </row>
    <row r="13" spans="1:28" s="12" customFormat="1" ht="29.25" customHeight="1" x14ac:dyDescent="0.2">
      <c r="A13" s="16"/>
      <c r="B13" s="16" t="s">
        <v>285</v>
      </c>
      <c r="C13" s="16"/>
      <c r="D13" s="184" t="s">
        <v>286</v>
      </c>
      <c r="E13" s="16"/>
      <c r="F13" s="31">
        <f>G13*$C$208</f>
        <v>0</v>
      </c>
      <c r="G13" s="31"/>
      <c r="H13" s="61" t="s">
        <v>1137</v>
      </c>
      <c r="I13" s="16">
        <f t="shared" si="0"/>
        <v>0</v>
      </c>
      <c r="J13" s="16">
        <f t="shared" si="1"/>
        <v>0</v>
      </c>
      <c r="K13" s="16">
        <v>1</v>
      </c>
      <c r="L13" s="16">
        <v>1</v>
      </c>
      <c r="M13" s="16">
        <v>2</v>
      </c>
      <c r="N13" s="16">
        <f t="shared" si="2"/>
        <v>1</v>
      </c>
      <c r="O13" s="16" t="s">
        <v>276</v>
      </c>
      <c r="P13" s="68" t="s">
        <v>913</v>
      </c>
      <c r="T13" s="33" t="s">
        <v>1218</v>
      </c>
      <c r="U13" s="16" t="s">
        <v>1565</v>
      </c>
      <c r="V13" s="33" t="str">
        <f>IFERROR((VLOOKUP($U$9:$U$191,$C$9:$D$208,2,FALSE)),"")</f>
        <v>D4NL-1DFA-BS</v>
      </c>
      <c r="W13" s="34">
        <f>IFERROR((VLOOKUP($V$9:$V$191,$D$9:$F$208,3,FALSE)),"")</f>
        <v>4017.6</v>
      </c>
      <c r="X13" s="33">
        <v>1</v>
      </c>
      <c r="Y13" s="34">
        <f t="shared" si="3"/>
        <v>4017.6</v>
      </c>
      <c r="Z13" s="33" t="s">
        <v>1569</v>
      </c>
      <c r="AA13" s="33" t="s">
        <v>1570</v>
      </c>
      <c r="AB13" s="35">
        <v>45539</v>
      </c>
    </row>
    <row r="14" spans="1:28" s="12" customFormat="1" ht="29.25" customHeight="1" x14ac:dyDescent="0.2">
      <c r="A14" s="16"/>
      <c r="B14" s="19" t="s">
        <v>287</v>
      </c>
      <c r="C14" s="16" t="s">
        <v>289</v>
      </c>
      <c r="D14" s="148" t="s">
        <v>288</v>
      </c>
      <c r="E14" s="16" t="s">
        <v>1168</v>
      </c>
      <c r="F14" s="31">
        <v>4142</v>
      </c>
      <c r="G14" s="31"/>
      <c r="H14" s="61" t="s">
        <v>1226</v>
      </c>
      <c r="I14" s="16">
        <f t="shared" si="0"/>
        <v>0</v>
      </c>
      <c r="J14" s="16">
        <f t="shared" si="1"/>
        <v>0</v>
      </c>
      <c r="K14" s="16">
        <v>2</v>
      </c>
      <c r="L14" s="16">
        <v>1</v>
      </c>
      <c r="M14" s="16">
        <v>3</v>
      </c>
      <c r="N14" s="16">
        <f t="shared" si="2"/>
        <v>2</v>
      </c>
      <c r="O14" s="16" t="s">
        <v>290</v>
      </c>
      <c r="P14" s="68"/>
      <c r="T14" s="33" t="s">
        <v>1218</v>
      </c>
      <c r="U14" s="16" t="s">
        <v>351</v>
      </c>
      <c r="V14" s="33" t="str">
        <f>IFERROR((VLOOKUP($U$9:$U$191,$C$9:$D$208,2,FALSE)),"")</f>
        <v>PR-M51N3</v>
      </c>
      <c r="W14" s="34">
        <f>IFERROR((VLOOKUP($V$9:$V$191,$D$9:$F$208,3,FALSE)),"")</f>
        <v>2698</v>
      </c>
      <c r="X14" s="33">
        <v>1</v>
      </c>
      <c r="Y14" s="34">
        <f t="shared" si="3"/>
        <v>2698</v>
      </c>
      <c r="Z14" s="33" t="s">
        <v>1575</v>
      </c>
      <c r="AA14" s="33" t="s">
        <v>1168</v>
      </c>
      <c r="AB14" s="35">
        <v>45537</v>
      </c>
    </row>
    <row r="15" spans="1:28" s="12" customFormat="1" ht="29.25" customHeight="1" x14ac:dyDescent="0.2">
      <c r="A15" s="16"/>
      <c r="B15" s="19" t="s">
        <v>287</v>
      </c>
      <c r="C15" s="16" t="s">
        <v>292</v>
      </c>
      <c r="D15" s="148" t="s">
        <v>291</v>
      </c>
      <c r="E15" s="16" t="s">
        <v>1145</v>
      </c>
      <c r="F15" s="31">
        <v>4142</v>
      </c>
      <c r="G15" s="31"/>
      <c r="H15" s="61" t="s">
        <v>1226</v>
      </c>
      <c r="I15" s="16">
        <f t="shared" si="0"/>
        <v>0</v>
      </c>
      <c r="J15" s="16">
        <f t="shared" si="1"/>
        <v>0</v>
      </c>
      <c r="K15" s="16">
        <v>2</v>
      </c>
      <c r="L15" s="16">
        <v>1</v>
      </c>
      <c r="M15" s="16">
        <v>3</v>
      </c>
      <c r="N15" s="16">
        <f t="shared" si="2"/>
        <v>2</v>
      </c>
      <c r="O15" s="16" t="s">
        <v>290</v>
      </c>
      <c r="P15" s="68"/>
      <c r="T15" s="33" t="s">
        <v>1218</v>
      </c>
      <c r="U15" s="16" t="s">
        <v>351</v>
      </c>
      <c r="V15" s="33" t="str">
        <f>IFERROR((VLOOKUP($U$9:$U$191,$C$9:$D$208,2,FALSE)),"")</f>
        <v>PR-M51N3</v>
      </c>
      <c r="W15" s="34">
        <f>IFERROR((VLOOKUP($V$9:$V$191,$D$9:$F$208,3,FALSE)),"")</f>
        <v>2698</v>
      </c>
      <c r="X15" s="33">
        <v>1</v>
      </c>
      <c r="Y15" s="34">
        <f t="shared" si="3"/>
        <v>2698</v>
      </c>
      <c r="Z15" s="33" t="s">
        <v>1633</v>
      </c>
      <c r="AA15" s="33" t="s">
        <v>1570</v>
      </c>
      <c r="AB15" s="35">
        <v>45541</v>
      </c>
    </row>
    <row r="16" spans="1:28" s="12" customFormat="1" ht="29.25" customHeight="1" x14ac:dyDescent="0.2">
      <c r="A16" s="16"/>
      <c r="B16" s="19" t="s">
        <v>287</v>
      </c>
      <c r="C16" s="16" t="s">
        <v>294</v>
      </c>
      <c r="D16" s="148" t="s">
        <v>293</v>
      </c>
      <c r="E16" s="16"/>
      <c r="F16" s="31">
        <v>4142</v>
      </c>
      <c r="G16" s="31"/>
      <c r="H16" s="61" t="s">
        <v>1226</v>
      </c>
      <c r="I16" s="16">
        <f t="shared" si="0"/>
        <v>0</v>
      </c>
      <c r="J16" s="16">
        <f t="shared" si="1"/>
        <v>0</v>
      </c>
      <c r="K16" s="16">
        <v>1</v>
      </c>
      <c r="L16" s="16">
        <v>1</v>
      </c>
      <c r="M16" s="16">
        <v>3</v>
      </c>
      <c r="N16" s="16">
        <f t="shared" si="2"/>
        <v>1</v>
      </c>
      <c r="O16" s="16" t="s">
        <v>290</v>
      </c>
      <c r="P16" s="68"/>
      <c r="T16" s="33" t="s">
        <v>1216</v>
      </c>
      <c r="U16" s="16" t="s">
        <v>390</v>
      </c>
      <c r="V16" s="33" t="str">
        <f>IFERROR((VLOOKUP($U$9:$U$191,$C$9:$D$208,2,FALSE)),"")</f>
        <v>DRLM42G-04A2P-K</v>
      </c>
      <c r="W16" s="34">
        <f>IFERROR((VLOOKUP($V$9:$V$191,$D$9:$F$208,3,FALSE)),"")</f>
        <v>0</v>
      </c>
      <c r="X16" s="33">
        <v>1</v>
      </c>
      <c r="Y16" s="34">
        <f t="shared" si="3"/>
        <v>0</v>
      </c>
      <c r="Z16" s="33" t="s">
        <v>1472</v>
      </c>
      <c r="AA16" s="33" t="s">
        <v>1568</v>
      </c>
      <c r="AB16" s="35">
        <v>45547</v>
      </c>
    </row>
    <row r="17" spans="1:28" s="12" customFormat="1" ht="29.25" customHeight="1" x14ac:dyDescent="0.2">
      <c r="A17" s="16"/>
      <c r="B17" s="19" t="s">
        <v>295</v>
      </c>
      <c r="C17" s="16" t="s">
        <v>297</v>
      </c>
      <c r="D17" s="148" t="s">
        <v>296</v>
      </c>
      <c r="E17" s="16" t="s">
        <v>1171</v>
      </c>
      <c r="F17" s="31">
        <v>2185</v>
      </c>
      <c r="G17" s="31"/>
      <c r="H17" s="61" t="s">
        <v>1226</v>
      </c>
      <c r="I17" s="16">
        <f t="shared" si="0"/>
        <v>0</v>
      </c>
      <c r="J17" s="16">
        <f t="shared" si="1"/>
        <v>0</v>
      </c>
      <c r="K17" s="16">
        <v>5</v>
      </c>
      <c r="L17" s="16">
        <v>2</v>
      </c>
      <c r="M17" s="16">
        <v>5</v>
      </c>
      <c r="N17" s="16">
        <f t="shared" si="2"/>
        <v>5</v>
      </c>
      <c r="O17" s="16" t="s">
        <v>290</v>
      </c>
      <c r="P17" s="68"/>
      <c r="T17" s="33" t="s">
        <v>1218</v>
      </c>
      <c r="U17" s="16" t="s">
        <v>426</v>
      </c>
      <c r="V17" s="33" t="str">
        <f>IFERROR((VLOOKUP($U$9:$U$191,$C$9:$D$208,2,FALSE)),"")</f>
        <v>A860-2020-T361</v>
      </c>
      <c r="W17" s="34">
        <f>IFERROR((VLOOKUP($V$9:$V$191,$D$9:$F$208,3,FALSE)),"")</f>
        <v>11455</v>
      </c>
      <c r="X17" s="33">
        <v>1</v>
      </c>
      <c r="Y17" s="34">
        <f t="shared" si="3"/>
        <v>11455</v>
      </c>
      <c r="Z17" s="33" t="s">
        <v>1664</v>
      </c>
      <c r="AA17" s="33">
        <v>264</v>
      </c>
      <c r="AB17" s="35">
        <v>45552</v>
      </c>
    </row>
    <row r="18" spans="1:28" s="12" customFormat="1" ht="29.25" customHeight="1" x14ac:dyDescent="0.2">
      <c r="A18" s="16"/>
      <c r="B18" s="19" t="s">
        <v>904</v>
      </c>
      <c r="C18" s="16" t="s">
        <v>341</v>
      </c>
      <c r="D18" s="148" t="s">
        <v>340</v>
      </c>
      <c r="E18" s="16"/>
      <c r="F18" s="31">
        <v>443.33</v>
      </c>
      <c r="G18" s="31"/>
      <c r="H18" s="61" t="s">
        <v>1226</v>
      </c>
      <c r="I18" s="16">
        <f t="shared" si="0"/>
        <v>0</v>
      </c>
      <c r="J18" s="16">
        <f t="shared" si="1"/>
        <v>0</v>
      </c>
      <c r="K18" s="16">
        <v>2</v>
      </c>
      <c r="L18" s="16">
        <v>1</v>
      </c>
      <c r="M18" s="16">
        <v>2</v>
      </c>
      <c r="N18" s="16">
        <f t="shared" si="2"/>
        <v>2</v>
      </c>
      <c r="O18" s="16" t="s">
        <v>290</v>
      </c>
      <c r="P18" s="68"/>
      <c r="T18" s="33" t="s">
        <v>1218</v>
      </c>
      <c r="U18" s="16" t="s">
        <v>787</v>
      </c>
      <c r="V18" s="33" t="str">
        <f>IFERROR((VLOOKUP($U$9:$U$191,$C$9:$D$208,2,FALSE)),"")</f>
        <v>PZ-M51</v>
      </c>
      <c r="W18" s="34">
        <f>IFERROR((VLOOKUP($V$9:$V$191,$D$9:$F$208,3,FALSE)),"")</f>
        <v>2185</v>
      </c>
      <c r="X18" s="33">
        <v>1</v>
      </c>
      <c r="Y18" s="34">
        <f t="shared" ref="Y18" si="4">W18*X18</f>
        <v>2185</v>
      </c>
      <c r="Z18" s="33" t="s">
        <v>1223</v>
      </c>
      <c r="AA18" s="33" t="s">
        <v>1168</v>
      </c>
      <c r="AB18" s="35">
        <v>45552</v>
      </c>
    </row>
    <row r="19" spans="1:28" s="12" customFormat="1" ht="29.25" customHeight="1" thickBot="1" x14ac:dyDescent="0.25">
      <c r="A19" s="16"/>
      <c r="B19" s="19" t="s">
        <v>287</v>
      </c>
      <c r="C19" s="16" t="s">
        <v>299</v>
      </c>
      <c r="D19" s="148" t="s">
        <v>298</v>
      </c>
      <c r="E19" s="16"/>
      <c r="F19" s="31">
        <v>2793</v>
      </c>
      <c r="G19" s="31"/>
      <c r="H19" s="61" t="s">
        <v>1226</v>
      </c>
      <c r="I19" s="16">
        <f t="shared" si="0"/>
        <v>0</v>
      </c>
      <c r="J19" s="16">
        <f t="shared" si="1"/>
        <v>0</v>
      </c>
      <c r="K19" s="16">
        <v>3</v>
      </c>
      <c r="L19" s="16">
        <v>1</v>
      </c>
      <c r="M19" s="16">
        <v>2</v>
      </c>
      <c r="N19" s="16">
        <f t="shared" si="2"/>
        <v>3</v>
      </c>
      <c r="O19" s="16" t="s">
        <v>290</v>
      </c>
      <c r="P19" s="69"/>
      <c r="T19" s="33" t="s">
        <v>1218</v>
      </c>
      <c r="U19" s="16" t="s">
        <v>999</v>
      </c>
      <c r="V19" s="33" t="str">
        <f>IFERROR((VLOOKUP($U$9:$U$191,$C$9:$D$208,2,FALSE)),"")</f>
        <v>D5C-1DS0</v>
      </c>
      <c r="W19" s="34">
        <f>IFERROR((VLOOKUP($V$9:$V$191,$D$9:$F$208,3,FALSE)),"")</f>
        <v>9545.9449999999997</v>
      </c>
      <c r="X19" s="33">
        <v>1</v>
      </c>
      <c r="Y19" s="34">
        <f t="shared" si="3"/>
        <v>9545.9449999999997</v>
      </c>
      <c r="Z19" s="33" t="s">
        <v>1223</v>
      </c>
      <c r="AA19" s="33"/>
      <c r="AB19" s="35">
        <v>45552</v>
      </c>
    </row>
    <row r="20" spans="1:28" s="12" customFormat="1" ht="29.25" customHeight="1" thickBot="1" x14ac:dyDescent="0.25">
      <c r="A20" s="16"/>
      <c r="B20" s="16" t="s">
        <v>287</v>
      </c>
      <c r="C20" s="16" t="s">
        <v>925</v>
      </c>
      <c r="D20" s="148" t="s">
        <v>924</v>
      </c>
      <c r="E20" s="16"/>
      <c r="F20" s="31">
        <v>1786</v>
      </c>
      <c r="G20" s="31"/>
      <c r="H20" s="61" t="s">
        <v>1226</v>
      </c>
      <c r="I20" s="16">
        <f t="shared" si="0"/>
        <v>1</v>
      </c>
      <c r="J20" s="16">
        <f t="shared" si="1"/>
        <v>0</v>
      </c>
      <c r="K20" s="16">
        <v>2</v>
      </c>
      <c r="L20" s="16">
        <v>1</v>
      </c>
      <c r="M20" s="16">
        <v>3</v>
      </c>
      <c r="N20" s="16">
        <f t="shared" si="2"/>
        <v>3</v>
      </c>
      <c r="O20" s="16" t="s">
        <v>290</v>
      </c>
      <c r="P20" s="67"/>
      <c r="T20" s="33" t="s">
        <v>1216</v>
      </c>
      <c r="U20" s="16" t="s">
        <v>925</v>
      </c>
      <c r="V20" s="33" t="str">
        <f>IFERROR((VLOOKUP($U$9:$U$191,$C$9:$D$208,2,FALSE)),"")</f>
        <v>LR-ZB500CN</v>
      </c>
      <c r="W20" s="34">
        <f>IFERROR((VLOOKUP($V$9:$V$191,$D$9:$F$208,3,FALSE)),"")</f>
        <v>1786</v>
      </c>
      <c r="X20" s="33">
        <v>1</v>
      </c>
      <c r="Y20" s="34">
        <f t="shared" si="3"/>
        <v>1786</v>
      </c>
      <c r="Z20" s="33" t="s">
        <v>1666</v>
      </c>
      <c r="AA20" s="33"/>
      <c r="AB20" s="35">
        <v>45548</v>
      </c>
    </row>
    <row r="21" spans="1:28" s="12" customFormat="1" ht="29.25" customHeight="1" x14ac:dyDescent="0.2">
      <c r="A21" s="16"/>
      <c r="B21" s="16" t="s">
        <v>287</v>
      </c>
      <c r="C21" s="16" t="s">
        <v>1498</v>
      </c>
      <c r="D21" s="148" t="s">
        <v>1491</v>
      </c>
      <c r="E21" s="16"/>
      <c r="F21" s="31">
        <f>G21*18</f>
        <v>7956</v>
      </c>
      <c r="G21" s="31">
        <v>442</v>
      </c>
      <c r="H21" s="61" t="s">
        <v>1226</v>
      </c>
      <c r="I21" s="16">
        <f t="shared" si="0"/>
        <v>0</v>
      </c>
      <c r="J21" s="16">
        <f t="shared" si="1"/>
        <v>0</v>
      </c>
      <c r="K21" s="16">
        <v>1</v>
      </c>
      <c r="L21" s="16">
        <v>1</v>
      </c>
      <c r="M21" s="16">
        <v>2</v>
      </c>
      <c r="N21" s="16">
        <f>K21+I21-J21</f>
        <v>1</v>
      </c>
      <c r="O21" s="16" t="s">
        <v>290</v>
      </c>
      <c r="P21" s="67"/>
      <c r="T21" s="33"/>
      <c r="U21" s="16"/>
      <c r="V21" s="33" t="str">
        <f>IFERROR((VLOOKUP($U$9:$U$191,$C$9:$D$208,2,FALSE)),"")</f>
        <v/>
      </c>
      <c r="W21" s="34" t="str">
        <f>IFERROR((VLOOKUP($V$9:$V$191,$D$9:$F$208,3,FALSE)),"")</f>
        <v/>
      </c>
      <c r="X21" s="33"/>
      <c r="Y21" s="34" t="e">
        <f t="shared" si="3"/>
        <v>#VALUE!</v>
      </c>
      <c r="Z21" s="33"/>
      <c r="AA21" s="33"/>
      <c r="AB21" s="35"/>
    </row>
    <row r="22" spans="1:28" s="12" customFormat="1" ht="29.25" customHeight="1" x14ac:dyDescent="0.2">
      <c r="A22" s="16"/>
      <c r="B22" s="19" t="s">
        <v>287</v>
      </c>
      <c r="C22" s="16" t="s">
        <v>303</v>
      </c>
      <c r="D22" s="148" t="s">
        <v>302</v>
      </c>
      <c r="E22" s="16" t="s">
        <v>1171</v>
      </c>
      <c r="F22" s="31">
        <v>1519</v>
      </c>
      <c r="G22" s="31"/>
      <c r="H22" s="61" t="s">
        <v>1226</v>
      </c>
      <c r="I22" s="16">
        <f t="shared" si="0"/>
        <v>0</v>
      </c>
      <c r="J22" s="16">
        <f t="shared" si="1"/>
        <v>0</v>
      </c>
      <c r="K22" s="16">
        <v>5</v>
      </c>
      <c r="L22" s="16">
        <v>2</v>
      </c>
      <c r="M22" s="16">
        <v>5</v>
      </c>
      <c r="N22" s="16">
        <f t="shared" si="2"/>
        <v>5</v>
      </c>
      <c r="O22" s="16" t="s">
        <v>290</v>
      </c>
      <c r="P22" s="68"/>
      <c r="T22" s="33"/>
      <c r="U22" s="16"/>
      <c r="V22" s="33" t="str">
        <f>IFERROR((VLOOKUP($U$9:$U$191,$C$9:$D$208,2,FALSE)),"")</f>
        <v/>
      </c>
      <c r="W22" s="34" t="str">
        <f>IFERROR((VLOOKUP($V$9:$V$191,$D$9:$F$208,3,FALSE)),"")</f>
        <v/>
      </c>
      <c r="X22" s="33"/>
      <c r="Y22" s="34" t="e">
        <f t="shared" si="3"/>
        <v>#VALUE!</v>
      </c>
      <c r="Z22" s="33"/>
      <c r="AA22" s="33"/>
      <c r="AB22" s="35"/>
    </row>
    <row r="23" spans="1:28" s="12" customFormat="1" ht="29.25" customHeight="1" x14ac:dyDescent="0.2">
      <c r="A23" s="16"/>
      <c r="B23" s="19" t="s">
        <v>287</v>
      </c>
      <c r="C23" s="16" t="s">
        <v>787</v>
      </c>
      <c r="D23" s="148" t="s">
        <v>304</v>
      </c>
      <c r="E23" s="16" t="s">
        <v>1171</v>
      </c>
      <c r="F23" s="31">
        <v>2185</v>
      </c>
      <c r="G23" s="31"/>
      <c r="H23" s="61" t="s">
        <v>1226</v>
      </c>
      <c r="I23" s="16">
        <f t="shared" si="0"/>
        <v>0</v>
      </c>
      <c r="J23" s="16">
        <f t="shared" si="1"/>
        <v>1</v>
      </c>
      <c r="K23" s="16">
        <v>4</v>
      </c>
      <c r="L23" s="16">
        <v>1</v>
      </c>
      <c r="M23" s="16">
        <v>3</v>
      </c>
      <c r="N23" s="16">
        <f t="shared" si="2"/>
        <v>3</v>
      </c>
      <c r="O23" s="16" t="s">
        <v>290</v>
      </c>
      <c r="P23" s="68"/>
      <c r="T23" s="33"/>
      <c r="U23" s="16"/>
      <c r="V23" s="33" t="str">
        <f>IFERROR((VLOOKUP($U$9:$U$191,$C$9:$D$208,2,FALSE)),"")</f>
        <v/>
      </c>
      <c r="W23" s="34" t="str">
        <f>IFERROR((VLOOKUP($V$9:$V$191,$D$9:$F$208,3,FALSE)),"")</f>
        <v/>
      </c>
      <c r="X23" s="33"/>
      <c r="Y23" s="34" t="e">
        <f t="shared" si="3"/>
        <v>#VALUE!</v>
      </c>
      <c r="Z23" s="33"/>
      <c r="AA23" s="33"/>
      <c r="AB23" s="35"/>
    </row>
    <row r="24" spans="1:28" s="12" customFormat="1" ht="29.25" customHeight="1" x14ac:dyDescent="0.2">
      <c r="A24" s="16"/>
      <c r="B24" s="19" t="s">
        <v>287</v>
      </c>
      <c r="C24" s="16" t="s">
        <v>306</v>
      </c>
      <c r="D24" s="148" t="s">
        <v>305</v>
      </c>
      <c r="E24" s="16" t="s">
        <v>1148</v>
      </c>
      <c r="F24" s="31">
        <v>1519</v>
      </c>
      <c r="G24" s="31"/>
      <c r="H24" s="61" t="s">
        <v>1226</v>
      </c>
      <c r="I24" s="16">
        <f t="shared" si="0"/>
        <v>0</v>
      </c>
      <c r="J24" s="16">
        <f t="shared" si="1"/>
        <v>0</v>
      </c>
      <c r="K24" s="16">
        <v>1</v>
      </c>
      <c r="L24" s="16">
        <v>1</v>
      </c>
      <c r="M24" s="16">
        <v>3</v>
      </c>
      <c r="N24" s="16">
        <f t="shared" si="2"/>
        <v>1</v>
      </c>
      <c r="O24" s="16" t="s">
        <v>290</v>
      </c>
      <c r="P24" s="68"/>
      <c r="T24" s="33"/>
      <c r="U24" s="16"/>
      <c r="V24" s="33" t="str">
        <f>IFERROR((VLOOKUP($U$9:$U$191,$C$9:$D$208,2,FALSE)),"")</f>
        <v/>
      </c>
      <c r="W24" s="34" t="str">
        <f>IFERROR((VLOOKUP($V$9:$V$191,$D$9:$F$208,3,FALSE)),"")</f>
        <v/>
      </c>
      <c r="X24" s="33"/>
      <c r="Y24" s="34" t="e">
        <f t="shared" si="3"/>
        <v>#VALUE!</v>
      </c>
      <c r="Z24" s="33"/>
      <c r="AA24" s="33"/>
      <c r="AB24" s="35"/>
    </row>
    <row r="25" spans="1:28" s="12" customFormat="1" ht="29.25" customHeight="1" x14ac:dyDescent="0.2">
      <c r="A25" s="16"/>
      <c r="B25" s="16" t="s">
        <v>287</v>
      </c>
      <c r="C25" s="16"/>
      <c r="D25" s="148" t="s">
        <v>844</v>
      </c>
      <c r="E25" s="16"/>
      <c r="F25" s="31">
        <v>4014.96</v>
      </c>
      <c r="G25" s="31"/>
      <c r="H25" s="61" t="s">
        <v>1226</v>
      </c>
      <c r="I25" s="16">
        <f t="shared" si="0"/>
        <v>0</v>
      </c>
      <c r="J25" s="16">
        <f t="shared" si="1"/>
        <v>0</v>
      </c>
      <c r="K25" s="16">
        <v>2</v>
      </c>
      <c r="L25" s="16">
        <v>1</v>
      </c>
      <c r="M25" s="16">
        <v>3</v>
      </c>
      <c r="N25" s="16">
        <f t="shared" si="2"/>
        <v>2</v>
      </c>
      <c r="O25" s="16" t="s">
        <v>290</v>
      </c>
      <c r="P25" s="68"/>
      <c r="T25" s="33"/>
      <c r="U25" s="16"/>
      <c r="V25" s="33" t="str">
        <f>IFERROR((VLOOKUP($U$9:$U$191,$C$9:$D$208,2,FALSE)),"")</f>
        <v/>
      </c>
      <c r="W25" s="34" t="str">
        <f>IFERROR((VLOOKUP($V$9:$V$191,$D$9:$F$208,3,FALSE)),"")</f>
        <v/>
      </c>
      <c r="X25" s="33"/>
      <c r="Y25" s="34" t="e">
        <f t="shared" si="3"/>
        <v>#VALUE!</v>
      </c>
      <c r="Z25" s="33"/>
      <c r="AA25" s="33"/>
      <c r="AB25" s="35"/>
    </row>
    <row r="26" spans="1:28" s="12" customFormat="1" ht="29.25" customHeight="1" x14ac:dyDescent="0.2">
      <c r="A26" s="16"/>
      <c r="B26" s="19" t="s">
        <v>287</v>
      </c>
      <c r="C26" s="16" t="s">
        <v>308</v>
      </c>
      <c r="D26" s="148" t="s">
        <v>307</v>
      </c>
      <c r="E26" s="16"/>
      <c r="F26" s="31">
        <v>4014.96</v>
      </c>
      <c r="G26" s="31"/>
      <c r="H26" s="61" t="s">
        <v>1226</v>
      </c>
      <c r="I26" s="16">
        <f t="shared" si="0"/>
        <v>0</v>
      </c>
      <c r="J26" s="16">
        <f t="shared" si="1"/>
        <v>0</v>
      </c>
      <c r="K26" s="16">
        <v>2</v>
      </c>
      <c r="L26" s="16">
        <v>1</v>
      </c>
      <c r="M26" s="16">
        <v>3</v>
      </c>
      <c r="N26" s="16">
        <f t="shared" si="2"/>
        <v>2</v>
      </c>
      <c r="O26" s="16" t="s">
        <v>290</v>
      </c>
      <c r="P26" s="68"/>
      <c r="T26" s="33"/>
      <c r="U26" s="16"/>
      <c r="V26" s="33" t="str">
        <f>IFERROR((VLOOKUP($U$9:$U$191,$C$9:$D$208,2,FALSE)),"")</f>
        <v/>
      </c>
      <c r="W26" s="34" t="str">
        <f>IFERROR((VLOOKUP($V$9:$V$191,$D$9:$F$208,3,FALSE)),"")</f>
        <v/>
      </c>
      <c r="X26" s="33"/>
      <c r="Y26" s="34" t="e">
        <f t="shared" si="3"/>
        <v>#VALUE!</v>
      </c>
      <c r="Z26" s="33"/>
      <c r="AA26" s="33"/>
      <c r="AB26" s="35"/>
    </row>
    <row r="27" spans="1:28" s="12" customFormat="1" ht="29.25" customHeight="1" x14ac:dyDescent="0.2">
      <c r="A27" s="16"/>
      <c r="B27" s="19" t="s">
        <v>287</v>
      </c>
      <c r="C27" s="16" t="s">
        <v>310</v>
      </c>
      <c r="D27" s="148" t="s">
        <v>309</v>
      </c>
      <c r="E27" s="16" t="s">
        <v>1171</v>
      </c>
      <c r="F27" s="31">
        <v>9006</v>
      </c>
      <c r="G27" s="31"/>
      <c r="H27" s="61" t="s">
        <v>1226</v>
      </c>
      <c r="I27" s="16">
        <f t="shared" si="0"/>
        <v>0</v>
      </c>
      <c r="J27" s="16">
        <f t="shared" si="1"/>
        <v>0</v>
      </c>
      <c r="K27" s="16">
        <v>2</v>
      </c>
      <c r="L27" s="16">
        <v>1</v>
      </c>
      <c r="M27" s="16">
        <v>3</v>
      </c>
      <c r="N27" s="16">
        <f t="shared" si="2"/>
        <v>2</v>
      </c>
      <c r="O27" s="16" t="s">
        <v>290</v>
      </c>
      <c r="P27" s="68"/>
      <c r="T27" s="33"/>
      <c r="U27" s="16"/>
      <c r="V27" s="33" t="str">
        <f>IFERROR((VLOOKUP($U$9:$U$191,$C$9:$D$208,2,FALSE)),"")</f>
        <v/>
      </c>
      <c r="W27" s="34" t="str">
        <f>IFERROR((VLOOKUP($V$9:$V$191,$D$9:$F$208,3,FALSE)),"")</f>
        <v/>
      </c>
      <c r="X27" s="33"/>
      <c r="Y27" s="34" t="e">
        <f t="shared" si="3"/>
        <v>#VALUE!</v>
      </c>
      <c r="Z27" s="33"/>
      <c r="AA27" s="33"/>
      <c r="AB27" s="35"/>
    </row>
    <row r="28" spans="1:28" s="12" customFormat="1" ht="29.25" customHeight="1" x14ac:dyDescent="0.2">
      <c r="A28" s="16"/>
      <c r="B28" s="19" t="s">
        <v>287</v>
      </c>
      <c r="C28" s="16" t="s">
        <v>312</v>
      </c>
      <c r="D28" s="148" t="s">
        <v>311</v>
      </c>
      <c r="E28" s="16" t="s">
        <v>1148</v>
      </c>
      <c r="F28" s="31">
        <v>7961</v>
      </c>
      <c r="G28" s="31"/>
      <c r="H28" s="61" t="s">
        <v>1226</v>
      </c>
      <c r="I28" s="16">
        <f t="shared" si="0"/>
        <v>0</v>
      </c>
      <c r="J28" s="16">
        <f t="shared" si="1"/>
        <v>0</v>
      </c>
      <c r="K28" s="16">
        <v>5</v>
      </c>
      <c r="L28" s="16">
        <v>2</v>
      </c>
      <c r="M28" s="16">
        <v>4</v>
      </c>
      <c r="N28" s="16">
        <f t="shared" si="2"/>
        <v>5</v>
      </c>
      <c r="O28" s="16" t="s">
        <v>290</v>
      </c>
      <c r="P28" s="68"/>
      <c r="T28" s="33"/>
      <c r="U28" s="16"/>
      <c r="V28" s="33" t="str">
        <f>IFERROR((VLOOKUP($U$9:$U$191,$C$9:$D$208,2,FALSE)),"")</f>
        <v/>
      </c>
      <c r="W28" s="34" t="str">
        <f>IFERROR((VLOOKUP($V$9:$V$191,$D$9:$F$208,3,FALSE)),"")</f>
        <v/>
      </c>
      <c r="X28" s="33"/>
      <c r="Y28" s="34"/>
      <c r="Z28" s="33"/>
      <c r="AA28" s="33"/>
      <c r="AB28" s="35"/>
    </row>
    <row r="29" spans="1:28" s="12" customFormat="1" ht="29.25" customHeight="1" x14ac:dyDescent="0.2">
      <c r="A29" s="16"/>
      <c r="B29" s="19" t="s">
        <v>287</v>
      </c>
      <c r="C29" s="16" t="s">
        <v>314</v>
      </c>
      <c r="D29" s="148" t="s">
        <v>313</v>
      </c>
      <c r="E29" s="16" t="s">
        <v>1148</v>
      </c>
      <c r="F29" s="31">
        <v>3853</v>
      </c>
      <c r="G29" s="31"/>
      <c r="H29" s="61" t="s">
        <v>1226</v>
      </c>
      <c r="I29" s="16">
        <f t="shared" si="0"/>
        <v>0</v>
      </c>
      <c r="J29" s="16">
        <f t="shared" si="1"/>
        <v>0</v>
      </c>
      <c r="K29" s="16">
        <v>3</v>
      </c>
      <c r="L29" s="16">
        <v>1</v>
      </c>
      <c r="M29" s="16">
        <v>3</v>
      </c>
      <c r="N29" s="16">
        <f t="shared" si="2"/>
        <v>3</v>
      </c>
      <c r="O29" s="16" t="s">
        <v>290</v>
      </c>
      <c r="P29" s="68"/>
      <c r="T29" s="33"/>
      <c r="U29" s="16"/>
      <c r="V29" s="33" t="str">
        <f>IFERROR((VLOOKUP($U$9:$U$191,$C$9:$D$208,2,FALSE)),"")</f>
        <v/>
      </c>
      <c r="W29" s="34" t="str">
        <f>IFERROR((VLOOKUP($V$9:$V$191,$D$9:$F$208,3,FALSE)),"")</f>
        <v/>
      </c>
      <c r="X29" s="33"/>
      <c r="Y29" s="34"/>
      <c r="Z29" s="33"/>
      <c r="AA29" s="33"/>
      <c r="AB29" s="35"/>
    </row>
    <row r="30" spans="1:28" s="12" customFormat="1" ht="29.25" customHeight="1" thickBot="1" x14ac:dyDescent="0.25">
      <c r="A30" s="16"/>
      <c r="B30" s="19" t="s">
        <v>287</v>
      </c>
      <c r="C30" s="16" t="s">
        <v>770</v>
      </c>
      <c r="D30" s="148" t="s">
        <v>771</v>
      </c>
      <c r="E30" s="16" t="s">
        <v>1136</v>
      </c>
      <c r="F30" s="31">
        <v>1420</v>
      </c>
      <c r="G30" s="31"/>
      <c r="H30" s="61" t="s">
        <v>1226</v>
      </c>
      <c r="I30" s="16">
        <f t="shared" si="0"/>
        <v>0</v>
      </c>
      <c r="J30" s="16">
        <f t="shared" si="1"/>
        <v>0</v>
      </c>
      <c r="K30" s="16">
        <v>1</v>
      </c>
      <c r="L30" s="16">
        <v>1</v>
      </c>
      <c r="M30" s="16">
        <v>2</v>
      </c>
      <c r="N30" s="16">
        <f t="shared" si="2"/>
        <v>1</v>
      </c>
      <c r="O30" s="16" t="s">
        <v>290</v>
      </c>
      <c r="P30" s="68"/>
      <c r="T30" s="33"/>
      <c r="U30" s="50"/>
      <c r="V30" s="33" t="str">
        <f>IFERROR((VLOOKUP($U$9:$U$191,$C$9:$D$208,2,FALSE)),"")</f>
        <v/>
      </c>
      <c r="W30" s="34" t="str">
        <f>IFERROR((VLOOKUP($V$9:$V$191,$D$9:$F$208,3,FALSE)),"")</f>
        <v/>
      </c>
      <c r="X30" s="33"/>
      <c r="Y30" s="34"/>
      <c r="Z30" s="33"/>
      <c r="AA30" s="33"/>
      <c r="AB30" s="35"/>
    </row>
    <row r="31" spans="1:28" s="12" customFormat="1" ht="29.25" customHeight="1" x14ac:dyDescent="0.2">
      <c r="A31" s="60"/>
      <c r="B31" s="60" t="s">
        <v>287</v>
      </c>
      <c r="C31" s="60" t="s">
        <v>914</v>
      </c>
      <c r="D31" s="148" t="s">
        <v>896</v>
      </c>
      <c r="E31" s="16"/>
      <c r="F31" s="31">
        <v>9291</v>
      </c>
      <c r="G31" s="31"/>
      <c r="H31" s="61" t="s">
        <v>1226</v>
      </c>
      <c r="I31" s="60">
        <f t="shared" si="0"/>
        <v>0</v>
      </c>
      <c r="J31" s="60">
        <f t="shared" si="1"/>
        <v>0</v>
      </c>
      <c r="K31" s="60">
        <v>3</v>
      </c>
      <c r="L31" s="60">
        <v>1</v>
      </c>
      <c r="M31" s="60">
        <v>2</v>
      </c>
      <c r="N31" s="16">
        <f t="shared" si="2"/>
        <v>3</v>
      </c>
      <c r="O31" s="60" t="s">
        <v>290</v>
      </c>
      <c r="P31" s="70"/>
      <c r="T31" s="33"/>
      <c r="U31" s="16"/>
      <c r="V31" s="33" t="str">
        <f>IFERROR((VLOOKUP($U$9:$U$191,$C$9:$D$208,2,FALSE)),"")</f>
        <v/>
      </c>
      <c r="W31" s="34" t="str">
        <f>IFERROR((VLOOKUP($V$9:$V$191,$D$9:$F$208,3,FALSE)),"")</f>
        <v/>
      </c>
      <c r="X31" s="33"/>
      <c r="Y31" s="34"/>
      <c r="Z31" s="33"/>
      <c r="AA31" s="33"/>
      <c r="AB31" s="35"/>
    </row>
    <row r="32" spans="1:28" s="12" customFormat="1" ht="29.25" customHeight="1" x14ac:dyDescent="0.2">
      <c r="A32" s="16"/>
      <c r="B32" s="19" t="s">
        <v>287</v>
      </c>
      <c r="C32" s="16" t="s">
        <v>316</v>
      </c>
      <c r="D32" s="148" t="s">
        <v>315</v>
      </c>
      <c r="E32" s="16" t="s">
        <v>1149</v>
      </c>
      <c r="F32" s="31">
        <v>8968</v>
      </c>
      <c r="G32" s="31"/>
      <c r="H32" s="61" t="s">
        <v>1226</v>
      </c>
      <c r="I32" s="16">
        <f t="shared" si="0"/>
        <v>0</v>
      </c>
      <c r="J32" s="16">
        <f t="shared" si="1"/>
        <v>0</v>
      </c>
      <c r="K32" s="16">
        <v>1</v>
      </c>
      <c r="L32" s="16">
        <v>1</v>
      </c>
      <c r="M32" s="16">
        <v>3</v>
      </c>
      <c r="N32" s="16">
        <f t="shared" si="2"/>
        <v>1</v>
      </c>
      <c r="O32" s="16" t="s">
        <v>290</v>
      </c>
      <c r="P32" s="68"/>
      <c r="T32" s="33"/>
      <c r="U32" s="33"/>
      <c r="V32" s="33" t="str">
        <f>IFERROR((VLOOKUP($U$9:$U$191,$C$9:$D$208,2,FALSE)),"")</f>
        <v/>
      </c>
      <c r="W32" s="34" t="str">
        <f>IFERROR((VLOOKUP($V$9:$V$191,$D$9:$F$208,3,FALSE)),"")</f>
        <v/>
      </c>
      <c r="X32" s="33"/>
      <c r="Y32" s="34"/>
      <c r="Z32" s="33"/>
      <c r="AA32" s="33"/>
      <c r="AB32" s="35"/>
    </row>
    <row r="33" spans="1:28" s="12" customFormat="1" ht="29.25" customHeight="1" x14ac:dyDescent="0.2">
      <c r="A33" s="16"/>
      <c r="B33" s="19" t="s">
        <v>245</v>
      </c>
      <c r="C33" s="16" t="s">
        <v>960</v>
      </c>
      <c r="D33" s="148" t="s">
        <v>961</v>
      </c>
      <c r="E33" s="16"/>
      <c r="F33" s="31">
        <v>1200</v>
      </c>
      <c r="G33" s="31"/>
      <c r="H33" s="61" t="s">
        <v>1226</v>
      </c>
      <c r="I33" s="16">
        <f t="shared" si="0"/>
        <v>0</v>
      </c>
      <c r="J33" s="16">
        <f t="shared" si="1"/>
        <v>0</v>
      </c>
      <c r="K33" s="16">
        <v>3</v>
      </c>
      <c r="L33" s="16">
        <v>1</v>
      </c>
      <c r="M33" s="16">
        <v>2</v>
      </c>
      <c r="N33" s="16">
        <f t="shared" si="2"/>
        <v>3</v>
      </c>
      <c r="O33" s="16" t="s">
        <v>290</v>
      </c>
      <c r="P33" s="68"/>
      <c r="T33" s="33"/>
      <c r="U33" s="16"/>
      <c r="V33" s="33" t="str">
        <f>IFERROR((VLOOKUP($U$9:$U$191,$C$9:$D$208,2,FALSE)),"")</f>
        <v/>
      </c>
      <c r="W33" s="34" t="str">
        <f>IFERROR((VLOOKUP($V$9:$V$191,$D$9:$F$208,3,FALSE)),"")</f>
        <v/>
      </c>
      <c r="X33" s="33"/>
      <c r="Y33" s="34"/>
      <c r="Z33" s="33"/>
      <c r="AA33" s="33"/>
      <c r="AB33" s="35"/>
    </row>
    <row r="34" spans="1:28" s="12" customFormat="1" ht="29.25" customHeight="1" x14ac:dyDescent="0.2">
      <c r="A34" s="60"/>
      <c r="B34" s="19" t="s">
        <v>901</v>
      </c>
      <c r="C34" s="60" t="s">
        <v>915</v>
      </c>
      <c r="D34" s="148" t="s">
        <v>1159</v>
      </c>
      <c r="E34" s="16"/>
      <c r="F34" s="31">
        <v>2698</v>
      </c>
      <c r="G34" s="31"/>
      <c r="H34" s="61" t="s">
        <v>1226</v>
      </c>
      <c r="I34" s="60">
        <f t="shared" si="0"/>
        <v>0</v>
      </c>
      <c r="J34" s="60">
        <f t="shared" si="1"/>
        <v>0</v>
      </c>
      <c r="K34" s="60">
        <v>1</v>
      </c>
      <c r="L34" s="60">
        <v>1</v>
      </c>
      <c r="M34" s="60">
        <v>2</v>
      </c>
      <c r="N34" s="16">
        <f t="shared" si="2"/>
        <v>1</v>
      </c>
      <c r="O34" s="60" t="s">
        <v>320</v>
      </c>
      <c r="P34" s="70"/>
      <c r="T34" s="33"/>
      <c r="U34" s="33"/>
      <c r="V34" s="33" t="str">
        <f>IFERROR((VLOOKUP($U$9:$U$191,$C$9:$D$208,2,FALSE)),"")</f>
        <v/>
      </c>
      <c r="W34" s="34" t="str">
        <f>IFERROR((VLOOKUP($V$9:$V$191,$D$9:$F$208,3,FALSE)),"")</f>
        <v/>
      </c>
      <c r="X34" s="33"/>
      <c r="Y34" s="34"/>
      <c r="Z34" s="33"/>
      <c r="AA34" s="33"/>
      <c r="AB34" s="35"/>
    </row>
    <row r="35" spans="1:28" s="12" customFormat="1" ht="29.25" customHeight="1" x14ac:dyDescent="0.2">
      <c r="A35" s="16"/>
      <c r="B35" s="19" t="s">
        <v>287</v>
      </c>
      <c r="C35" s="16" t="s">
        <v>301</v>
      </c>
      <c r="D35" s="148" t="s">
        <v>300</v>
      </c>
      <c r="E35" s="16"/>
      <c r="F35" s="31">
        <v>6992</v>
      </c>
      <c r="G35" s="31"/>
      <c r="H35" s="61" t="s">
        <v>1226</v>
      </c>
      <c r="I35" s="16">
        <f t="shared" si="0"/>
        <v>0</v>
      </c>
      <c r="J35" s="16">
        <f t="shared" si="1"/>
        <v>0</v>
      </c>
      <c r="K35" s="16">
        <v>3</v>
      </c>
      <c r="L35" s="16">
        <v>1</v>
      </c>
      <c r="M35" s="16">
        <v>2</v>
      </c>
      <c r="N35" s="16">
        <f t="shared" si="2"/>
        <v>3</v>
      </c>
      <c r="O35" s="16" t="s">
        <v>320</v>
      </c>
      <c r="P35" s="68"/>
      <c r="T35" s="33"/>
      <c r="U35" s="33"/>
      <c r="V35" s="33"/>
      <c r="W35" s="34" t="str">
        <f>IFERROR((VLOOKUP($V$9:$V$191,$D$9:$F$208,3,FALSE)),"")</f>
        <v/>
      </c>
      <c r="X35" s="33"/>
      <c r="Y35" s="34"/>
      <c r="Z35" s="33"/>
      <c r="AA35" s="33"/>
      <c r="AB35" s="35"/>
    </row>
    <row r="36" spans="1:28" s="12" customFormat="1" ht="29.25" customHeight="1" x14ac:dyDescent="0.2">
      <c r="A36" s="16"/>
      <c r="B36" s="19" t="s">
        <v>317</v>
      </c>
      <c r="C36" s="16" t="s">
        <v>319</v>
      </c>
      <c r="D36" s="148" t="s">
        <v>318</v>
      </c>
      <c r="E36" s="16"/>
      <c r="F36" s="31">
        <v>7580</v>
      </c>
      <c r="G36" s="31"/>
      <c r="H36" s="61" t="s">
        <v>1226</v>
      </c>
      <c r="I36" s="16">
        <f t="shared" si="0"/>
        <v>0</v>
      </c>
      <c r="J36" s="16">
        <f t="shared" si="1"/>
        <v>0</v>
      </c>
      <c r="K36" s="16">
        <v>2</v>
      </c>
      <c r="L36" s="16">
        <v>1</v>
      </c>
      <c r="M36" s="16">
        <v>3</v>
      </c>
      <c r="N36" s="16">
        <f t="shared" si="2"/>
        <v>2</v>
      </c>
      <c r="O36" s="16" t="s">
        <v>320</v>
      </c>
      <c r="P36" s="68"/>
      <c r="T36" s="33"/>
      <c r="U36" s="16"/>
      <c r="V36" s="33" t="str">
        <f>IFERROR((VLOOKUP($U$9:$U$191,$C$9:$D$208,2,FALSE)),"")</f>
        <v/>
      </c>
      <c r="W36" s="34" t="str">
        <f>IFERROR((VLOOKUP($V$9:$V$191,$D$9:$F$208,3,FALSE)),"")</f>
        <v/>
      </c>
      <c r="X36" s="33"/>
      <c r="Y36" s="34"/>
      <c r="Z36" s="33"/>
      <c r="AA36" s="33"/>
      <c r="AB36" s="35"/>
    </row>
    <row r="37" spans="1:28" s="12" customFormat="1" ht="29.25" customHeight="1" x14ac:dyDescent="0.2">
      <c r="A37" s="16"/>
      <c r="B37" s="19" t="s">
        <v>321</v>
      </c>
      <c r="C37" s="16" t="s">
        <v>1504</v>
      </c>
      <c r="D37" s="148" t="s">
        <v>897</v>
      </c>
      <c r="E37" s="16" t="s">
        <v>1134</v>
      </c>
      <c r="F37" s="31">
        <v>3470</v>
      </c>
      <c r="G37" s="31"/>
      <c r="H37" s="61" t="s">
        <v>1226</v>
      </c>
      <c r="I37" s="16">
        <f t="shared" si="0"/>
        <v>0</v>
      </c>
      <c r="J37" s="16">
        <f t="shared" si="1"/>
        <v>0</v>
      </c>
      <c r="K37" s="16">
        <v>2</v>
      </c>
      <c r="L37" s="16">
        <v>1</v>
      </c>
      <c r="M37" s="16">
        <v>3</v>
      </c>
      <c r="N37" s="16">
        <f t="shared" si="2"/>
        <v>2</v>
      </c>
      <c r="O37" s="16" t="s">
        <v>320</v>
      </c>
      <c r="P37" s="68"/>
      <c r="T37" s="33"/>
      <c r="U37" s="16"/>
      <c r="V37" s="33" t="str">
        <f>IFERROR((VLOOKUP($U$9:$U$191,$C$9:$D$208,2,FALSE)),"")</f>
        <v/>
      </c>
      <c r="W37" s="34" t="str">
        <f>IFERROR((VLOOKUP($V$9:$V$191,$D$9:$F$208,3,FALSE)),"")</f>
        <v/>
      </c>
      <c r="X37" s="33"/>
      <c r="Y37" s="34"/>
      <c r="Z37" s="33"/>
      <c r="AA37" s="33"/>
      <c r="AB37" s="35"/>
    </row>
    <row r="38" spans="1:28" s="12" customFormat="1" ht="29.25" customHeight="1" x14ac:dyDescent="0.2">
      <c r="A38" s="16"/>
      <c r="B38" s="19" t="s">
        <v>322</v>
      </c>
      <c r="C38" s="16" t="s">
        <v>1113</v>
      </c>
      <c r="D38" s="148" t="s">
        <v>323</v>
      </c>
      <c r="E38" s="16" t="s">
        <v>1136</v>
      </c>
      <c r="F38" s="31">
        <v>3188</v>
      </c>
      <c r="G38" s="31"/>
      <c r="H38" s="61" t="s">
        <v>1226</v>
      </c>
      <c r="I38" s="16">
        <f t="shared" si="0"/>
        <v>0</v>
      </c>
      <c r="J38" s="16">
        <f t="shared" si="1"/>
        <v>0</v>
      </c>
      <c r="K38" s="16">
        <v>4</v>
      </c>
      <c r="L38" s="16">
        <v>1</v>
      </c>
      <c r="M38" s="16">
        <v>5</v>
      </c>
      <c r="N38" s="16">
        <f t="shared" si="2"/>
        <v>4</v>
      </c>
      <c r="O38" s="16" t="s">
        <v>320</v>
      </c>
      <c r="P38" s="68"/>
      <c r="T38" s="33"/>
      <c r="U38" s="16"/>
      <c r="V38" s="33" t="str">
        <f>IFERROR((VLOOKUP($U$9:$U$191,$C$9:$D$208,2,FALSE)),"")</f>
        <v/>
      </c>
      <c r="W38" s="34" t="str">
        <f>IFERROR((VLOOKUP($V$9:$V$191,$D$9:$F$208,3,FALSE)),"")</f>
        <v/>
      </c>
      <c r="X38" s="33"/>
      <c r="Y38" s="34"/>
      <c r="Z38" s="33"/>
      <c r="AA38" s="33"/>
      <c r="AB38" s="35"/>
    </row>
    <row r="39" spans="1:28" s="12" customFormat="1" ht="29.25" customHeight="1" x14ac:dyDescent="0.2">
      <c r="A39" s="16"/>
      <c r="B39" s="19" t="s">
        <v>1114</v>
      </c>
      <c r="C39" s="16" t="s">
        <v>932</v>
      </c>
      <c r="D39" s="148" t="s">
        <v>933</v>
      </c>
      <c r="E39" s="16"/>
      <c r="F39" s="31">
        <v>2440</v>
      </c>
      <c r="G39" s="31"/>
      <c r="H39" s="61" t="s">
        <v>1226</v>
      </c>
      <c r="I39" s="16">
        <f t="shared" si="0"/>
        <v>0</v>
      </c>
      <c r="J39" s="16">
        <f t="shared" si="1"/>
        <v>0</v>
      </c>
      <c r="K39" s="16">
        <v>4</v>
      </c>
      <c r="L39" s="16">
        <v>1</v>
      </c>
      <c r="M39" s="16">
        <v>2</v>
      </c>
      <c r="N39" s="16">
        <f t="shared" ref="N39:N72" si="5">K39+I39-J39</f>
        <v>4</v>
      </c>
      <c r="O39" s="16" t="s">
        <v>320</v>
      </c>
      <c r="P39" s="68"/>
      <c r="T39" s="33"/>
      <c r="U39" s="33"/>
      <c r="V39" s="33" t="str">
        <f>IFERROR((VLOOKUP($U$9:$U$191,$C$9:$D$208,2,FALSE)),"")</f>
        <v/>
      </c>
      <c r="W39" s="34" t="str">
        <f>IFERROR((VLOOKUP($V$9:$V$191,$D$9:$F$208,3,FALSE)),"")</f>
        <v/>
      </c>
      <c r="X39" s="33"/>
      <c r="Y39" s="34"/>
      <c r="Z39" s="33"/>
      <c r="AA39" s="33"/>
      <c r="AB39" s="58"/>
    </row>
    <row r="40" spans="1:28" s="12" customFormat="1" ht="29.25" customHeight="1" x14ac:dyDescent="0.2">
      <c r="A40" s="16"/>
      <c r="B40" s="19" t="s">
        <v>322</v>
      </c>
      <c r="C40" s="16" t="s">
        <v>326</v>
      </c>
      <c r="D40" s="148" t="s">
        <v>325</v>
      </c>
      <c r="E40" s="16" t="s">
        <v>1134</v>
      </c>
      <c r="F40" s="31">
        <v>3470</v>
      </c>
      <c r="G40" s="31"/>
      <c r="H40" s="61" t="s">
        <v>1226</v>
      </c>
      <c r="I40" s="16">
        <f t="shared" si="0"/>
        <v>0</v>
      </c>
      <c r="J40" s="16">
        <f t="shared" si="1"/>
        <v>0</v>
      </c>
      <c r="K40" s="16">
        <v>1</v>
      </c>
      <c r="L40" s="16">
        <v>1</v>
      </c>
      <c r="M40" s="16">
        <v>3</v>
      </c>
      <c r="N40" s="16">
        <f t="shared" si="5"/>
        <v>1</v>
      </c>
      <c r="O40" s="16" t="s">
        <v>320</v>
      </c>
      <c r="P40" s="68"/>
      <c r="T40" s="33"/>
      <c r="U40" s="33"/>
      <c r="V40" s="33"/>
      <c r="W40" s="34" t="str">
        <f>IFERROR((VLOOKUP($V$9:$V$191,$D$9:$F$208,3,FALSE)),"")</f>
        <v/>
      </c>
      <c r="X40" s="33"/>
      <c r="Y40" s="34"/>
      <c r="Z40" s="33"/>
      <c r="AA40" s="33"/>
      <c r="AB40" s="59"/>
    </row>
    <row r="41" spans="1:28" s="12" customFormat="1" ht="29.25" customHeight="1" x14ac:dyDescent="0.2">
      <c r="A41" s="16"/>
      <c r="B41" s="19" t="s">
        <v>317</v>
      </c>
      <c r="C41" s="16" t="s">
        <v>327</v>
      </c>
      <c r="D41" s="148" t="s">
        <v>898</v>
      </c>
      <c r="E41" s="16" t="s">
        <v>1134</v>
      </c>
      <c r="F41" s="31">
        <v>2030</v>
      </c>
      <c r="G41" s="31"/>
      <c r="H41" s="61" t="s">
        <v>1226</v>
      </c>
      <c r="I41" s="16">
        <f t="shared" ref="I41:I73" si="6">+SUMIFS($X$9:$X$191,$T$9:$T$191,"ENTRADA",$U$9:$U$191,C41)</f>
        <v>0</v>
      </c>
      <c r="J41" s="16">
        <f t="shared" ref="J41:J73" si="7">SUMIFS($X$9:$X$191,$T$9:$T$191,"SALIDA",$U$9:$U$191,C41)</f>
        <v>0</v>
      </c>
      <c r="K41" s="16">
        <v>1</v>
      </c>
      <c r="L41" s="16">
        <v>1</v>
      </c>
      <c r="M41" s="16">
        <v>3</v>
      </c>
      <c r="N41" s="16">
        <f t="shared" si="5"/>
        <v>1</v>
      </c>
      <c r="O41" s="16" t="s">
        <v>320</v>
      </c>
      <c r="P41" s="68"/>
      <c r="T41" s="33"/>
      <c r="U41" s="33"/>
      <c r="V41" s="33"/>
      <c r="W41" s="34" t="str">
        <f>IFERROR((VLOOKUP($V$9:$V$191,$D$9:$F$208,3,FALSE)),"")</f>
        <v/>
      </c>
      <c r="X41" s="33"/>
      <c r="Y41" s="34"/>
      <c r="Z41" s="33"/>
      <c r="AA41" s="33"/>
      <c r="AB41" s="58"/>
    </row>
    <row r="42" spans="1:28" s="12" customFormat="1" ht="29.25" customHeight="1" x14ac:dyDescent="0.2">
      <c r="A42" s="16"/>
      <c r="B42" s="19" t="s">
        <v>322</v>
      </c>
      <c r="C42" s="16" t="s">
        <v>329</v>
      </c>
      <c r="D42" s="148" t="s">
        <v>328</v>
      </c>
      <c r="E42" s="16" t="s">
        <v>1152</v>
      </c>
      <c r="F42" s="31">
        <v>6400</v>
      </c>
      <c r="G42" s="31"/>
      <c r="H42" s="61" t="s">
        <v>1226</v>
      </c>
      <c r="I42" s="16">
        <f t="shared" si="6"/>
        <v>0</v>
      </c>
      <c r="J42" s="16">
        <f t="shared" si="7"/>
        <v>0</v>
      </c>
      <c r="K42" s="16">
        <v>1</v>
      </c>
      <c r="L42" s="16">
        <v>1</v>
      </c>
      <c r="M42" s="16">
        <v>2</v>
      </c>
      <c r="N42" s="16">
        <f t="shared" si="5"/>
        <v>1</v>
      </c>
      <c r="O42" s="16" t="s">
        <v>320</v>
      </c>
      <c r="P42" s="68"/>
      <c r="T42" s="33"/>
      <c r="U42" s="33"/>
      <c r="V42" s="33"/>
      <c r="W42" s="34" t="str">
        <f>IFERROR((VLOOKUP($V$9:$V$191,$D$9:$F$208,3,FALSE)),"")</f>
        <v/>
      </c>
      <c r="X42" s="33"/>
      <c r="Y42" s="34"/>
      <c r="Z42" s="33"/>
      <c r="AA42" s="33"/>
      <c r="AB42" s="59"/>
    </row>
    <row r="43" spans="1:28" s="12" customFormat="1" ht="29.25" customHeight="1" x14ac:dyDescent="0.2">
      <c r="A43" s="16"/>
      <c r="B43" s="19" t="s">
        <v>322</v>
      </c>
      <c r="C43" s="16" t="s">
        <v>1015</v>
      </c>
      <c r="D43" s="148" t="s">
        <v>1014</v>
      </c>
      <c r="E43" s="16"/>
      <c r="F43" s="31">
        <v>3600</v>
      </c>
      <c r="G43" s="31"/>
      <c r="H43" s="61" t="s">
        <v>1226</v>
      </c>
      <c r="I43" s="16">
        <f t="shared" si="6"/>
        <v>0</v>
      </c>
      <c r="J43" s="16">
        <f t="shared" si="7"/>
        <v>0</v>
      </c>
      <c r="K43" s="16">
        <v>1</v>
      </c>
      <c r="L43" s="16">
        <v>1</v>
      </c>
      <c r="M43" s="16">
        <v>2</v>
      </c>
      <c r="N43" s="16">
        <f t="shared" si="5"/>
        <v>1</v>
      </c>
      <c r="O43" s="16" t="s">
        <v>320</v>
      </c>
      <c r="P43" s="68"/>
      <c r="T43" s="33"/>
      <c r="U43" s="33"/>
      <c r="V43" s="33"/>
      <c r="W43" s="34" t="str">
        <f>IFERROR((VLOOKUP($V$9:$V$191,$D$9:$F$208,3,FALSE)),"")</f>
        <v/>
      </c>
      <c r="X43" s="33"/>
      <c r="Y43" s="34"/>
      <c r="Z43" s="33"/>
      <c r="AA43" s="33"/>
      <c r="AB43" s="58"/>
    </row>
    <row r="44" spans="1:28" s="12" customFormat="1" ht="29.25" customHeight="1" x14ac:dyDescent="0.2">
      <c r="A44" s="16"/>
      <c r="B44" s="19" t="s">
        <v>322</v>
      </c>
      <c r="C44" s="16" t="s">
        <v>331</v>
      </c>
      <c r="D44" s="148" t="s">
        <v>330</v>
      </c>
      <c r="E44" s="16" t="s">
        <v>1168</v>
      </c>
      <c r="F44" s="31">
        <v>3413</v>
      </c>
      <c r="G44" s="31"/>
      <c r="H44" s="61" t="s">
        <v>1226</v>
      </c>
      <c r="I44" s="16">
        <f t="shared" si="6"/>
        <v>0</v>
      </c>
      <c r="J44" s="16">
        <f t="shared" si="7"/>
        <v>0</v>
      </c>
      <c r="K44" s="16">
        <v>2</v>
      </c>
      <c r="L44" s="16">
        <v>1</v>
      </c>
      <c r="M44" s="16">
        <v>2</v>
      </c>
      <c r="N44" s="16">
        <f t="shared" si="5"/>
        <v>2</v>
      </c>
      <c r="O44" s="16" t="s">
        <v>320</v>
      </c>
      <c r="P44" s="68"/>
      <c r="T44" s="33"/>
      <c r="U44" s="33"/>
      <c r="V44" s="33"/>
      <c r="W44" s="34" t="str">
        <f>IFERROR((VLOOKUP($V$9:$V$191,$D$9:$F$208,3,FALSE)),"")</f>
        <v/>
      </c>
      <c r="X44" s="33"/>
      <c r="Y44" s="34"/>
      <c r="Z44" s="33"/>
      <c r="AA44" s="33"/>
      <c r="AB44" s="59"/>
    </row>
    <row r="45" spans="1:28" s="12" customFormat="1" ht="29.25" customHeight="1" x14ac:dyDescent="0.2">
      <c r="A45" s="16"/>
      <c r="B45" s="19" t="s">
        <v>332</v>
      </c>
      <c r="C45" s="16" t="s">
        <v>869</v>
      </c>
      <c r="D45" s="148" t="s">
        <v>333</v>
      </c>
      <c r="E45" s="16"/>
      <c r="F45" s="31">
        <v>1500</v>
      </c>
      <c r="G45" s="31"/>
      <c r="H45" s="61" t="s">
        <v>1226</v>
      </c>
      <c r="I45" s="16">
        <f t="shared" si="6"/>
        <v>0</v>
      </c>
      <c r="J45" s="16">
        <f t="shared" si="7"/>
        <v>0</v>
      </c>
      <c r="K45" s="16">
        <v>11</v>
      </c>
      <c r="L45" s="16">
        <v>5</v>
      </c>
      <c r="M45" s="16">
        <v>12</v>
      </c>
      <c r="N45" s="16">
        <f t="shared" si="5"/>
        <v>11</v>
      </c>
      <c r="O45" s="16" t="s">
        <v>320</v>
      </c>
      <c r="P45" s="68"/>
      <c r="T45" s="33"/>
      <c r="U45" s="33"/>
      <c r="V45" s="33"/>
      <c r="W45" s="34" t="str">
        <f>IFERROR((VLOOKUP($V$9:$V$191,$D$9:$F$208,3,FALSE)),"")</f>
        <v/>
      </c>
      <c r="X45" s="33"/>
      <c r="Y45" s="34"/>
      <c r="Z45" s="33"/>
      <c r="AA45" s="33"/>
      <c r="AB45" s="58"/>
    </row>
    <row r="46" spans="1:28" s="12" customFormat="1" ht="29.25" customHeight="1" thickBot="1" x14ac:dyDescent="0.25">
      <c r="A46" s="16"/>
      <c r="B46" s="19" t="s">
        <v>287</v>
      </c>
      <c r="C46" s="16" t="s">
        <v>335</v>
      </c>
      <c r="D46" s="148" t="s">
        <v>334</v>
      </c>
      <c r="E46" s="16" t="s">
        <v>1134</v>
      </c>
      <c r="F46" s="31">
        <v>11500</v>
      </c>
      <c r="G46" s="31"/>
      <c r="H46" s="61" t="s">
        <v>1226</v>
      </c>
      <c r="I46" s="16">
        <f t="shared" si="6"/>
        <v>0</v>
      </c>
      <c r="J46" s="16">
        <f t="shared" si="7"/>
        <v>0</v>
      </c>
      <c r="K46" s="16">
        <v>2</v>
      </c>
      <c r="L46" s="16">
        <v>1</v>
      </c>
      <c r="M46" s="16">
        <v>3</v>
      </c>
      <c r="N46" s="16">
        <f t="shared" si="5"/>
        <v>2</v>
      </c>
      <c r="O46" s="16" t="s">
        <v>320</v>
      </c>
      <c r="P46" s="68"/>
      <c r="T46" s="33"/>
      <c r="U46" s="64"/>
      <c r="V46" s="33"/>
      <c r="W46" s="34" t="str">
        <f>IFERROR((VLOOKUP($V$9:$V$191,$D$9:$F$208,3,FALSE)),"")</f>
        <v/>
      </c>
      <c r="X46" s="33"/>
      <c r="Y46" s="34"/>
      <c r="Z46" s="33"/>
      <c r="AA46" s="33"/>
      <c r="AB46" s="59"/>
    </row>
    <row r="47" spans="1:28" s="12" customFormat="1" ht="29.25" customHeight="1" x14ac:dyDescent="0.2">
      <c r="A47" s="16"/>
      <c r="B47" s="19" t="s">
        <v>245</v>
      </c>
      <c r="C47" s="16" t="s">
        <v>925</v>
      </c>
      <c r="D47" s="148" t="s">
        <v>1665</v>
      </c>
      <c r="E47" s="16"/>
      <c r="F47" s="31"/>
      <c r="G47" s="31"/>
      <c r="H47" s="61" t="s">
        <v>1226</v>
      </c>
      <c r="I47" s="16">
        <f t="shared" ref="I47" si="8">+SUMIFS($X$9:$X$191,$T$9:$T$191,"ENTRADA",$U$9:$U$191,C47)</f>
        <v>1</v>
      </c>
      <c r="J47" s="16">
        <f t="shared" ref="J47" si="9">SUMIFS($X$9:$X$191,$T$9:$T$191,"SALIDA",$U$9:$U$191,C47)</f>
        <v>0</v>
      </c>
      <c r="K47" s="16">
        <v>0</v>
      </c>
      <c r="L47" s="16">
        <v>1</v>
      </c>
      <c r="M47" s="16">
        <v>2</v>
      </c>
      <c r="N47" s="16">
        <f t="shared" ref="N47" si="10">K47+I47-J47</f>
        <v>1</v>
      </c>
      <c r="O47" s="16" t="s">
        <v>320</v>
      </c>
      <c r="P47" s="68"/>
      <c r="T47" s="33"/>
      <c r="U47" s="33"/>
      <c r="V47" s="33"/>
      <c r="W47" s="34" t="str">
        <f>IFERROR((VLOOKUP($V$9:$V$191,$D$9:$F$208,3,FALSE)),"")</f>
        <v/>
      </c>
      <c r="X47" s="33"/>
      <c r="Y47" s="34"/>
      <c r="Z47" s="33"/>
      <c r="AA47" s="33"/>
      <c r="AB47" s="58"/>
    </row>
    <row r="48" spans="1:28" s="12" customFormat="1" ht="29.25" customHeight="1" thickBot="1" x14ac:dyDescent="0.25">
      <c r="A48" s="16"/>
      <c r="B48" s="19" t="s">
        <v>245</v>
      </c>
      <c r="C48" s="16" t="s">
        <v>337</v>
      </c>
      <c r="D48" s="148" t="s">
        <v>336</v>
      </c>
      <c r="E48" s="16"/>
      <c r="F48" s="31">
        <f>G48*$C$208</f>
        <v>0</v>
      </c>
      <c r="G48" s="31"/>
      <c r="H48" s="61" t="s">
        <v>1226</v>
      </c>
      <c r="I48" s="16">
        <f t="shared" si="6"/>
        <v>0</v>
      </c>
      <c r="J48" s="16">
        <f t="shared" si="7"/>
        <v>0</v>
      </c>
      <c r="K48" s="16">
        <v>1</v>
      </c>
      <c r="L48" s="16">
        <v>1</v>
      </c>
      <c r="M48" s="16">
        <v>1</v>
      </c>
      <c r="N48" s="16">
        <f t="shared" si="5"/>
        <v>1</v>
      </c>
      <c r="O48" s="16" t="s">
        <v>320</v>
      </c>
      <c r="P48" s="68"/>
      <c r="T48" s="33"/>
      <c r="U48" s="64"/>
      <c r="V48" s="33"/>
      <c r="W48" s="34" t="str">
        <f>IFERROR((VLOOKUP($V$9:$V$191,$D$9:$F$208,3,FALSE)),"")</f>
        <v/>
      </c>
      <c r="X48" s="33"/>
      <c r="Y48" s="34"/>
      <c r="Z48" s="33"/>
      <c r="AA48" s="33"/>
      <c r="AB48" s="59"/>
    </row>
    <row r="49" spans="1:28" s="12" customFormat="1" ht="29.25" customHeight="1" x14ac:dyDescent="0.2">
      <c r="A49" s="16"/>
      <c r="B49" s="19" t="s">
        <v>245</v>
      </c>
      <c r="C49" s="16" t="s">
        <v>339</v>
      </c>
      <c r="D49" s="148" t="s">
        <v>338</v>
      </c>
      <c r="E49" s="16"/>
      <c r="F49" s="31">
        <v>800</v>
      </c>
      <c r="G49" s="31"/>
      <c r="H49" s="61" t="s">
        <v>1226</v>
      </c>
      <c r="I49" s="16">
        <f t="shared" si="6"/>
        <v>0</v>
      </c>
      <c r="J49" s="16">
        <f t="shared" si="7"/>
        <v>0</v>
      </c>
      <c r="K49" s="16">
        <v>1</v>
      </c>
      <c r="L49" s="16">
        <v>1</v>
      </c>
      <c r="M49" s="16">
        <v>2</v>
      </c>
      <c r="N49" s="16">
        <f t="shared" si="5"/>
        <v>1</v>
      </c>
      <c r="O49" s="16" t="s">
        <v>320</v>
      </c>
      <c r="P49" s="68"/>
      <c r="T49" s="33"/>
      <c r="U49" s="33"/>
      <c r="V49" s="33"/>
      <c r="W49" s="34" t="str">
        <f>IFERROR((VLOOKUP($V$9:$V$191,$D$9:$F$208,3,FALSE)),"")</f>
        <v/>
      </c>
      <c r="X49" s="33"/>
      <c r="Y49" s="34"/>
      <c r="Z49" s="33"/>
      <c r="AA49" s="33"/>
      <c r="AB49" s="58"/>
    </row>
    <row r="50" spans="1:28" s="12" customFormat="1" ht="29.25" customHeight="1" thickBot="1" x14ac:dyDescent="0.25">
      <c r="A50" s="16"/>
      <c r="B50" s="19" t="s">
        <v>344</v>
      </c>
      <c r="C50" s="16" t="s">
        <v>343</v>
      </c>
      <c r="D50" s="148" t="s">
        <v>342</v>
      </c>
      <c r="E50" s="16"/>
      <c r="F50" s="31">
        <v>430.67</v>
      </c>
      <c r="G50" s="31"/>
      <c r="H50" s="61" t="s">
        <v>1226</v>
      </c>
      <c r="I50" s="16">
        <f t="shared" si="6"/>
        <v>0</v>
      </c>
      <c r="J50" s="16">
        <f t="shared" si="7"/>
        <v>0</v>
      </c>
      <c r="K50" s="16">
        <v>2</v>
      </c>
      <c r="L50" s="16">
        <v>1</v>
      </c>
      <c r="M50" s="16">
        <v>2</v>
      </c>
      <c r="N50" s="16">
        <f t="shared" si="5"/>
        <v>2</v>
      </c>
      <c r="O50" s="16" t="s">
        <v>320</v>
      </c>
      <c r="P50" s="68"/>
      <c r="T50" s="33"/>
      <c r="U50" s="64"/>
      <c r="V50" s="33"/>
      <c r="W50" s="34" t="str">
        <f>IFERROR((VLOOKUP($V$9:$V$191,$D$9:$F$208,3,FALSE)),"")</f>
        <v/>
      </c>
      <c r="X50" s="33"/>
      <c r="Y50" s="34"/>
      <c r="Z50" s="33"/>
      <c r="AA50" s="33"/>
      <c r="AB50" s="59"/>
    </row>
    <row r="51" spans="1:28" s="12" customFormat="1" ht="29.25" customHeight="1" x14ac:dyDescent="0.2">
      <c r="A51" s="16"/>
      <c r="B51" s="19" t="s">
        <v>347</v>
      </c>
      <c r="C51" s="16" t="s">
        <v>346</v>
      </c>
      <c r="D51" s="148" t="s">
        <v>345</v>
      </c>
      <c r="E51" s="16"/>
      <c r="F51" s="31">
        <v>57</v>
      </c>
      <c r="G51" s="31"/>
      <c r="H51" s="61" t="s">
        <v>1226</v>
      </c>
      <c r="I51" s="16">
        <f t="shared" si="6"/>
        <v>0</v>
      </c>
      <c r="J51" s="16">
        <f t="shared" si="7"/>
        <v>0</v>
      </c>
      <c r="K51" s="16">
        <v>4</v>
      </c>
      <c r="L51" s="16">
        <v>2</v>
      </c>
      <c r="M51" s="16">
        <v>4</v>
      </c>
      <c r="N51" s="16">
        <f t="shared" si="5"/>
        <v>4</v>
      </c>
      <c r="O51" s="16" t="s">
        <v>320</v>
      </c>
      <c r="P51" s="68"/>
      <c r="T51" s="33"/>
      <c r="U51" s="33"/>
      <c r="V51" s="33"/>
      <c r="W51" s="34" t="str">
        <f>IFERROR((VLOOKUP($V$9:$V$191,$D$9:$F$208,3,FALSE)),"")</f>
        <v/>
      </c>
      <c r="X51" s="33"/>
      <c r="Y51" s="34"/>
      <c r="Z51" s="33"/>
      <c r="AA51" s="33"/>
      <c r="AB51" s="58"/>
    </row>
    <row r="52" spans="1:28" s="12" customFormat="1" ht="29.25" customHeight="1" thickBot="1" x14ac:dyDescent="0.25">
      <c r="A52" s="16"/>
      <c r="B52" s="19" t="s">
        <v>287</v>
      </c>
      <c r="C52" s="16" t="s">
        <v>349</v>
      </c>
      <c r="D52" s="148" t="s">
        <v>348</v>
      </c>
      <c r="E52" s="16"/>
      <c r="F52" s="31">
        <v>86</v>
      </c>
      <c r="G52" s="31"/>
      <c r="H52" s="61" t="s">
        <v>1226</v>
      </c>
      <c r="I52" s="16">
        <f t="shared" si="6"/>
        <v>0</v>
      </c>
      <c r="J52" s="16">
        <f t="shared" si="7"/>
        <v>0</v>
      </c>
      <c r="K52" s="16">
        <v>1</v>
      </c>
      <c r="L52" s="16">
        <v>1</v>
      </c>
      <c r="M52" s="16">
        <v>1</v>
      </c>
      <c r="N52" s="16">
        <f t="shared" si="5"/>
        <v>1</v>
      </c>
      <c r="O52" s="16" t="s">
        <v>320</v>
      </c>
      <c r="P52" s="68"/>
      <c r="T52" s="33"/>
      <c r="U52" s="64"/>
      <c r="V52" s="33"/>
      <c r="W52" s="34" t="str">
        <f>IFERROR((VLOOKUP($V$9:$V$191,$D$9:$F$208,3,FALSE)),"")</f>
        <v/>
      </c>
      <c r="X52" s="33"/>
      <c r="Y52" s="34"/>
      <c r="Z52" s="33"/>
      <c r="AA52" s="33"/>
      <c r="AB52" s="59"/>
    </row>
    <row r="53" spans="1:28" s="12" customFormat="1" ht="29.25" customHeight="1" x14ac:dyDescent="0.2">
      <c r="A53" s="16"/>
      <c r="B53" s="19" t="s">
        <v>353</v>
      </c>
      <c r="C53" s="16" t="s">
        <v>351</v>
      </c>
      <c r="D53" s="148" t="s">
        <v>350</v>
      </c>
      <c r="E53" s="16"/>
      <c r="F53" s="31">
        <v>2698</v>
      </c>
      <c r="G53" s="31"/>
      <c r="H53" s="61" t="s">
        <v>1226</v>
      </c>
      <c r="I53" s="16">
        <f t="shared" si="6"/>
        <v>0</v>
      </c>
      <c r="J53" s="16">
        <f t="shared" si="7"/>
        <v>2</v>
      </c>
      <c r="K53" s="16">
        <v>8</v>
      </c>
      <c r="L53" s="16">
        <v>2</v>
      </c>
      <c r="M53" s="16">
        <v>4</v>
      </c>
      <c r="N53" s="16">
        <f t="shared" si="5"/>
        <v>6</v>
      </c>
      <c r="O53" s="16" t="s">
        <v>352</v>
      </c>
      <c r="P53" s="68"/>
      <c r="T53" s="33"/>
      <c r="U53" s="33"/>
      <c r="V53" s="33"/>
      <c r="W53" s="33" t="str">
        <f>IFERROR((VLOOKUP($U$9:$U$191,$D$9:$F$208,2,FALSE)),"")</f>
        <v/>
      </c>
      <c r="X53" s="33"/>
      <c r="Y53" s="34"/>
      <c r="Z53" s="33"/>
      <c r="AA53" s="33"/>
      <c r="AB53" s="26"/>
    </row>
    <row r="54" spans="1:28" s="12" customFormat="1" ht="29.25" customHeight="1" x14ac:dyDescent="0.2">
      <c r="A54" s="16"/>
      <c r="B54" s="19" t="s">
        <v>904</v>
      </c>
      <c r="C54" s="16" t="s">
        <v>355</v>
      </c>
      <c r="D54" s="148" t="s">
        <v>354</v>
      </c>
      <c r="E54" s="16" t="s">
        <v>1136</v>
      </c>
      <c r="F54" s="31">
        <v>2305</v>
      </c>
      <c r="G54" s="31"/>
      <c r="H54" s="61" t="s">
        <v>1226</v>
      </c>
      <c r="I54" s="16">
        <f t="shared" si="6"/>
        <v>0</v>
      </c>
      <c r="J54" s="16">
        <f t="shared" si="7"/>
        <v>0</v>
      </c>
      <c r="K54" s="16">
        <v>5</v>
      </c>
      <c r="L54" s="16">
        <v>2</v>
      </c>
      <c r="M54" s="16">
        <v>5</v>
      </c>
      <c r="N54" s="16">
        <f t="shared" si="5"/>
        <v>5</v>
      </c>
      <c r="O54" s="16" t="s">
        <v>352</v>
      </c>
      <c r="P54" s="68"/>
      <c r="T54" s="33"/>
      <c r="U54" s="33"/>
      <c r="V54" s="33"/>
      <c r="W54" s="33" t="str">
        <f>IFERROR((VLOOKUP($U$9:$U$191,$D$9:$F$208,2,FALSE)),"")</f>
        <v/>
      </c>
      <c r="X54" s="33"/>
      <c r="Y54" s="34"/>
      <c r="Z54" s="33"/>
      <c r="AA54" s="33"/>
      <c r="AB54" s="65"/>
    </row>
    <row r="55" spans="1:28" s="12" customFormat="1" ht="29.25" customHeight="1" x14ac:dyDescent="0.2">
      <c r="A55" s="16"/>
      <c r="B55" s="19" t="s">
        <v>356</v>
      </c>
      <c r="C55" s="16" t="s">
        <v>1005</v>
      </c>
      <c r="D55" s="148" t="s">
        <v>1006</v>
      </c>
      <c r="E55" s="16"/>
      <c r="F55" s="31">
        <v>4246.1970000000001</v>
      </c>
      <c r="G55" s="31"/>
      <c r="H55" s="61" t="s">
        <v>1137</v>
      </c>
      <c r="I55" s="16">
        <f t="shared" si="6"/>
        <v>0</v>
      </c>
      <c r="J55" s="16">
        <f t="shared" si="7"/>
        <v>0</v>
      </c>
      <c r="K55" s="16">
        <v>2</v>
      </c>
      <c r="L55" s="16">
        <v>1</v>
      </c>
      <c r="M55" s="16">
        <v>2</v>
      </c>
      <c r="N55" s="16">
        <f t="shared" si="5"/>
        <v>2</v>
      </c>
      <c r="O55" s="16" t="s">
        <v>352</v>
      </c>
      <c r="P55" s="68"/>
      <c r="T55" s="33"/>
      <c r="U55" s="33"/>
      <c r="V55" s="33"/>
      <c r="W55" s="33" t="str">
        <f>IFERROR((VLOOKUP($U$9:$U$191,$D$9:$F$208,2,FALSE)),"")</f>
        <v/>
      </c>
      <c r="X55" s="33"/>
      <c r="Y55" s="34"/>
      <c r="Z55" s="33"/>
      <c r="AA55" s="33"/>
      <c r="AB55" s="66"/>
    </row>
    <row r="56" spans="1:28" s="12" customFormat="1" ht="29.25" customHeight="1" x14ac:dyDescent="0.2">
      <c r="A56" s="16"/>
      <c r="B56" s="19" t="s">
        <v>359</v>
      </c>
      <c r="C56" s="16" t="s">
        <v>358</v>
      </c>
      <c r="D56" s="148" t="s">
        <v>357</v>
      </c>
      <c r="E56" s="16" t="s">
        <v>1148</v>
      </c>
      <c r="F56" s="31">
        <v>1452</v>
      </c>
      <c r="G56" s="31"/>
      <c r="H56" s="61" t="s">
        <v>1137</v>
      </c>
      <c r="I56" s="16">
        <f t="shared" si="6"/>
        <v>0</v>
      </c>
      <c r="J56" s="16">
        <f t="shared" si="7"/>
        <v>0</v>
      </c>
      <c r="K56" s="16">
        <v>1</v>
      </c>
      <c r="L56" s="16">
        <v>1</v>
      </c>
      <c r="M56" s="16">
        <v>2</v>
      </c>
      <c r="N56" s="16">
        <f t="shared" si="5"/>
        <v>1</v>
      </c>
      <c r="O56" s="16" t="s">
        <v>352</v>
      </c>
      <c r="P56" s="68"/>
      <c r="T56" s="33"/>
      <c r="U56" s="33"/>
      <c r="V56" s="33"/>
      <c r="W56" s="33" t="str">
        <f>IFERROR((VLOOKUP($U$9:$U$191,$D$9:$F$208,2,FALSE)),"")</f>
        <v/>
      </c>
      <c r="X56" s="33"/>
      <c r="Y56" s="34"/>
      <c r="Z56" s="33"/>
      <c r="AA56" s="33"/>
      <c r="AB56" s="65"/>
    </row>
    <row r="57" spans="1:28" s="12" customFormat="1" ht="29.25" customHeight="1" x14ac:dyDescent="0.2">
      <c r="A57" s="16"/>
      <c r="B57" s="19" t="s">
        <v>1486</v>
      </c>
      <c r="C57" s="16" t="s">
        <v>361</v>
      </c>
      <c r="D57" s="148" t="s">
        <v>360</v>
      </c>
      <c r="E57" s="16" t="s">
        <v>1136</v>
      </c>
      <c r="F57" s="31">
        <v>1730</v>
      </c>
      <c r="G57" s="31"/>
      <c r="H57" s="61" t="s">
        <v>1137</v>
      </c>
      <c r="I57" s="16">
        <f t="shared" si="6"/>
        <v>0</v>
      </c>
      <c r="J57" s="16">
        <f t="shared" si="7"/>
        <v>0</v>
      </c>
      <c r="K57" s="16">
        <v>9</v>
      </c>
      <c r="L57" s="16">
        <v>2</v>
      </c>
      <c r="M57" s="16">
        <v>9</v>
      </c>
      <c r="N57" s="16">
        <f t="shared" si="5"/>
        <v>9</v>
      </c>
      <c r="O57" s="16" t="s">
        <v>352</v>
      </c>
      <c r="P57" s="68"/>
      <c r="T57" s="33"/>
      <c r="U57" s="33"/>
      <c r="V57" s="33"/>
      <c r="W57" s="33" t="str">
        <f>IFERROR((VLOOKUP($U$9:$U$191,$D$9:$F$208,2,FALSE)),"")</f>
        <v/>
      </c>
      <c r="X57" s="33"/>
      <c r="Y57" s="34"/>
      <c r="Z57" s="33"/>
      <c r="AA57" s="33"/>
      <c r="AB57" s="66"/>
    </row>
    <row r="58" spans="1:28" s="12" customFormat="1" ht="29.25" customHeight="1" x14ac:dyDescent="0.2">
      <c r="A58" s="39" t="s">
        <v>911</v>
      </c>
      <c r="B58" s="19" t="s">
        <v>362</v>
      </c>
      <c r="C58" s="16" t="s">
        <v>1487</v>
      </c>
      <c r="D58" s="148" t="s">
        <v>1488</v>
      </c>
      <c r="E58" s="16" t="s">
        <v>1170</v>
      </c>
      <c r="F58" s="31">
        <v>1730</v>
      </c>
      <c r="G58" s="31"/>
      <c r="H58" s="61" t="s">
        <v>1137</v>
      </c>
      <c r="I58" s="16">
        <f t="shared" si="6"/>
        <v>0</v>
      </c>
      <c r="J58" s="16">
        <f t="shared" si="7"/>
        <v>0</v>
      </c>
      <c r="K58" s="16">
        <v>0</v>
      </c>
      <c r="L58" s="16">
        <v>1</v>
      </c>
      <c r="M58" s="16">
        <v>2</v>
      </c>
      <c r="N58" s="16">
        <f t="shared" ref="N58" si="11">K58+I58-J58</f>
        <v>0</v>
      </c>
      <c r="O58" s="16" t="s">
        <v>352</v>
      </c>
      <c r="P58" s="68"/>
      <c r="T58" s="33"/>
      <c r="U58" s="33"/>
      <c r="V58" s="33"/>
      <c r="W58" s="33" t="str">
        <f>IFERROR((VLOOKUP($U$9:$U$191,$D$9:$F$208,2,FALSE)),"")</f>
        <v/>
      </c>
      <c r="X58" s="33"/>
      <c r="Y58" s="34"/>
      <c r="Z58" s="33"/>
      <c r="AA58" s="33"/>
      <c r="AB58" s="65"/>
    </row>
    <row r="59" spans="1:28" s="12" customFormat="1" ht="29.25" customHeight="1" x14ac:dyDescent="0.2">
      <c r="A59" s="39" t="s">
        <v>911</v>
      </c>
      <c r="B59" s="19" t="s">
        <v>362</v>
      </c>
      <c r="C59" s="16" t="s">
        <v>364</v>
      </c>
      <c r="D59" s="148" t="s">
        <v>363</v>
      </c>
      <c r="E59" s="16" t="s">
        <v>1136</v>
      </c>
      <c r="F59" s="31">
        <v>1550</v>
      </c>
      <c r="G59" s="31"/>
      <c r="H59" s="61" t="s">
        <v>1228</v>
      </c>
      <c r="I59" s="16">
        <f t="shared" si="6"/>
        <v>0</v>
      </c>
      <c r="J59" s="16">
        <f t="shared" si="7"/>
        <v>0</v>
      </c>
      <c r="K59" s="16">
        <v>2</v>
      </c>
      <c r="L59" s="16">
        <v>1</v>
      </c>
      <c r="M59" s="16">
        <v>3</v>
      </c>
      <c r="N59" s="16">
        <f t="shared" si="5"/>
        <v>2</v>
      </c>
      <c r="O59" s="16" t="s">
        <v>352</v>
      </c>
      <c r="P59" s="68"/>
      <c r="T59" s="33"/>
      <c r="U59" s="33"/>
      <c r="V59" s="33"/>
      <c r="W59" s="33" t="str">
        <f>IFERROR((VLOOKUP($U$9:$U$191,$D$9:$F$208,2,FALSE)),"")</f>
        <v/>
      </c>
      <c r="X59" s="33"/>
      <c r="Y59" s="34"/>
      <c r="Z59" s="33"/>
      <c r="AA59" s="33"/>
      <c r="AB59" s="66"/>
    </row>
    <row r="60" spans="1:28" s="12" customFormat="1" ht="29.25" customHeight="1" x14ac:dyDescent="0.2">
      <c r="A60" s="16"/>
      <c r="B60" s="19" t="s">
        <v>367</v>
      </c>
      <c r="C60" s="16" t="s">
        <v>366</v>
      </c>
      <c r="D60" s="148" t="s">
        <v>365</v>
      </c>
      <c r="E60" s="16"/>
      <c r="F60" s="31">
        <v>2666</v>
      </c>
      <c r="G60" s="31"/>
      <c r="H60" s="61" t="s">
        <v>1228</v>
      </c>
      <c r="I60" s="16">
        <f t="shared" si="6"/>
        <v>0</v>
      </c>
      <c r="J60" s="16">
        <f t="shared" si="7"/>
        <v>0</v>
      </c>
      <c r="K60" s="16">
        <v>1</v>
      </c>
      <c r="L60" s="16">
        <v>2</v>
      </c>
      <c r="M60" s="16">
        <v>2</v>
      </c>
      <c r="N60" s="16">
        <f t="shared" si="5"/>
        <v>1</v>
      </c>
      <c r="O60" s="16" t="s">
        <v>352</v>
      </c>
      <c r="P60" s="68"/>
      <c r="T60" s="33"/>
      <c r="U60" s="33"/>
      <c r="V60" s="33"/>
      <c r="W60" s="33" t="str">
        <f>IFERROR((VLOOKUP($U$9:$U$191,$D$9:$F$208,2,FALSE)),"")</f>
        <v/>
      </c>
      <c r="X60" s="33"/>
      <c r="Y60" s="34"/>
      <c r="Z60" s="33"/>
      <c r="AA60" s="33"/>
      <c r="AB60" s="65"/>
    </row>
    <row r="61" spans="1:28" s="12" customFormat="1" ht="29.25" customHeight="1" x14ac:dyDescent="0.2">
      <c r="A61" s="16"/>
      <c r="B61" s="19" t="s">
        <v>901</v>
      </c>
      <c r="C61" s="16" t="s">
        <v>369</v>
      </c>
      <c r="D61" s="148" t="s">
        <v>368</v>
      </c>
      <c r="E61" s="16"/>
      <c r="F61" s="31">
        <v>541</v>
      </c>
      <c r="G61" s="31"/>
      <c r="H61" s="61" t="s">
        <v>1137</v>
      </c>
      <c r="I61" s="16">
        <f t="shared" si="6"/>
        <v>0</v>
      </c>
      <c r="J61" s="16">
        <f t="shared" si="7"/>
        <v>0</v>
      </c>
      <c r="K61" s="16">
        <v>1</v>
      </c>
      <c r="L61" s="16">
        <v>1</v>
      </c>
      <c r="M61" s="16">
        <v>2</v>
      </c>
      <c r="N61" s="16">
        <f t="shared" si="5"/>
        <v>1</v>
      </c>
      <c r="O61" s="16" t="s">
        <v>352</v>
      </c>
      <c r="P61" s="68"/>
      <c r="T61" s="33"/>
      <c r="U61" s="33"/>
      <c r="V61" s="33"/>
      <c r="W61" s="33" t="str">
        <f>IFERROR((VLOOKUP($U$9:$U$191,$D$9:$F$208,2,FALSE)),"")</f>
        <v/>
      </c>
      <c r="X61" s="33"/>
      <c r="Y61" s="34"/>
      <c r="Z61" s="33"/>
      <c r="AA61" s="33"/>
      <c r="AB61" s="66"/>
    </row>
    <row r="62" spans="1:28" s="12" customFormat="1" ht="29.25" customHeight="1" x14ac:dyDescent="0.2">
      <c r="A62" s="39" t="s">
        <v>911</v>
      </c>
      <c r="B62" s="19" t="s">
        <v>370</v>
      </c>
      <c r="C62" s="16" t="s">
        <v>1013</v>
      </c>
      <c r="D62" s="148" t="s">
        <v>1012</v>
      </c>
      <c r="E62" s="16"/>
      <c r="F62" s="31">
        <v>452</v>
      </c>
      <c r="G62" s="31"/>
      <c r="H62" s="61" t="s">
        <v>1137</v>
      </c>
      <c r="I62" s="16">
        <f t="shared" si="6"/>
        <v>0</v>
      </c>
      <c r="J62" s="16">
        <f t="shared" si="7"/>
        <v>0</v>
      </c>
      <c r="K62" s="16">
        <v>2</v>
      </c>
      <c r="L62" s="16">
        <v>1</v>
      </c>
      <c r="M62" s="16">
        <v>2</v>
      </c>
      <c r="N62" s="16">
        <f t="shared" si="5"/>
        <v>2</v>
      </c>
      <c r="O62" s="16" t="s">
        <v>352</v>
      </c>
      <c r="P62" s="68"/>
      <c r="T62" s="33"/>
      <c r="U62" s="33"/>
      <c r="V62" s="33"/>
      <c r="W62" s="33" t="str">
        <f>IFERROR((VLOOKUP($U$9:$U$191,$D$9:$F$208,2,FALSE)),"")</f>
        <v/>
      </c>
      <c r="X62" s="33"/>
      <c r="Y62" s="33"/>
      <c r="Z62" s="33"/>
      <c r="AA62" s="33"/>
      <c r="AB62" s="65"/>
    </row>
    <row r="63" spans="1:28" s="12" customFormat="1" ht="29.25" customHeight="1" thickBot="1" x14ac:dyDescent="0.25">
      <c r="A63" s="16"/>
      <c r="B63" s="16" t="s">
        <v>370</v>
      </c>
      <c r="C63" s="16" t="s">
        <v>870</v>
      </c>
      <c r="D63" s="148" t="s">
        <v>371</v>
      </c>
      <c r="E63" s="16" t="s">
        <v>1136</v>
      </c>
      <c r="F63" s="31">
        <v>1417.1</v>
      </c>
      <c r="G63" s="31"/>
      <c r="H63" s="61" t="s">
        <v>1228</v>
      </c>
      <c r="I63" s="16">
        <f t="shared" si="6"/>
        <v>0</v>
      </c>
      <c r="J63" s="16">
        <f t="shared" si="7"/>
        <v>0</v>
      </c>
      <c r="K63" s="16">
        <v>4</v>
      </c>
      <c r="L63" s="16">
        <v>1</v>
      </c>
      <c r="M63" s="16">
        <v>2</v>
      </c>
      <c r="N63" s="16">
        <f t="shared" si="5"/>
        <v>4</v>
      </c>
      <c r="O63" s="16" t="s">
        <v>352</v>
      </c>
      <c r="P63" s="71"/>
      <c r="T63" s="33"/>
      <c r="U63" s="33"/>
      <c r="V63" s="33"/>
      <c r="W63" s="33" t="str">
        <f>IFERROR((VLOOKUP($U$9:$U$191,$D$9:$F$208,2,FALSE)),"")</f>
        <v/>
      </c>
      <c r="X63" s="33"/>
      <c r="Y63" s="33"/>
      <c r="Z63" s="33"/>
      <c r="AA63" s="33"/>
      <c r="AB63" s="66"/>
    </row>
    <row r="64" spans="1:28" s="12" customFormat="1" ht="29.25" customHeight="1" x14ac:dyDescent="0.2">
      <c r="A64" s="16"/>
      <c r="B64" s="16" t="s">
        <v>372</v>
      </c>
      <c r="C64" s="16"/>
      <c r="D64" s="148" t="s">
        <v>899</v>
      </c>
      <c r="E64" s="16"/>
      <c r="F64" s="31">
        <v>1245</v>
      </c>
      <c r="G64" s="31"/>
      <c r="H64" s="61" t="s">
        <v>1137</v>
      </c>
      <c r="I64" s="16">
        <f t="shared" si="6"/>
        <v>0</v>
      </c>
      <c r="J64" s="16">
        <f t="shared" si="7"/>
        <v>0</v>
      </c>
      <c r="K64" s="16">
        <v>1</v>
      </c>
      <c r="L64" s="16">
        <v>1</v>
      </c>
      <c r="M64" s="16">
        <v>2</v>
      </c>
      <c r="N64" s="16">
        <f t="shared" si="5"/>
        <v>1</v>
      </c>
      <c r="O64" s="16" t="s">
        <v>352</v>
      </c>
      <c r="P64" s="67"/>
      <c r="T64" s="33"/>
      <c r="U64" s="33"/>
      <c r="V64" s="33"/>
      <c r="W64" s="33" t="str">
        <f>IFERROR((VLOOKUP($U$9:$U$191,$D$9:$F$208,2,FALSE)),"")</f>
        <v/>
      </c>
      <c r="X64" s="33"/>
      <c r="Y64" s="33"/>
      <c r="Z64" s="33"/>
      <c r="AA64" s="33"/>
      <c r="AB64" s="65"/>
    </row>
    <row r="65" spans="1:44" s="12" customFormat="1" ht="29.25" customHeight="1" x14ac:dyDescent="0.2">
      <c r="A65" s="39" t="s">
        <v>911</v>
      </c>
      <c r="B65" s="16" t="s">
        <v>374</v>
      </c>
      <c r="C65" s="16"/>
      <c r="D65" s="148" t="s">
        <v>373</v>
      </c>
      <c r="E65" s="16"/>
      <c r="F65" s="31">
        <v>1452</v>
      </c>
      <c r="G65" s="31"/>
      <c r="H65" s="61" t="s">
        <v>1137</v>
      </c>
      <c r="I65" s="16">
        <f t="shared" si="6"/>
        <v>0</v>
      </c>
      <c r="J65" s="16">
        <f t="shared" si="7"/>
        <v>0</v>
      </c>
      <c r="K65" s="16">
        <v>1</v>
      </c>
      <c r="L65" s="16">
        <v>1</v>
      </c>
      <c r="M65" s="16">
        <v>2</v>
      </c>
      <c r="N65" s="16">
        <f t="shared" si="5"/>
        <v>1</v>
      </c>
      <c r="O65" s="16" t="s">
        <v>352</v>
      </c>
      <c r="P65" s="68"/>
      <c r="T65" s="33"/>
      <c r="U65" s="33"/>
      <c r="V65" s="33"/>
      <c r="W65" s="33" t="str">
        <f>IFERROR((VLOOKUP($U$9:$U$191,$D$9:$F$208,2,FALSE)),"")</f>
        <v/>
      </c>
      <c r="X65" s="33"/>
      <c r="Y65" s="33"/>
      <c r="Z65" s="33"/>
      <c r="AA65" s="33"/>
      <c r="AB65" s="66"/>
    </row>
    <row r="66" spans="1:44" s="12" customFormat="1" ht="29.25" customHeight="1" x14ac:dyDescent="0.2">
      <c r="A66" s="16"/>
      <c r="B66" s="16"/>
      <c r="C66" s="16" t="s">
        <v>871</v>
      </c>
      <c r="D66" s="19" t="s">
        <v>375</v>
      </c>
      <c r="E66" s="16"/>
      <c r="F66" s="31">
        <v>0</v>
      </c>
      <c r="G66" s="31"/>
      <c r="H66" s="61" t="s">
        <v>1354</v>
      </c>
      <c r="I66" s="16">
        <f t="shared" si="6"/>
        <v>0</v>
      </c>
      <c r="J66" s="16">
        <f t="shared" si="7"/>
        <v>0</v>
      </c>
      <c r="K66" s="16">
        <v>1</v>
      </c>
      <c r="L66" s="16">
        <v>1</v>
      </c>
      <c r="M66" s="16">
        <v>2</v>
      </c>
      <c r="N66" s="16">
        <f t="shared" si="5"/>
        <v>1</v>
      </c>
      <c r="O66" s="16" t="s">
        <v>376</v>
      </c>
      <c r="P66" s="68"/>
      <c r="T66" s="33"/>
      <c r="U66" s="33"/>
      <c r="V66" s="33"/>
      <c r="W66" s="33"/>
      <c r="X66" s="33"/>
      <c r="Y66" s="33"/>
      <c r="Z66" s="33"/>
      <c r="AA66" s="33"/>
      <c r="AB66" s="65"/>
    </row>
    <row r="67" spans="1:44" s="12" customFormat="1" ht="29.25" customHeight="1" x14ac:dyDescent="0.2">
      <c r="A67" s="16"/>
      <c r="B67" s="16" t="s">
        <v>767</v>
      </c>
      <c r="C67" s="16" t="s">
        <v>872</v>
      </c>
      <c r="D67" s="19" t="s">
        <v>768</v>
      </c>
      <c r="E67" s="16" t="s">
        <v>1143</v>
      </c>
      <c r="F67" s="31">
        <v>1245</v>
      </c>
      <c r="G67" s="31"/>
      <c r="H67" s="61" t="s">
        <v>1137</v>
      </c>
      <c r="I67" s="16">
        <f t="shared" si="6"/>
        <v>0</v>
      </c>
      <c r="J67" s="16">
        <f t="shared" si="7"/>
        <v>0</v>
      </c>
      <c r="K67" s="16">
        <v>1</v>
      </c>
      <c r="L67" s="16">
        <v>1</v>
      </c>
      <c r="M67" s="16">
        <v>2</v>
      </c>
      <c r="N67" s="16">
        <f t="shared" si="5"/>
        <v>1</v>
      </c>
      <c r="O67" s="16" t="s">
        <v>376</v>
      </c>
      <c r="P67" s="68"/>
      <c r="T67" s="33"/>
      <c r="U67" s="33"/>
      <c r="V67" s="33"/>
      <c r="W67" s="33"/>
      <c r="X67" s="33"/>
      <c r="Y67" s="33"/>
      <c r="Z67" s="33"/>
      <c r="AA67" s="33"/>
      <c r="AB67" s="66"/>
    </row>
    <row r="68" spans="1:44" s="12" customFormat="1" ht="29.25" customHeight="1" x14ac:dyDescent="0.2">
      <c r="A68" s="39" t="s">
        <v>911</v>
      </c>
      <c r="B68" s="19" t="s">
        <v>377</v>
      </c>
      <c r="C68" s="16" t="s">
        <v>769</v>
      </c>
      <c r="D68" s="19" t="s">
        <v>1388</v>
      </c>
      <c r="E68" s="16"/>
      <c r="F68" s="31">
        <v>0</v>
      </c>
      <c r="G68" s="31"/>
      <c r="H68" s="61" t="s">
        <v>1137</v>
      </c>
      <c r="I68" s="16">
        <f t="shared" si="6"/>
        <v>0</v>
      </c>
      <c r="J68" s="16">
        <f t="shared" si="7"/>
        <v>0</v>
      </c>
      <c r="K68" s="16">
        <v>1</v>
      </c>
      <c r="L68" s="16">
        <v>1</v>
      </c>
      <c r="M68" s="16">
        <v>2</v>
      </c>
      <c r="N68" s="16">
        <f t="shared" si="5"/>
        <v>1</v>
      </c>
      <c r="O68" s="16" t="s">
        <v>376</v>
      </c>
      <c r="P68" s="68"/>
      <c r="T68" s="33"/>
      <c r="U68" s="33"/>
      <c r="V68" s="33"/>
      <c r="W68" s="33"/>
      <c r="X68" s="33"/>
      <c r="Y68" s="33"/>
      <c r="Z68" s="33"/>
      <c r="AA68" s="33"/>
      <c r="AB68" s="65"/>
    </row>
    <row r="69" spans="1:44" s="12" customFormat="1" ht="29.25" customHeight="1" x14ac:dyDescent="0.2">
      <c r="A69" s="16"/>
      <c r="B69" s="16" t="s">
        <v>379</v>
      </c>
      <c r="C69" s="16" t="s">
        <v>378</v>
      </c>
      <c r="D69" s="19" t="s">
        <v>1389</v>
      </c>
      <c r="E69" s="16"/>
      <c r="F69" s="31">
        <v>0</v>
      </c>
      <c r="G69" s="31"/>
      <c r="H69" s="61" t="s">
        <v>1228</v>
      </c>
      <c r="I69" s="16">
        <f t="shared" si="6"/>
        <v>0</v>
      </c>
      <c r="J69" s="16">
        <f t="shared" si="7"/>
        <v>0</v>
      </c>
      <c r="K69" s="16">
        <v>1</v>
      </c>
      <c r="L69" s="16">
        <v>1</v>
      </c>
      <c r="M69" s="16">
        <v>2</v>
      </c>
      <c r="N69" s="16">
        <f t="shared" si="5"/>
        <v>1</v>
      </c>
      <c r="O69" s="16" t="s">
        <v>376</v>
      </c>
      <c r="P69" s="68"/>
      <c r="T69" s="33"/>
      <c r="U69" s="33"/>
      <c r="V69" s="33"/>
      <c r="W69" s="33"/>
      <c r="X69" s="33"/>
      <c r="Y69" s="33"/>
      <c r="Z69" s="33"/>
      <c r="AA69" s="33"/>
      <c r="AB69" s="66"/>
    </row>
    <row r="70" spans="1:44" s="12" customFormat="1" ht="29.25" customHeight="1" x14ac:dyDescent="0.2">
      <c r="A70" s="16"/>
      <c r="B70" s="16" t="s">
        <v>381</v>
      </c>
      <c r="C70" s="16"/>
      <c r="D70" s="19" t="s">
        <v>380</v>
      </c>
      <c r="E70" s="16"/>
      <c r="F70" s="31">
        <v>1462</v>
      </c>
      <c r="G70" s="31"/>
      <c r="H70" s="61" t="s">
        <v>1137</v>
      </c>
      <c r="I70" s="16">
        <f t="shared" si="6"/>
        <v>0</v>
      </c>
      <c r="J70" s="16">
        <f t="shared" si="7"/>
        <v>0</v>
      </c>
      <c r="K70" s="16">
        <v>1</v>
      </c>
      <c r="L70" s="16">
        <v>1</v>
      </c>
      <c r="M70" s="16">
        <v>2</v>
      </c>
      <c r="N70" s="16">
        <f t="shared" si="5"/>
        <v>1</v>
      </c>
      <c r="O70" s="16" t="s">
        <v>376</v>
      </c>
      <c r="P70" s="68"/>
      <c r="T70" s="33"/>
      <c r="U70" s="33"/>
      <c r="V70" s="33"/>
      <c r="W70" s="33"/>
      <c r="X70" s="33"/>
      <c r="Y70" s="33"/>
      <c r="Z70" s="33"/>
      <c r="AA70" s="33"/>
      <c r="AB70" s="65"/>
    </row>
    <row r="71" spans="1:44" s="12" customFormat="1" ht="29.25" customHeight="1" x14ac:dyDescent="0.2">
      <c r="A71" s="16"/>
      <c r="B71" s="19" t="s">
        <v>185</v>
      </c>
      <c r="C71" s="16" t="s">
        <v>383</v>
      </c>
      <c r="D71" s="19" t="s">
        <v>382</v>
      </c>
      <c r="E71" s="16"/>
      <c r="F71" s="31">
        <v>2455</v>
      </c>
      <c r="G71" s="31"/>
      <c r="H71" s="61" t="s">
        <v>1137</v>
      </c>
      <c r="I71" s="16">
        <f t="shared" si="6"/>
        <v>0</v>
      </c>
      <c r="J71" s="16">
        <f t="shared" si="7"/>
        <v>0</v>
      </c>
      <c r="K71" s="16">
        <v>3</v>
      </c>
      <c r="L71" s="16">
        <v>1</v>
      </c>
      <c r="M71" s="16">
        <v>3</v>
      </c>
      <c r="N71" s="16">
        <f t="shared" si="5"/>
        <v>3</v>
      </c>
      <c r="O71" s="16" t="s">
        <v>384</v>
      </c>
      <c r="P71" s="68"/>
      <c r="Q71" s="16"/>
      <c r="R71" s="16"/>
      <c r="S71" s="16"/>
      <c r="T71" s="33"/>
      <c r="U71" s="33"/>
      <c r="V71" s="33"/>
      <c r="W71" s="33"/>
      <c r="X71" s="33"/>
      <c r="Y71" s="33"/>
      <c r="Z71" s="33"/>
      <c r="AA71" s="33"/>
      <c r="AB71" s="66"/>
      <c r="AC71" s="16">
        <v>2</v>
      </c>
      <c r="AD71" s="16">
        <f>AA72+Y72-Z72</f>
        <v>3</v>
      </c>
      <c r="AE71" s="16" t="s">
        <v>387</v>
      </c>
      <c r="AF71" s="68"/>
      <c r="AJ71" s="33"/>
      <c r="AK71" s="33"/>
      <c r="AL71" s="33"/>
      <c r="AM71" s="33"/>
      <c r="AN71" s="33"/>
      <c r="AO71" s="33"/>
      <c r="AP71" s="33"/>
      <c r="AQ71" s="33"/>
      <c r="AR71" s="65"/>
    </row>
    <row r="72" spans="1:44" s="12" customFormat="1" ht="29.25" customHeight="1" x14ac:dyDescent="0.2">
      <c r="A72" s="16"/>
      <c r="B72" s="19" t="s">
        <v>185</v>
      </c>
      <c r="C72" s="16" t="s">
        <v>386</v>
      </c>
      <c r="D72" s="184" t="s">
        <v>385</v>
      </c>
      <c r="E72" s="16" t="s">
        <v>1149</v>
      </c>
      <c r="F72" s="31">
        <v>1522</v>
      </c>
      <c r="G72" s="31"/>
      <c r="H72" s="61" t="s">
        <v>1137</v>
      </c>
      <c r="I72" s="16">
        <f t="shared" si="6"/>
        <v>0</v>
      </c>
      <c r="J72" s="16">
        <f t="shared" si="7"/>
        <v>0</v>
      </c>
      <c r="K72" s="16">
        <v>1</v>
      </c>
      <c r="L72" s="16">
        <v>1</v>
      </c>
      <c r="M72" s="16">
        <v>2</v>
      </c>
      <c r="N72" s="16">
        <f t="shared" si="5"/>
        <v>1</v>
      </c>
      <c r="O72" s="16" t="s">
        <v>387</v>
      </c>
      <c r="P72" s="68"/>
      <c r="T72" s="16"/>
      <c r="U72" s="16"/>
      <c r="V72" s="31"/>
      <c r="W72" s="31"/>
      <c r="X72" s="61"/>
      <c r="Y72" s="16">
        <f>+SUMIFS($X$9:$X$191,$T$9:$T$191,"ENTRADA",$U$9:$U$191,S71)</f>
        <v>0</v>
      </c>
      <c r="Z72" s="16">
        <f>SUMIFS($X$9:$X$191,$T$9:$T$191,"SALIDA",$U$9:$U$191,S71)</f>
        <v>0</v>
      </c>
      <c r="AA72" s="16">
        <v>3</v>
      </c>
      <c r="AB72" s="16">
        <v>1</v>
      </c>
    </row>
    <row r="73" spans="1:44" s="12" customFormat="1" ht="29.25" customHeight="1" x14ac:dyDescent="0.2">
      <c r="A73" s="16"/>
      <c r="B73" s="16" t="s">
        <v>185</v>
      </c>
      <c r="C73" s="16" t="s">
        <v>389</v>
      </c>
      <c r="D73" s="184" t="s">
        <v>388</v>
      </c>
      <c r="E73" s="16"/>
      <c r="F73" s="31">
        <v>4523</v>
      </c>
      <c r="G73" s="31"/>
      <c r="H73" s="61" t="s">
        <v>1137</v>
      </c>
      <c r="I73" s="16">
        <f t="shared" si="6"/>
        <v>0</v>
      </c>
      <c r="J73" s="16">
        <f t="shared" si="7"/>
        <v>0</v>
      </c>
      <c r="K73" s="16">
        <v>1</v>
      </c>
      <c r="L73" s="16">
        <v>1</v>
      </c>
      <c r="M73" s="16">
        <v>2</v>
      </c>
      <c r="N73" s="16">
        <f t="shared" ref="N73:N109" si="12">K73+I73-J73</f>
        <v>1</v>
      </c>
      <c r="O73" s="16" t="s">
        <v>387</v>
      </c>
      <c r="P73" s="68"/>
      <c r="T73" s="33"/>
      <c r="U73" s="33"/>
      <c r="V73" s="33"/>
      <c r="W73" s="33"/>
      <c r="X73" s="33"/>
      <c r="Y73" s="33"/>
      <c r="Z73" s="33"/>
      <c r="AA73" s="33"/>
      <c r="AB73" s="66"/>
    </row>
    <row r="74" spans="1:44" s="12" customFormat="1" ht="29.25" customHeight="1" x14ac:dyDescent="0.2">
      <c r="A74" s="16"/>
      <c r="B74" s="19" t="s">
        <v>391</v>
      </c>
      <c r="C74" s="16" t="s">
        <v>390</v>
      </c>
      <c r="D74" s="184" t="s">
        <v>1646</v>
      </c>
      <c r="E74" s="16"/>
      <c r="F74" s="31"/>
      <c r="G74" s="31"/>
      <c r="H74" s="61" t="s">
        <v>1137</v>
      </c>
      <c r="I74" s="16">
        <f t="shared" ref="I74:I108" si="13">+SUMIFS($X$9:$X$191,$T$9:$T$191,"ENTRADA",$U$9:$U$191,C74)</f>
        <v>1</v>
      </c>
      <c r="J74" s="16">
        <f t="shared" ref="J74:J108" si="14">SUMIFS($X$9:$X$191,$T$9:$T$191,"SALIDA",$U$9:$U$191,C74)</f>
        <v>0</v>
      </c>
      <c r="K74" s="16">
        <v>0</v>
      </c>
      <c r="L74" s="16">
        <v>1</v>
      </c>
      <c r="M74" s="16">
        <v>2</v>
      </c>
      <c r="N74" s="16">
        <f t="shared" si="12"/>
        <v>1</v>
      </c>
      <c r="O74" s="16" t="s">
        <v>387</v>
      </c>
      <c r="P74" s="68"/>
      <c r="T74" s="33"/>
      <c r="U74" s="33"/>
      <c r="V74" s="33"/>
      <c r="W74" s="33"/>
      <c r="X74" s="33"/>
      <c r="Y74" s="33"/>
      <c r="Z74" s="33"/>
      <c r="AA74" s="33"/>
      <c r="AB74" s="65"/>
    </row>
    <row r="75" spans="1:44" s="12" customFormat="1" ht="29.25" customHeight="1" x14ac:dyDescent="0.2">
      <c r="A75" s="16"/>
      <c r="B75" s="19" t="s">
        <v>394</v>
      </c>
      <c r="C75" s="16" t="s">
        <v>393</v>
      </c>
      <c r="D75" s="184" t="s">
        <v>392</v>
      </c>
      <c r="E75" s="16"/>
      <c r="F75" s="31">
        <v>226</v>
      </c>
      <c r="G75" s="31"/>
      <c r="H75" s="61" t="s">
        <v>1137</v>
      </c>
      <c r="I75" s="16">
        <f t="shared" si="13"/>
        <v>0</v>
      </c>
      <c r="J75" s="16">
        <f t="shared" si="14"/>
        <v>0</v>
      </c>
      <c r="K75" s="16">
        <v>1</v>
      </c>
      <c r="L75" s="16">
        <v>1</v>
      </c>
      <c r="M75" s="16">
        <v>3</v>
      </c>
      <c r="N75" s="16">
        <f t="shared" si="12"/>
        <v>1</v>
      </c>
      <c r="O75" s="16" t="s">
        <v>387</v>
      </c>
      <c r="P75" s="68"/>
      <c r="T75" s="33"/>
      <c r="U75" s="33"/>
      <c r="V75" s="33"/>
      <c r="W75" s="33"/>
      <c r="X75" s="33"/>
      <c r="Y75" s="33"/>
      <c r="Z75" s="33"/>
      <c r="AA75" s="33"/>
      <c r="AB75" s="66"/>
    </row>
    <row r="76" spans="1:44" s="12" customFormat="1" ht="29.25" customHeight="1" x14ac:dyDescent="0.2">
      <c r="A76" s="16"/>
      <c r="B76" s="19" t="s">
        <v>185</v>
      </c>
      <c r="C76" s="16" t="s">
        <v>396</v>
      </c>
      <c r="D76" s="184" t="s">
        <v>395</v>
      </c>
      <c r="E76" s="16"/>
      <c r="F76" s="31">
        <v>1523</v>
      </c>
      <c r="G76" s="31"/>
      <c r="H76" s="61" t="s">
        <v>1137</v>
      </c>
      <c r="I76" s="16">
        <f t="shared" si="13"/>
        <v>0</v>
      </c>
      <c r="J76" s="16">
        <f t="shared" si="14"/>
        <v>0</v>
      </c>
      <c r="K76" s="16">
        <v>1</v>
      </c>
      <c r="L76" s="16">
        <v>1</v>
      </c>
      <c r="M76" s="16">
        <v>2</v>
      </c>
      <c r="N76" s="16">
        <f t="shared" si="12"/>
        <v>1</v>
      </c>
      <c r="O76" s="16" t="s">
        <v>387</v>
      </c>
      <c r="P76" s="68"/>
      <c r="T76" s="33"/>
      <c r="U76" s="33"/>
      <c r="V76" s="33"/>
      <c r="W76" s="33"/>
      <c r="X76" s="33"/>
      <c r="Y76" s="33"/>
      <c r="Z76" s="33"/>
      <c r="AA76" s="33"/>
      <c r="AB76" s="65"/>
    </row>
    <row r="77" spans="1:44" s="12" customFormat="1" ht="29.25" customHeight="1" x14ac:dyDescent="0.2">
      <c r="A77" s="39" t="s">
        <v>911</v>
      </c>
      <c r="B77" s="19" t="s">
        <v>185</v>
      </c>
      <c r="C77" s="16" t="s">
        <v>398</v>
      </c>
      <c r="D77" s="184" t="s">
        <v>397</v>
      </c>
      <c r="E77" s="16"/>
      <c r="F77" s="31">
        <v>4523</v>
      </c>
      <c r="G77" s="31"/>
      <c r="H77" s="61" t="s">
        <v>1137</v>
      </c>
      <c r="I77" s="16">
        <f t="shared" si="13"/>
        <v>0</v>
      </c>
      <c r="J77" s="16">
        <f t="shared" si="14"/>
        <v>0</v>
      </c>
      <c r="K77" s="16">
        <v>1</v>
      </c>
      <c r="L77" s="16">
        <v>1</v>
      </c>
      <c r="M77" s="16">
        <v>2</v>
      </c>
      <c r="N77" s="16">
        <f t="shared" si="12"/>
        <v>1</v>
      </c>
      <c r="O77" s="16" t="s">
        <v>387</v>
      </c>
      <c r="P77" s="68"/>
      <c r="T77" s="33"/>
      <c r="U77" s="33"/>
      <c r="V77" s="33"/>
      <c r="W77" s="33"/>
      <c r="X77" s="33"/>
      <c r="Y77" s="33"/>
      <c r="Z77" s="33"/>
      <c r="AA77" s="33"/>
      <c r="AB77" s="66"/>
    </row>
    <row r="78" spans="1:44" s="12" customFormat="1" ht="29.25" customHeight="1" x14ac:dyDescent="0.2">
      <c r="A78" s="39" t="s">
        <v>911</v>
      </c>
      <c r="B78" s="19" t="s">
        <v>202</v>
      </c>
      <c r="C78" s="16" t="s">
        <v>400</v>
      </c>
      <c r="D78" s="184" t="s">
        <v>399</v>
      </c>
      <c r="E78" s="16"/>
      <c r="F78" s="31">
        <v>4822</v>
      </c>
      <c r="G78" s="31"/>
      <c r="H78" s="61" t="s">
        <v>1228</v>
      </c>
      <c r="I78" s="16">
        <f t="shared" si="13"/>
        <v>0</v>
      </c>
      <c r="J78" s="16">
        <f t="shared" si="14"/>
        <v>0</v>
      </c>
      <c r="K78" s="16">
        <v>1</v>
      </c>
      <c r="L78" s="16">
        <v>1</v>
      </c>
      <c r="M78" s="16">
        <v>2</v>
      </c>
      <c r="N78" s="16">
        <f t="shared" si="12"/>
        <v>1</v>
      </c>
      <c r="O78" s="16" t="s">
        <v>387</v>
      </c>
      <c r="P78" s="68"/>
      <c r="T78" s="33"/>
      <c r="U78" s="33"/>
      <c r="V78" s="33"/>
      <c r="W78" s="33"/>
      <c r="X78" s="33"/>
      <c r="Y78" s="33"/>
      <c r="Z78" s="33"/>
      <c r="AA78" s="33"/>
      <c r="AB78" s="65"/>
    </row>
    <row r="79" spans="1:44" s="12" customFormat="1" ht="29.25" customHeight="1" x14ac:dyDescent="0.2">
      <c r="A79" s="16"/>
      <c r="B79" s="19" t="s">
        <v>403</v>
      </c>
      <c r="C79" s="16" t="s">
        <v>402</v>
      </c>
      <c r="D79" s="184" t="s">
        <v>401</v>
      </c>
      <c r="E79" s="16"/>
      <c r="F79" s="31">
        <v>263</v>
      </c>
      <c r="G79" s="31"/>
      <c r="H79" s="61" t="s">
        <v>1228</v>
      </c>
      <c r="I79" s="16">
        <f t="shared" si="13"/>
        <v>0</v>
      </c>
      <c r="J79" s="16">
        <f t="shared" si="14"/>
        <v>0</v>
      </c>
      <c r="K79" s="16">
        <v>3</v>
      </c>
      <c r="L79" s="16">
        <v>1</v>
      </c>
      <c r="M79" s="16">
        <v>3</v>
      </c>
      <c r="N79" s="16">
        <f t="shared" si="12"/>
        <v>3</v>
      </c>
      <c r="O79" s="16" t="s">
        <v>387</v>
      </c>
      <c r="P79" s="68"/>
      <c r="T79" s="33"/>
      <c r="U79" s="33"/>
      <c r="V79" s="33"/>
      <c r="W79" s="33"/>
      <c r="X79" s="33"/>
      <c r="Y79" s="33"/>
      <c r="Z79" s="33"/>
      <c r="AA79" s="33"/>
      <c r="AB79" s="66"/>
    </row>
    <row r="80" spans="1:44" s="12" customFormat="1" ht="29.25" customHeight="1" x14ac:dyDescent="0.2">
      <c r="A80" s="16"/>
      <c r="B80" s="19" t="s">
        <v>403</v>
      </c>
      <c r="C80" s="16" t="s">
        <v>405</v>
      </c>
      <c r="D80" s="184" t="s">
        <v>404</v>
      </c>
      <c r="E80" s="16"/>
      <c r="F80" s="31">
        <v>2152</v>
      </c>
      <c r="G80" s="31"/>
      <c r="H80" s="61" t="s">
        <v>1137</v>
      </c>
      <c r="I80" s="16">
        <f t="shared" si="13"/>
        <v>0</v>
      </c>
      <c r="J80" s="16">
        <f t="shared" si="14"/>
        <v>0</v>
      </c>
      <c r="K80" s="16">
        <v>2</v>
      </c>
      <c r="L80" s="16">
        <v>1</v>
      </c>
      <c r="M80" s="16">
        <v>2</v>
      </c>
      <c r="N80" s="16">
        <f t="shared" si="12"/>
        <v>2</v>
      </c>
      <c r="O80" s="16" t="s">
        <v>387</v>
      </c>
      <c r="P80" s="68"/>
      <c r="T80" s="33"/>
      <c r="U80" s="33"/>
      <c r="V80" s="33"/>
      <c r="W80" s="33"/>
      <c r="X80" s="33"/>
      <c r="Y80" s="33"/>
      <c r="Z80" s="33"/>
      <c r="AA80" s="33"/>
      <c r="AB80" s="65"/>
    </row>
    <row r="81" spans="1:28" s="12" customFormat="1" ht="29.25" customHeight="1" x14ac:dyDescent="0.2">
      <c r="B81" s="19" t="s">
        <v>772</v>
      </c>
      <c r="C81" s="16" t="s">
        <v>1360</v>
      </c>
      <c r="D81" s="184" t="s">
        <v>1361</v>
      </c>
      <c r="E81" s="16"/>
      <c r="F81" s="31">
        <f>G81*17</f>
        <v>1181.5</v>
      </c>
      <c r="G81" s="31">
        <v>69.5</v>
      </c>
      <c r="H81" s="61" t="s">
        <v>1137</v>
      </c>
      <c r="I81" s="16">
        <f t="shared" si="13"/>
        <v>0</v>
      </c>
      <c r="J81" s="16">
        <f t="shared" si="14"/>
        <v>0</v>
      </c>
      <c r="K81" s="16">
        <v>2</v>
      </c>
      <c r="L81" s="16">
        <v>1</v>
      </c>
      <c r="M81" s="16">
        <v>2</v>
      </c>
      <c r="N81" s="16">
        <f t="shared" si="12"/>
        <v>2</v>
      </c>
      <c r="O81" s="16" t="s">
        <v>387</v>
      </c>
      <c r="P81" s="68"/>
      <c r="T81" s="33"/>
      <c r="U81" s="33"/>
      <c r="V81" s="33"/>
      <c r="W81" s="33"/>
      <c r="X81" s="33"/>
      <c r="Y81" s="33"/>
      <c r="Z81" s="33"/>
      <c r="AA81" s="33"/>
      <c r="AB81" s="66"/>
    </row>
    <row r="82" spans="1:28" s="12" customFormat="1" ht="29.25" customHeight="1" x14ac:dyDescent="0.2">
      <c r="A82" s="16"/>
      <c r="B82" s="19" t="s">
        <v>403</v>
      </c>
      <c r="C82" s="16" t="s">
        <v>774</v>
      </c>
      <c r="D82" s="184" t="s">
        <v>773</v>
      </c>
      <c r="E82" s="16"/>
      <c r="F82" s="31">
        <v>1443</v>
      </c>
      <c r="G82" s="31"/>
      <c r="H82" s="61" t="s">
        <v>1137</v>
      </c>
      <c r="I82" s="16">
        <f t="shared" si="13"/>
        <v>0</v>
      </c>
      <c r="J82" s="16">
        <f t="shared" si="14"/>
        <v>0</v>
      </c>
      <c r="K82" s="16">
        <v>1</v>
      </c>
      <c r="L82" s="16">
        <v>1</v>
      </c>
      <c r="M82" s="16">
        <v>2</v>
      </c>
      <c r="N82" s="16">
        <f t="shared" si="12"/>
        <v>1</v>
      </c>
      <c r="O82" s="16" t="s">
        <v>387</v>
      </c>
      <c r="P82" s="68"/>
      <c r="T82" s="33"/>
      <c r="U82" s="33"/>
      <c r="V82" s="33"/>
      <c r="W82" s="33"/>
      <c r="X82" s="33"/>
      <c r="Y82" s="33"/>
      <c r="Z82" s="33"/>
      <c r="AA82" s="33"/>
      <c r="AB82" s="65"/>
    </row>
    <row r="83" spans="1:28" s="12" customFormat="1" ht="29.25" customHeight="1" x14ac:dyDescent="0.2">
      <c r="A83" s="39" t="s">
        <v>911</v>
      </c>
      <c r="B83" s="19" t="s">
        <v>1407</v>
      </c>
      <c r="C83" s="16" t="s">
        <v>1506</v>
      </c>
      <c r="D83" s="184" t="s">
        <v>406</v>
      </c>
      <c r="E83" s="16"/>
      <c r="F83" s="31">
        <v>2152</v>
      </c>
      <c r="G83" s="31"/>
      <c r="H83" s="61" t="s">
        <v>1228</v>
      </c>
      <c r="I83" s="16">
        <f t="shared" si="13"/>
        <v>0</v>
      </c>
      <c r="J83" s="16">
        <f t="shared" si="14"/>
        <v>0</v>
      </c>
      <c r="K83" s="16">
        <v>3</v>
      </c>
      <c r="L83" s="16">
        <v>1</v>
      </c>
      <c r="M83" s="16">
        <v>3</v>
      </c>
      <c r="N83" s="16">
        <f t="shared" si="12"/>
        <v>3</v>
      </c>
      <c r="O83" s="16" t="s">
        <v>387</v>
      </c>
      <c r="P83" s="68"/>
      <c r="T83" s="33"/>
      <c r="U83" s="33"/>
      <c r="V83" s="33"/>
      <c r="W83" s="33"/>
      <c r="X83" s="33"/>
      <c r="Y83" s="33"/>
      <c r="Z83" s="33"/>
      <c r="AA83" s="33"/>
      <c r="AB83" s="66"/>
    </row>
    <row r="84" spans="1:28" s="12" customFormat="1" ht="29.25" customHeight="1" x14ac:dyDescent="0.2">
      <c r="A84" s="16"/>
      <c r="B84" s="19" t="s">
        <v>1559</v>
      </c>
      <c r="C84" s="16" t="s">
        <v>1408</v>
      </c>
      <c r="D84" s="184" t="s">
        <v>1409</v>
      </c>
      <c r="E84" s="16" t="s">
        <v>1168</v>
      </c>
      <c r="F84" s="31">
        <f>G84*18</f>
        <v>24983.64</v>
      </c>
      <c r="G84" s="31">
        <v>1387.98</v>
      </c>
      <c r="H84" s="61" t="s">
        <v>1228</v>
      </c>
      <c r="I84" s="16">
        <f t="shared" si="13"/>
        <v>0</v>
      </c>
      <c r="J84" s="16">
        <f t="shared" si="14"/>
        <v>0</v>
      </c>
      <c r="K84" s="16">
        <v>1</v>
      </c>
      <c r="L84" s="16">
        <v>1</v>
      </c>
      <c r="M84" s="16">
        <v>2</v>
      </c>
      <c r="N84" s="16">
        <f t="shared" si="12"/>
        <v>1</v>
      </c>
      <c r="O84" s="16" t="s">
        <v>387</v>
      </c>
      <c r="P84" s="68"/>
      <c r="T84" s="33"/>
      <c r="U84" s="33"/>
      <c r="V84" s="33"/>
      <c r="W84" s="33"/>
      <c r="X84" s="33"/>
      <c r="Y84" s="33"/>
      <c r="Z84" s="33"/>
      <c r="AA84" s="33"/>
      <c r="AB84" s="65"/>
    </row>
    <row r="85" spans="1:28" s="12" customFormat="1" ht="29.25" customHeight="1" x14ac:dyDescent="0.2">
      <c r="A85" s="16"/>
      <c r="B85" s="19" t="s">
        <v>1556</v>
      </c>
      <c r="C85" s="16" t="s">
        <v>1560</v>
      </c>
      <c r="D85" s="184" t="s">
        <v>1561</v>
      </c>
      <c r="E85" s="16" t="s">
        <v>1034</v>
      </c>
      <c r="F85" s="31">
        <f>G85*18</f>
        <v>4856.4000000000005</v>
      </c>
      <c r="G85" s="31">
        <v>269.8</v>
      </c>
      <c r="H85" s="61" t="s">
        <v>1137</v>
      </c>
      <c r="I85" s="16">
        <f t="shared" ref="I85" si="15">+SUMIFS($X$9:$X$191,$T$9:$T$191,"ENTRADA",$U$9:$U$191,C85)</f>
        <v>1</v>
      </c>
      <c r="J85" s="16">
        <f t="shared" ref="J85" si="16">SUMIFS($X$9:$X$191,$T$9:$T$191,"SALIDA",$U$9:$U$191,C85)</f>
        <v>0</v>
      </c>
      <c r="K85" s="16">
        <v>0</v>
      </c>
      <c r="L85" s="16">
        <v>1</v>
      </c>
      <c r="M85" s="16">
        <v>2</v>
      </c>
      <c r="N85" s="16">
        <f t="shared" ref="N85" si="17">K85+I85-J85</f>
        <v>1</v>
      </c>
      <c r="O85" s="16" t="s">
        <v>387</v>
      </c>
      <c r="P85" s="68"/>
      <c r="T85" s="33"/>
      <c r="U85" s="33"/>
      <c r="V85" s="33"/>
      <c r="W85" s="33"/>
      <c r="X85" s="33"/>
      <c r="Y85" s="33"/>
      <c r="Z85" s="33"/>
      <c r="AA85" s="33"/>
      <c r="AB85" s="66"/>
    </row>
    <row r="86" spans="1:28" s="12" customFormat="1" ht="29.25" customHeight="1" x14ac:dyDescent="0.2">
      <c r="A86" s="16"/>
      <c r="B86" s="19" t="s">
        <v>407</v>
      </c>
      <c r="C86" s="16" t="s">
        <v>1557</v>
      </c>
      <c r="D86" s="184" t="s">
        <v>1558</v>
      </c>
      <c r="E86" s="16" t="s">
        <v>1168</v>
      </c>
      <c r="F86" s="31">
        <f>G86*18</f>
        <v>3810.6</v>
      </c>
      <c r="G86" s="31">
        <v>211.7</v>
      </c>
      <c r="H86" s="61" t="s">
        <v>1140</v>
      </c>
      <c r="I86" s="16">
        <f t="shared" ref="I86" si="18">+SUMIFS($X$9:$X$191,$T$9:$T$191,"ENTRADA",$U$9:$U$191,C86)</f>
        <v>4</v>
      </c>
      <c r="J86" s="16">
        <f t="shared" ref="J86" si="19">SUMIFS($X$9:$X$191,$T$9:$T$191,"SALIDA",$U$9:$U$191,C86)</f>
        <v>0</v>
      </c>
      <c r="K86" s="16">
        <v>0</v>
      </c>
      <c r="L86" s="16">
        <v>1</v>
      </c>
      <c r="M86" s="16">
        <v>2</v>
      </c>
      <c r="N86" s="16">
        <f t="shared" ref="N86" si="20">K86+I86-J86</f>
        <v>4</v>
      </c>
      <c r="O86" s="16" t="s">
        <v>410</v>
      </c>
      <c r="P86" s="68"/>
      <c r="T86" s="33"/>
      <c r="U86" s="33"/>
      <c r="V86" s="33"/>
      <c r="W86" s="33"/>
      <c r="X86" s="33"/>
      <c r="Y86" s="33"/>
      <c r="Z86" s="33"/>
      <c r="AA86" s="33"/>
      <c r="AB86" s="65"/>
    </row>
    <row r="87" spans="1:28" s="12" customFormat="1" ht="29.25" customHeight="1" x14ac:dyDescent="0.2">
      <c r="A87" s="16"/>
      <c r="B87" s="19" t="s">
        <v>407</v>
      </c>
      <c r="C87" s="16" t="s">
        <v>409</v>
      </c>
      <c r="D87" s="184" t="s">
        <v>408</v>
      </c>
      <c r="E87" s="16"/>
      <c r="F87" s="31">
        <v>1533</v>
      </c>
      <c r="G87" s="31"/>
      <c r="H87" s="61" t="s">
        <v>1139</v>
      </c>
      <c r="I87" s="16">
        <f t="shared" si="13"/>
        <v>0</v>
      </c>
      <c r="J87" s="16">
        <f t="shared" si="14"/>
        <v>0</v>
      </c>
      <c r="K87" s="16">
        <v>2</v>
      </c>
      <c r="L87" s="16">
        <v>1</v>
      </c>
      <c r="M87" s="16">
        <v>3</v>
      </c>
      <c r="N87" s="16">
        <f t="shared" si="12"/>
        <v>2</v>
      </c>
      <c r="O87" s="16" t="s">
        <v>410</v>
      </c>
      <c r="P87" s="68"/>
      <c r="T87" s="33"/>
      <c r="U87" s="33"/>
      <c r="V87" s="33"/>
      <c r="W87" s="33"/>
      <c r="X87" s="33"/>
      <c r="Y87" s="33"/>
      <c r="Z87" s="33"/>
      <c r="AA87" s="33"/>
      <c r="AB87" s="66"/>
    </row>
    <row r="88" spans="1:28" s="12" customFormat="1" ht="29.25" customHeight="1" x14ac:dyDescent="0.2">
      <c r="A88" s="16"/>
      <c r="B88" s="16" t="s">
        <v>407</v>
      </c>
      <c r="C88" s="16" t="s">
        <v>412</v>
      </c>
      <c r="D88" s="184" t="s">
        <v>411</v>
      </c>
      <c r="E88" s="16"/>
      <c r="F88" s="31">
        <v>4185</v>
      </c>
      <c r="G88" s="31"/>
      <c r="H88" s="61" t="s">
        <v>1137</v>
      </c>
      <c r="I88" s="16">
        <f t="shared" si="13"/>
        <v>0</v>
      </c>
      <c r="J88" s="16">
        <f t="shared" si="14"/>
        <v>0</v>
      </c>
      <c r="K88" s="16">
        <v>1</v>
      </c>
      <c r="L88" s="16">
        <v>1</v>
      </c>
      <c r="M88" s="16">
        <v>3</v>
      </c>
      <c r="N88" s="16">
        <f t="shared" si="12"/>
        <v>1</v>
      </c>
      <c r="O88" s="16" t="s">
        <v>410</v>
      </c>
      <c r="P88" s="68"/>
      <c r="T88" s="33"/>
      <c r="U88" s="33"/>
      <c r="V88" s="33"/>
      <c r="W88" s="33"/>
      <c r="X88" s="33"/>
      <c r="Y88" s="33"/>
      <c r="Z88" s="33"/>
      <c r="AA88" s="33"/>
      <c r="AB88" s="65"/>
    </row>
    <row r="89" spans="1:28" s="12" customFormat="1" ht="29.25" customHeight="1" x14ac:dyDescent="0.2">
      <c r="A89" s="16"/>
      <c r="B89" s="19" t="s">
        <v>414</v>
      </c>
      <c r="C89" s="16" t="s">
        <v>873</v>
      </c>
      <c r="D89" s="184" t="s">
        <v>413</v>
      </c>
      <c r="E89" s="16"/>
      <c r="F89" s="31">
        <v>2566</v>
      </c>
      <c r="G89" s="31"/>
      <c r="H89" s="61" t="s">
        <v>1137</v>
      </c>
      <c r="I89" s="16">
        <f t="shared" si="13"/>
        <v>0</v>
      </c>
      <c r="J89" s="16">
        <f t="shared" si="14"/>
        <v>0</v>
      </c>
      <c r="K89" s="16">
        <v>1</v>
      </c>
      <c r="L89" s="16">
        <v>1</v>
      </c>
      <c r="M89" s="16">
        <v>3</v>
      </c>
      <c r="N89" s="16">
        <f t="shared" si="12"/>
        <v>1</v>
      </c>
      <c r="O89" s="16" t="s">
        <v>410</v>
      </c>
      <c r="P89" s="68"/>
      <c r="T89" s="33"/>
      <c r="U89" s="33"/>
      <c r="V89" s="33"/>
      <c r="W89" s="33"/>
      <c r="X89" s="33"/>
      <c r="Y89" s="33"/>
      <c r="Z89" s="33"/>
      <c r="AA89" s="33"/>
      <c r="AB89" s="66"/>
    </row>
    <row r="90" spans="1:28" s="12" customFormat="1" ht="29.25" customHeight="1" x14ac:dyDescent="0.2">
      <c r="A90" s="16"/>
      <c r="B90" s="19" t="s">
        <v>1404</v>
      </c>
      <c r="C90" s="16" t="s">
        <v>416</v>
      </c>
      <c r="D90" s="148" t="s">
        <v>415</v>
      </c>
      <c r="E90" s="16"/>
      <c r="F90" s="31">
        <v>1856</v>
      </c>
      <c r="G90" s="31"/>
      <c r="H90" s="61" t="s">
        <v>1137</v>
      </c>
      <c r="I90" s="16">
        <f t="shared" si="13"/>
        <v>0</v>
      </c>
      <c r="J90" s="16">
        <f t="shared" si="14"/>
        <v>0</v>
      </c>
      <c r="K90" s="16">
        <v>1</v>
      </c>
      <c r="L90" s="16">
        <v>1</v>
      </c>
      <c r="M90" s="16">
        <v>3</v>
      </c>
      <c r="N90" s="16">
        <f t="shared" si="12"/>
        <v>1</v>
      </c>
      <c r="O90" s="16" t="s">
        <v>410</v>
      </c>
      <c r="P90" s="68"/>
      <c r="T90" s="33"/>
      <c r="U90" s="33"/>
      <c r="V90" s="33"/>
      <c r="W90" s="33"/>
      <c r="X90" s="33"/>
      <c r="Y90" s="33"/>
      <c r="Z90" s="33"/>
      <c r="AA90" s="33"/>
      <c r="AB90" s="65"/>
    </row>
    <row r="91" spans="1:28" s="12" customFormat="1" ht="29.25" customHeight="1" x14ac:dyDescent="0.2">
      <c r="A91" s="16"/>
      <c r="B91" s="19" t="s">
        <v>1115</v>
      </c>
      <c r="C91" s="16" t="s">
        <v>1382</v>
      </c>
      <c r="D91" s="19" t="s">
        <v>1405</v>
      </c>
      <c r="E91" s="16"/>
      <c r="F91" s="31">
        <f>G91*18</f>
        <v>3788.1</v>
      </c>
      <c r="G91" s="31">
        <v>210.45</v>
      </c>
      <c r="H91" s="61" t="s">
        <v>1137</v>
      </c>
      <c r="I91" s="16">
        <f t="shared" si="13"/>
        <v>0</v>
      </c>
      <c r="J91" s="16">
        <f t="shared" si="14"/>
        <v>0</v>
      </c>
      <c r="K91" s="16">
        <v>0</v>
      </c>
      <c r="L91" s="16">
        <v>1</v>
      </c>
      <c r="M91" s="16">
        <v>3</v>
      </c>
      <c r="N91" s="16">
        <f t="shared" si="12"/>
        <v>0</v>
      </c>
      <c r="O91" s="16" t="s">
        <v>410</v>
      </c>
      <c r="P91" s="68"/>
      <c r="T91" s="33"/>
      <c r="U91" s="33"/>
      <c r="V91" s="33"/>
      <c r="W91" s="33"/>
      <c r="X91" s="33"/>
      <c r="Y91" s="33"/>
      <c r="Z91" s="33"/>
      <c r="AA91" s="33"/>
      <c r="AB91" s="66"/>
    </row>
    <row r="92" spans="1:28" s="12" customFormat="1" ht="44.25" customHeight="1" x14ac:dyDescent="0.2">
      <c r="A92" s="16"/>
      <c r="B92" s="19"/>
      <c r="C92" s="16" t="s">
        <v>874</v>
      </c>
      <c r="D92" s="19" t="s">
        <v>417</v>
      </c>
      <c r="E92" s="16"/>
      <c r="F92" s="31">
        <v>4885</v>
      </c>
      <c r="G92" s="31"/>
      <c r="H92" s="61" t="s">
        <v>1139</v>
      </c>
      <c r="I92" s="16">
        <f t="shared" si="13"/>
        <v>0</v>
      </c>
      <c r="J92" s="16">
        <f t="shared" si="14"/>
        <v>0</v>
      </c>
      <c r="K92" s="16">
        <v>1</v>
      </c>
      <c r="L92" s="16">
        <v>1</v>
      </c>
      <c r="M92" s="16">
        <v>2</v>
      </c>
      <c r="N92" s="16">
        <f t="shared" si="12"/>
        <v>1</v>
      </c>
      <c r="O92" s="16" t="s">
        <v>410</v>
      </c>
      <c r="P92" s="68"/>
      <c r="T92" s="33"/>
      <c r="U92" s="33"/>
      <c r="V92" s="33"/>
      <c r="W92" s="33"/>
      <c r="X92" s="33"/>
      <c r="Y92" s="33"/>
      <c r="Z92" s="33"/>
      <c r="AA92" s="33"/>
      <c r="AB92" s="65"/>
    </row>
    <row r="93" spans="1:28" s="12" customFormat="1" ht="29.25" customHeight="1" x14ac:dyDescent="0.2">
      <c r="A93" s="16"/>
      <c r="B93" s="19" t="s">
        <v>418</v>
      </c>
      <c r="C93" s="16" t="s">
        <v>927</v>
      </c>
      <c r="D93" s="19" t="s">
        <v>928</v>
      </c>
      <c r="E93" s="16"/>
      <c r="F93" s="31">
        <v>1522</v>
      </c>
      <c r="G93" s="31"/>
      <c r="H93" s="61" t="s">
        <v>1137</v>
      </c>
      <c r="I93" s="16">
        <f t="shared" si="13"/>
        <v>0</v>
      </c>
      <c r="J93" s="16">
        <f t="shared" si="14"/>
        <v>0</v>
      </c>
      <c r="K93" s="16">
        <v>3</v>
      </c>
      <c r="L93" s="16">
        <v>1</v>
      </c>
      <c r="M93" s="16">
        <v>2</v>
      </c>
      <c r="N93" s="16">
        <f t="shared" si="12"/>
        <v>3</v>
      </c>
      <c r="O93" s="16" t="s">
        <v>410</v>
      </c>
      <c r="P93" s="68"/>
      <c r="T93" s="33"/>
      <c r="U93" s="33"/>
      <c r="V93" s="33"/>
      <c r="W93" s="33"/>
      <c r="X93" s="33"/>
      <c r="Y93" s="33"/>
      <c r="Z93" s="33"/>
      <c r="AA93" s="33"/>
      <c r="AB93" s="66"/>
    </row>
    <row r="94" spans="1:28" s="12" customFormat="1" ht="29.25" customHeight="1" x14ac:dyDescent="0.2">
      <c r="A94" s="16"/>
      <c r="B94" s="19" t="s">
        <v>949</v>
      </c>
      <c r="C94" s="16" t="s">
        <v>420</v>
      </c>
      <c r="D94" s="19" t="s">
        <v>419</v>
      </c>
      <c r="E94" s="16"/>
      <c r="F94" s="31">
        <v>2566</v>
      </c>
      <c r="G94" s="31"/>
      <c r="H94" s="61" t="s">
        <v>1137</v>
      </c>
      <c r="I94" s="16">
        <f t="shared" si="13"/>
        <v>0</v>
      </c>
      <c r="J94" s="16">
        <f t="shared" si="14"/>
        <v>0</v>
      </c>
      <c r="K94" s="16">
        <v>2</v>
      </c>
      <c r="L94" s="16">
        <v>1</v>
      </c>
      <c r="M94" s="16">
        <v>3</v>
      </c>
      <c r="N94" s="16">
        <f t="shared" si="12"/>
        <v>2</v>
      </c>
      <c r="O94" s="16" t="s">
        <v>410</v>
      </c>
      <c r="P94" s="68"/>
      <c r="T94" s="33"/>
      <c r="U94" s="33"/>
      <c r="V94" s="33"/>
      <c r="W94" s="33"/>
      <c r="X94" s="33"/>
      <c r="Y94" s="33"/>
      <c r="Z94" s="33"/>
      <c r="AA94" s="33"/>
      <c r="AB94" s="65"/>
    </row>
    <row r="95" spans="1:28" s="12" customFormat="1" ht="29.25" customHeight="1" x14ac:dyDescent="0.2">
      <c r="A95" s="16"/>
      <c r="B95" s="19" t="s">
        <v>421</v>
      </c>
      <c r="C95" s="16" t="s">
        <v>950</v>
      </c>
      <c r="D95" s="19" t="s">
        <v>1011</v>
      </c>
      <c r="E95" s="16"/>
      <c r="F95" s="31">
        <v>221.89</v>
      </c>
      <c r="G95" s="31"/>
      <c r="H95" s="61" t="s">
        <v>1353</v>
      </c>
      <c r="I95" s="16">
        <f t="shared" si="13"/>
        <v>0</v>
      </c>
      <c r="J95" s="16">
        <f t="shared" si="14"/>
        <v>0</v>
      </c>
      <c r="K95" s="16">
        <v>5</v>
      </c>
      <c r="L95" s="16">
        <v>1</v>
      </c>
      <c r="M95" s="16">
        <v>3</v>
      </c>
      <c r="N95" s="16">
        <f t="shared" si="12"/>
        <v>5</v>
      </c>
      <c r="O95" s="16" t="s">
        <v>410</v>
      </c>
      <c r="P95" s="68"/>
      <c r="T95" s="33"/>
      <c r="U95" s="33"/>
      <c r="V95" s="33"/>
      <c r="W95" s="33"/>
      <c r="X95" s="33"/>
      <c r="Y95" s="33"/>
      <c r="Z95" s="33"/>
      <c r="AA95" s="33"/>
      <c r="AB95" s="66"/>
    </row>
    <row r="96" spans="1:28" s="12" customFormat="1" ht="29.25" customHeight="1" x14ac:dyDescent="0.2">
      <c r="A96" s="16"/>
      <c r="B96" s="19" t="s">
        <v>424</v>
      </c>
      <c r="C96" s="16" t="s">
        <v>423</v>
      </c>
      <c r="D96" s="19" t="s">
        <v>422</v>
      </c>
      <c r="E96" s="16" t="s">
        <v>1148</v>
      </c>
      <c r="F96" s="31">
        <v>12455</v>
      </c>
      <c r="G96" s="31"/>
      <c r="H96" s="61" t="s">
        <v>1137</v>
      </c>
      <c r="I96" s="16">
        <f t="shared" si="13"/>
        <v>0</v>
      </c>
      <c r="J96" s="16">
        <f t="shared" si="14"/>
        <v>0</v>
      </c>
      <c r="K96" s="16">
        <v>1</v>
      </c>
      <c r="L96" s="16">
        <v>1</v>
      </c>
      <c r="M96" s="16">
        <v>3</v>
      </c>
      <c r="N96" s="16">
        <f t="shared" si="12"/>
        <v>1</v>
      </c>
      <c r="O96" s="16" t="s">
        <v>410</v>
      </c>
      <c r="P96" s="68"/>
      <c r="T96" s="33"/>
      <c r="U96" s="33"/>
      <c r="V96" s="33"/>
      <c r="W96" s="33"/>
      <c r="X96" s="33"/>
      <c r="Y96" s="33"/>
      <c r="Z96" s="33"/>
      <c r="AA96" s="33"/>
      <c r="AB96" s="65"/>
    </row>
    <row r="97" spans="1:27" s="12" customFormat="1" ht="29.25" customHeight="1" x14ac:dyDescent="0.2">
      <c r="A97" s="16"/>
      <c r="B97" s="19" t="s">
        <v>427</v>
      </c>
      <c r="C97" s="16" t="s">
        <v>426</v>
      </c>
      <c r="D97" s="19" t="s">
        <v>425</v>
      </c>
      <c r="E97" s="16"/>
      <c r="F97" s="31">
        <v>11455</v>
      </c>
      <c r="G97" s="31"/>
      <c r="H97" s="61" t="s">
        <v>1137</v>
      </c>
      <c r="I97" s="16">
        <f t="shared" si="13"/>
        <v>0</v>
      </c>
      <c r="J97" s="16">
        <f t="shared" si="14"/>
        <v>1</v>
      </c>
      <c r="K97" s="16">
        <v>2</v>
      </c>
      <c r="L97" s="16">
        <v>1</v>
      </c>
      <c r="M97" s="16">
        <v>3</v>
      </c>
      <c r="N97" s="16">
        <f t="shared" si="12"/>
        <v>1</v>
      </c>
      <c r="O97" s="16" t="s">
        <v>410</v>
      </c>
      <c r="P97" s="68"/>
      <c r="T97" s="33"/>
      <c r="U97" s="33"/>
      <c r="V97" s="33"/>
      <c r="W97" s="33"/>
      <c r="X97" s="33"/>
      <c r="Y97" s="33"/>
      <c r="Z97" s="33"/>
      <c r="AA97" s="33"/>
    </row>
    <row r="98" spans="1:27" s="12" customFormat="1" ht="29.25" customHeight="1" x14ac:dyDescent="0.2">
      <c r="A98" s="39" t="s">
        <v>911</v>
      </c>
      <c r="B98" s="19" t="s">
        <v>427</v>
      </c>
      <c r="C98" s="16" t="s">
        <v>429</v>
      </c>
      <c r="D98" s="19" t="s">
        <v>428</v>
      </c>
      <c r="E98" s="16"/>
      <c r="F98" s="31">
        <v>11744</v>
      </c>
      <c r="G98" s="31"/>
      <c r="H98" s="61" t="s">
        <v>1137</v>
      </c>
      <c r="I98" s="16">
        <f t="shared" si="13"/>
        <v>0</v>
      </c>
      <c r="J98" s="16">
        <f t="shared" si="14"/>
        <v>0</v>
      </c>
      <c r="K98" s="16">
        <v>2</v>
      </c>
      <c r="L98" s="16">
        <v>1</v>
      </c>
      <c r="M98" s="16">
        <v>3</v>
      </c>
      <c r="N98" s="16">
        <f t="shared" si="12"/>
        <v>2</v>
      </c>
      <c r="O98" s="16" t="s">
        <v>410</v>
      </c>
      <c r="P98" s="68"/>
      <c r="T98" s="33"/>
      <c r="U98" s="33"/>
      <c r="V98" s="33"/>
      <c r="W98" s="33"/>
      <c r="X98" s="33"/>
      <c r="Y98" s="33"/>
      <c r="Z98" s="33"/>
      <c r="AA98" s="33"/>
    </row>
    <row r="99" spans="1:27" s="12" customFormat="1" ht="29.25" customHeight="1" thickBot="1" x14ac:dyDescent="0.25">
      <c r="A99" s="16"/>
      <c r="B99" s="19" t="s">
        <v>430</v>
      </c>
      <c r="C99" s="16" t="s">
        <v>814</v>
      </c>
      <c r="D99" s="19" t="s">
        <v>813</v>
      </c>
      <c r="E99" s="16"/>
      <c r="F99" s="31">
        <f>G99*$C$208</f>
        <v>11288.029199999999</v>
      </c>
      <c r="G99" s="31">
        <v>642</v>
      </c>
      <c r="H99" s="61" t="s">
        <v>1137</v>
      </c>
      <c r="I99" s="16">
        <f t="shared" si="13"/>
        <v>0</v>
      </c>
      <c r="J99" s="16">
        <f t="shared" si="14"/>
        <v>0</v>
      </c>
      <c r="K99" s="16">
        <v>1</v>
      </c>
      <c r="L99" s="16">
        <v>1</v>
      </c>
      <c r="M99" s="16">
        <v>3</v>
      </c>
      <c r="N99" s="16">
        <f t="shared" si="12"/>
        <v>1</v>
      </c>
      <c r="O99" s="16" t="s">
        <v>410</v>
      </c>
      <c r="P99" s="71"/>
      <c r="T99" s="33"/>
      <c r="U99" s="33"/>
      <c r="V99" s="33"/>
      <c r="W99" s="33"/>
      <c r="X99" s="33"/>
      <c r="Y99" s="33"/>
      <c r="Z99" s="33"/>
      <c r="AA99" s="33"/>
    </row>
    <row r="100" spans="1:27" s="12" customFormat="1" ht="29.25" customHeight="1" thickBot="1" x14ac:dyDescent="0.25">
      <c r="A100" s="16"/>
      <c r="B100" s="19" t="s">
        <v>430</v>
      </c>
      <c r="C100" s="16" t="s">
        <v>1508</v>
      </c>
      <c r="D100" s="19" t="s">
        <v>1507</v>
      </c>
      <c r="E100" s="16"/>
      <c r="F100" s="31">
        <v>5252</v>
      </c>
      <c r="G100" s="31"/>
      <c r="H100" s="61" t="s">
        <v>1228</v>
      </c>
      <c r="I100" s="16">
        <f t="shared" si="13"/>
        <v>0</v>
      </c>
      <c r="J100" s="16">
        <f t="shared" si="14"/>
        <v>0</v>
      </c>
      <c r="K100" s="16">
        <v>4</v>
      </c>
      <c r="L100" s="16">
        <v>1</v>
      </c>
      <c r="M100" s="16">
        <v>3</v>
      </c>
      <c r="N100" s="16">
        <f t="shared" si="12"/>
        <v>4</v>
      </c>
      <c r="O100" s="16" t="s">
        <v>410</v>
      </c>
      <c r="P100" s="71"/>
      <c r="T100" s="33"/>
      <c r="U100" s="33"/>
      <c r="V100" s="33"/>
      <c r="W100" s="33"/>
      <c r="X100" s="33"/>
      <c r="Y100" s="33"/>
      <c r="Z100" s="33"/>
      <c r="AA100" s="33"/>
    </row>
    <row r="101" spans="1:27" s="12" customFormat="1" ht="29.25" customHeight="1" x14ac:dyDescent="0.2">
      <c r="A101" s="16"/>
      <c r="B101" s="19" t="s">
        <v>430</v>
      </c>
      <c r="C101" s="16" t="s">
        <v>1490</v>
      </c>
      <c r="D101" s="19" t="s">
        <v>1489</v>
      </c>
      <c r="E101" s="16"/>
      <c r="F101" s="31"/>
      <c r="G101" s="31"/>
      <c r="H101" s="61" t="s">
        <v>1228</v>
      </c>
      <c r="I101" s="16">
        <f t="shared" si="13"/>
        <v>0</v>
      </c>
      <c r="J101" s="16">
        <f t="shared" si="14"/>
        <v>0</v>
      </c>
      <c r="K101" s="16">
        <v>5</v>
      </c>
      <c r="L101" s="16">
        <v>2</v>
      </c>
      <c r="M101" s="16">
        <v>5</v>
      </c>
      <c r="N101" s="16">
        <f t="shared" ref="N101" si="21">K101+I101-J101</f>
        <v>5</v>
      </c>
      <c r="O101" s="16" t="s">
        <v>410</v>
      </c>
      <c r="P101" s="67"/>
      <c r="T101" s="33"/>
      <c r="U101" s="33"/>
      <c r="V101" s="33"/>
      <c r="W101" s="33"/>
      <c r="X101" s="33"/>
      <c r="Y101" s="33"/>
      <c r="Z101" s="33"/>
      <c r="AA101" s="33"/>
    </row>
    <row r="102" spans="1:27" s="12" customFormat="1" ht="29.25" customHeight="1" x14ac:dyDescent="0.2">
      <c r="A102" s="16"/>
      <c r="B102" s="19" t="s">
        <v>430</v>
      </c>
      <c r="C102" s="16" t="s">
        <v>432</v>
      </c>
      <c r="D102" s="19" t="s">
        <v>431</v>
      </c>
      <c r="E102" s="16"/>
      <c r="F102" s="31">
        <v>2256</v>
      </c>
      <c r="G102" s="31"/>
      <c r="H102" s="61" t="s">
        <v>1137</v>
      </c>
      <c r="I102" s="16">
        <f t="shared" si="13"/>
        <v>0</v>
      </c>
      <c r="J102" s="16">
        <f t="shared" si="14"/>
        <v>0</v>
      </c>
      <c r="K102" s="16">
        <v>1</v>
      </c>
      <c r="L102" s="16">
        <v>1</v>
      </c>
      <c r="M102" s="16">
        <v>3</v>
      </c>
      <c r="N102" s="16">
        <f t="shared" si="12"/>
        <v>1</v>
      </c>
      <c r="O102" s="16" t="s">
        <v>410</v>
      </c>
      <c r="P102" s="68"/>
      <c r="T102" s="33"/>
      <c r="U102" s="33"/>
      <c r="V102" s="33"/>
      <c r="W102" s="33"/>
      <c r="X102" s="33"/>
      <c r="Y102" s="33"/>
      <c r="Z102" s="33"/>
      <c r="AA102" s="33"/>
    </row>
    <row r="103" spans="1:27" s="12" customFormat="1" ht="29.25" customHeight="1" x14ac:dyDescent="0.2">
      <c r="A103" s="16"/>
      <c r="B103" s="19" t="s">
        <v>434</v>
      </c>
      <c r="C103" s="16" t="s">
        <v>875</v>
      </c>
      <c r="D103" s="19" t="s">
        <v>433</v>
      </c>
      <c r="E103" s="16"/>
      <c r="F103" s="31">
        <v>1145</v>
      </c>
      <c r="G103" s="31"/>
      <c r="H103" s="61" t="s">
        <v>1137</v>
      </c>
      <c r="I103" s="16">
        <f t="shared" si="13"/>
        <v>0</v>
      </c>
      <c r="J103" s="16">
        <f t="shared" si="14"/>
        <v>0</v>
      </c>
      <c r="K103" s="16">
        <v>5</v>
      </c>
      <c r="L103" s="16">
        <v>2</v>
      </c>
      <c r="M103" s="16">
        <v>5</v>
      </c>
      <c r="N103" s="16">
        <f t="shared" si="12"/>
        <v>5</v>
      </c>
      <c r="O103" s="16" t="s">
        <v>410</v>
      </c>
      <c r="P103" s="68"/>
      <c r="T103" s="33"/>
      <c r="U103" s="33"/>
      <c r="V103" s="33"/>
      <c r="W103" s="33"/>
      <c r="X103" s="33"/>
      <c r="Y103" s="33"/>
      <c r="Z103" s="33"/>
      <c r="AA103" s="33"/>
    </row>
    <row r="104" spans="1:27" s="12" customFormat="1" ht="29.25" customHeight="1" x14ac:dyDescent="0.2">
      <c r="A104" s="16"/>
      <c r="B104" s="19" t="s">
        <v>434</v>
      </c>
      <c r="C104" s="16" t="s">
        <v>876</v>
      </c>
      <c r="D104" s="19" t="s">
        <v>435</v>
      </c>
      <c r="E104" s="16"/>
      <c r="F104" s="31">
        <v>1255</v>
      </c>
      <c r="G104" s="31"/>
      <c r="H104" s="61" t="s">
        <v>1139</v>
      </c>
      <c r="I104" s="16">
        <f t="shared" si="13"/>
        <v>0</v>
      </c>
      <c r="J104" s="16">
        <f t="shared" si="14"/>
        <v>0</v>
      </c>
      <c r="K104" s="16">
        <v>3</v>
      </c>
      <c r="L104" s="16">
        <v>1</v>
      </c>
      <c r="M104" s="16">
        <v>3</v>
      </c>
      <c r="N104" s="16">
        <f t="shared" si="12"/>
        <v>3</v>
      </c>
      <c r="O104" s="16" t="s">
        <v>410</v>
      </c>
      <c r="P104" s="68"/>
      <c r="T104" s="33"/>
      <c r="U104" s="33"/>
      <c r="V104" s="33"/>
      <c r="W104" s="33"/>
      <c r="X104" s="33"/>
      <c r="Y104" s="33"/>
      <c r="Z104" s="33"/>
      <c r="AA104" s="33"/>
    </row>
    <row r="105" spans="1:27" s="12" customFormat="1" ht="29.25" customHeight="1" x14ac:dyDescent="0.2">
      <c r="A105" s="16"/>
      <c r="B105" s="19" t="s">
        <v>434</v>
      </c>
      <c r="C105" s="16" t="s">
        <v>1564</v>
      </c>
      <c r="D105" s="19" t="s">
        <v>1566</v>
      </c>
      <c r="E105" s="16"/>
      <c r="F105" s="31">
        <f>G105*18</f>
        <v>4706.4600000000009</v>
      </c>
      <c r="G105" s="31">
        <v>261.47000000000003</v>
      </c>
      <c r="H105" s="61" t="s">
        <v>1139</v>
      </c>
      <c r="I105" s="16">
        <f t="shared" ref="I105" si="22">+SUMIFS($X$9:$X$191,$T$9:$T$191,"ENTRADA",$U$9:$U$191,C105)</f>
        <v>2</v>
      </c>
      <c r="J105" s="16">
        <f t="shared" ref="J105" si="23">SUMIFS($X$9:$X$191,$T$9:$T$191,"SALIDA",$U$9:$U$191,C105)</f>
        <v>0</v>
      </c>
      <c r="K105" s="16">
        <v>0</v>
      </c>
      <c r="L105" s="16">
        <v>1</v>
      </c>
      <c r="M105" s="16">
        <v>3</v>
      </c>
      <c r="N105" s="16">
        <f t="shared" ref="N105" si="24">K105+I105-J105</f>
        <v>2</v>
      </c>
      <c r="O105" s="16" t="s">
        <v>410</v>
      </c>
      <c r="P105" s="68"/>
      <c r="T105" s="33"/>
      <c r="U105" s="33"/>
      <c r="V105" s="33"/>
      <c r="W105" s="33"/>
      <c r="X105" s="33"/>
      <c r="Y105" s="33"/>
      <c r="Z105" s="33"/>
      <c r="AA105" s="33"/>
    </row>
    <row r="106" spans="1:27" s="12" customFormat="1" ht="29.25" customHeight="1" x14ac:dyDescent="0.2">
      <c r="A106" s="16"/>
      <c r="B106" s="19" t="s">
        <v>287</v>
      </c>
      <c r="C106" s="16" t="s">
        <v>1565</v>
      </c>
      <c r="D106" s="19" t="s">
        <v>1567</v>
      </c>
      <c r="E106" s="16"/>
      <c r="F106" s="31">
        <f>G106*18</f>
        <v>4017.6</v>
      </c>
      <c r="G106" s="31">
        <v>223.2</v>
      </c>
      <c r="H106" s="61" t="s">
        <v>1139</v>
      </c>
      <c r="I106" s="16">
        <f t="shared" ref="I106" si="25">+SUMIFS($X$9:$X$191,$T$9:$T$191,"ENTRADA",$U$9:$U$191,C106)</f>
        <v>3</v>
      </c>
      <c r="J106" s="16">
        <f t="shared" ref="J106" si="26">SUMIFS($X$9:$X$191,$T$9:$T$191,"SALIDA",$U$9:$U$191,C106)</f>
        <v>1</v>
      </c>
      <c r="K106" s="16">
        <v>0</v>
      </c>
      <c r="L106" s="16">
        <v>1</v>
      </c>
      <c r="M106" s="16">
        <v>3</v>
      </c>
      <c r="N106" s="16">
        <f t="shared" ref="N106" si="27">K106+I106-J106</f>
        <v>2</v>
      </c>
      <c r="O106" s="16" t="s">
        <v>410</v>
      </c>
      <c r="P106" s="68"/>
      <c r="T106" s="33"/>
      <c r="U106" s="33"/>
      <c r="V106" s="33"/>
      <c r="W106" s="33"/>
      <c r="X106" s="33"/>
      <c r="Y106" s="33"/>
      <c r="Z106" s="33"/>
      <c r="AA106" s="33"/>
    </row>
    <row r="107" spans="1:27" s="12" customFormat="1" ht="29.25" customHeight="1" x14ac:dyDescent="0.2">
      <c r="A107" s="16"/>
      <c r="B107" s="19" t="s">
        <v>437</v>
      </c>
      <c r="C107" s="16" t="s">
        <v>877</v>
      </c>
      <c r="D107" s="148" t="s">
        <v>1116</v>
      </c>
      <c r="E107" s="16"/>
      <c r="F107" s="31">
        <v>754</v>
      </c>
      <c r="G107" s="31"/>
      <c r="H107" s="61" t="s">
        <v>1137</v>
      </c>
      <c r="I107" s="16">
        <f t="shared" si="13"/>
        <v>0</v>
      </c>
      <c r="J107" s="16">
        <f t="shared" si="14"/>
        <v>0</v>
      </c>
      <c r="K107" s="16">
        <v>3</v>
      </c>
      <c r="L107" s="16">
        <v>1</v>
      </c>
      <c r="M107" s="16">
        <v>3</v>
      </c>
      <c r="N107" s="16">
        <f t="shared" si="12"/>
        <v>3</v>
      </c>
      <c r="O107" s="16" t="s">
        <v>436</v>
      </c>
      <c r="P107" s="68"/>
      <c r="T107" s="33"/>
      <c r="U107" s="33"/>
      <c r="V107" s="33"/>
      <c r="W107" s="33"/>
      <c r="X107" s="33"/>
      <c r="Y107" s="33"/>
      <c r="Z107" s="33"/>
      <c r="AA107" s="33"/>
    </row>
    <row r="108" spans="1:27" s="12" customFormat="1" ht="29.25" customHeight="1" x14ac:dyDescent="0.2">
      <c r="A108" s="16"/>
      <c r="B108" s="19" t="s">
        <v>442</v>
      </c>
      <c r="C108" s="16" t="s">
        <v>439</v>
      </c>
      <c r="D108" s="148" t="s">
        <v>438</v>
      </c>
      <c r="E108" s="16"/>
      <c r="F108" s="31">
        <v>1152</v>
      </c>
      <c r="G108" s="31"/>
      <c r="H108" s="61" t="s">
        <v>1137</v>
      </c>
      <c r="I108" s="16">
        <f t="shared" si="13"/>
        <v>0</v>
      </c>
      <c r="J108" s="16">
        <f t="shared" si="14"/>
        <v>0</v>
      </c>
      <c r="K108" s="16">
        <v>1</v>
      </c>
      <c r="L108" s="16">
        <v>1</v>
      </c>
      <c r="M108" s="16">
        <v>2</v>
      </c>
      <c r="N108" s="16">
        <f t="shared" si="12"/>
        <v>1</v>
      </c>
      <c r="O108" s="16" t="s">
        <v>436</v>
      </c>
      <c r="P108" s="68"/>
      <c r="T108" s="33"/>
      <c r="U108" s="33"/>
      <c r="V108" s="33"/>
      <c r="W108" s="33"/>
      <c r="X108" s="33"/>
      <c r="Y108" s="33"/>
      <c r="Z108" s="33"/>
      <c r="AA108" s="33"/>
    </row>
    <row r="109" spans="1:27" s="12" customFormat="1" ht="29.25" customHeight="1" x14ac:dyDescent="0.2">
      <c r="A109" s="16"/>
      <c r="B109" s="16" t="s">
        <v>287</v>
      </c>
      <c r="C109" s="16" t="s">
        <v>444</v>
      </c>
      <c r="D109" s="148" t="s">
        <v>443</v>
      </c>
      <c r="E109" s="16"/>
      <c r="F109" s="31">
        <v>513</v>
      </c>
      <c r="G109" s="31"/>
      <c r="H109" s="61" t="s">
        <v>1139</v>
      </c>
      <c r="I109" s="16">
        <f t="shared" ref="I109:I139" si="28">+SUMIFS($X$9:$X$191,$T$9:$T$191,"ENTRADA",$U$9:$U$191,C109)</f>
        <v>0</v>
      </c>
      <c r="J109" s="16">
        <f t="shared" ref="J109:J139" si="29">SUMIFS($X$9:$X$191,$T$9:$T$191,"SALIDA",$U$9:$U$191,C109)</f>
        <v>0</v>
      </c>
      <c r="K109" s="16">
        <v>2</v>
      </c>
      <c r="L109" s="16">
        <v>1</v>
      </c>
      <c r="M109" s="16">
        <v>3</v>
      </c>
      <c r="N109" s="16">
        <f t="shared" si="12"/>
        <v>2</v>
      </c>
      <c r="O109" s="16" t="s">
        <v>436</v>
      </c>
      <c r="P109" s="68"/>
      <c r="T109" s="33"/>
      <c r="U109" s="33"/>
      <c r="V109" s="33"/>
      <c r="W109" s="33"/>
      <c r="X109" s="33"/>
      <c r="Y109" s="33"/>
      <c r="Z109" s="33"/>
      <c r="AA109" s="33"/>
    </row>
    <row r="110" spans="1:27" s="12" customFormat="1" ht="29.25" customHeight="1" x14ac:dyDescent="0.2">
      <c r="A110" s="16"/>
      <c r="B110" s="16" t="s">
        <v>848</v>
      </c>
      <c r="C110" s="16" t="s">
        <v>878</v>
      </c>
      <c r="D110" s="148" t="s">
        <v>445</v>
      </c>
      <c r="E110" s="16"/>
      <c r="F110" s="31">
        <v>2263</v>
      </c>
      <c r="G110" s="31"/>
      <c r="H110" s="61" t="s">
        <v>1137</v>
      </c>
      <c r="I110" s="16">
        <f t="shared" si="28"/>
        <v>0</v>
      </c>
      <c r="J110" s="16">
        <f t="shared" si="29"/>
        <v>0</v>
      </c>
      <c r="K110" s="16">
        <v>10</v>
      </c>
      <c r="L110" s="16">
        <v>5</v>
      </c>
      <c r="M110" s="16">
        <v>10</v>
      </c>
      <c r="N110" s="16">
        <f t="shared" ref="N110:N142" si="30">K110+I110-J110</f>
        <v>10</v>
      </c>
      <c r="O110" s="16" t="s">
        <v>436</v>
      </c>
      <c r="P110" s="68"/>
      <c r="T110" s="33"/>
      <c r="U110" s="33"/>
      <c r="V110" s="33"/>
      <c r="W110" s="33"/>
      <c r="X110" s="33"/>
      <c r="Y110" s="33"/>
      <c r="Z110" s="33"/>
      <c r="AA110" s="33"/>
    </row>
    <row r="111" spans="1:27" s="12" customFormat="1" ht="29.25" customHeight="1" x14ac:dyDescent="0.2">
      <c r="A111" s="16"/>
      <c r="B111" s="19" t="s">
        <v>287</v>
      </c>
      <c r="C111" s="16" t="s">
        <v>847</v>
      </c>
      <c r="D111" s="19" t="s">
        <v>846</v>
      </c>
      <c r="E111" s="16"/>
      <c r="F111" s="31">
        <v>1879</v>
      </c>
      <c r="G111" s="31"/>
      <c r="H111" s="61" t="s">
        <v>1137</v>
      </c>
      <c r="I111" s="16">
        <f t="shared" si="28"/>
        <v>0</v>
      </c>
      <c r="J111" s="16">
        <f t="shared" si="29"/>
        <v>0</v>
      </c>
      <c r="K111" s="16">
        <v>1</v>
      </c>
      <c r="L111" s="16">
        <v>5</v>
      </c>
      <c r="M111" s="16">
        <v>10</v>
      </c>
      <c r="N111" s="16">
        <f t="shared" si="30"/>
        <v>1</v>
      </c>
      <c r="O111" s="16" t="s">
        <v>436</v>
      </c>
      <c r="P111" s="68"/>
      <c r="T111" s="33"/>
      <c r="U111" s="33"/>
      <c r="V111" s="33"/>
      <c r="W111" s="33"/>
      <c r="X111" s="33"/>
      <c r="Y111" s="33"/>
      <c r="Z111" s="33"/>
      <c r="AA111" s="33"/>
    </row>
    <row r="112" spans="1:27" s="12" customFormat="1" ht="29.25" customHeight="1" x14ac:dyDescent="0.2">
      <c r="A112" s="16"/>
      <c r="B112" s="19" t="s">
        <v>446</v>
      </c>
      <c r="C112" s="16" t="s">
        <v>850</v>
      </c>
      <c r="D112" s="148" t="s">
        <v>849</v>
      </c>
      <c r="E112" s="16"/>
      <c r="F112" s="31">
        <v>5566</v>
      </c>
      <c r="G112" s="31"/>
      <c r="H112" s="61" t="s">
        <v>1137</v>
      </c>
      <c r="I112" s="16">
        <f t="shared" si="28"/>
        <v>0</v>
      </c>
      <c r="J112" s="16">
        <f t="shared" si="29"/>
        <v>0</v>
      </c>
      <c r="K112" s="16">
        <v>1</v>
      </c>
      <c r="L112" s="16">
        <v>1</v>
      </c>
      <c r="M112" s="16">
        <v>5</v>
      </c>
      <c r="N112" s="16">
        <f t="shared" si="30"/>
        <v>1</v>
      </c>
      <c r="O112" s="16" t="s">
        <v>436</v>
      </c>
      <c r="P112" s="68"/>
      <c r="T112" s="33"/>
      <c r="U112" s="33"/>
      <c r="V112" s="33"/>
      <c r="W112" s="33"/>
      <c r="X112" s="33"/>
      <c r="Y112" s="33"/>
      <c r="Z112" s="33"/>
      <c r="AA112" s="33"/>
    </row>
    <row r="113" spans="1:27" s="12" customFormat="1" ht="29.25" customHeight="1" x14ac:dyDescent="0.2">
      <c r="A113" s="16"/>
      <c r="B113" s="19" t="s">
        <v>452</v>
      </c>
      <c r="C113" s="16" t="s">
        <v>448</v>
      </c>
      <c r="D113" s="19" t="s">
        <v>447</v>
      </c>
      <c r="E113" s="16"/>
      <c r="F113" s="31">
        <v>785</v>
      </c>
      <c r="G113" s="31"/>
      <c r="H113" s="61" t="s">
        <v>1137</v>
      </c>
      <c r="I113" s="16">
        <f t="shared" si="28"/>
        <v>0</v>
      </c>
      <c r="J113" s="16">
        <f t="shared" si="29"/>
        <v>0</v>
      </c>
      <c r="K113" s="16">
        <v>14</v>
      </c>
      <c r="L113" s="16">
        <v>5</v>
      </c>
      <c r="M113" s="16">
        <v>14</v>
      </c>
      <c r="N113" s="16">
        <f t="shared" si="30"/>
        <v>14</v>
      </c>
      <c r="O113" s="16" t="s">
        <v>436</v>
      </c>
      <c r="P113" s="68"/>
      <c r="T113" s="33"/>
      <c r="U113" s="33"/>
      <c r="V113" s="33"/>
      <c r="W113" s="33"/>
      <c r="X113" s="33"/>
      <c r="Y113" s="33"/>
      <c r="Z113" s="33"/>
      <c r="AA113" s="33"/>
    </row>
    <row r="114" spans="1:27" s="12" customFormat="1" ht="29.25" customHeight="1" x14ac:dyDescent="0.2">
      <c r="A114" s="16"/>
      <c r="B114" s="19" t="s">
        <v>451</v>
      </c>
      <c r="C114" s="16" t="s">
        <v>450</v>
      </c>
      <c r="D114" s="19" t="s">
        <v>449</v>
      </c>
      <c r="E114" s="16" t="s">
        <v>1148</v>
      </c>
      <c r="F114" s="31">
        <v>2566</v>
      </c>
      <c r="G114" s="31"/>
      <c r="H114" s="61" t="s">
        <v>1137</v>
      </c>
      <c r="I114" s="16">
        <f t="shared" si="28"/>
        <v>0</v>
      </c>
      <c r="J114" s="16">
        <f t="shared" si="29"/>
        <v>0</v>
      </c>
      <c r="K114" s="16">
        <v>10</v>
      </c>
      <c r="L114" s="16">
        <v>5</v>
      </c>
      <c r="M114" s="16">
        <v>10</v>
      </c>
      <c r="N114" s="16">
        <f t="shared" si="30"/>
        <v>10</v>
      </c>
      <c r="O114" s="16" t="s">
        <v>436</v>
      </c>
      <c r="P114" s="68"/>
      <c r="T114" s="33"/>
      <c r="U114" s="33"/>
      <c r="V114" s="33"/>
      <c r="W114" s="33"/>
      <c r="X114" s="33"/>
      <c r="Y114" s="33"/>
      <c r="Z114" s="33"/>
      <c r="AA114" s="33"/>
    </row>
    <row r="115" spans="1:27" s="12" customFormat="1" ht="29.25" customHeight="1" x14ac:dyDescent="0.2">
      <c r="A115" s="16"/>
      <c r="B115" s="16" t="s">
        <v>766</v>
      </c>
      <c r="C115" s="16" t="s">
        <v>879</v>
      </c>
      <c r="D115" s="19" t="s">
        <v>880</v>
      </c>
      <c r="E115" s="16"/>
      <c r="F115" s="31">
        <v>4162</v>
      </c>
      <c r="G115" s="31"/>
      <c r="H115" s="61" t="s">
        <v>1137</v>
      </c>
      <c r="I115" s="16">
        <f t="shared" si="28"/>
        <v>0</v>
      </c>
      <c r="J115" s="16">
        <f t="shared" si="29"/>
        <v>0</v>
      </c>
      <c r="K115" s="16">
        <v>7</v>
      </c>
      <c r="L115" s="16">
        <v>3</v>
      </c>
      <c r="M115" s="16">
        <v>7</v>
      </c>
      <c r="N115" s="16">
        <f t="shared" si="30"/>
        <v>7</v>
      </c>
      <c r="O115" s="16" t="s">
        <v>436</v>
      </c>
      <c r="P115" s="68"/>
      <c r="T115" s="33"/>
      <c r="U115" s="33"/>
      <c r="V115" s="33"/>
      <c r="W115" s="33"/>
      <c r="X115" s="33"/>
      <c r="Y115" s="33"/>
      <c r="Z115" s="33"/>
      <c r="AA115" s="33"/>
    </row>
    <row r="116" spans="1:27" s="12" customFormat="1" ht="29.25" customHeight="1" x14ac:dyDescent="0.2">
      <c r="A116" s="16"/>
      <c r="B116" s="19" t="s">
        <v>446</v>
      </c>
      <c r="C116" s="16"/>
      <c r="D116" s="19" t="s">
        <v>765</v>
      </c>
      <c r="E116" s="16"/>
      <c r="F116" s="31">
        <v>1233</v>
      </c>
      <c r="G116" s="31"/>
      <c r="H116" s="61" t="s">
        <v>1137</v>
      </c>
      <c r="I116" s="16">
        <f t="shared" si="28"/>
        <v>0</v>
      </c>
      <c r="J116" s="16">
        <f t="shared" si="29"/>
        <v>0</v>
      </c>
      <c r="K116" s="16">
        <v>2</v>
      </c>
      <c r="L116" s="16">
        <v>1</v>
      </c>
      <c r="M116" s="16">
        <v>2</v>
      </c>
      <c r="N116" s="16">
        <f t="shared" si="30"/>
        <v>2</v>
      </c>
      <c r="O116" s="16" t="s">
        <v>436</v>
      </c>
      <c r="P116" s="68"/>
      <c r="T116" s="33"/>
      <c r="U116" s="33"/>
      <c r="V116" s="33"/>
      <c r="W116" s="33"/>
      <c r="X116" s="33"/>
      <c r="Y116" s="33"/>
      <c r="Z116" s="33"/>
      <c r="AA116" s="33"/>
    </row>
    <row r="117" spans="1:27" s="12" customFormat="1" ht="29.25" customHeight="1" x14ac:dyDescent="0.2">
      <c r="A117" s="16"/>
      <c r="B117" s="19" t="s">
        <v>446</v>
      </c>
      <c r="C117" s="16" t="s">
        <v>454</v>
      </c>
      <c r="D117" s="19" t="s">
        <v>453</v>
      </c>
      <c r="E117" s="16"/>
      <c r="F117" s="31">
        <v>1223</v>
      </c>
      <c r="G117" s="31"/>
      <c r="H117" s="61" t="s">
        <v>1137</v>
      </c>
      <c r="I117" s="16">
        <f t="shared" si="28"/>
        <v>0</v>
      </c>
      <c r="J117" s="16">
        <f t="shared" si="29"/>
        <v>0</v>
      </c>
      <c r="K117" s="16">
        <v>5</v>
      </c>
      <c r="L117" s="16">
        <v>2</v>
      </c>
      <c r="M117" s="16">
        <v>5</v>
      </c>
      <c r="N117" s="16">
        <f t="shared" si="30"/>
        <v>5</v>
      </c>
      <c r="O117" s="16" t="s">
        <v>436</v>
      </c>
      <c r="P117" s="68"/>
      <c r="T117" s="33"/>
      <c r="U117" s="33"/>
      <c r="V117" s="33"/>
      <c r="W117" s="33"/>
      <c r="X117" s="33"/>
      <c r="Y117" s="33"/>
      <c r="Z117" s="33"/>
      <c r="AA117" s="33"/>
    </row>
    <row r="118" spans="1:27" s="12" customFormat="1" ht="29.25" customHeight="1" x14ac:dyDescent="0.2">
      <c r="A118" s="16"/>
      <c r="B118" s="16" t="s">
        <v>457</v>
      </c>
      <c r="C118" s="16" t="s">
        <v>456</v>
      </c>
      <c r="D118" s="19" t="s">
        <v>455</v>
      </c>
      <c r="E118" s="16" t="s">
        <v>1136</v>
      </c>
      <c r="F118" s="31">
        <v>1452</v>
      </c>
      <c r="G118" s="31"/>
      <c r="H118" s="61" t="s">
        <v>1139</v>
      </c>
      <c r="I118" s="16">
        <f t="shared" si="28"/>
        <v>0</v>
      </c>
      <c r="J118" s="16">
        <f t="shared" si="29"/>
        <v>0</v>
      </c>
      <c r="K118" s="16">
        <v>2</v>
      </c>
      <c r="L118" s="16">
        <v>1</v>
      </c>
      <c r="M118" s="16">
        <v>2</v>
      </c>
      <c r="N118" s="16">
        <f t="shared" si="30"/>
        <v>2</v>
      </c>
      <c r="O118" s="16" t="s">
        <v>436</v>
      </c>
      <c r="P118" s="68"/>
      <c r="T118" s="33"/>
      <c r="U118" s="33"/>
      <c r="V118" s="33"/>
      <c r="W118" s="33"/>
      <c r="X118" s="33"/>
      <c r="Y118" s="33"/>
      <c r="Z118" s="33"/>
      <c r="AA118" s="33"/>
    </row>
    <row r="119" spans="1:27" s="12" customFormat="1" ht="29.25" customHeight="1" x14ac:dyDescent="0.2">
      <c r="A119" s="39" t="s">
        <v>911</v>
      </c>
      <c r="B119" s="16" t="s">
        <v>460</v>
      </c>
      <c r="C119" s="16" t="s">
        <v>881</v>
      </c>
      <c r="D119" s="145" t="s">
        <v>458</v>
      </c>
      <c r="E119" s="16"/>
      <c r="F119" s="31">
        <v>1256</v>
      </c>
      <c r="G119" s="31"/>
      <c r="H119" s="61" t="s">
        <v>1137</v>
      </c>
      <c r="I119" s="16">
        <f t="shared" si="28"/>
        <v>0</v>
      </c>
      <c r="J119" s="16">
        <f t="shared" si="29"/>
        <v>0</v>
      </c>
      <c r="K119" s="16">
        <v>1</v>
      </c>
      <c r="L119" s="16">
        <v>1</v>
      </c>
      <c r="M119" s="16">
        <v>1</v>
      </c>
      <c r="N119" s="16">
        <f t="shared" si="30"/>
        <v>1</v>
      </c>
      <c r="O119" s="16" t="s">
        <v>459</v>
      </c>
      <c r="P119" s="68"/>
      <c r="T119" s="33"/>
      <c r="U119" s="33"/>
      <c r="V119" s="33"/>
      <c r="W119" s="33"/>
      <c r="X119" s="33"/>
      <c r="Y119" s="33"/>
      <c r="Z119" s="33"/>
      <c r="AA119" s="33"/>
    </row>
    <row r="120" spans="1:27" s="12" customFormat="1" ht="29.25" customHeight="1" x14ac:dyDescent="0.2">
      <c r="A120" s="16"/>
      <c r="B120" s="16" t="s">
        <v>463</v>
      </c>
      <c r="C120" s="16" t="s">
        <v>462</v>
      </c>
      <c r="D120" s="145" t="s">
        <v>461</v>
      </c>
      <c r="E120" s="16"/>
      <c r="F120" s="31">
        <v>254</v>
      </c>
      <c r="G120" s="31"/>
      <c r="H120" s="61" t="s">
        <v>1137</v>
      </c>
      <c r="I120" s="16">
        <f t="shared" si="28"/>
        <v>0</v>
      </c>
      <c r="J120" s="16">
        <f t="shared" si="29"/>
        <v>0</v>
      </c>
      <c r="K120" s="16">
        <v>1</v>
      </c>
      <c r="L120" s="16">
        <v>1</v>
      </c>
      <c r="M120" s="16">
        <v>1</v>
      </c>
      <c r="N120" s="16">
        <f t="shared" si="30"/>
        <v>1</v>
      </c>
      <c r="O120" s="16" t="s">
        <v>459</v>
      </c>
      <c r="P120" s="68"/>
      <c r="T120" s="33"/>
      <c r="U120" s="33"/>
      <c r="V120" s="33"/>
      <c r="W120" s="33"/>
      <c r="X120" s="33"/>
      <c r="Y120" s="33"/>
      <c r="Z120" s="33"/>
      <c r="AA120" s="33"/>
    </row>
    <row r="121" spans="1:27" s="12" customFormat="1" ht="29.25" customHeight="1" x14ac:dyDescent="0.2">
      <c r="A121" s="16"/>
      <c r="B121" s="16" t="s">
        <v>463</v>
      </c>
      <c r="C121" s="16" t="s">
        <v>1473</v>
      </c>
      <c r="D121" s="145" t="s">
        <v>1474</v>
      </c>
      <c r="E121" s="16"/>
      <c r="F121" s="31">
        <f>G121*C208</f>
        <v>9317.3713919999991</v>
      </c>
      <c r="G121" s="31">
        <v>529.91999999999996</v>
      </c>
      <c r="H121" s="61" t="s">
        <v>1228</v>
      </c>
      <c r="I121" s="16">
        <f t="shared" si="28"/>
        <v>0</v>
      </c>
      <c r="J121" s="16">
        <f t="shared" si="29"/>
        <v>0</v>
      </c>
      <c r="K121" s="16">
        <v>1</v>
      </c>
      <c r="L121" s="16">
        <v>1</v>
      </c>
      <c r="M121" s="16">
        <v>1</v>
      </c>
      <c r="N121" s="16">
        <f t="shared" si="30"/>
        <v>1</v>
      </c>
      <c r="O121" s="16" t="s">
        <v>459</v>
      </c>
      <c r="P121" s="68"/>
      <c r="T121" s="63"/>
      <c r="U121" s="63"/>
      <c r="V121" s="63"/>
      <c r="W121" s="63"/>
      <c r="X121" s="63"/>
      <c r="Y121" s="63"/>
      <c r="Z121" s="63"/>
      <c r="AA121" s="63"/>
    </row>
    <row r="122" spans="1:27" s="12" customFormat="1" ht="29.25" customHeight="1" x14ac:dyDescent="0.2">
      <c r="A122" s="39" t="s">
        <v>911</v>
      </c>
      <c r="B122" s="16" t="s">
        <v>466</v>
      </c>
      <c r="C122" s="16" t="s">
        <v>465</v>
      </c>
      <c r="D122" s="145" t="s">
        <v>464</v>
      </c>
      <c r="E122" s="16"/>
      <c r="F122" s="31">
        <v>2541</v>
      </c>
      <c r="G122" s="31"/>
      <c r="H122" s="61" t="s">
        <v>1228</v>
      </c>
      <c r="I122" s="16">
        <f t="shared" si="28"/>
        <v>0</v>
      </c>
      <c r="J122" s="16">
        <f t="shared" si="29"/>
        <v>0</v>
      </c>
      <c r="K122" s="16">
        <v>1</v>
      </c>
      <c r="L122" s="16">
        <v>1</v>
      </c>
      <c r="M122" s="16">
        <v>1</v>
      </c>
      <c r="N122" s="16">
        <f t="shared" ref="N122" si="31">K122+I122-J122</f>
        <v>1</v>
      </c>
      <c r="O122" s="16" t="s">
        <v>459</v>
      </c>
      <c r="P122" s="68"/>
      <c r="T122" s="63"/>
      <c r="U122" s="63"/>
      <c r="V122" s="63"/>
      <c r="W122" s="63"/>
      <c r="X122" s="63"/>
      <c r="Y122" s="63"/>
      <c r="Z122" s="63"/>
      <c r="AA122" s="63"/>
    </row>
    <row r="123" spans="1:27" s="12" customFormat="1" ht="29.25" customHeight="1" x14ac:dyDescent="0.2">
      <c r="A123" s="16"/>
      <c r="B123" s="16" t="s">
        <v>468</v>
      </c>
      <c r="C123" s="16" t="s">
        <v>467</v>
      </c>
      <c r="D123" s="19" t="s">
        <v>1390</v>
      </c>
      <c r="E123" s="16"/>
      <c r="F123" s="31">
        <v>1233</v>
      </c>
      <c r="G123" s="31"/>
      <c r="H123" s="61" t="s">
        <v>1139</v>
      </c>
      <c r="I123" s="16">
        <f t="shared" si="28"/>
        <v>0</v>
      </c>
      <c r="J123" s="16">
        <f t="shared" si="29"/>
        <v>0</v>
      </c>
      <c r="K123" s="16">
        <v>1</v>
      </c>
      <c r="L123" s="16">
        <v>1</v>
      </c>
      <c r="M123" s="16">
        <v>1</v>
      </c>
      <c r="N123" s="16">
        <f t="shared" si="30"/>
        <v>1</v>
      </c>
      <c r="O123" s="16" t="s">
        <v>459</v>
      </c>
      <c r="P123" s="68"/>
      <c r="T123" s="63"/>
      <c r="U123" s="63"/>
      <c r="V123" s="63"/>
      <c r="W123" s="63"/>
      <c r="X123" s="63"/>
      <c r="Y123" s="63"/>
      <c r="Z123" s="63"/>
      <c r="AA123" s="63"/>
    </row>
    <row r="124" spans="1:27" s="12" customFormat="1" ht="29.25" customHeight="1" x14ac:dyDescent="0.2">
      <c r="A124" s="16"/>
      <c r="B124" s="16" t="s">
        <v>470</v>
      </c>
      <c r="C124" s="16" t="s">
        <v>469</v>
      </c>
      <c r="D124" s="19" t="s">
        <v>996</v>
      </c>
      <c r="E124" s="16"/>
      <c r="F124" s="31">
        <v>1223</v>
      </c>
      <c r="G124" s="31"/>
      <c r="H124" s="61" t="s">
        <v>1228</v>
      </c>
      <c r="I124" s="16">
        <f t="shared" si="28"/>
        <v>0</v>
      </c>
      <c r="J124" s="16">
        <f t="shared" si="29"/>
        <v>0</v>
      </c>
      <c r="K124" s="16">
        <v>2</v>
      </c>
      <c r="L124" s="16">
        <v>1</v>
      </c>
      <c r="M124" s="16">
        <v>3</v>
      </c>
      <c r="N124" s="16">
        <f t="shared" si="30"/>
        <v>2</v>
      </c>
      <c r="O124" s="16" t="s">
        <v>459</v>
      </c>
      <c r="P124" s="68"/>
      <c r="T124" s="63"/>
      <c r="U124" s="63"/>
      <c r="V124" s="63"/>
      <c r="W124" s="63"/>
      <c r="X124" s="63"/>
      <c r="Y124" s="63"/>
      <c r="Z124" s="63"/>
      <c r="AA124" s="63"/>
    </row>
    <row r="125" spans="1:27" s="12" customFormat="1" ht="29.25" customHeight="1" x14ac:dyDescent="0.2">
      <c r="A125" s="16"/>
      <c r="B125" s="16" t="s">
        <v>473</v>
      </c>
      <c r="C125" s="16" t="s">
        <v>472</v>
      </c>
      <c r="D125" s="145" t="s">
        <v>471</v>
      </c>
      <c r="E125" s="16"/>
      <c r="F125" s="31">
        <v>1452</v>
      </c>
      <c r="G125" s="31"/>
      <c r="H125" s="61" t="s">
        <v>1137</v>
      </c>
      <c r="I125" s="16">
        <f t="shared" si="28"/>
        <v>0</v>
      </c>
      <c r="J125" s="16">
        <f t="shared" si="29"/>
        <v>0</v>
      </c>
      <c r="K125" s="16">
        <v>1</v>
      </c>
      <c r="L125" s="16">
        <v>1</v>
      </c>
      <c r="M125" s="16">
        <v>1</v>
      </c>
      <c r="N125" s="16">
        <f t="shared" si="30"/>
        <v>1</v>
      </c>
      <c r="O125" s="16" t="s">
        <v>459</v>
      </c>
      <c r="P125" s="68"/>
      <c r="T125" s="63"/>
      <c r="U125" s="63"/>
      <c r="V125" s="63"/>
      <c r="W125" s="63"/>
      <c r="X125" s="63"/>
      <c r="Y125" s="63"/>
      <c r="Z125" s="63"/>
      <c r="AA125" s="63"/>
    </row>
    <row r="126" spans="1:27" s="12" customFormat="1" ht="29.25" customHeight="1" thickBot="1" x14ac:dyDescent="0.25">
      <c r="A126" s="16"/>
      <c r="B126" s="19" t="s">
        <v>245</v>
      </c>
      <c r="C126" s="16"/>
      <c r="D126" s="19"/>
      <c r="E126" s="16"/>
      <c r="F126" s="31">
        <v>1256</v>
      </c>
      <c r="G126" s="31"/>
      <c r="H126" s="61" t="s">
        <v>1139</v>
      </c>
      <c r="I126" s="16">
        <f t="shared" si="28"/>
        <v>0</v>
      </c>
      <c r="J126" s="16">
        <f t="shared" si="29"/>
        <v>0</v>
      </c>
      <c r="K126" s="16">
        <v>2</v>
      </c>
      <c r="L126" s="16">
        <v>1</v>
      </c>
      <c r="M126" s="16">
        <v>2</v>
      </c>
      <c r="N126" s="16">
        <f t="shared" si="30"/>
        <v>2</v>
      </c>
      <c r="O126" s="16" t="s">
        <v>459</v>
      </c>
      <c r="P126" s="71"/>
      <c r="T126" s="63"/>
      <c r="U126" s="63"/>
      <c r="V126" s="63"/>
      <c r="W126" s="63"/>
      <c r="X126" s="63"/>
      <c r="Y126" s="63"/>
      <c r="Z126" s="63"/>
      <c r="AA126" s="63"/>
    </row>
    <row r="127" spans="1:27" s="12" customFormat="1" ht="29.25" customHeight="1" x14ac:dyDescent="0.2">
      <c r="A127" s="16"/>
      <c r="B127" s="16" t="s">
        <v>477</v>
      </c>
      <c r="C127" s="16" t="s">
        <v>1179</v>
      </c>
      <c r="D127" s="19" t="s">
        <v>474</v>
      </c>
      <c r="E127" s="16" t="s">
        <v>1148</v>
      </c>
      <c r="F127" s="31">
        <v>2541</v>
      </c>
      <c r="G127" s="31"/>
      <c r="H127" s="61" t="s">
        <v>1137</v>
      </c>
      <c r="I127" s="16">
        <f t="shared" si="28"/>
        <v>0</v>
      </c>
      <c r="J127" s="16">
        <f t="shared" si="29"/>
        <v>0</v>
      </c>
      <c r="K127" s="16">
        <v>4</v>
      </c>
      <c r="L127" s="16">
        <v>2</v>
      </c>
      <c r="M127" s="16">
        <v>4</v>
      </c>
      <c r="N127" s="16">
        <f t="shared" si="30"/>
        <v>4</v>
      </c>
      <c r="O127" s="16" t="s">
        <v>459</v>
      </c>
      <c r="P127" s="67"/>
      <c r="T127" s="63"/>
      <c r="U127" s="63"/>
      <c r="V127" s="63"/>
      <c r="W127" s="63"/>
      <c r="X127" s="63"/>
      <c r="Y127" s="63"/>
      <c r="Z127" s="63"/>
      <c r="AA127" s="63"/>
    </row>
    <row r="128" spans="1:27" s="12" customFormat="1" ht="29.25" customHeight="1" x14ac:dyDescent="0.2">
      <c r="A128" s="39" t="s">
        <v>911</v>
      </c>
      <c r="B128" s="16" t="s">
        <v>480</v>
      </c>
      <c r="C128" s="16"/>
      <c r="D128" s="19" t="s">
        <v>478</v>
      </c>
      <c r="E128" s="16"/>
      <c r="F128" s="31">
        <v>1233</v>
      </c>
      <c r="G128" s="31"/>
      <c r="H128" s="61" t="s">
        <v>1137</v>
      </c>
      <c r="I128" s="16">
        <f t="shared" si="28"/>
        <v>0</v>
      </c>
      <c r="J128" s="16">
        <f t="shared" si="29"/>
        <v>0</v>
      </c>
      <c r="K128" s="16">
        <v>1</v>
      </c>
      <c r="L128" s="16">
        <v>1</v>
      </c>
      <c r="M128" s="16">
        <v>2</v>
      </c>
      <c r="N128" s="16">
        <f t="shared" si="30"/>
        <v>1</v>
      </c>
      <c r="O128" s="16" t="s">
        <v>479</v>
      </c>
      <c r="P128" s="68"/>
      <c r="T128" s="63"/>
      <c r="U128" s="63"/>
      <c r="V128" s="63"/>
      <c r="W128" s="63"/>
      <c r="X128" s="63"/>
      <c r="Y128" s="63"/>
      <c r="Z128" s="63"/>
      <c r="AA128" s="63"/>
    </row>
    <row r="129" spans="1:28" s="12" customFormat="1" ht="29.25" customHeight="1" x14ac:dyDescent="0.2">
      <c r="A129" s="16"/>
      <c r="B129" s="19" t="s">
        <v>483</v>
      </c>
      <c r="C129" s="16" t="s">
        <v>482</v>
      </c>
      <c r="D129" s="145" t="s">
        <v>481</v>
      </c>
      <c r="E129" s="16" t="s">
        <v>1148</v>
      </c>
      <c r="F129" s="31">
        <v>1223</v>
      </c>
      <c r="G129" s="31"/>
      <c r="H129" s="61" t="s">
        <v>1137</v>
      </c>
      <c r="I129" s="16">
        <f t="shared" si="28"/>
        <v>0</v>
      </c>
      <c r="J129" s="16">
        <f t="shared" si="29"/>
        <v>0</v>
      </c>
      <c r="K129" s="16">
        <v>2</v>
      </c>
      <c r="L129" s="16">
        <v>1</v>
      </c>
      <c r="M129" s="16">
        <v>2</v>
      </c>
      <c r="N129" s="16">
        <f t="shared" si="30"/>
        <v>2</v>
      </c>
      <c r="O129" s="16" t="s">
        <v>479</v>
      </c>
      <c r="P129" s="68"/>
      <c r="T129" s="63"/>
      <c r="U129" s="63"/>
      <c r="V129" s="63"/>
      <c r="W129" s="63"/>
      <c r="X129" s="63"/>
      <c r="Y129" s="63"/>
      <c r="Z129" s="63"/>
      <c r="AA129" s="63"/>
    </row>
    <row r="130" spans="1:28" s="12" customFormat="1" ht="29.25" customHeight="1" x14ac:dyDescent="0.2">
      <c r="A130" s="16"/>
      <c r="B130" s="16" t="s">
        <v>485</v>
      </c>
      <c r="C130" s="16" t="s">
        <v>997</v>
      </c>
      <c r="D130" s="185" t="s">
        <v>484</v>
      </c>
      <c r="E130" s="16" t="s">
        <v>1149</v>
      </c>
      <c r="F130" s="31">
        <v>1452</v>
      </c>
      <c r="G130" s="31"/>
      <c r="H130" s="61" t="s">
        <v>1228</v>
      </c>
      <c r="I130" s="16">
        <f t="shared" si="28"/>
        <v>0</v>
      </c>
      <c r="J130" s="16">
        <f t="shared" si="29"/>
        <v>0</v>
      </c>
      <c r="K130" s="16">
        <v>1</v>
      </c>
      <c r="L130" s="16">
        <v>1</v>
      </c>
      <c r="M130" s="16">
        <v>2</v>
      </c>
      <c r="N130" s="16">
        <f t="shared" si="30"/>
        <v>1</v>
      </c>
      <c r="O130" s="16" t="s">
        <v>479</v>
      </c>
      <c r="P130" s="68"/>
      <c r="T130" s="63"/>
      <c r="U130" s="63"/>
      <c r="V130" s="63"/>
      <c r="W130" s="63"/>
      <c r="X130" s="63"/>
      <c r="Y130" s="63"/>
      <c r="Z130" s="63"/>
      <c r="AA130" s="63"/>
    </row>
    <row r="131" spans="1:28" s="12" customFormat="1" ht="29.25" customHeight="1" x14ac:dyDescent="0.2">
      <c r="A131" s="16"/>
      <c r="B131" s="16" t="s">
        <v>488</v>
      </c>
      <c r="C131" s="16" t="s">
        <v>324</v>
      </c>
      <c r="D131" s="148" t="s">
        <v>486</v>
      </c>
      <c r="E131" s="16" t="s">
        <v>1148</v>
      </c>
      <c r="F131" s="31">
        <v>1256</v>
      </c>
      <c r="G131" s="31"/>
      <c r="H131" s="61" t="s">
        <v>1137</v>
      </c>
      <c r="I131" s="16">
        <f t="shared" si="28"/>
        <v>0</v>
      </c>
      <c r="J131" s="16">
        <f t="shared" si="29"/>
        <v>0</v>
      </c>
      <c r="K131" s="16">
        <v>1</v>
      </c>
      <c r="L131" s="16">
        <v>1</v>
      </c>
      <c r="M131" s="16">
        <v>3</v>
      </c>
      <c r="N131" s="16">
        <f t="shared" si="30"/>
        <v>1</v>
      </c>
      <c r="O131" s="16" t="s">
        <v>487</v>
      </c>
      <c r="P131" s="68"/>
      <c r="T131" s="63"/>
      <c r="U131" s="63"/>
      <c r="V131" s="63"/>
      <c r="W131" s="63"/>
      <c r="X131" s="63"/>
      <c r="Y131" s="63"/>
      <c r="Z131" s="63"/>
      <c r="AA131" s="63"/>
    </row>
    <row r="132" spans="1:28" s="12" customFormat="1" ht="29.25" customHeight="1" x14ac:dyDescent="0.2">
      <c r="A132" s="16"/>
      <c r="B132" s="16" t="s">
        <v>490</v>
      </c>
      <c r="C132" s="16"/>
      <c r="D132" s="148" t="s">
        <v>489</v>
      </c>
      <c r="E132" s="16"/>
      <c r="F132" s="31">
        <f>G132*$C$208</f>
        <v>0</v>
      </c>
      <c r="G132" s="31"/>
      <c r="H132" s="61" t="s">
        <v>1137</v>
      </c>
      <c r="I132" s="16">
        <f t="shared" si="28"/>
        <v>0</v>
      </c>
      <c r="J132" s="16">
        <f t="shared" si="29"/>
        <v>0</v>
      </c>
      <c r="K132" s="16">
        <v>2</v>
      </c>
      <c r="L132" s="16">
        <v>2</v>
      </c>
      <c r="M132" s="16">
        <v>3</v>
      </c>
      <c r="N132" s="16">
        <f t="shared" si="30"/>
        <v>2</v>
      </c>
      <c r="O132" s="16" t="s">
        <v>487</v>
      </c>
      <c r="P132" s="68"/>
      <c r="T132" s="63"/>
      <c r="U132" s="63"/>
      <c r="V132" s="63"/>
      <c r="W132" s="63"/>
      <c r="X132" s="63"/>
      <c r="Y132" s="63"/>
      <c r="Z132" s="63"/>
      <c r="AA132" s="63"/>
    </row>
    <row r="133" spans="1:28" s="12" customFormat="1" ht="29.25" customHeight="1" x14ac:dyDescent="0.2">
      <c r="A133" s="16"/>
      <c r="B133" s="16" t="s">
        <v>493</v>
      </c>
      <c r="C133" s="16" t="s">
        <v>492</v>
      </c>
      <c r="D133" s="148" t="s">
        <v>491</v>
      </c>
      <c r="E133" s="16"/>
      <c r="F133" s="31">
        <v>1253</v>
      </c>
      <c r="G133" s="31"/>
      <c r="H133" s="61" t="s">
        <v>1137</v>
      </c>
      <c r="I133" s="16">
        <f t="shared" si="28"/>
        <v>0</v>
      </c>
      <c r="J133" s="16">
        <f t="shared" si="29"/>
        <v>0</v>
      </c>
      <c r="K133" s="16">
        <v>3</v>
      </c>
      <c r="L133" s="16">
        <v>2</v>
      </c>
      <c r="M133" s="16">
        <v>3</v>
      </c>
      <c r="N133" s="16">
        <f t="shared" si="30"/>
        <v>3</v>
      </c>
      <c r="O133" s="16" t="s">
        <v>487</v>
      </c>
      <c r="P133" s="68"/>
      <c r="T133" s="63"/>
      <c r="U133" s="63"/>
      <c r="V133" s="63"/>
      <c r="W133" s="63"/>
      <c r="X133" s="63"/>
      <c r="Y133" s="63"/>
      <c r="Z133" s="63"/>
      <c r="AA133" s="63"/>
    </row>
    <row r="134" spans="1:28" s="12" customFormat="1" ht="29.25" customHeight="1" x14ac:dyDescent="0.2">
      <c r="A134" s="39" t="s">
        <v>911</v>
      </c>
      <c r="B134" s="16" t="s">
        <v>496</v>
      </c>
      <c r="C134" s="16" t="s">
        <v>495</v>
      </c>
      <c r="D134" s="148" t="s">
        <v>494</v>
      </c>
      <c r="E134" s="16"/>
      <c r="F134" s="31">
        <v>2565</v>
      </c>
      <c r="G134" s="31"/>
      <c r="H134" s="61" t="s">
        <v>1137</v>
      </c>
      <c r="I134" s="16">
        <f t="shared" si="28"/>
        <v>0</v>
      </c>
      <c r="J134" s="16">
        <f t="shared" si="29"/>
        <v>0</v>
      </c>
      <c r="K134" s="16">
        <v>2</v>
      </c>
      <c r="L134" s="16">
        <v>2</v>
      </c>
      <c r="M134" s="16">
        <v>3</v>
      </c>
      <c r="N134" s="16">
        <f t="shared" si="30"/>
        <v>2</v>
      </c>
      <c r="O134" s="16" t="s">
        <v>487</v>
      </c>
      <c r="P134" s="68"/>
      <c r="T134" s="63"/>
      <c r="U134" s="63"/>
      <c r="V134" s="63"/>
      <c r="W134" s="63"/>
      <c r="X134" s="63"/>
      <c r="Y134" s="63"/>
      <c r="Z134" s="63"/>
      <c r="AA134" s="63"/>
    </row>
    <row r="135" spans="1:28" s="12" customFormat="1" ht="29.25" customHeight="1" x14ac:dyDescent="0.2">
      <c r="A135" s="16"/>
      <c r="B135" s="19" t="s">
        <v>497</v>
      </c>
      <c r="C135" s="16" t="s">
        <v>790</v>
      </c>
      <c r="D135" s="148" t="s">
        <v>789</v>
      </c>
      <c r="E135" s="16"/>
      <c r="F135" s="31">
        <v>1223</v>
      </c>
      <c r="G135" s="31"/>
      <c r="H135" s="61" t="s">
        <v>1137</v>
      </c>
      <c r="I135" s="16">
        <f t="shared" si="28"/>
        <v>0</v>
      </c>
      <c r="J135" s="16">
        <f t="shared" si="29"/>
        <v>0</v>
      </c>
      <c r="K135" s="16">
        <v>3</v>
      </c>
      <c r="L135" s="16">
        <v>1</v>
      </c>
      <c r="M135" s="16">
        <v>3</v>
      </c>
      <c r="N135" s="16">
        <f t="shared" si="30"/>
        <v>3</v>
      </c>
      <c r="O135" s="16" t="s">
        <v>487</v>
      </c>
      <c r="P135" s="68"/>
      <c r="T135" s="63"/>
      <c r="U135" s="63"/>
      <c r="V135" s="63"/>
      <c r="W135" s="63"/>
      <c r="X135" s="63"/>
      <c r="Y135" s="63"/>
      <c r="Z135" s="63"/>
      <c r="AA135" s="63"/>
    </row>
    <row r="136" spans="1:28" s="12" customFormat="1" ht="29.25" customHeight="1" thickBot="1" x14ac:dyDescent="0.25">
      <c r="A136" s="16"/>
      <c r="B136" s="16" t="s">
        <v>221</v>
      </c>
      <c r="C136" s="16" t="s">
        <v>499</v>
      </c>
      <c r="D136" s="145" t="s">
        <v>498</v>
      </c>
      <c r="E136" s="16"/>
      <c r="F136" s="31">
        <v>2553</v>
      </c>
      <c r="G136" s="31"/>
      <c r="H136" s="61" t="s">
        <v>1228</v>
      </c>
      <c r="I136" s="16">
        <f t="shared" si="28"/>
        <v>0</v>
      </c>
      <c r="J136" s="16">
        <f t="shared" si="29"/>
        <v>0</v>
      </c>
      <c r="K136" s="16">
        <v>15</v>
      </c>
      <c r="L136" s="16">
        <v>10</v>
      </c>
      <c r="M136" s="16">
        <v>20</v>
      </c>
      <c r="N136" s="16">
        <f t="shared" si="30"/>
        <v>15</v>
      </c>
      <c r="O136" s="16" t="s">
        <v>487</v>
      </c>
      <c r="P136" s="71"/>
      <c r="T136" s="63"/>
      <c r="U136" s="63"/>
      <c r="V136" s="63"/>
      <c r="W136" s="63"/>
      <c r="X136" s="63"/>
      <c r="Y136" s="63"/>
      <c r="Z136" s="63"/>
      <c r="AA136" s="63"/>
    </row>
    <row r="137" spans="1:28" s="12" customFormat="1" ht="29.25" customHeight="1" x14ac:dyDescent="0.2">
      <c r="A137" s="16"/>
      <c r="B137" s="16" t="s">
        <v>502</v>
      </c>
      <c r="C137" s="16" t="s">
        <v>501</v>
      </c>
      <c r="D137" s="145" t="s">
        <v>500</v>
      </c>
      <c r="E137" s="16" t="s">
        <v>1148</v>
      </c>
      <c r="F137" s="31">
        <v>4185</v>
      </c>
      <c r="G137" s="31"/>
      <c r="H137" s="61" t="s">
        <v>1137</v>
      </c>
      <c r="I137" s="16">
        <f t="shared" si="28"/>
        <v>0</v>
      </c>
      <c r="J137" s="16">
        <f t="shared" si="29"/>
        <v>0</v>
      </c>
      <c r="K137" s="16">
        <v>1</v>
      </c>
      <c r="L137" s="16">
        <v>1</v>
      </c>
      <c r="M137" s="16">
        <v>3</v>
      </c>
      <c r="N137" s="16">
        <f t="shared" si="30"/>
        <v>1</v>
      </c>
      <c r="O137" s="16" t="s">
        <v>487</v>
      </c>
      <c r="P137" s="67"/>
      <c r="T137" s="63"/>
      <c r="U137" s="63"/>
      <c r="V137" s="63"/>
      <c r="W137" s="63"/>
      <c r="X137" s="63"/>
      <c r="Y137" s="63"/>
      <c r="Z137" s="63"/>
      <c r="AA137" s="63"/>
    </row>
    <row r="138" spans="1:28" s="12" customFormat="1" ht="29.25" customHeight="1" thickBot="1" x14ac:dyDescent="0.25">
      <c r="A138" s="16"/>
      <c r="B138" s="19" t="s">
        <v>505</v>
      </c>
      <c r="C138" s="16" t="s">
        <v>504</v>
      </c>
      <c r="D138" s="145" t="s">
        <v>503</v>
      </c>
      <c r="E138" s="16"/>
      <c r="F138" s="31">
        <v>21512</v>
      </c>
      <c r="G138" s="31"/>
      <c r="H138" s="61" t="s">
        <v>1137</v>
      </c>
      <c r="I138" s="16">
        <f t="shared" si="28"/>
        <v>0</v>
      </c>
      <c r="J138" s="16">
        <f t="shared" si="29"/>
        <v>0</v>
      </c>
      <c r="K138" s="16">
        <v>1</v>
      </c>
      <c r="L138" s="16">
        <v>1</v>
      </c>
      <c r="M138" s="16">
        <v>3</v>
      </c>
      <c r="N138" s="16">
        <f t="shared" si="30"/>
        <v>1</v>
      </c>
      <c r="O138" s="16" t="s">
        <v>487</v>
      </c>
      <c r="P138" s="71"/>
      <c r="T138" s="63"/>
      <c r="U138" s="63"/>
      <c r="V138" s="63"/>
      <c r="W138" s="63"/>
      <c r="X138" s="63"/>
      <c r="Y138" s="63"/>
      <c r="Z138" s="63"/>
      <c r="AA138" s="63"/>
    </row>
    <row r="139" spans="1:28" s="12" customFormat="1" ht="29.25" customHeight="1" x14ac:dyDescent="0.2">
      <c r="A139" s="16"/>
      <c r="B139" s="16" t="s">
        <v>460</v>
      </c>
      <c r="C139" s="16" t="s">
        <v>882</v>
      </c>
      <c r="D139" s="145" t="s">
        <v>506</v>
      </c>
      <c r="E139" s="16"/>
      <c r="F139" s="31">
        <f>G139*$C$208</f>
        <v>3998.2832399999998</v>
      </c>
      <c r="G139" s="31">
        <v>227.4</v>
      </c>
      <c r="H139" s="61" t="s">
        <v>1139</v>
      </c>
      <c r="I139" s="16">
        <f t="shared" si="28"/>
        <v>0</v>
      </c>
      <c r="J139" s="16">
        <f t="shared" si="29"/>
        <v>0</v>
      </c>
      <c r="K139" s="16">
        <v>1</v>
      </c>
      <c r="L139" s="16">
        <v>2</v>
      </c>
      <c r="M139" s="16">
        <v>4</v>
      </c>
      <c r="N139" s="16">
        <f t="shared" si="30"/>
        <v>1</v>
      </c>
      <c r="O139" s="16" t="s">
        <v>487</v>
      </c>
      <c r="P139" s="67"/>
      <c r="T139" s="63"/>
      <c r="U139" s="63"/>
      <c r="V139" s="63"/>
      <c r="W139" s="63"/>
      <c r="X139" s="63"/>
      <c r="Y139" s="63"/>
      <c r="Z139" s="63"/>
      <c r="AA139" s="63"/>
    </row>
    <row r="140" spans="1:28" s="12" customFormat="1" ht="29.25" customHeight="1" x14ac:dyDescent="0.2">
      <c r="A140" s="16"/>
      <c r="B140" s="19" t="s">
        <v>509</v>
      </c>
      <c r="C140" s="16" t="s">
        <v>508</v>
      </c>
      <c r="D140" s="145" t="s">
        <v>507</v>
      </c>
      <c r="E140" s="16"/>
      <c r="F140" s="31">
        <v>3233</v>
      </c>
      <c r="G140" s="31"/>
      <c r="H140" s="61" t="s">
        <v>1137</v>
      </c>
      <c r="I140" s="16">
        <f t="shared" ref="I140:I150" si="32">+SUMIFS($X$9:$X$191,$T$9:$T$191,"ENTRADA",$U$9:$U$191,C140)</f>
        <v>0</v>
      </c>
      <c r="J140" s="16">
        <f t="shared" ref="J140:J150" si="33">SUMIFS($X$9:$X$191,$T$9:$T$191,"SALIDA",$U$9:$U$191,C140)</f>
        <v>0</v>
      </c>
      <c r="K140" s="16">
        <v>1</v>
      </c>
      <c r="L140" s="16">
        <v>1</v>
      </c>
      <c r="M140" s="16">
        <v>2</v>
      </c>
      <c r="N140" s="16">
        <f t="shared" si="30"/>
        <v>1</v>
      </c>
      <c r="O140" s="16" t="s">
        <v>487</v>
      </c>
      <c r="P140" s="68"/>
      <c r="T140" s="63"/>
      <c r="U140" s="63"/>
      <c r="V140" s="63"/>
      <c r="W140" s="63"/>
      <c r="X140" s="63"/>
      <c r="Y140" s="63"/>
      <c r="Z140" s="63"/>
      <c r="AA140" s="63"/>
    </row>
    <row r="141" spans="1:28" s="12" customFormat="1" ht="29.25" customHeight="1" x14ac:dyDescent="0.25">
      <c r="A141" s="16"/>
      <c r="B141" s="16" t="s">
        <v>512</v>
      </c>
      <c r="C141" s="16" t="s">
        <v>511</v>
      </c>
      <c r="D141" s="145" t="s">
        <v>510</v>
      </c>
      <c r="E141" s="16" t="s">
        <v>1171</v>
      </c>
      <c r="F141" s="31">
        <v>3921.1</v>
      </c>
      <c r="G141" s="31"/>
      <c r="H141" s="61" t="s">
        <v>1137</v>
      </c>
      <c r="I141" s="16">
        <f t="shared" si="32"/>
        <v>0</v>
      </c>
      <c r="J141" s="16">
        <f t="shared" si="33"/>
        <v>0</v>
      </c>
      <c r="K141" s="16">
        <v>2</v>
      </c>
      <c r="L141" s="16">
        <v>1</v>
      </c>
      <c r="M141" s="16">
        <v>3</v>
      </c>
      <c r="N141" s="16">
        <f t="shared" si="30"/>
        <v>2</v>
      </c>
      <c r="O141" s="16" t="s">
        <v>487</v>
      </c>
      <c r="P141" s="68"/>
      <c r="Q141"/>
      <c r="R141"/>
      <c r="S141"/>
      <c r="T141" s="63"/>
      <c r="U141" s="63"/>
      <c r="V141" s="63"/>
      <c r="W141" s="63"/>
      <c r="X141" s="63"/>
      <c r="Y141" s="63"/>
      <c r="Z141" s="63"/>
      <c r="AA141" s="63"/>
    </row>
    <row r="142" spans="1:28" s="12" customFormat="1" ht="29.25" customHeight="1" x14ac:dyDescent="0.25">
      <c r="A142" s="39" t="s">
        <v>911</v>
      </c>
      <c r="B142" s="16" t="s">
        <v>164</v>
      </c>
      <c r="C142" s="16" t="s">
        <v>514</v>
      </c>
      <c r="D142" s="145" t="s">
        <v>513</v>
      </c>
      <c r="E142" s="16"/>
      <c r="F142" s="31">
        <v>1223</v>
      </c>
      <c r="G142" s="31"/>
      <c r="H142" s="61" t="s">
        <v>1137</v>
      </c>
      <c r="I142" s="16">
        <f t="shared" si="32"/>
        <v>0</v>
      </c>
      <c r="J142" s="16">
        <f t="shared" si="33"/>
        <v>0</v>
      </c>
      <c r="K142" s="16">
        <v>2</v>
      </c>
      <c r="L142" s="16">
        <v>1</v>
      </c>
      <c r="M142" s="16">
        <v>2</v>
      </c>
      <c r="N142" s="16">
        <f t="shared" si="30"/>
        <v>2</v>
      </c>
      <c r="O142" s="16" t="s">
        <v>487</v>
      </c>
      <c r="P142" s="68"/>
      <c r="Q142"/>
      <c r="R142"/>
      <c r="S142"/>
      <c r="T142" s="38"/>
      <c r="U142" s="38"/>
      <c r="V142" s="38"/>
      <c r="W142" s="38"/>
      <c r="X142" s="38"/>
      <c r="Y142" s="38"/>
      <c r="Z142" s="38"/>
      <c r="AA142" s="38"/>
      <c r="AB142"/>
    </row>
    <row r="143" spans="1:28" s="12" customFormat="1" ht="29.25" customHeight="1" x14ac:dyDescent="0.25">
      <c r="A143" s="39" t="s">
        <v>911</v>
      </c>
      <c r="B143" s="16" t="s">
        <v>517</v>
      </c>
      <c r="C143" s="16" t="s">
        <v>516</v>
      </c>
      <c r="D143" s="145" t="s">
        <v>515</v>
      </c>
      <c r="E143" s="16" t="s">
        <v>1143</v>
      </c>
      <c r="F143" s="31">
        <v>2351</v>
      </c>
      <c r="G143" s="31"/>
      <c r="H143" s="61" t="s">
        <v>1137</v>
      </c>
      <c r="I143" s="16">
        <f t="shared" si="32"/>
        <v>0</v>
      </c>
      <c r="J143" s="16">
        <f t="shared" si="33"/>
        <v>0</v>
      </c>
      <c r="K143" s="16">
        <v>1</v>
      </c>
      <c r="L143" s="16">
        <v>1</v>
      </c>
      <c r="M143" s="16">
        <v>2</v>
      </c>
      <c r="N143" s="16">
        <f t="shared" ref="N143:N177" si="34">K143+I143-J143</f>
        <v>1</v>
      </c>
      <c r="O143" s="16" t="s">
        <v>487</v>
      </c>
      <c r="P143" s="68"/>
      <c r="T143" s="38"/>
      <c r="U143" s="38"/>
      <c r="V143" s="38"/>
      <c r="W143" s="38"/>
      <c r="X143" s="38"/>
      <c r="Y143" s="38"/>
      <c r="Z143" s="38"/>
      <c r="AA143" s="38"/>
      <c r="AB143"/>
    </row>
    <row r="144" spans="1:28" s="12" customFormat="1" ht="29.25" customHeight="1" x14ac:dyDescent="0.2">
      <c r="A144" s="39" t="s">
        <v>911</v>
      </c>
      <c r="B144" s="16" t="s">
        <v>509</v>
      </c>
      <c r="C144" s="16" t="s">
        <v>883</v>
      </c>
      <c r="D144" s="145" t="s">
        <v>1639</v>
      </c>
      <c r="E144" s="16"/>
      <c r="F144" s="31">
        <v>2336</v>
      </c>
      <c r="G144" s="31"/>
      <c r="H144" s="61" t="s">
        <v>1228</v>
      </c>
      <c r="I144" s="16">
        <f t="shared" si="32"/>
        <v>0</v>
      </c>
      <c r="J144" s="16">
        <f t="shared" si="33"/>
        <v>0</v>
      </c>
      <c r="K144" s="16">
        <v>1</v>
      </c>
      <c r="L144" s="16">
        <v>1</v>
      </c>
      <c r="M144" s="16">
        <v>1</v>
      </c>
      <c r="N144" s="16">
        <f t="shared" si="34"/>
        <v>1</v>
      </c>
      <c r="O144" s="16" t="s">
        <v>487</v>
      </c>
      <c r="P144" s="68"/>
      <c r="T144" s="63"/>
      <c r="U144" s="63"/>
      <c r="V144" s="63"/>
      <c r="W144" s="63"/>
      <c r="X144" s="63"/>
      <c r="Y144" s="63"/>
      <c r="Z144" s="63"/>
      <c r="AA144" s="63"/>
    </row>
    <row r="145" spans="1:27" s="12" customFormat="1" ht="29.25" customHeight="1" x14ac:dyDescent="0.2">
      <c r="A145" s="16"/>
      <c r="B145" s="16" t="s">
        <v>460</v>
      </c>
      <c r="C145" s="16" t="s">
        <v>833</v>
      </c>
      <c r="D145" s="145" t="s">
        <v>834</v>
      </c>
      <c r="E145" s="16"/>
      <c r="F145" s="31">
        <v>3566</v>
      </c>
      <c r="G145" s="31"/>
      <c r="H145" s="61" t="s">
        <v>1228</v>
      </c>
      <c r="I145" s="16">
        <f t="shared" si="32"/>
        <v>0</v>
      </c>
      <c r="J145" s="16">
        <f t="shared" si="33"/>
        <v>0</v>
      </c>
      <c r="K145" s="16">
        <v>2</v>
      </c>
      <c r="L145" s="16">
        <v>1</v>
      </c>
      <c r="M145" s="16">
        <v>1</v>
      </c>
      <c r="N145" s="16">
        <f t="shared" si="34"/>
        <v>2</v>
      </c>
      <c r="O145" s="16" t="s">
        <v>487</v>
      </c>
      <c r="P145" s="68"/>
      <c r="T145" s="63"/>
      <c r="U145" s="63"/>
      <c r="V145" s="63"/>
      <c r="W145" s="63"/>
      <c r="X145" s="63"/>
      <c r="Y145" s="63"/>
      <c r="Z145" s="63"/>
      <c r="AA145" s="63"/>
    </row>
    <row r="146" spans="1:27" s="12" customFormat="1" ht="29.25" customHeight="1" x14ac:dyDescent="0.2">
      <c r="A146" s="16"/>
      <c r="B146" s="16" t="s">
        <v>497</v>
      </c>
      <c r="C146" s="16" t="s">
        <v>519</v>
      </c>
      <c r="D146" s="145" t="s">
        <v>518</v>
      </c>
      <c r="E146" s="16"/>
      <c r="F146" s="31">
        <v>2311</v>
      </c>
      <c r="G146" s="31"/>
      <c r="H146" s="61" t="s">
        <v>1353</v>
      </c>
      <c r="I146" s="16">
        <f t="shared" si="32"/>
        <v>0</v>
      </c>
      <c r="J146" s="16">
        <f t="shared" si="33"/>
        <v>0</v>
      </c>
      <c r="K146" s="16">
        <v>1</v>
      </c>
      <c r="L146" s="16">
        <v>1</v>
      </c>
      <c r="M146" s="16">
        <v>3</v>
      </c>
      <c r="N146" s="16">
        <f t="shared" si="34"/>
        <v>1</v>
      </c>
      <c r="O146" s="16" t="s">
        <v>487</v>
      </c>
      <c r="P146" s="68"/>
      <c r="T146" s="63"/>
      <c r="U146" s="63"/>
      <c r="V146" s="63"/>
      <c r="W146" s="63"/>
      <c r="X146" s="63"/>
      <c r="Y146" s="63"/>
      <c r="Z146" s="63"/>
      <c r="AA146" s="63"/>
    </row>
    <row r="147" spans="1:27" s="12" customFormat="1" ht="29.25" customHeight="1" x14ac:dyDescent="0.2">
      <c r="A147" s="16"/>
      <c r="B147" s="16" t="s">
        <v>497</v>
      </c>
      <c r="C147" s="16" t="s">
        <v>1397</v>
      </c>
      <c r="D147" s="145" t="s">
        <v>1395</v>
      </c>
      <c r="E147" s="16" t="s">
        <v>1399</v>
      </c>
      <c r="F147" s="31">
        <f>G147*18</f>
        <v>1140.48</v>
      </c>
      <c r="G147" s="31">
        <v>63.36</v>
      </c>
      <c r="H147" s="61" t="s">
        <v>1353</v>
      </c>
      <c r="I147" s="16">
        <f t="shared" si="32"/>
        <v>0</v>
      </c>
      <c r="J147" s="16">
        <f t="shared" si="33"/>
        <v>0</v>
      </c>
      <c r="K147" s="16">
        <v>4</v>
      </c>
      <c r="L147" s="16">
        <v>1</v>
      </c>
      <c r="M147" s="16">
        <v>3</v>
      </c>
      <c r="N147" s="16">
        <f>K147+I147-J147</f>
        <v>4</v>
      </c>
      <c r="O147" s="16" t="s">
        <v>487</v>
      </c>
      <c r="P147" s="68"/>
      <c r="T147" s="63"/>
      <c r="U147" s="63"/>
      <c r="V147" s="63"/>
      <c r="W147" s="63"/>
      <c r="X147" s="63"/>
      <c r="Y147" s="63"/>
      <c r="Z147" s="63"/>
      <c r="AA147" s="63"/>
    </row>
    <row r="148" spans="1:27" s="12" customFormat="1" ht="29.25" customHeight="1" x14ac:dyDescent="0.2">
      <c r="A148" s="16"/>
      <c r="B148" s="19" t="s">
        <v>1503</v>
      </c>
      <c r="C148" s="16" t="s">
        <v>1398</v>
      </c>
      <c r="D148" s="145" t="s">
        <v>1396</v>
      </c>
      <c r="E148" s="16" t="s">
        <v>1399</v>
      </c>
      <c r="F148" s="31">
        <f>G148*18</f>
        <v>181.26</v>
      </c>
      <c r="G148" s="31">
        <v>10.07</v>
      </c>
      <c r="H148" s="61" t="s">
        <v>1353</v>
      </c>
      <c r="I148" s="16">
        <f t="shared" si="32"/>
        <v>0</v>
      </c>
      <c r="J148" s="16">
        <f t="shared" si="33"/>
        <v>0</v>
      </c>
      <c r="K148" s="16">
        <v>4</v>
      </c>
      <c r="L148" s="16">
        <v>1</v>
      </c>
      <c r="M148" s="16">
        <v>3</v>
      </c>
      <c r="N148" s="16">
        <f>K148+I148-J148</f>
        <v>4</v>
      </c>
      <c r="O148" s="16" t="s">
        <v>487</v>
      </c>
      <c r="P148" s="68"/>
      <c r="T148" s="63"/>
      <c r="U148" s="63"/>
      <c r="V148" s="63"/>
      <c r="W148" s="63"/>
      <c r="X148" s="63"/>
      <c r="Y148" s="63"/>
      <c r="Z148" s="63"/>
      <c r="AA148" s="63"/>
    </row>
    <row r="149" spans="1:27" s="12" customFormat="1" ht="29.25" customHeight="1" x14ac:dyDescent="0.2">
      <c r="A149" s="16"/>
      <c r="B149" s="19" t="s">
        <v>1093</v>
      </c>
      <c r="C149" s="16" t="s">
        <v>1499</v>
      </c>
      <c r="D149" s="145" t="s">
        <v>1500</v>
      </c>
      <c r="E149" s="16"/>
      <c r="F149" s="31">
        <f>G149*18</f>
        <v>1793.34</v>
      </c>
      <c r="G149" s="31">
        <v>99.63</v>
      </c>
      <c r="H149" s="61" t="s">
        <v>1353</v>
      </c>
      <c r="I149" s="16">
        <f t="shared" si="32"/>
        <v>0</v>
      </c>
      <c r="J149" s="16">
        <f t="shared" si="33"/>
        <v>0</v>
      </c>
      <c r="K149" s="16">
        <v>2</v>
      </c>
      <c r="L149" s="16">
        <v>1</v>
      </c>
      <c r="M149" s="16">
        <v>2</v>
      </c>
      <c r="N149" s="16">
        <f>K149+I149-J149</f>
        <v>2</v>
      </c>
      <c r="O149" s="16" t="s">
        <v>487</v>
      </c>
      <c r="P149" s="68"/>
      <c r="T149" s="63"/>
      <c r="U149" s="63"/>
      <c r="V149" s="63"/>
      <c r="W149" s="63"/>
      <c r="X149" s="63"/>
      <c r="Y149" s="63"/>
      <c r="Z149" s="63"/>
      <c r="AA149" s="63"/>
    </row>
    <row r="150" spans="1:27" s="12" customFormat="1" ht="29.25" customHeight="1" x14ac:dyDescent="0.2">
      <c r="A150" s="16"/>
      <c r="B150" s="19" t="s">
        <v>1094</v>
      </c>
      <c r="C150" s="16" t="s">
        <v>1037</v>
      </c>
      <c r="D150" s="145" t="s">
        <v>852</v>
      </c>
      <c r="E150" s="16" t="s">
        <v>1134</v>
      </c>
      <c r="F150" s="31">
        <v>1236</v>
      </c>
      <c r="G150" s="31">
        <v>8.68</v>
      </c>
      <c r="H150" s="61" t="s">
        <v>1137</v>
      </c>
      <c r="I150" s="16">
        <f t="shared" si="32"/>
        <v>0</v>
      </c>
      <c r="J150" s="16">
        <f t="shared" si="33"/>
        <v>0</v>
      </c>
      <c r="K150" s="16">
        <v>9</v>
      </c>
      <c r="L150" s="16">
        <v>1</v>
      </c>
      <c r="M150" s="16">
        <v>3</v>
      </c>
      <c r="N150" s="16">
        <f t="shared" si="34"/>
        <v>9</v>
      </c>
      <c r="O150" s="16" t="s">
        <v>487</v>
      </c>
      <c r="P150" s="68"/>
      <c r="T150" s="63"/>
      <c r="U150" s="63"/>
      <c r="V150" s="63"/>
      <c r="W150" s="63"/>
      <c r="X150" s="63"/>
      <c r="Y150" s="63"/>
      <c r="Z150" s="63"/>
      <c r="AA150" s="63"/>
    </row>
    <row r="151" spans="1:27" s="12" customFormat="1" ht="29.25" customHeight="1" x14ac:dyDescent="0.2">
      <c r="A151" s="16"/>
      <c r="B151" s="19" t="s">
        <v>1638</v>
      </c>
      <c r="C151" s="16"/>
      <c r="D151" s="145" t="s">
        <v>1093</v>
      </c>
      <c r="E151" s="16"/>
      <c r="F151" s="31">
        <v>245</v>
      </c>
      <c r="G151" s="31"/>
      <c r="H151" s="61" t="s">
        <v>1139</v>
      </c>
      <c r="I151" s="16">
        <v>0</v>
      </c>
      <c r="J151" s="16">
        <v>0</v>
      </c>
      <c r="K151" s="16">
        <v>10</v>
      </c>
      <c r="L151" s="16">
        <v>1</v>
      </c>
      <c r="M151" s="16">
        <v>2</v>
      </c>
      <c r="N151" s="16">
        <f t="shared" si="34"/>
        <v>10</v>
      </c>
      <c r="O151" s="16" t="s">
        <v>487</v>
      </c>
      <c r="P151" s="68"/>
      <c r="T151" s="63"/>
      <c r="U151" s="63"/>
      <c r="V151" s="63"/>
      <c r="W151" s="63"/>
      <c r="X151" s="63"/>
      <c r="Y151" s="63"/>
      <c r="Z151" s="63"/>
      <c r="AA151" s="63"/>
    </row>
    <row r="152" spans="1:27" s="12" customFormat="1" ht="29.25" customHeight="1" x14ac:dyDescent="0.2">
      <c r="A152" s="16"/>
      <c r="B152" s="16" t="s">
        <v>287</v>
      </c>
      <c r="C152" s="16"/>
      <c r="D152" s="145" t="s">
        <v>1094</v>
      </c>
      <c r="E152" s="16"/>
      <c r="F152" s="31">
        <v>322</v>
      </c>
      <c r="G152" s="31"/>
      <c r="H152" s="61" t="s">
        <v>1137</v>
      </c>
      <c r="I152" s="16">
        <v>0</v>
      </c>
      <c r="J152" s="16">
        <v>0</v>
      </c>
      <c r="K152" s="16">
        <v>9</v>
      </c>
      <c r="L152" s="16">
        <v>1</v>
      </c>
      <c r="M152" s="16">
        <v>2</v>
      </c>
      <c r="N152" s="16">
        <f t="shared" si="34"/>
        <v>9</v>
      </c>
      <c r="O152" s="16" t="s">
        <v>487</v>
      </c>
      <c r="P152" s="68"/>
      <c r="T152" s="63"/>
      <c r="U152" s="63"/>
      <c r="V152" s="63"/>
      <c r="W152" s="63"/>
      <c r="X152" s="63"/>
      <c r="Y152" s="63"/>
      <c r="Z152" s="63"/>
      <c r="AA152" s="63"/>
    </row>
    <row r="153" spans="1:27" s="12" customFormat="1" ht="29.25" customHeight="1" x14ac:dyDescent="0.2">
      <c r="A153" s="16"/>
      <c r="B153" s="19" t="s">
        <v>287</v>
      </c>
      <c r="C153" s="16" t="s">
        <v>521</v>
      </c>
      <c r="D153" s="148" t="s">
        <v>520</v>
      </c>
      <c r="E153" s="16"/>
      <c r="F153" s="31">
        <v>1712</v>
      </c>
      <c r="G153" s="31"/>
      <c r="H153" s="61" t="s">
        <v>1137</v>
      </c>
      <c r="I153" s="16">
        <f t="shared" ref="I153:I187" si="35">+SUMIFS($X$9:$X$191,$T$9:$T$191,"ENTRADA",$U$9:$U$191,C153)</f>
        <v>0</v>
      </c>
      <c r="J153" s="16">
        <f t="shared" ref="J153:J159" si="36">SUMIFS($X$9:$X$191,$T$9:$T$191,"SALIDA",$U$9:$U$191,C153)</f>
        <v>0</v>
      </c>
      <c r="K153" s="16">
        <v>3</v>
      </c>
      <c r="L153" s="16">
        <v>3</v>
      </c>
      <c r="M153" s="16">
        <v>6</v>
      </c>
      <c r="N153" s="16">
        <f t="shared" si="34"/>
        <v>3</v>
      </c>
      <c r="O153" s="16" t="s">
        <v>522</v>
      </c>
      <c r="P153" s="68"/>
      <c r="T153" s="63"/>
      <c r="U153" s="63"/>
      <c r="V153" s="63"/>
      <c r="W153" s="63"/>
      <c r="X153" s="63"/>
      <c r="Y153" s="63"/>
      <c r="Z153" s="63"/>
      <c r="AA153" s="63"/>
    </row>
    <row r="154" spans="1:27" s="12" customFormat="1" ht="29.25" customHeight="1" x14ac:dyDescent="0.2">
      <c r="A154" s="39" t="s">
        <v>911</v>
      </c>
      <c r="B154" s="16" t="s">
        <v>287</v>
      </c>
      <c r="C154" s="16" t="s">
        <v>524</v>
      </c>
      <c r="D154" s="148" t="s">
        <v>523</v>
      </c>
      <c r="E154" s="16"/>
      <c r="F154" s="31">
        <v>1712.36</v>
      </c>
      <c r="G154" s="31"/>
      <c r="H154" s="61" t="s">
        <v>1139</v>
      </c>
      <c r="I154" s="16">
        <f t="shared" si="35"/>
        <v>0</v>
      </c>
      <c r="J154" s="16">
        <f t="shared" si="36"/>
        <v>0</v>
      </c>
      <c r="K154" s="16">
        <v>2</v>
      </c>
      <c r="L154" s="16">
        <v>2</v>
      </c>
      <c r="M154" s="16">
        <v>4</v>
      </c>
      <c r="N154" s="16">
        <f t="shared" si="34"/>
        <v>2</v>
      </c>
      <c r="O154" s="16" t="s">
        <v>522</v>
      </c>
      <c r="P154" s="68"/>
      <c r="T154" s="63"/>
      <c r="U154" s="63"/>
      <c r="V154" s="63"/>
      <c r="W154" s="63"/>
      <c r="X154" s="63"/>
      <c r="Y154" s="63"/>
      <c r="Z154" s="63"/>
      <c r="AA154" s="63"/>
    </row>
    <row r="155" spans="1:27" s="12" customFormat="1" ht="29.25" customHeight="1" x14ac:dyDescent="0.2">
      <c r="A155" s="16"/>
      <c r="B155" s="19" t="s">
        <v>287</v>
      </c>
      <c r="C155" s="16" t="s">
        <v>526</v>
      </c>
      <c r="D155" s="148" t="s">
        <v>525</v>
      </c>
      <c r="E155" s="16" t="s">
        <v>1168</v>
      </c>
      <c r="F155" s="31">
        <v>4483.66</v>
      </c>
      <c r="G155" s="31"/>
      <c r="H155" s="61" t="s">
        <v>1137</v>
      </c>
      <c r="I155" s="16">
        <f t="shared" si="35"/>
        <v>0</v>
      </c>
      <c r="J155" s="16">
        <f t="shared" si="36"/>
        <v>0</v>
      </c>
      <c r="K155" s="16">
        <v>7</v>
      </c>
      <c r="L155" s="16">
        <v>2</v>
      </c>
      <c r="M155" s="16">
        <v>5</v>
      </c>
      <c r="N155" s="16">
        <f t="shared" si="34"/>
        <v>7</v>
      </c>
      <c r="O155" s="16" t="s">
        <v>522</v>
      </c>
      <c r="P155" s="68"/>
      <c r="T155" s="63"/>
      <c r="U155" s="63"/>
      <c r="V155" s="63"/>
      <c r="W155" s="63"/>
      <c r="X155" s="63"/>
      <c r="Y155" s="63"/>
      <c r="Z155" s="63"/>
      <c r="AA155" s="63"/>
    </row>
    <row r="156" spans="1:27" s="12" customFormat="1" ht="29.25" customHeight="1" x14ac:dyDescent="0.2">
      <c r="A156" s="242" t="s">
        <v>1637</v>
      </c>
      <c r="B156" s="16" t="s">
        <v>287</v>
      </c>
      <c r="C156" s="16" t="s">
        <v>804</v>
      </c>
      <c r="D156" s="148" t="s">
        <v>527</v>
      </c>
      <c r="E156" s="16" t="s">
        <v>1143</v>
      </c>
      <c r="F156" s="31">
        <v>1712.36</v>
      </c>
      <c r="G156" s="31"/>
      <c r="H156" s="61" t="s">
        <v>1137</v>
      </c>
      <c r="I156" s="16">
        <f t="shared" si="35"/>
        <v>0</v>
      </c>
      <c r="J156" s="16">
        <f t="shared" si="36"/>
        <v>0</v>
      </c>
      <c r="K156" s="16">
        <v>0</v>
      </c>
      <c r="L156" s="16">
        <v>1</v>
      </c>
      <c r="M156" s="16">
        <v>3</v>
      </c>
      <c r="N156" s="16">
        <f t="shared" si="34"/>
        <v>0</v>
      </c>
      <c r="O156" s="16" t="s">
        <v>522</v>
      </c>
      <c r="P156" s="68"/>
      <c r="T156" s="63"/>
      <c r="U156" s="63"/>
      <c r="V156" s="63"/>
      <c r="W156" s="63"/>
      <c r="X156" s="63"/>
      <c r="Y156" s="63"/>
      <c r="Z156" s="63"/>
      <c r="AA156" s="63"/>
    </row>
    <row r="157" spans="1:27" s="12" customFormat="1" ht="29.25" customHeight="1" x14ac:dyDescent="0.2">
      <c r="A157" s="16"/>
      <c r="B157" s="16" t="s">
        <v>287</v>
      </c>
      <c r="C157" s="16" t="s">
        <v>999</v>
      </c>
      <c r="D157" s="148" t="s">
        <v>1000</v>
      </c>
      <c r="E157" s="16"/>
      <c r="F157" s="31">
        <v>9545.9449999999997</v>
      </c>
      <c r="G157" s="31"/>
      <c r="H157" s="61" t="s">
        <v>1228</v>
      </c>
      <c r="I157" s="16">
        <f t="shared" si="35"/>
        <v>0</v>
      </c>
      <c r="J157" s="16">
        <f t="shared" si="36"/>
        <v>1</v>
      </c>
      <c r="K157" s="16">
        <v>1</v>
      </c>
      <c r="L157" s="16">
        <v>1</v>
      </c>
      <c r="M157" s="16">
        <v>3</v>
      </c>
      <c r="N157" s="16">
        <f t="shared" si="34"/>
        <v>0</v>
      </c>
      <c r="O157" s="16" t="s">
        <v>522</v>
      </c>
      <c r="P157" s="68"/>
      <c r="T157" s="63"/>
      <c r="U157" s="63"/>
      <c r="V157" s="63"/>
      <c r="W157" s="63"/>
      <c r="X157" s="63"/>
      <c r="Y157" s="63"/>
      <c r="Z157" s="63"/>
      <c r="AA157" s="63"/>
    </row>
    <row r="158" spans="1:27" s="12" customFormat="1" ht="29.25" customHeight="1" x14ac:dyDescent="0.2">
      <c r="A158" s="16"/>
      <c r="B158" s="19" t="s">
        <v>287</v>
      </c>
      <c r="C158" s="16" t="s">
        <v>1003</v>
      </c>
      <c r="D158" s="148" t="s">
        <v>1001</v>
      </c>
      <c r="E158" s="16"/>
      <c r="F158" s="31">
        <v>3061.38</v>
      </c>
      <c r="G158" s="31"/>
      <c r="H158" s="61" t="s">
        <v>1137</v>
      </c>
      <c r="I158" s="16">
        <f t="shared" si="35"/>
        <v>0</v>
      </c>
      <c r="J158" s="16">
        <f t="shared" si="36"/>
        <v>0</v>
      </c>
      <c r="K158" s="16">
        <v>6</v>
      </c>
      <c r="L158" s="16">
        <v>1</v>
      </c>
      <c r="M158" s="16">
        <v>3</v>
      </c>
      <c r="N158" s="16">
        <f t="shared" si="34"/>
        <v>6</v>
      </c>
      <c r="O158" s="16" t="s">
        <v>522</v>
      </c>
      <c r="P158" s="68"/>
      <c r="T158" s="63"/>
      <c r="U158" s="63"/>
      <c r="V158" s="63"/>
      <c r="W158" s="63"/>
      <c r="X158" s="63"/>
      <c r="Y158" s="63"/>
      <c r="Z158" s="63"/>
      <c r="AA158" s="63"/>
    </row>
    <row r="159" spans="1:27" s="12" customFormat="1" ht="29.25" customHeight="1" x14ac:dyDescent="0.2">
      <c r="A159" s="16"/>
      <c r="B159" s="19" t="s">
        <v>528</v>
      </c>
      <c r="C159" s="16" t="s">
        <v>1004</v>
      </c>
      <c r="D159" s="148" t="s">
        <v>1002</v>
      </c>
      <c r="E159" s="16"/>
      <c r="F159" s="31">
        <v>4861.0600000000004</v>
      </c>
      <c r="G159" s="31"/>
      <c r="H159" s="61" t="s">
        <v>1137</v>
      </c>
      <c r="I159" s="16">
        <f t="shared" si="35"/>
        <v>0</v>
      </c>
      <c r="J159" s="16">
        <f t="shared" si="36"/>
        <v>0</v>
      </c>
      <c r="K159" s="16">
        <v>6</v>
      </c>
      <c r="L159" s="16">
        <v>1</v>
      </c>
      <c r="M159" s="16">
        <v>3</v>
      </c>
      <c r="N159" s="16">
        <f t="shared" si="34"/>
        <v>6</v>
      </c>
      <c r="O159" s="16" t="s">
        <v>522</v>
      </c>
      <c r="P159" s="68"/>
      <c r="T159" s="63"/>
      <c r="U159" s="63"/>
      <c r="V159" s="63"/>
      <c r="W159" s="63"/>
      <c r="X159" s="63"/>
      <c r="Y159" s="63"/>
      <c r="Z159" s="63"/>
      <c r="AA159" s="63"/>
    </row>
    <row r="160" spans="1:27" s="12" customFormat="1" ht="29.25" customHeight="1" x14ac:dyDescent="0.2">
      <c r="A160" s="16"/>
      <c r="B160" s="19" t="s">
        <v>287</v>
      </c>
      <c r="C160" s="16" t="s">
        <v>524</v>
      </c>
      <c r="D160" s="148" t="s">
        <v>1178</v>
      </c>
      <c r="E160" s="16"/>
      <c r="F160" s="31">
        <v>1712.36</v>
      </c>
      <c r="G160" s="31"/>
      <c r="H160" s="61" t="s">
        <v>1137</v>
      </c>
      <c r="I160" s="16">
        <f t="shared" si="35"/>
        <v>0</v>
      </c>
      <c r="J160" s="16">
        <v>0</v>
      </c>
      <c r="K160" s="16">
        <v>4</v>
      </c>
      <c r="L160" s="16">
        <v>1</v>
      </c>
      <c r="M160" s="16">
        <v>3</v>
      </c>
      <c r="N160" s="16">
        <f t="shared" si="34"/>
        <v>4</v>
      </c>
      <c r="O160" s="16" t="s">
        <v>522</v>
      </c>
      <c r="P160" s="68"/>
      <c r="T160" s="63"/>
      <c r="U160" s="63"/>
      <c r="V160" s="63"/>
      <c r="W160" s="63"/>
      <c r="X160" s="63"/>
      <c r="Y160" s="63"/>
      <c r="Z160" s="63"/>
      <c r="AA160" s="63"/>
    </row>
    <row r="161" spans="1:28" s="12" customFormat="1" ht="29.25" customHeight="1" x14ac:dyDescent="0.2">
      <c r="A161" s="16"/>
      <c r="B161" s="19" t="s">
        <v>287</v>
      </c>
      <c r="C161" s="16" t="s">
        <v>1141</v>
      </c>
      <c r="D161" s="148" t="s">
        <v>1142</v>
      </c>
      <c r="E161" s="16" t="s">
        <v>1136</v>
      </c>
      <c r="F161" s="31">
        <v>701.38</v>
      </c>
      <c r="G161" s="31"/>
      <c r="H161" s="61" t="s">
        <v>1137</v>
      </c>
      <c r="I161" s="16">
        <f t="shared" si="35"/>
        <v>0</v>
      </c>
      <c r="J161" s="16">
        <f t="shared" ref="J161:J187" si="37">SUMIFS($X$9:$X$191,$T$9:$T$191,"SALIDA",$U$9:$U$191,C161)</f>
        <v>0</v>
      </c>
      <c r="K161" s="16">
        <v>4</v>
      </c>
      <c r="L161" s="16">
        <v>2</v>
      </c>
      <c r="M161" s="16">
        <v>5</v>
      </c>
      <c r="N161" s="16">
        <f t="shared" si="34"/>
        <v>4</v>
      </c>
      <c r="O161" s="16" t="s">
        <v>522</v>
      </c>
      <c r="P161" s="68"/>
      <c r="T161" s="63"/>
      <c r="U161" s="63"/>
      <c r="V161" s="63"/>
      <c r="W161" s="63"/>
      <c r="X161" s="63"/>
      <c r="Y161" s="63"/>
      <c r="Z161" s="63"/>
      <c r="AA161" s="63"/>
    </row>
    <row r="162" spans="1:28" s="12" customFormat="1" ht="29.25" customHeight="1" x14ac:dyDescent="0.25">
      <c r="A162" s="16"/>
      <c r="B162" s="19" t="s">
        <v>287</v>
      </c>
      <c r="C162" s="16" t="s">
        <v>1177</v>
      </c>
      <c r="D162" s="148" t="s">
        <v>1175</v>
      </c>
      <c r="E162" s="16" t="s">
        <v>49</v>
      </c>
      <c r="F162" s="31">
        <v>378.3</v>
      </c>
      <c r="G162" s="31"/>
      <c r="H162" s="61" t="s">
        <v>1139</v>
      </c>
      <c r="I162" s="16">
        <f t="shared" si="35"/>
        <v>0</v>
      </c>
      <c r="J162" s="16">
        <f t="shared" si="37"/>
        <v>0</v>
      </c>
      <c r="K162" s="16">
        <v>7</v>
      </c>
      <c r="L162" s="16">
        <v>8</v>
      </c>
      <c r="M162" s="16">
        <v>16</v>
      </c>
      <c r="N162" s="16">
        <f t="shared" si="34"/>
        <v>7</v>
      </c>
      <c r="O162" s="16" t="s">
        <v>522</v>
      </c>
      <c r="P162" s="68"/>
      <c r="Q162"/>
      <c r="R162"/>
      <c r="S162"/>
      <c r="T162" s="63"/>
      <c r="U162" s="63"/>
      <c r="V162" s="63"/>
      <c r="W162" s="63"/>
      <c r="X162" s="63"/>
      <c r="Y162" s="63"/>
      <c r="Z162" s="63"/>
      <c r="AA162" s="63"/>
    </row>
    <row r="163" spans="1:28" s="12" customFormat="1" ht="29.25" customHeight="1" x14ac:dyDescent="0.25">
      <c r="A163" s="16"/>
      <c r="B163" s="19" t="s">
        <v>531</v>
      </c>
      <c r="C163" s="16" t="s">
        <v>529</v>
      </c>
      <c r="D163" s="148" t="s">
        <v>1176</v>
      </c>
      <c r="E163" s="16" t="s">
        <v>49</v>
      </c>
      <c r="F163" s="31">
        <v>545.99</v>
      </c>
      <c r="G163" s="31"/>
      <c r="H163" s="61" t="s">
        <v>1137</v>
      </c>
      <c r="I163" s="16">
        <f t="shared" si="35"/>
        <v>0</v>
      </c>
      <c r="J163" s="16">
        <f t="shared" si="37"/>
        <v>0</v>
      </c>
      <c r="K163" s="16">
        <v>5</v>
      </c>
      <c r="L163" s="16">
        <v>4</v>
      </c>
      <c r="M163" s="16">
        <v>8</v>
      </c>
      <c r="N163" s="16">
        <f t="shared" si="34"/>
        <v>5</v>
      </c>
      <c r="O163" s="16" t="s">
        <v>522</v>
      </c>
      <c r="P163" s="68"/>
      <c r="Q163"/>
      <c r="R163"/>
      <c r="S163"/>
      <c r="T163" s="38"/>
      <c r="U163" s="38"/>
      <c r="V163" s="38"/>
      <c r="W163" s="38"/>
      <c r="X163" s="38"/>
      <c r="Y163" s="38"/>
      <c r="Z163" s="38"/>
      <c r="AA163" s="38"/>
      <c r="AB163"/>
    </row>
    <row r="164" spans="1:28" s="12" customFormat="1" ht="29.25" customHeight="1" x14ac:dyDescent="0.25">
      <c r="A164" s="39" t="s">
        <v>911</v>
      </c>
      <c r="B164" s="19" t="s">
        <v>353</v>
      </c>
      <c r="C164" s="16" t="s">
        <v>530</v>
      </c>
      <c r="D164" s="148" t="s">
        <v>1117</v>
      </c>
      <c r="E164" s="16" t="s">
        <v>49</v>
      </c>
      <c r="F164" s="31">
        <v>657.59</v>
      </c>
      <c r="G164" s="31"/>
      <c r="H164" s="61" t="s">
        <v>1137</v>
      </c>
      <c r="I164" s="16">
        <f t="shared" si="35"/>
        <v>0</v>
      </c>
      <c r="J164" s="16">
        <f t="shared" si="37"/>
        <v>0</v>
      </c>
      <c r="K164" s="16">
        <v>7</v>
      </c>
      <c r="L164" s="16">
        <v>2</v>
      </c>
      <c r="M164" s="16">
        <v>5</v>
      </c>
      <c r="N164" s="16">
        <f t="shared" si="34"/>
        <v>7</v>
      </c>
      <c r="O164" s="16" t="s">
        <v>522</v>
      </c>
      <c r="P164" s="68"/>
      <c r="Q164"/>
      <c r="R164"/>
      <c r="S164"/>
      <c r="T164" s="38"/>
      <c r="U164" s="38"/>
      <c r="V164" s="38"/>
      <c r="W164" s="38"/>
      <c r="X164" s="38"/>
      <c r="Y164" s="38"/>
      <c r="Z164" s="38"/>
      <c r="AA164" s="38"/>
      <c r="AB164"/>
    </row>
    <row r="165" spans="1:28" s="12" customFormat="1" ht="29.25" customHeight="1" thickBot="1" x14ac:dyDescent="0.3">
      <c r="A165" s="39" t="s">
        <v>911</v>
      </c>
      <c r="B165" s="19" t="s">
        <v>353</v>
      </c>
      <c r="C165" s="16" t="s">
        <v>532</v>
      </c>
      <c r="D165" s="148" t="s">
        <v>900</v>
      </c>
      <c r="E165" s="16" t="s">
        <v>1171</v>
      </c>
      <c r="F165" s="31">
        <v>2235</v>
      </c>
      <c r="G165" s="31"/>
      <c r="H165" s="61" t="s">
        <v>1137</v>
      </c>
      <c r="I165" s="16">
        <f t="shared" si="35"/>
        <v>0</v>
      </c>
      <c r="J165" s="16">
        <f t="shared" si="37"/>
        <v>0</v>
      </c>
      <c r="K165" s="16">
        <v>4</v>
      </c>
      <c r="L165" s="16">
        <v>2</v>
      </c>
      <c r="M165" s="16">
        <v>4</v>
      </c>
      <c r="N165" s="16">
        <f t="shared" si="34"/>
        <v>4</v>
      </c>
      <c r="O165" s="16" t="s">
        <v>522</v>
      </c>
      <c r="P165" s="71"/>
      <c r="Q165"/>
      <c r="R165"/>
      <c r="S165"/>
      <c r="T165" s="38"/>
      <c r="U165" s="38"/>
      <c r="V165" s="38"/>
      <c r="W165" s="38"/>
      <c r="X165" s="38"/>
      <c r="Y165" s="38"/>
      <c r="Z165" s="38"/>
      <c r="AA165" s="38"/>
      <c r="AB165"/>
    </row>
    <row r="166" spans="1:28" s="12" customFormat="1" ht="29.25" customHeight="1" x14ac:dyDescent="0.25">
      <c r="A166" s="16"/>
      <c r="B166" s="19" t="s">
        <v>534</v>
      </c>
      <c r="C166" s="16" t="s">
        <v>1169</v>
      </c>
      <c r="D166" s="148" t="s">
        <v>533</v>
      </c>
      <c r="E166" s="16" t="s">
        <v>1168</v>
      </c>
      <c r="F166" s="31">
        <v>2355</v>
      </c>
      <c r="G166" s="31"/>
      <c r="H166" s="61" t="s">
        <v>1137</v>
      </c>
      <c r="I166" s="16">
        <f t="shared" si="35"/>
        <v>0</v>
      </c>
      <c r="J166" s="16">
        <f t="shared" si="37"/>
        <v>0</v>
      </c>
      <c r="K166" s="16">
        <v>4</v>
      </c>
      <c r="L166" s="16">
        <v>2</v>
      </c>
      <c r="M166" s="16">
        <v>4</v>
      </c>
      <c r="N166" s="16">
        <f t="shared" si="34"/>
        <v>4</v>
      </c>
      <c r="O166" s="16" t="s">
        <v>522</v>
      </c>
      <c r="P166" s="67"/>
      <c r="Q166"/>
      <c r="R166"/>
      <c r="S166"/>
      <c r="T166" s="38"/>
      <c r="U166" s="38"/>
      <c r="V166" s="38"/>
      <c r="W166" s="38"/>
      <c r="X166" s="38"/>
      <c r="Y166" s="38"/>
      <c r="Z166" s="38"/>
      <c r="AA166" s="38"/>
      <c r="AB166"/>
    </row>
    <row r="167" spans="1:28" s="12" customFormat="1" ht="29.25" customHeight="1" x14ac:dyDescent="0.25">
      <c r="A167" s="16"/>
      <c r="B167" s="16" t="s">
        <v>537</v>
      </c>
      <c r="C167" s="16" t="s">
        <v>836</v>
      </c>
      <c r="D167" s="148" t="s">
        <v>835</v>
      </c>
      <c r="E167" s="16"/>
      <c r="F167" s="31">
        <v>1335</v>
      </c>
      <c r="G167" s="31"/>
      <c r="H167" s="61" t="s">
        <v>1228</v>
      </c>
      <c r="I167" s="16">
        <f t="shared" si="35"/>
        <v>0</v>
      </c>
      <c r="J167" s="16">
        <f t="shared" si="37"/>
        <v>0</v>
      </c>
      <c r="K167" s="16">
        <v>2</v>
      </c>
      <c r="L167" s="16">
        <v>2</v>
      </c>
      <c r="M167" s="16">
        <v>4</v>
      </c>
      <c r="N167" s="16">
        <f t="shared" si="34"/>
        <v>2</v>
      </c>
      <c r="O167" s="16" t="s">
        <v>522</v>
      </c>
      <c r="P167" s="68"/>
      <c r="Q167"/>
      <c r="R167"/>
      <c r="S167"/>
      <c r="T167" s="38"/>
      <c r="U167" s="38"/>
      <c r="V167" s="38"/>
      <c r="W167" s="38"/>
      <c r="X167" s="38"/>
      <c r="Y167" s="38"/>
      <c r="Z167" s="38"/>
      <c r="AA167" s="38"/>
      <c r="AB167"/>
    </row>
    <row r="168" spans="1:28" s="12" customFormat="1" ht="29.25" customHeight="1" x14ac:dyDescent="0.25">
      <c r="A168" s="16"/>
      <c r="B168" s="16" t="s">
        <v>496</v>
      </c>
      <c r="C168" s="16" t="s">
        <v>536</v>
      </c>
      <c r="D168" s="148" t="s">
        <v>535</v>
      </c>
      <c r="E168" s="16" t="s">
        <v>1168</v>
      </c>
      <c r="F168" s="31">
        <v>5861.1</v>
      </c>
      <c r="G168" s="31"/>
      <c r="H168" s="61" t="s">
        <v>1228</v>
      </c>
      <c r="I168" s="16">
        <f t="shared" si="35"/>
        <v>0</v>
      </c>
      <c r="J168" s="16">
        <f t="shared" si="37"/>
        <v>0</v>
      </c>
      <c r="K168" s="16">
        <v>4</v>
      </c>
      <c r="L168" s="16">
        <v>1</v>
      </c>
      <c r="M168" s="16">
        <v>2</v>
      </c>
      <c r="N168" s="16">
        <f t="shared" si="34"/>
        <v>4</v>
      </c>
      <c r="O168" s="16" t="s">
        <v>522</v>
      </c>
      <c r="P168" s="68"/>
      <c r="Q168"/>
      <c r="R168"/>
      <c r="S168"/>
      <c r="T168" s="38"/>
      <c r="U168" s="38"/>
      <c r="V168" s="38"/>
      <c r="W168" s="38"/>
      <c r="X168" s="38"/>
      <c r="Y168" s="38"/>
      <c r="Z168" s="38"/>
      <c r="AA168" s="38"/>
      <c r="AB168"/>
    </row>
    <row r="169" spans="1:28" s="12" customFormat="1" ht="29.25" customHeight="1" x14ac:dyDescent="0.25">
      <c r="A169" s="16"/>
      <c r="B169" s="19" t="s">
        <v>541</v>
      </c>
      <c r="C169" s="16" t="s">
        <v>539</v>
      </c>
      <c r="D169" s="148" t="s">
        <v>538</v>
      </c>
      <c r="E169" s="16"/>
      <c r="F169" s="31">
        <v>1323</v>
      </c>
      <c r="G169" s="31"/>
      <c r="H169" s="61" t="s">
        <v>1137</v>
      </c>
      <c r="I169" s="16">
        <f t="shared" si="35"/>
        <v>0</v>
      </c>
      <c r="J169" s="16">
        <f t="shared" si="37"/>
        <v>0</v>
      </c>
      <c r="K169" s="16">
        <v>8</v>
      </c>
      <c r="L169" s="16">
        <v>2</v>
      </c>
      <c r="M169" s="16">
        <v>4</v>
      </c>
      <c r="N169" s="16">
        <f t="shared" si="34"/>
        <v>8</v>
      </c>
      <c r="O169" s="16" t="s">
        <v>522</v>
      </c>
      <c r="P169" s="68"/>
      <c r="Q169"/>
      <c r="R169"/>
      <c r="S169"/>
      <c r="T169" s="38"/>
      <c r="U169" s="38"/>
      <c r="V169" s="38"/>
      <c r="W169" s="38"/>
      <c r="X169" s="38"/>
      <c r="Y169" s="38"/>
      <c r="Z169" s="38"/>
      <c r="AA169" s="38"/>
      <c r="AB169"/>
    </row>
    <row r="170" spans="1:28" s="12" customFormat="1" ht="29.25" customHeight="1" x14ac:dyDescent="0.25">
      <c r="A170" s="16"/>
      <c r="B170" s="19" t="s">
        <v>544</v>
      </c>
      <c r="C170" s="16" t="s">
        <v>540</v>
      </c>
      <c r="D170" s="148" t="s">
        <v>920</v>
      </c>
      <c r="E170" s="16"/>
      <c r="F170" s="31">
        <v>2322</v>
      </c>
      <c r="G170" s="31"/>
      <c r="H170" s="61" t="s">
        <v>1137</v>
      </c>
      <c r="I170" s="16">
        <f t="shared" si="35"/>
        <v>0</v>
      </c>
      <c r="J170" s="16">
        <f t="shared" si="37"/>
        <v>0</v>
      </c>
      <c r="K170" s="16">
        <v>3</v>
      </c>
      <c r="L170" s="16">
        <v>2</v>
      </c>
      <c r="M170" s="16">
        <v>3</v>
      </c>
      <c r="N170" s="16">
        <f t="shared" si="34"/>
        <v>3</v>
      </c>
      <c r="O170" s="16" t="s">
        <v>522</v>
      </c>
      <c r="P170" s="68"/>
      <c r="Q170"/>
      <c r="R170"/>
      <c r="S170"/>
      <c r="T170" s="38"/>
      <c r="U170" s="38"/>
      <c r="V170" s="38"/>
      <c r="W170" s="38"/>
      <c r="X170" s="38"/>
      <c r="Y170" s="38"/>
      <c r="Z170" s="38"/>
      <c r="AA170" s="38"/>
      <c r="AB170"/>
    </row>
    <row r="171" spans="1:28" s="12" customFormat="1" ht="29.25" customHeight="1" x14ac:dyDescent="0.25">
      <c r="A171" s="16"/>
      <c r="B171" s="19" t="s">
        <v>797</v>
      </c>
      <c r="C171" s="16" t="s">
        <v>542</v>
      </c>
      <c r="D171" s="19" t="s">
        <v>1391</v>
      </c>
      <c r="E171" s="16"/>
      <c r="F171" s="31">
        <f>G171*$C$208</f>
        <v>0</v>
      </c>
      <c r="G171" s="31"/>
      <c r="H171" s="61" t="s">
        <v>1139</v>
      </c>
      <c r="I171" s="16">
        <f t="shared" si="35"/>
        <v>0</v>
      </c>
      <c r="J171" s="16">
        <f t="shared" si="37"/>
        <v>0</v>
      </c>
      <c r="K171" s="16">
        <v>0</v>
      </c>
      <c r="L171" s="16">
        <v>2</v>
      </c>
      <c r="M171" s="16">
        <v>4</v>
      </c>
      <c r="N171" s="16">
        <f t="shared" si="34"/>
        <v>0</v>
      </c>
      <c r="O171" s="16" t="s">
        <v>543</v>
      </c>
      <c r="P171" s="68"/>
      <c r="Q171"/>
      <c r="R171"/>
      <c r="S171"/>
      <c r="T171" s="38"/>
      <c r="U171" s="38"/>
      <c r="V171" s="38"/>
      <c r="W171" s="38"/>
      <c r="X171" s="38"/>
      <c r="Y171" s="38"/>
      <c r="Z171" s="38"/>
      <c r="AA171" s="38"/>
      <c r="AB171"/>
    </row>
    <row r="172" spans="1:28" s="12" customFormat="1" ht="29.25" customHeight="1" x14ac:dyDescent="0.25">
      <c r="A172" s="16"/>
      <c r="B172" s="19" t="s">
        <v>797</v>
      </c>
      <c r="C172" s="16" t="s">
        <v>546</v>
      </c>
      <c r="D172" s="19" t="s">
        <v>545</v>
      </c>
      <c r="E172" s="16"/>
      <c r="F172" s="31">
        <v>2353</v>
      </c>
      <c r="G172" s="31"/>
      <c r="H172" s="61" t="s">
        <v>1137</v>
      </c>
      <c r="I172" s="16">
        <f t="shared" si="35"/>
        <v>0</v>
      </c>
      <c r="J172" s="16">
        <f t="shared" si="37"/>
        <v>0</v>
      </c>
      <c r="K172" s="16">
        <v>1</v>
      </c>
      <c r="L172" s="16">
        <v>1</v>
      </c>
      <c r="M172" s="16">
        <v>2</v>
      </c>
      <c r="N172" s="16">
        <f t="shared" si="34"/>
        <v>1</v>
      </c>
      <c r="O172" s="16" t="s">
        <v>543</v>
      </c>
      <c r="P172" s="68"/>
      <c r="Q172"/>
      <c r="R172"/>
      <c r="S172"/>
      <c r="T172" s="38"/>
      <c r="U172" s="38"/>
      <c r="V172" s="38"/>
      <c r="W172" s="38"/>
      <c r="X172" s="38"/>
      <c r="Y172" s="38"/>
      <c r="Z172" s="38"/>
      <c r="AA172" s="38"/>
      <c r="AB172"/>
    </row>
    <row r="173" spans="1:28" s="12" customFormat="1" ht="29.25" customHeight="1" x14ac:dyDescent="0.25">
      <c r="A173" s="16"/>
      <c r="B173" s="19" t="s">
        <v>475</v>
      </c>
      <c r="C173" s="16" t="s">
        <v>934</v>
      </c>
      <c r="D173" s="19" t="s">
        <v>935</v>
      </c>
      <c r="E173" s="16"/>
      <c r="F173" s="31">
        <v>851</v>
      </c>
      <c r="G173" s="31"/>
      <c r="H173" s="61" t="s">
        <v>1137</v>
      </c>
      <c r="I173" s="16">
        <f t="shared" si="35"/>
        <v>0</v>
      </c>
      <c r="J173" s="16">
        <f t="shared" si="37"/>
        <v>0</v>
      </c>
      <c r="K173" s="16">
        <v>2</v>
      </c>
      <c r="L173" s="16">
        <v>1</v>
      </c>
      <c r="M173" s="16">
        <v>2</v>
      </c>
      <c r="N173" s="16">
        <f t="shared" si="34"/>
        <v>2</v>
      </c>
      <c r="O173" s="16" t="s">
        <v>543</v>
      </c>
      <c r="P173" s="68"/>
      <c r="Q173"/>
      <c r="R173"/>
      <c r="S173"/>
      <c r="T173" s="38"/>
      <c r="U173" s="38"/>
      <c r="V173" s="38"/>
      <c r="W173" s="38"/>
      <c r="X173" s="38"/>
      <c r="Y173" s="38"/>
      <c r="Z173" s="38"/>
      <c r="AA173" s="38"/>
      <c r="AB173"/>
    </row>
    <row r="174" spans="1:28" s="12" customFormat="1" ht="29.25" customHeight="1" x14ac:dyDescent="0.25">
      <c r="A174" s="60"/>
      <c r="B174" s="19" t="s">
        <v>547</v>
      </c>
      <c r="C174" s="16" t="s">
        <v>953</v>
      </c>
      <c r="D174" s="19" t="s">
        <v>952</v>
      </c>
      <c r="E174" s="16"/>
      <c r="F174" s="31">
        <v>1663</v>
      </c>
      <c r="G174" s="31"/>
      <c r="H174" s="61" t="s">
        <v>1137</v>
      </c>
      <c r="I174" s="16">
        <f t="shared" si="35"/>
        <v>0</v>
      </c>
      <c r="J174" s="16">
        <f t="shared" si="37"/>
        <v>0</v>
      </c>
      <c r="K174" s="16">
        <v>2</v>
      </c>
      <c r="L174" s="16">
        <v>1</v>
      </c>
      <c r="M174" s="16">
        <v>2</v>
      </c>
      <c r="N174" s="16">
        <f t="shared" si="34"/>
        <v>2</v>
      </c>
      <c r="O174" s="16" t="s">
        <v>543</v>
      </c>
      <c r="P174" s="68"/>
      <c r="Q174"/>
      <c r="R174"/>
      <c r="S174"/>
      <c r="T174" s="38"/>
      <c r="U174" s="38"/>
      <c r="V174" s="38"/>
      <c r="W174" s="38"/>
      <c r="X174" s="38"/>
      <c r="Y174" s="38"/>
      <c r="Z174" s="38"/>
      <c r="AA174" s="38"/>
      <c r="AB174"/>
    </row>
    <row r="175" spans="1:28" s="12" customFormat="1" ht="29.25" customHeight="1" x14ac:dyDescent="0.25">
      <c r="A175" s="16"/>
      <c r="B175" s="16" t="s">
        <v>901</v>
      </c>
      <c r="C175" s="16" t="s">
        <v>476</v>
      </c>
      <c r="D175" s="19" t="s">
        <v>1392</v>
      </c>
      <c r="E175" s="16"/>
      <c r="F175" s="31">
        <v>1226</v>
      </c>
      <c r="G175" s="31"/>
      <c r="H175" s="61" t="s">
        <v>1137</v>
      </c>
      <c r="I175" s="16">
        <f t="shared" si="35"/>
        <v>0</v>
      </c>
      <c r="J175" s="16">
        <f t="shared" si="37"/>
        <v>0</v>
      </c>
      <c r="K175" s="16">
        <v>1</v>
      </c>
      <c r="L175" s="16">
        <v>1</v>
      </c>
      <c r="M175" s="16">
        <v>2</v>
      </c>
      <c r="N175" s="16">
        <f t="shared" si="34"/>
        <v>1</v>
      </c>
      <c r="O175" s="16" t="s">
        <v>543</v>
      </c>
      <c r="P175" s="68"/>
      <c r="Q175"/>
      <c r="R175"/>
      <c r="S175"/>
      <c r="T175" s="38"/>
      <c r="U175" s="38"/>
      <c r="V175" s="38"/>
      <c r="W175" s="38"/>
      <c r="X175" s="38"/>
      <c r="Y175" s="38"/>
      <c r="Z175" s="38"/>
      <c r="AA175" s="38"/>
      <c r="AB175"/>
    </row>
    <row r="176" spans="1:28" s="12" customFormat="1" ht="29.25" customHeight="1" x14ac:dyDescent="0.25">
      <c r="A176" s="16"/>
      <c r="B176" s="16" t="s">
        <v>550</v>
      </c>
      <c r="C176" s="16" t="s">
        <v>549</v>
      </c>
      <c r="D176" s="148" t="s">
        <v>548</v>
      </c>
      <c r="E176" s="16"/>
      <c r="F176" s="31">
        <v>3324</v>
      </c>
      <c r="G176" s="31"/>
      <c r="H176" s="61" t="s">
        <v>1137</v>
      </c>
      <c r="I176" s="16">
        <f t="shared" si="35"/>
        <v>0</v>
      </c>
      <c r="J176" s="16">
        <f t="shared" si="37"/>
        <v>0</v>
      </c>
      <c r="K176" s="16">
        <v>5</v>
      </c>
      <c r="L176" s="16">
        <v>3</v>
      </c>
      <c r="M176" s="16">
        <v>6</v>
      </c>
      <c r="N176" s="16">
        <f t="shared" si="34"/>
        <v>5</v>
      </c>
      <c r="O176" s="16" t="s">
        <v>543</v>
      </c>
      <c r="P176" s="68" t="s">
        <v>983</v>
      </c>
      <c r="Q176"/>
      <c r="R176"/>
      <c r="S176"/>
      <c r="T176" s="38"/>
      <c r="U176" s="38"/>
      <c r="V176" s="38"/>
      <c r="W176" s="38"/>
      <c r="X176" s="38"/>
      <c r="Y176" s="38"/>
      <c r="Z176" s="38"/>
      <c r="AA176" s="38"/>
      <c r="AB176"/>
    </row>
    <row r="177" spans="1:28" s="12" customFormat="1" ht="29.25" customHeight="1" x14ac:dyDescent="0.25">
      <c r="A177" s="16"/>
      <c r="B177" s="19" t="s">
        <v>550</v>
      </c>
      <c r="C177" s="16" t="s">
        <v>902</v>
      </c>
      <c r="D177" s="148" t="s">
        <v>903</v>
      </c>
      <c r="E177" s="16"/>
      <c r="F177" s="31">
        <v>8607</v>
      </c>
      <c r="G177" s="31"/>
      <c r="H177" s="61" t="s">
        <v>1227</v>
      </c>
      <c r="I177" s="16">
        <f t="shared" si="35"/>
        <v>0</v>
      </c>
      <c r="J177" s="16">
        <f t="shared" si="37"/>
        <v>0</v>
      </c>
      <c r="K177" s="16">
        <v>2</v>
      </c>
      <c r="L177" s="16">
        <v>1</v>
      </c>
      <c r="M177" s="16">
        <v>2</v>
      </c>
      <c r="N177" s="16">
        <f t="shared" si="34"/>
        <v>2</v>
      </c>
      <c r="O177" s="16" t="s">
        <v>543</v>
      </c>
      <c r="P177" s="68"/>
      <c r="Q177"/>
      <c r="R177"/>
      <c r="S177"/>
      <c r="T177" s="38"/>
      <c r="U177" s="38"/>
      <c r="V177" s="38"/>
      <c r="W177" s="38"/>
      <c r="X177" s="38"/>
      <c r="Y177" s="38"/>
      <c r="Z177" s="38"/>
      <c r="AA177" s="38"/>
      <c r="AB177"/>
    </row>
    <row r="178" spans="1:28" s="12" customFormat="1" ht="29.25" customHeight="1" x14ac:dyDescent="0.25">
      <c r="A178" s="16"/>
      <c r="B178" s="16" t="s">
        <v>553</v>
      </c>
      <c r="C178" s="16" t="s">
        <v>884</v>
      </c>
      <c r="D178" s="148" t="s">
        <v>551</v>
      </c>
      <c r="E178" s="16"/>
      <c r="F178" s="31">
        <v>3233</v>
      </c>
      <c r="G178" s="31"/>
      <c r="H178" s="61" t="s">
        <v>1137</v>
      </c>
      <c r="I178" s="16">
        <f t="shared" si="35"/>
        <v>0</v>
      </c>
      <c r="J178" s="16">
        <f t="shared" si="37"/>
        <v>0</v>
      </c>
      <c r="K178" s="16">
        <v>5</v>
      </c>
      <c r="L178" s="16">
        <v>2</v>
      </c>
      <c r="M178" s="16">
        <v>5</v>
      </c>
      <c r="N178" s="16">
        <f t="shared" ref="N178:N203" si="38">K178+I178-J178</f>
        <v>5</v>
      </c>
      <c r="O178" s="16" t="s">
        <v>543</v>
      </c>
      <c r="P178" s="68"/>
      <c r="Q178"/>
      <c r="R178"/>
      <c r="S178"/>
      <c r="T178" s="38"/>
      <c r="U178" s="38"/>
      <c r="V178" s="38"/>
      <c r="W178" s="38"/>
      <c r="X178" s="38"/>
      <c r="Y178" s="38"/>
      <c r="Z178" s="38"/>
      <c r="AA178" s="38"/>
      <c r="AB178"/>
    </row>
    <row r="179" spans="1:28" s="12" customFormat="1" ht="29.25" customHeight="1" x14ac:dyDescent="0.25">
      <c r="A179" s="16"/>
      <c r="B179" s="19" t="s">
        <v>791</v>
      </c>
      <c r="C179" s="16" t="s">
        <v>885</v>
      </c>
      <c r="D179" s="148" t="s">
        <v>552</v>
      </c>
      <c r="E179" s="16"/>
      <c r="F179" s="31">
        <f>G179*$C$208</f>
        <v>4091.1193680000001</v>
      </c>
      <c r="G179" s="31">
        <v>232.68</v>
      </c>
      <c r="H179" s="61" t="s">
        <v>1137</v>
      </c>
      <c r="I179" s="16">
        <f t="shared" si="35"/>
        <v>0</v>
      </c>
      <c r="J179" s="16">
        <f t="shared" si="37"/>
        <v>0</v>
      </c>
      <c r="K179" s="16">
        <v>1</v>
      </c>
      <c r="L179" s="16">
        <v>2</v>
      </c>
      <c r="M179" s="16">
        <v>3</v>
      </c>
      <c r="N179" s="16">
        <f t="shared" si="38"/>
        <v>1</v>
      </c>
      <c r="O179" s="16" t="s">
        <v>543</v>
      </c>
      <c r="P179" s="68"/>
      <c r="Q179"/>
      <c r="R179"/>
      <c r="S179"/>
      <c r="T179" s="38"/>
      <c r="U179" s="38"/>
      <c r="V179" s="38"/>
      <c r="W179" s="38"/>
      <c r="X179" s="38"/>
      <c r="Y179" s="38"/>
      <c r="Z179" s="38"/>
      <c r="AA179" s="38"/>
      <c r="AB179"/>
    </row>
    <row r="180" spans="1:28" s="12" customFormat="1" ht="29.25" customHeight="1" x14ac:dyDescent="0.25">
      <c r="A180" s="39" t="s">
        <v>911</v>
      </c>
      <c r="B180" s="19" t="s">
        <v>794</v>
      </c>
      <c r="C180" s="16"/>
      <c r="D180" s="19"/>
      <c r="E180" s="16"/>
      <c r="F180" s="31">
        <v>0</v>
      </c>
      <c r="G180" s="31"/>
      <c r="H180" s="61" t="s">
        <v>1139</v>
      </c>
      <c r="I180" s="16">
        <f t="shared" si="35"/>
        <v>0</v>
      </c>
      <c r="J180" s="16">
        <f t="shared" si="37"/>
        <v>0</v>
      </c>
      <c r="K180" s="16">
        <v>1</v>
      </c>
      <c r="L180" s="16">
        <v>1</v>
      </c>
      <c r="M180" s="16">
        <v>1</v>
      </c>
      <c r="N180" s="16">
        <f t="shared" si="38"/>
        <v>1</v>
      </c>
      <c r="O180" s="16" t="s">
        <v>543</v>
      </c>
      <c r="P180" s="68"/>
      <c r="Q180"/>
      <c r="R180"/>
      <c r="S180"/>
      <c r="T180" s="38"/>
      <c r="U180" s="38"/>
      <c r="V180" s="38"/>
      <c r="W180" s="38"/>
      <c r="X180" s="38"/>
      <c r="Y180" s="38"/>
      <c r="Z180" s="38"/>
      <c r="AA180" s="38"/>
      <c r="AB180"/>
    </row>
    <row r="181" spans="1:28" s="12" customFormat="1" ht="29.25" customHeight="1" x14ac:dyDescent="0.25">
      <c r="A181" s="39" t="s">
        <v>911</v>
      </c>
      <c r="B181" s="19" t="s">
        <v>797</v>
      </c>
      <c r="C181" s="16" t="s">
        <v>793</v>
      </c>
      <c r="D181" s="19" t="s">
        <v>792</v>
      </c>
      <c r="E181" s="16" t="s">
        <v>1168</v>
      </c>
      <c r="F181" s="31">
        <v>1811</v>
      </c>
      <c r="G181" s="31"/>
      <c r="H181" s="61" t="s">
        <v>1137</v>
      </c>
      <c r="I181" s="16">
        <f t="shared" si="35"/>
        <v>0</v>
      </c>
      <c r="J181" s="16">
        <f t="shared" si="37"/>
        <v>0</v>
      </c>
      <c r="K181" s="16">
        <v>6</v>
      </c>
      <c r="L181" s="16">
        <v>1</v>
      </c>
      <c r="M181" s="16">
        <v>1</v>
      </c>
      <c r="N181" s="16">
        <f t="shared" si="38"/>
        <v>6</v>
      </c>
      <c r="O181" s="16" t="s">
        <v>543</v>
      </c>
      <c r="P181" s="68"/>
      <c r="Q181"/>
      <c r="R181"/>
      <c r="S181"/>
      <c r="T181" s="38"/>
      <c r="U181" s="38"/>
      <c r="V181" s="38"/>
      <c r="W181" s="38"/>
      <c r="X181" s="38"/>
      <c r="Y181" s="38"/>
      <c r="Z181" s="38"/>
      <c r="AA181" s="38"/>
      <c r="AB181"/>
    </row>
    <row r="182" spans="1:28" s="12" customFormat="1" ht="29.25" customHeight="1" x14ac:dyDescent="0.25">
      <c r="A182" s="16"/>
      <c r="B182" s="19" t="s">
        <v>797</v>
      </c>
      <c r="C182" s="16" t="s">
        <v>796</v>
      </c>
      <c r="D182" s="19" t="s">
        <v>795</v>
      </c>
      <c r="E182" s="16"/>
      <c r="F182" s="31">
        <v>548.29999999999995</v>
      </c>
      <c r="G182" s="31"/>
      <c r="H182" s="61" t="s">
        <v>1137</v>
      </c>
      <c r="I182" s="16">
        <f t="shared" si="35"/>
        <v>0</v>
      </c>
      <c r="J182" s="16">
        <f t="shared" si="37"/>
        <v>0</v>
      </c>
      <c r="K182" s="16">
        <v>4</v>
      </c>
      <c r="L182" s="16">
        <v>1</v>
      </c>
      <c r="M182" s="16">
        <v>3</v>
      </c>
      <c r="N182" s="16">
        <f t="shared" si="38"/>
        <v>4</v>
      </c>
      <c r="O182" s="16" t="s">
        <v>543</v>
      </c>
      <c r="P182" s="68"/>
      <c r="Q182"/>
      <c r="R182"/>
      <c r="S182"/>
      <c r="T182" s="38"/>
      <c r="U182" s="38"/>
      <c r="V182" s="38"/>
      <c r="W182" s="38"/>
      <c r="X182" s="38"/>
      <c r="Y182" s="38"/>
      <c r="Z182" s="38"/>
      <c r="AA182" s="38"/>
      <c r="AB182"/>
    </row>
    <row r="183" spans="1:28" s="12" customFormat="1" ht="29.25" customHeight="1" x14ac:dyDescent="0.25">
      <c r="A183" s="16"/>
      <c r="B183" s="19"/>
      <c r="C183" s="16" t="s">
        <v>799</v>
      </c>
      <c r="D183" s="19" t="s">
        <v>798</v>
      </c>
      <c r="E183" s="16"/>
      <c r="F183" s="31">
        <v>1553</v>
      </c>
      <c r="G183" s="31"/>
      <c r="H183" s="61" t="s">
        <v>1228</v>
      </c>
      <c r="I183" s="16">
        <f t="shared" si="35"/>
        <v>0</v>
      </c>
      <c r="J183" s="16">
        <f t="shared" si="37"/>
        <v>0</v>
      </c>
      <c r="K183" s="16">
        <v>3</v>
      </c>
      <c r="L183" s="16">
        <v>1</v>
      </c>
      <c r="M183" s="16">
        <v>3</v>
      </c>
      <c r="N183" s="16">
        <f t="shared" si="38"/>
        <v>3</v>
      </c>
      <c r="O183" s="16" t="s">
        <v>543</v>
      </c>
      <c r="P183" s="68"/>
      <c r="Q183"/>
      <c r="R183"/>
      <c r="S183"/>
      <c r="T183" s="38"/>
      <c r="U183" s="38"/>
      <c r="V183" s="38"/>
      <c r="W183" s="38"/>
      <c r="X183" s="38"/>
      <c r="Y183" s="38"/>
      <c r="Z183" s="38"/>
      <c r="AA183" s="38"/>
      <c r="AB183"/>
    </row>
    <row r="184" spans="1:28" s="12" customFormat="1" ht="29.25" customHeight="1" x14ac:dyDescent="0.25">
      <c r="A184" s="16"/>
      <c r="B184" s="19" t="s">
        <v>797</v>
      </c>
      <c r="C184" s="16" t="s">
        <v>800</v>
      </c>
      <c r="D184" s="19" t="s">
        <v>801</v>
      </c>
      <c r="E184" s="16"/>
      <c r="F184" s="31">
        <f>G184*$C$208</f>
        <v>1199.6607980000001</v>
      </c>
      <c r="G184" s="31">
        <v>68.23</v>
      </c>
      <c r="H184" s="61" t="s">
        <v>1228</v>
      </c>
      <c r="I184" s="16">
        <f t="shared" si="35"/>
        <v>0</v>
      </c>
      <c r="J184" s="16">
        <f t="shared" si="37"/>
        <v>0</v>
      </c>
      <c r="K184" s="16">
        <v>1</v>
      </c>
      <c r="L184" s="16">
        <v>1</v>
      </c>
      <c r="M184" s="16">
        <v>3</v>
      </c>
      <c r="N184" s="16">
        <f t="shared" si="38"/>
        <v>1</v>
      </c>
      <c r="O184" s="16" t="s">
        <v>543</v>
      </c>
      <c r="P184" s="68"/>
      <c r="Q184"/>
      <c r="R184"/>
      <c r="S184"/>
      <c r="T184" s="38"/>
      <c r="U184" s="38"/>
      <c r="V184" s="38"/>
      <c r="W184" s="38"/>
      <c r="X184" s="38"/>
      <c r="Y184" s="38"/>
      <c r="Z184" s="38"/>
      <c r="AA184" s="38"/>
      <c r="AB184"/>
    </row>
    <row r="185" spans="1:28" s="12" customFormat="1" ht="29.25" customHeight="1" x14ac:dyDescent="0.25">
      <c r="A185" s="16"/>
      <c r="B185" s="19" t="s">
        <v>554</v>
      </c>
      <c r="C185" s="16" t="s">
        <v>807</v>
      </c>
      <c r="D185" s="148" t="s">
        <v>808</v>
      </c>
      <c r="E185" s="16"/>
      <c r="F185" s="31">
        <v>585.20000000000005</v>
      </c>
      <c r="G185" s="31"/>
      <c r="H185" s="61" t="s">
        <v>1137</v>
      </c>
      <c r="I185" s="16">
        <f t="shared" si="35"/>
        <v>0</v>
      </c>
      <c r="J185" s="16">
        <f t="shared" si="37"/>
        <v>0</v>
      </c>
      <c r="K185" s="16">
        <v>2</v>
      </c>
      <c r="L185" s="16">
        <v>1</v>
      </c>
      <c r="M185" s="16">
        <v>3</v>
      </c>
      <c r="N185" s="16">
        <f t="shared" si="38"/>
        <v>2</v>
      </c>
      <c r="O185" s="16" t="s">
        <v>543</v>
      </c>
      <c r="P185" s="68"/>
      <c r="Q185"/>
      <c r="R185"/>
      <c r="S185"/>
      <c r="T185" s="38"/>
      <c r="U185" s="38"/>
      <c r="V185" s="38"/>
      <c r="W185" s="38"/>
      <c r="X185" s="38"/>
      <c r="Y185" s="38"/>
      <c r="Z185" s="38"/>
      <c r="AA185" s="38"/>
      <c r="AB185"/>
    </row>
    <row r="186" spans="1:28" s="12" customFormat="1" ht="29.25" customHeight="1" x14ac:dyDescent="0.25">
      <c r="A186" s="16"/>
      <c r="B186" s="19" t="s">
        <v>797</v>
      </c>
      <c r="C186" s="16" t="s">
        <v>1029</v>
      </c>
      <c r="D186" s="19" t="s">
        <v>1030</v>
      </c>
      <c r="E186" s="16"/>
      <c r="F186" s="31">
        <v>734.3</v>
      </c>
      <c r="G186" s="31"/>
      <c r="H186" s="61" t="s">
        <v>1137</v>
      </c>
      <c r="I186" s="16">
        <f t="shared" si="35"/>
        <v>0</v>
      </c>
      <c r="J186" s="16">
        <f t="shared" si="37"/>
        <v>0</v>
      </c>
      <c r="K186" s="16">
        <v>2</v>
      </c>
      <c r="L186" s="16">
        <v>1</v>
      </c>
      <c r="M186" s="16">
        <v>3</v>
      </c>
      <c r="N186" s="16">
        <f t="shared" si="38"/>
        <v>2</v>
      </c>
      <c r="O186" s="16" t="s">
        <v>543</v>
      </c>
      <c r="P186" s="68"/>
      <c r="Q186"/>
      <c r="R186"/>
      <c r="S186"/>
      <c r="T186" s="38"/>
      <c r="U186" s="38"/>
      <c r="V186" s="38"/>
      <c r="W186" s="38"/>
      <c r="X186" s="38"/>
      <c r="Y186" s="38"/>
      <c r="Z186" s="38"/>
      <c r="AA186" s="38"/>
      <c r="AB186"/>
    </row>
    <row r="187" spans="1:28" s="12" customFormat="1" ht="29.25" customHeight="1" x14ac:dyDescent="0.25">
      <c r="A187" s="16"/>
      <c r="B187" s="19"/>
      <c r="C187" s="16" t="s">
        <v>556</v>
      </c>
      <c r="D187" s="19" t="s">
        <v>555</v>
      </c>
      <c r="E187" s="16"/>
      <c r="F187" s="31">
        <v>1553</v>
      </c>
      <c r="G187" s="31"/>
      <c r="H187" s="61" t="s">
        <v>1137</v>
      </c>
      <c r="I187" s="16">
        <f t="shared" si="35"/>
        <v>0</v>
      </c>
      <c r="J187" s="16">
        <f t="shared" si="37"/>
        <v>0</v>
      </c>
      <c r="K187" s="16">
        <v>1</v>
      </c>
      <c r="L187" s="16">
        <v>1</v>
      </c>
      <c r="M187" s="16">
        <v>2</v>
      </c>
      <c r="N187" s="16">
        <f t="shared" si="38"/>
        <v>1</v>
      </c>
      <c r="O187" s="16" t="s">
        <v>543</v>
      </c>
      <c r="P187" s="68"/>
      <c r="Q187"/>
      <c r="R187"/>
      <c r="S187"/>
      <c r="T187" s="38"/>
      <c r="U187" s="38"/>
      <c r="V187" s="38"/>
      <c r="W187" s="38"/>
      <c r="X187" s="38"/>
      <c r="Y187" s="38"/>
      <c r="Z187" s="38"/>
      <c r="AA187" s="38"/>
      <c r="AB187"/>
    </row>
    <row r="188" spans="1:28" s="12" customFormat="1" ht="29.25" customHeight="1" x14ac:dyDescent="0.25">
      <c r="A188" s="16"/>
      <c r="B188" s="19"/>
      <c r="C188" s="16" t="s">
        <v>1049</v>
      </c>
      <c r="D188" s="19" t="s">
        <v>1050</v>
      </c>
      <c r="E188" s="16"/>
      <c r="F188" s="31">
        <v>1719.2</v>
      </c>
      <c r="G188" s="31"/>
      <c r="H188" s="61" t="s">
        <v>1139</v>
      </c>
      <c r="I188" s="16">
        <v>0</v>
      </c>
      <c r="J188" s="16">
        <v>0</v>
      </c>
      <c r="K188" s="16">
        <v>2</v>
      </c>
      <c r="L188" s="16">
        <v>1</v>
      </c>
      <c r="M188" s="16">
        <v>2</v>
      </c>
      <c r="N188" s="16">
        <f t="shared" si="38"/>
        <v>2</v>
      </c>
      <c r="O188" s="16" t="s">
        <v>543</v>
      </c>
      <c r="P188" s="68"/>
      <c r="Q188"/>
      <c r="R188"/>
      <c r="S188"/>
      <c r="T188" s="38"/>
      <c r="U188" s="38"/>
      <c r="V188" s="38"/>
      <c r="W188" s="38"/>
      <c r="X188" s="38"/>
      <c r="Y188" s="38"/>
      <c r="Z188" s="38"/>
      <c r="AA188" s="38"/>
      <c r="AB188"/>
    </row>
    <row r="189" spans="1:28" s="12" customFormat="1" ht="29.25" customHeight="1" x14ac:dyDescent="0.25">
      <c r="A189" s="16"/>
      <c r="B189" s="19"/>
      <c r="C189" s="16" t="s">
        <v>1640</v>
      </c>
      <c r="D189" s="19" t="s">
        <v>1160</v>
      </c>
      <c r="E189" s="16"/>
      <c r="F189" s="31">
        <v>2636</v>
      </c>
      <c r="G189" s="31"/>
      <c r="H189" s="61" t="s">
        <v>1137</v>
      </c>
      <c r="I189" s="16">
        <v>0</v>
      </c>
      <c r="J189" s="16">
        <v>0</v>
      </c>
      <c r="K189" s="16">
        <v>2</v>
      </c>
      <c r="L189" s="16">
        <v>1</v>
      </c>
      <c r="M189" s="16">
        <v>2</v>
      </c>
      <c r="N189" s="16">
        <f t="shared" si="38"/>
        <v>2</v>
      </c>
      <c r="O189" s="16" t="s">
        <v>543</v>
      </c>
      <c r="P189" s="68"/>
      <c r="Q189"/>
      <c r="R189"/>
      <c r="S189"/>
      <c r="T189" s="38"/>
      <c r="U189" s="38"/>
      <c r="V189" s="38"/>
      <c r="W189" s="38"/>
      <c r="X189" s="38"/>
      <c r="Y189" s="38"/>
      <c r="Z189" s="38"/>
      <c r="AA189" s="38"/>
      <c r="AB189"/>
    </row>
    <row r="190" spans="1:28" s="12" customFormat="1" ht="29.25" customHeight="1" x14ac:dyDescent="0.25">
      <c r="A190" s="16"/>
      <c r="B190" s="19"/>
      <c r="C190" s="19"/>
      <c r="D190" s="19" t="s">
        <v>1161</v>
      </c>
      <c r="E190" s="16"/>
      <c r="F190" s="31">
        <v>2653</v>
      </c>
      <c r="G190" s="31"/>
      <c r="H190" s="61" t="s">
        <v>1137</v>
      </c>
      <c r="I190" s="16">
        <v>0</v>
      </c>
      <c r="J190" s="16">
        <v>0</v>
      </c>
      <c r="K190" s="16">
        <v>2</v>
      </c>
      <c r="L190" s="16">
        <v>1</v>
      </c>
      <c r="M190" s="16">
        <v>2</v>
      </c>
      <c r="N190" s="16">
        <f t="shared" si="38"/>
        <v>2</v>
      </c>
      <c r="O190" s="16" t="s">
        <v>543</v>
      </c>
      <c r="P190" s="68"/>
      <c r="Q190"/>
      <c r="R190"/>
      <c r="S190"/>
      <c r="T190" s="38"/>
      <c r="U190" s="38"/>
      <c r="V190" s="38"/>
      <c r="W190" s="38"/>
      <c r="X190" s="38"/>
      <c r="Y190" s="38"/>
      <c r="Z190" s="38"/>
      <c r="AA190" s="38"/>
      <c r="AB190"/>
    </row>
    <row r="191" spans="1:28" ht="29.25" customHeight="1" x14ac:dyDescent="0.25">
      <c r="A191" s="16"/>
      <c r="B191" s="19"/>
      <c r="C191" s="19"/>
      <c r="D191" s="19" t="s">
        <v>1162</v>
      </c>
      <c r="E191" s="16"/>
      <c r="F191" s="31">
        <v>2856</v>
      </c>
      <c r="G191" s="31"/>
      <c r="H191" s="61" t="s">
        <v>1137</v>
      </c>
      <c r="I191" s="16">
        <v>0</v>
      </c>
      <c r="J191" s="16">
        <v>0</v>
      </c>
      <c r="K191" s="16">
        <v>2</v>
      </c>
      <c r="L191" s="16">
        <v>1</v>
      </c>
      <c r="M191" s="16">
        <v>2</v>
      </c>
      <c r="N191" s="16">
        <f t="shared" si="38"/>
        <v>2</v>
      </c>
      <c r="O191" s="16" t="s">
        <v>543</v>
      </c>
      <c r="P191" s="68"/>
      <c r="T191" s="38"/>
      <c r="U191" s="38"/>
      <c r="V191" s="38"/>
      <c r="W191" s="38"/>
      <c r="X191" s="38"/>
      <c r="Y191" s="38"/>
      <c r="Z191" s="38"/>
      <c r="AA191" s="38"/>
    </row>
    <row r="192" spans="1:28" ht="29.25" customHeight="1" x14ac:dyDescent="0.25">
      <c r="A192" s="16"/>
      <c r="B192" s="19" t="s">
        <v>1196</v>
      </c>
      <c r="C192" s="19"/>
      <c r="D192" s="19" t="s">
        <v>1163</v>
      </c>
      <c r="E192" s="16"/>
      <c r="F192" s="31">
        <v>2487</v>
      </c>
      <c r="G192" s="31"/>
      <c r="H192" s="61" t="s">
        <v>1139</v>
      </c>
      <c r="I192" s="16">
        <v>0</v>
      </c>
      <c r="J192" s="16">
        <v>0</v>
      </c>
      <c r="K192" s="16">
        <v>2</v>
      </c>
      <c r="L192" s="16">
        <v>1</v>
      </c>
      <c r="M192" s="16">
        <v>2</v>
      </c>
      <c r="N192" s="16">
        <f t="shared" si="38"/>
        <v>2</v>
      </c>
      <c r="O192" s="16" t="s">
        <v>543</v>
      </c>
      <c r="P192" s="68"/>
      <c r="T192" s="15"/>
      <c r="U192" s="15"/>
      <c r="V192" s="15"/>
      <c r="W192" s="15"/>
      <c r="X192" s="15"/>
      <c r="Y192" s="15"/>
      <c r="Z192" s="15"/>
      <c r="AA192" s="15"/>
    </row>
    <row r="193" spans="1:16" ht="29.25" customHeight="1" x14ac:dyDescent="0.25">
      <c r="A193" s="16"/>
      <c r="B193" s="18" t="s">
        <v>1214</v>
      </c>
      <c r="C193" s="51" t="s">
        <v>1641</v>
      </c>
      <c r="D193" s="19" t="s">
        <v>1166</v>
      </c>
      <c r="E193" s="16"/>
      <c r="F193" s="31">
        <v>6445</v>
      </c>
      <c r="G193" s="31"/>
      <c r="H193" s="61" t="s">
        <v>1137</v>
      </c>
      <c r="I193" s="16">
        <v>0</v>
      </c>
      <c r="J193" s="16">
        <v>0</v>
      </c>
      <c r="K193" s="16">
        <v>5</v>
      </c>
      <c r="L193" s="16">
        <v>1</v>
      </c>
      <c r="M193" s="16">
        <v>2</v>
      </c>
      <c r="N193" s="16">
        <f t="shared" si="38"/>
        <v>5</v>
      </c>
      <c r="O193" s="16" t="s">
        <v>543</v>
      </c>
      <c r="P193" s="68"/>
    </row>
    <row r="194" spans="1:16" ht="29.25" customHeight="1" x14ac:dyDescent="0.25">
      <c r="A194" s="16"/>
      <c r="B194" s="19" t="s">
        <v>377</v>
      </c>
      <c r="C194" s="32"/>
      <c r="D194" s="19" t="s">
        <v>1195</v>
      </c>
      <c r="E194" s="16"/>
      <c r="F194" s="31">
        <v>3255</v>
      </c>
      <c r="G194" s="31"/>
      <c r="H194" s="61" t="s">
        <v>1137</v>
      </c>
      <c r="I194" s="16">
        <v>0</v>
      </c>
      <c r="J194" s="16">
        <v>0</v>
      </c>
      <c r="K194" s="16">
        <v>1</v>
      </c>
      <c r="L194" s="16">
        <v>1</v>
      </c>
      <c r="M194" s="16">
        <v>2</v>
      </c>
      <c r="N194" s="16">
        <f t="shared" si="38"/>
        <v>1</v>
      </c>
      <c r="O194" s="16" t="s">
        <v>543</v>
      </c>
      <c r="P194" s="68"/>
    </row>
    <row r="195" spans="1:16" ht="29.25" customHeight="1" x14ac:dyDescent="0.25">
      <c r="A195" s="16"/>
      <c r="B195" s="16" t="s">
        <v>240</v>
      </c>
      <c r="C195" s="16" t="s">
        <v>1642</v>
      </c>
      <c r="D195" s="19" t="s">
        <v>1213</v>
      </c>
      <c r="E195" s="16"/>
      <c r="F195" s="31">
        <v>1233</v>
      </c>
      <c r="G195" s="31"/>
      <c r="H195" s="61" t="s">
        <v>1137</v>
      </c>
      <c r="I195" s="16">
        <v>0</v>
      </c>
      <c r="J195" s="16">
        <v>0</v>
      </c>
      <c r="K195" s="16">
        <v>8</v>
      </c>
      <c r="L195" s="16">
        <v>1</v>
      </c>
      <c r="M195" s="16">
        <v>2</v>
      </c>
      <c r="N195" s="16">
        <f t="shared" si="38"/>
        <v>8</v>
      </c>
      <c r="O195" s="16" t="s">
        <v>543</v>
      </c>
      <c r="P195" s="68"/>
    </row>
    <row r="196" spans="1:16" ht="29.25" customHeight="1" x14ac:dyDescent="0.25">
      <c r="A196" s="39" t="s">
        <v>911</v>
      </c>
      <c r="B196" s="16" t="s">
        <v>245</v>
      </c>
      <c r="C196" s="19"/>
      <c r="D196" s="19"/>
      <c r="E196" s="16"/>
      <c r="F196" s="31">
        <v>5264</v>
      </c>
      <c r="G196" s="31"/>
      <c r="H196" s="61" t="s">
        <v>1137</v>
      </c>
      <c r="I196" s="16">
        <f t="shared" ref="I196:I202" si="39">+SUMIFS($X$9:$X$191,$T$9:$T$191,"ENTRADA",$U$9:$U$191,C196)</f>
        <v>0</v>
      </c>
      <c r="J196" s="16">
        <f t="shared" ref="J196:J202" si="40">SUMIFS($X$9:$X$191,$T$9:$T$191,"SALIDA",$U$9:$U$191,C196)</f>
        <v>0</v>
      </c>
      <c r="K196" s="16">
        <v>2</v>
      </c>
      <c r="L196" s="16">
        <v>2</v>
      </c>
      <c r="M196" s="16">
        <v>3</v>
      </c>
      <c r="N196" s="16">
        <f t="shared" si="38"/>
        <v>2</v>
      </c>
      <c r="O196" s="16" t="s">
        <v>557</v>
      </c>
      <c r="P196" s="68"/>
    </row>
    <row r="197" spans="1:16" ht="29.25" customHeight="1" x14ac:dyDescent="0.25">
      <c r="A197" s="16"/>
      <c r="B197" s="16" t="s">
        <v>245</v>
      </c>
      <c r="C197" s="19"/>
      <c r="D197" s="19" t="s">
        <v>558</v>
      </c>
      <c r="E197" s="16"/>
      <c r="F197" s="31">
        <v>1235</v>
      </c>
      <c r="G197" s="31"/>
      <c r="H197" s="61" t="s">
        <v>1137</v>
      </c>
      <c r="I197" s="16">
        <f t="shared" si="39"/>
        <v>0</v>
      </c>
      <c r="J197" s="16">
        <f t="shared" si="40"/>
        <v>0</v>
      </c>
      <c r="K197" s="16">
        <v>2</v>
      </c>
      <c r="L197" s="16">
        <v>1</v>
      </c>
      <c r="M197" s="16">
        <v>2</v>
      </c>
      <c r="N197" s="16">
        <f t="shared" si="38"/>
        <v>2</v>
      </c>
      <c r="O197" s="16" t="s">
        <v>557</v>
      </c>
      <c r="P197" s="68"/>
    </row>
    <row r="198" spans="1:16" ht="29.25" customHeight="1" x14ac:dyDescent="0.25">
      <c r="A198" s="16"/>
      <c r="B198" s="16" t="s">
        <v>561</v>
      </c>
      <c r="C198" s="19"/>
      <c r="D198" s="19" t="s">
        <v>559</v>
      </c>
      <c r="E198" s="16"/>
      <c r="F198" s="31">
        <v>1354</v>
      </c>
      <c r="G198" s="31"/>
      <c r="H198" s="61" t="s">
        <v>1137</v>
      </c>
      <c r="I198" s="16">
        <f t="shared" si="39"/>
        <v>0</v>
      </c>
      <c r="J198" s="16">
        <f t="shared" si="40"/>
        <v>0</v>
      </c>
      <c r="K198" s="16">
        <v>2</v>
      </c>
      <c r="L198" s="16">
        <v>1</v>
      </c>
      <c r="M198" s="16">
        <v>2</v>
      </c>
      <c r="N198" s="16">
        <f t="shared" si="38"/>
        <v>2</v>
      </c>
      <c r="O198" s="16" t="s">
        <v>557</v>
      </c>
      <c r="P198" s="68"/>
    </row>
    <row r="199" spans="1:16" ht="29.25" customHeight="1" thickBot="1" x14ac:dyDescent="0.3">
      <c r="A199" s="16"/>
      <c r="B199" s="16" t="s">
        <v>563</v>
      </c>
      <c r="C199" s="19"/>
      <c r="D199" s="19" t="s">
        <v>560</v>
      </c>
      <c r="E199" s="16"/>
      <c r="F199" s="31">
        <v>1352</v>
      </c>
      <c r="G199" s="31"/>
      <c r="H199" s="61" t="s">
        <v>1228</v>
      </c>
      <c r="I199" s="16">
        <f t="shared" si="39"/>
        <v>0</v>
      </c>
      <c r="J199" s="16">
        <f t="shared" si="40"/>
        <v>0</v>
      </c>
      <c r="K199" s="16">
        <v>2</v>
      </c>
      <c r="L199" s="16">
        <v>1</v>
      </c>
      <c r="M199" s="16">
        <v>2</v>
      </c>
      <c r="N199" s="16">
        <f t="shared" si="38"/>
        <v>2</v>
      </c>
      <c r="O199" s="16" t="s">
        <v>557</v>
      </c>
      <c r="P199" s="71"/>
    </row>
    <row r="200" spans="1:16" ht="29.25" customHeight="1" x14ac:dyDescent="0.25">
      <c r="A200" s="16"/>
      <c r="B200" s="18" t="s">
        <v>901</v>
      </c>
      <c r="C200" s="19"/>
      <c r="D200" s="19" t="s">
        <v>562</v>
      </c>
      <c r="E200" s="16"/>
      <c r="F200" s="31">
        <v>3625</v>
      </c>
      <c r="G200" s="31"/>
      <c r="H200" s="61" t="s">
        <v>1137</v>
      </c>
      <c r="I200" s="16">
        <f t="shared" si="39"/>
        <v>0</v>
      </c>
      <c r="J200" s="16">
        <f t="shared" si="40"/>
        <v>0</v>
      </c>
      <c r="K200" s="16">
        <v>1</v>
      </c>
      <c r="L200" s="16">
        <v>1</v>
      </c>
      <c r="M200" s="16">
        <v>1</v>
      </c>
      <c r="N200" s="16">
        <f t="shared" si="38"/>
        <v>1</v>
      </c>
      <c r="O200" s="16" t="s">
        <v>557</v>
      </c>
      <c r="P200" s="49"/>
    </row>
    <row r="201" spans="1:16" ht="29.25" customHeight="1" x14ac:dyDescent="0.25">
      <c r="A201" s="16"/>
      <c r="B201" s="17"/>
      <c r="C201" s="16"/>
      <c r="D201" s="148" t="s">
        <v>564</v>
      </c>
      <c r="E201" s="16"/>
      <c r="F201" s="31">
        <v>1566</v>
      </c>
      <c r="G201" s="31"/>
      <c r="H201" s="61" t="s">
        <v>1137</v>
      </c>
      <c r="I201" s="16">
        <f t="shared" si="39"/>
        <v>0</v>
      </c>
      <c r="J201" s="16">
        <f t="shared" si="40"/>
        <v>0</v>
      </c>
      <c r="K201" s="16">
        <v>2</v>
      </c>
      <c r="L201" s="16">
        <v>1</v>
      </c>
      <c r="M201" s="16">
        <v>1</v>
      </c>
      <c r="N201" s="16">
        <f t="shared" si="38"/>
        <v>2</v>
      </c>
      <c r="O201" s="16" t="s">
        <v>557</v>
      </c>
      <c r="P201" s="49"/>
    </row>
    <row r="202" spans="1:16" ht="29.25" customHeight="1" x14ac:dyDescent="0.25">
      <c r="A202" s="16"/>
      <c r="B202" s="17"/>
      <c r="C202" s="16" t="s">
        <v>1350</v>
      </c>
      <c r="D202" s="148" t="s">
        <v>1349</v>
      </c>
      <c r="E202" s="16"/>
      <c r="F202" s="31">
        <v>10935.26</v>
      </c>
      <c r="G202" s="31"/>
      <c r="H202" s="61" t="s">
        <v>1226</v>
      </c>
      <c r="I202" s="16">
        <f t="shared" si="39"/>
        <v>0</v>
      </c>
      <c r="J202" s="16">
        <f t="shared" si="40"/>
        <v>0</v>
      </c>
      <c r="K202" s="16">
        <v>1</v>
      </c>
      <c r="L202" s="16">
        <v>1</v>
      </c>
      <c r="M202" s="16">
        <v>1</v>
      </c>
      <c r="N202" s="16">
        <f t="shared" si="38"/>
        <v>1</v>
      </c>
      <c r="O202" s="16" t="s">
        <v>320</v>
      </c>
      <c r="P202" s="49"/>
    </row>
    <row r="203" spans="1:16" ht="29.25" customHeight="1" x14ac:dyDescent="0.25">
      <c r="A203" s="16"/>
      <c r="B203" s="17"/>
      <c r="C203" s="16" t="s">
        <v>1393</v>
      </c>
      <c r="D203" s="19" t="s">
        <v>1394</v>
      </c>
      <c r="E203" s="16"/>
      <c r="F203" s="107">
        <f>G203*18</f>
        <v>365.40000000000003</v>
      </c>
      <c r="G203" s="31">
        <v>20.3</v>
      </c>
      <c r="H203" s="61" t="s">
        <v>1137</v>
      </c>
      <c r="I203" s="16">
        <v>0</v>
      </c>
      <c r="J203" s="16">
        <v>0</v>
      </c>
      <c r="K203" s="16">
        <v>16</v>
      </c>
      <c r="L203" s="16">
        <v>8</v>
      </c>
      <c r="M203" s="16">
        <v>16</v>
      </c>
      <c r="N203" s="16">
        <f t="shared" si="38"/>
        <v>16</v>
      </c>
      <c r="O203" s="16"/>
      <c r="P203" s="49"/>
    </row>
    <row r="204" spans="1:16" ht="29.25" customHeight="1" x14ac:dyDescent="0.25">
      <c r="B204" s="17"/>
      <c r="C204" s="16"/>
      <c r="D204" s="17"/>
      <c r="E204" s="16"/>
      <c r="F204" s="17"/>
      <c r="G204" s="31"/>
      <c r="H204" s="61"/>
      <c r="I204" s="16"/>
      <c r="J204" s="16"/>
      <c r="K204" s="16"/>
      <c r="L204" s="16"/>
      <c r="M204" s="16"/>
      <c r="N204" s="16"/>
      <c r="O204" s="16"/>
    </row>
    <row r="205" spans="1:16" ht="29.25" customHeight="1" x14ac:dyDescent="0.25">
      <c r="C205" s="16"/>
      <c r="D205" s="17"/>
      <c r="E205" s="16"/>
      <c r="F205" s="17"/>
      <c r="G205" s="31"/>
      <c r="H205" s="61"/>
      <c r="I205" s="16"/>
      <c r="J205" s="16"/>
      <c r="K205" s="16"/>
      <c r="L205" s="16"/>
      <c r="M205" s="16"/>
      <c r="N205" s="16"/>
      <c r="O205" s="16"/>
    </row>
    <row r="206" spans="1:16" ht="29.25" customHeight="1" x14ac:dyDescent="0.25">
      <c r="B206" s="36" t="s">
        <v>970</v>
      </c>
      <c r="C206" s="16"/>
      <c r="D206" s="17"/>
      <c r="E206" s="16"/>
      <c r="F206" s="17"/>
      <c r="G206" s="31"/>
      <c r="H206" s="61"/>
      <c r="I206" s="16"/>
      <c r="J206" s="16"/>
      <c r="K206" s="16"/>
      <c r="L206" s="16"/>
      <c r="M206" s="16"/>
      <c r="N206" s="16"/>
      <c r="O206" s="16"/>
    </row>
    <row r="207" spans="1:16" ht="29.25" customHeight="1" x14ac:dyDescent="0.25">
      <c r="H207" s="61"/>
    </row>
    <row r="208" spans="1:16" ht="29.25" customHeight="1" x14ac:dyDescent="0.25">
      <c r="C208" s="36">
        <v>17.582599999999999</v>
      </c>
      <c r="H208" s="61"/>
    </row>
    <row r="209" spans="8:8" ht="29.25" customHeight="1" x14ac:dyDescent="0.25">
      <c r="H209" s="61"/>
    </row>
    <row r="210" spans="8:8" ht="29.25" customHeight="1" x14ac:dyDescent="0.25">
      <c r="H210" s="61"/>
    </row>
    <row r="211" spans="8:8" ht="29.25" customHeight="1" x14ac:dyDescent="0.25">
      <c r="H211" s="61"/>
    </row>
    <row r="212" spans="8:8" ht="29.25" customHeight="1" x14ac:dyDescent="0.25">
      <c r="H212" s="61"/>
    </row>
  </sheetData>
  <autoFilter ref="A8:AB202">
    <sortState ref="Q10:AR192">
      <sortCondition ref="AE8:AE192"/>
    </sortState>
  </autoFilter>
  <mergeCells count="28">
    <mergeCell ref="A1:P2"/>
    <mergeCell ref="A3:L6"/>
    <mergeCell ref="M3:P6"/>
    <mergeCell ref="A7:A8"/>
    <mergeCell ref="B7:B8"/>
    <mergeCell ref="C7:C8"/>
    <mergeCell ref="D7:D8"/>
    <mergeCell ref="F7:F8"/>
    <mergeCell ref="G7:G8"/>
    <mergeCell ref="H7:H8"/>
    <mergeCell ref="E7:E8"/>
    <mergeCell ref="W7:W8"/>
    <mergeCell ref="I7:I8"/>
    <mergeCell ref="J7:J8"/>
    <mergeCell ref="K7:K8"/>
    <mergeCell ref="L7:L8"/>
    <mergeCell ref="M7:M8"/>
    <mergeCell ref="N7:N8"/>
    <mergeCell ref="O7:O8"/>
    <mergeCell ref="P7:P8"/>
    <mergeCell ref="T7:T8"/>
    <mergeCell ref="U7:U8"/>
    <mergeCell ref="V7:V8"/>
    <mergeCell ref="X7:X8"/>
    <mergeCell ref="Y7:Y8"/>
    <mergeCell ref="Z7:Z8"/>
    <mergeCell ref="AA7:AA8"/>
    <mergeCell ref="AB7:AB8"/>
  </mergeCells>
  <conditionalFormatting sqref="AD71 N75:N83 N123:N146 N59:N73 N9:N20 N150:N203 N92:N100 N87:N90 N102:N104 N107:N121 N22:N46 N48:N57">
    <cfRule type="cellIs" dxfId="186" priority="181" operator="greaterThan">
      <formula>$L$9</formula>
    </cfRule>
    <cfRule type="cellIs" dxfId="185" priority="182" operator="equal">
      <formula>$L$9</formula>
    </cfRule>
    <cfRule type="cellIs" dxfId="184" priority="183" operator="lessThan">
      <formula>$L$9</formula>
    </cfRule>
  </conditionalFormatting>
  <conditionalFormatting sqref="T73:T191 AJ71 T19:T71 T9:T17">
    <cfRule type="containsText" dxfId="183" priority="162" operator="containsText" text="ENTRADA">
      <formula>NOT(ISERROR(SEARCH("ENTRADA",T9)))</formula>
    </cfRule>
  </conditionalFormatting>
  <conditionalFormatting sqref="T73:T191 AJ71 T19:T71 T9:T17">
    <cfRule type="containsText" dxfId="182" priority="161" operator="containsText" text="SALIDA">
      <formula>NOT(ISERROR(SEARCH("SALIDA",T9)))</formula>
    </cfRule>
  </conditionalFormatting>
  <conditionalFormatting sqref="N147">
    <cfRule type="cellIs" dxfId="181" priority="45" operator="greaterThan">
      <formula>$L$9</formula>
    </cfRule>
    <cfRule type="cellIs" dxfId="180" priority="46" operator="equal">
      <formula>$L$9</formula>
    </cfRule>
    <cfRule type="cellIs" dxfId="179" priority="47" operator="lessThan">
      <formula>$L$9</formula>
    </cfRule>
  </conditionalFormatting>
  <conditionalFormatting sqref="N148">
    <cfRule type="cellIs" dxfId="178" priority="42" operator="greaterThan">
      <formula>$L$9</formula>
    </cfRule>
    <cfRule type="cellIs" dxfId="177" priority="43" operator="equal">
      <formula>$L$9</formula>
    </cfRule>
    <cfRule type="cellIs" dxfId="176" priority="44" operator="lessThan">
      <formula>$L$9</formula>
    </cfRule>
  </conditionalFormatting>
  <conditionalFormatting sqref="N74">
    <cfRule type="cellIs" dxfId="175" priority="39" operator="greaterThan">
      <formula>$L$9</formula>
    </cfRule>
    <cfRule type="cellIs" dxfId="174" priority="40" operator="equal">
      <formula>$L$9</formula>
    </cfRule>
    <cfRule type="cellIs" dxfId="173" priority="41" operator="lessThan">
      <formula>$L$9</formula>
    </cfRule>
  </conditionalFormatting>
  <conditionalFormatting sqref="N91">
    <cfRule type="cellIs" dxfId="172" priority="36" operator="greaterThan">
      <formula>$L$9</formula>
    </cfRule>
    <cfRule type="cellIs" dxfId="171" priority="37" operator="equal">
      <formula>$L$9</formula>
    </cfRule>
    <cfRule type="cellIs" dxfId="170" priority="38" operator="lessThan">
      <formula>$L$9</formula>
    </cfRule>
  </conditionalFormatting>
  <conditionalFormatting sqref="N84">
    <cfRule type="cellIs" dxfId="169" priority="33" operator="greaterThan">
      <formula>$L$9</formula>
    </cfRule>
    <cfRule type="cellIs" dxfId="168" priority="34" operator="equal">
      <formula>$L$9</formula>
    </cfRule>
    <cfRule type="cellIs" dxfId="167" priority="35" operator="lessThan">
      <formula>$L$9</formula>
    </cfRule>
  </conditionalFormatting>
  <conditionalFormatting sqref="N21">
    <cfRule type="cellIs" dxfId="166" priority="30" operator="greaterThan">
      <formula>$L$9</formula>
    </cfRule>
    <cfRule type="cellIs" dxfId="165" priority="31" operator="equal">
      <formula>$L$9</formula>
    </cfRule>
    <cfRule type="cellIs" dxfId="164" priority="32" operator="lessThan">
      <formula>$L$9</formula>
    </cfRule>
  </conditionalFormatting>
  <conditionalFormatting sqref="N122">
    <cfRule type="cellIs" dxfId="163" priority="27" operator="greaterThan">
      <formula>$L$9</formula>
    </cfRule>
    <cfRule type="cellIs" dxfId="162" priority="28" operator="equal">
      <formula>$L$9</formula>
    </cfRule>
    <cfRule type="cellIs" dxfId="161" priority="29" operator="lessThan">
      <formula>$L$9</formula>
    </cfRule>
  </conditionalFormatting>
  <conditionalFormatting sqref="N58">
    <cfRule type="cellIs" dxfId="160" priority="24" operator="greaterThan">
      <formula>$L$9</formula>
    </cfRule>
    <cfRule type="cellIs" dxfId="159" priority="25" operator="equal">
      <formula>$L$9</formula>
    </cfRule>
    <cfRule type="cellIs" dxfId="158" priority="26" operator="lessThan">
      <formula>$L$9</formula>
    </cfRule>
  </conditionalFormatting>
  <conditionalFormatting sqref="N101">
    <cfRule type="cellIs" dxfId="157" priority="21" operator="greaterThan">
      <formula>$L$9</formula>
    </cfRule>
    <cfRule type="cellIs" dxfId="156" priority="22" operator="equal">
      <formula>$L$9</formula>
    </cfRule>
    <cfRule type="cellIs" dxfId="155" priority="23" operator="lessThan">
      <formula>$L$9</formula>
    </cfRule>
  </conditionalFormatting>
  <conditionalFormatting sqref="N149">
    <cfRule type="cellIs" dxfId="154" priority="18" operator="greaterThan">
      <formula>$L$9</formula>
    </cfRule>
    <cfRule type="cellIs" dxfId="153" priority="19" operator="equal">
      <formula>$L$9</formula>
    </cfRule>
    <cfRule type="cellIs" dxfId="152" priority="20" operator="lessThan">
      <formula>$L$9</formula>
    </cfRule>
  </conditionalFormatting>
  <conditionalFormatting sqref="T18">
    <cfRule type="containsText" dxfId="151" priority="17" operator="containsText" text="ENTRADA">
      <formula>NOT(ISERROR(SEARCH("ENTRADA",T18)))</formula>
    </cfRule>
  </conditionalFormatting>
  <conditionalFormatting sqref="T18">
    <cfRule type="containsText" dxfId="150" priority="16" operator="containsText" text="SALIDA">
      <formula>NOT(ISERROR(SEARCH("SALIDA",T18)))</formula>
    </cfRule>
  </conditionalFormatting>
  <conditionalFormatting sqref="N85">
    <cfRule type="cellIs" dxfId="149" priority="13" operator="greaterThan">
      <formula>$L$9</formula>
    </cfRule>
    <cfRule type="cellIs" dxfId="148" priority="14" operator="equal">
      <formula>$L$9</formula>
    </cfRule>
    <cfRule type="cellIs" dxfId="147" priority="15" operator="lessThan">
      <formula>$L$9</formula>
    </cfRule>
  </conditionalFormatting>
  <conditionalFormatting sqref="N86">
    <cfRule type="cellIs" dxfId="146" priority="10" operator="greaterThan">
      <formula>$L$9</formula>
    </cfRule>
    <cfRule type="cellIs" dxfId="145" priority="11" operator="equal">
      <formula>$L$9</formula>
    </cfRule>
    <cfRule type="cellIs" dxfId="144" priority="12" operator="lessThan">
      <formula>$L$9</formula>
    </cfRule>
  </conditionalFormatting>
  <conditionalFormatting sqref="N105">
    <cfRule type="cellIs" dxfId="143" priority="7" operator="greaterThan">
      <formula>$L$9</formula>
    </cfRule>
    <cfRule type="cellIs" dxfId="142" priority="8" operator="equal">
      <formula>$L$9</formula>
    </cfRule>
    <cfRule type="cellIs" dxfId="141" priority="9" operator="lessThan">
      <formula>$L$9</formula>
    </cfRule>
  </conditionalFormatting>
  <conditionalFormatting sqref="N106">
    <cfRule type="cellIs" dxfId="140" priority="4" operator="greaterThan">
      <formula>$L$9</formula>
    </cfRule>
    <cfRule type="cellIs" dxfId="139" priority="5" operator="equal">
      <formula>$L$9</formula>
    </cfRule>
    <cfRule type="cellIs" dxfId="138" priority="6" operator="lessThan">
      <formula>$L$9</formula>
    </cfRule>
  </conditionalFormatting>
  <conditionalFormatting sqref="N47">
    <cfRule type="cellIs" dxfId="2" priority="1" operator="greaterThan">
      <formula>$L$9</formula>
    </cfRule>
    <cfRule type="cellIs" dxfId="1" priority="2" operator="equal">
      <formula>$L$9</formula>
    </cfRule>
    <cfRule type="cellIs" dxfId="0" priority="3" operator="lessThan">
      <formula>$L$9</formula>
    </cfRule>
  </conditionalFormatting>
  <pageMargins left="0.70866141732283472" right="0.70866141732283472" top="0.74803149606299213" bottom="0.74803149606299213" header="0.31496062992125984" footer="0.31496062992125984"/>
  <pageSetup scale="20" fitToHeight="0" orientation="landscape" r:id="rId1"/>
  <rowBreaks count="4" manualBreakCount="4">
    <brk id="47" max="27" man="1"/>
    <brk id="97" max="27" man="1"/>
    <brk id="147" max="27" man="1"/>
    <brk id="196" max="2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8"/>
  <sheetViews>
    <sheetView view="pageBreakPreview" topLeftCell="A25" zoomScale="55" zoomScaleNormal="55" zoomScaleSheetLayoutView="55" workbookViewId="0">
      <selection activeCell="K51" sqref="K51"/>
    </sheetView>
  </sheetViews>
  <sheetFormatPr baseColWidth="10" defaultRowHeight="32.25" customHeight="1" x14ac:dyDescent="0.25"/>
  <cols>
    <col min="1" max="1" width="15.7109375" style="38" customWidth="1"/>
    <col min="2" max="2" width="30.7109375" style="38" customWidth="1"/>
    <col min="3" max="3" width="20.7109375" style="38" customWidth="1"/>
    <col min="4" max="5" width="30.7109375" style="38" customWidth="1"/>
    <col min="6" max="7" width="17" style="38" customWidth="1"/>
    <col min="8" max="8" width="27.85546875" style="88" customWidth="1"/>
    <col min="9" max="11" width="15.7109375" style="38" customWidth="1"/>
    <col min="12" max="13" width="10.7109375" style="38" customWidth="1"/>
    <col min="14" max="15" width="15.7109375" style="38" customWidth="1"/>
    <col min="16" max="16" width="30.7109375" style="38" customWidth="1"/>
    <col min="20" max="20" width="29" style="22" customWidth="1"/>
    <col min="21" max="21" width="16.7109375" style="22" customWidth="1"/>
    <col min="22" max="22" width="37.85546875" style="22" customWidth="1"/>
    <col min="23" max="23" width="30.5703125" style="22" customWidth="1"/>
    <col min="24" max="24" width="16.85546875" style="22" customWidth="1"/>
    <col min="25" max="25" width="24.42578125" style="23" customWidth="1"/>
    <col min="26" max="26" width="31.28515625" style="22" customWidth="1"/>
    <col min="27" max="27" width="20.42578125" style="22" customWidth="1"/>
    <col min="28" max="28" width="14.7109375" style="22" customWidth="1"/>
    <col min="29" max="29" width="11.42578125" style="22"/>
  </cols>
  <sheetData>
    <row r="1" spans="1:29" ht="32.25" customHeight="1" x14ac:dyDescent="0.25">
      <c r="A1" s="281" t="s">
        <v>11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Y1" s="22"/>
    </row>
    <row r="2" spans="1:29" ht="32.25" customHeight="1" x14ac:dyDescent="0.25">
      <c r="A2" s="281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Y2" s="22"/>
    </row>
    <row r="3" spans="1:29" ht="32.25" customHeight="1" x14ac:dyDescent="0.25">
      <c r="A3" s="262" t="s">
        <v>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3" t="s">
        <v>623</v>
      </c>
      <c r="N3" s="263"/>
      <c r="O3" s="263"/>
      <c r="P3" s="263"/>
      <c r="Y3" s="22"/>
    </row>
    <row r="4" spans="1:29" ht="32.25" customHeight="1" x14ac:dyDescent="0.25">
      <c r="A4" s="262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3"/>
      <c r="N4" s="263"/>
      <c r="O4" s="263"/>
      <c r="P4" s="263"/>
      <c r="Y4" s="22"/>
    </row>
    <row r="5" spans="1:29" ht="32.25" customHeight="1" x14ac:dyDescent="0.25">
      <c r="A5" s="262"/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3"/>
      <c r="N5" s="263"/>
      <c r="O5" s="263"/>
      <c r="P5" s="263"/>
      <c r="Y5" s="22"/>
    </row>
    <row r="6" spans="1:29" ht="32.25" customHeight="1" x14ac:dyDescent="0.25">
      <c r="A6" s="262"/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3"/>
      <c r="N6" s="263"/>
      <c r="O6" s="263"/>
      <c r="P6" s="263"/>
      <c r="Y6" s="22"/>
    </row>
    <row r="7" spans="1:29" ht="32.25" customHeight="1" x14ac:dyDescent="0.25">
      <c r="A7" s="250" t="s">
        <v>9</v>
      </c>
      <c r="B7" s="250" t="s">
        <v>10</v>
      </c>
      <c r="C7" s="250" t="s">
        <v>6</v>
      </c>
      <c r="D7" s="250" t="s">
        <v>5</v>
      </c>
      <c r="E7" s="250" t="s">
        <v>1146</v>
      </c>
      <c r="F7" s="250" t="s">
        <v>966</v>
      </c>
      <c r="G7" s="250" t="s">
        <v>967</v>
      </c>
      <c r="H7" s="273" t="s">
        <v>987</v>
      </c>
      <c r="I7" s="250" t="s">
        <v>1</v>
      </c>
      <c r="J7" s="250" t="s">
        <v>7</v>
      </c>
      <c r="K7" s="273" t="s">
        <v>818</v>
      </c>
      <c r="L7" s="267" t="s">
        <v>2</v>
      </c>
      <c r="M7" s="269" t="s">
        <v>3</v>
      </c>
      <c r="N7" s="275" t="s">
        <v>788</v>
      </c>
      <c r="O7" s="250" t="s">
        <v>8</v>
      </c>
      <c r="P7" s="250" t="s">
        <v>4</v>
      </c>
      <c r="T7" s="284" t="s">
        <v>819</v>
      </c>
      <c r="U7" s="284" t="s">
        <v>825</v>
      </c>
      <c r="V7" s="284" t="s">
        <v>821</v>
      </c>
      <c r="W7" s="284" t="s">
        <v>963</v>
      </c>
      <c r="X7" s="284" t="s">
        <v>822</v>
      </c>
      <c r="Y7" s="284" t="s">
        <v>964</v>
      </c>
      <c r="Z7" s="284" t="s">
        <v>823</v>
      </c>
      <c r="AA7" s="284" t="s">
        <v>827</v>
      </c>
      <c r="AB7" s="282" t="s">
        <v>824</v>
      </c>
    </row>
    <row r="8" spans="1:29" ht="32.25" customHeight="1" x14ac:dyDescent="0.25">
      <c r="A8" s="250"/>
      <c r="B8" s="250"/>
      <c r="C8" s="250"/>
      <c r="D8" s="250"/>
      <c r="E8" s="250"/>
      <c r="F8" s="250"/>
      <c r="G8" s="250"/>
      <c r="H8" s="273"/>
      <c r="I8" s="250"/>
      <c r="J8" s="250"/>
      <c r="K8" s="273"/>
      <c r="L8" s="267"/>
      <c r="M8" s="269"/>
      <c r="N8" s="275"/>
      <c r="O8" s="250"/>
      <c r="P8" s="250"/>
      <c r="T8" s="285"/>
      <c r="U8" s="285"/>
      <c r="V8" s="285"/>
      <c r="W8" s="285"/>
      <c r="X8" s="285"/>
      <c r="Y8" s="285"/>
      <c r="Z8" s="285"/>
      <c r="AA8" s="285"/>
      <c r="AB8" s="283"/>
    </row>
    <row r="9" spans="1:29" s="12" customFormat="1" ht="32.25" customHeight="1" x14ac:dyDescent="0.2">
      <c r="A9" s="16"/>
      <c r="B9" s="32" t="s">
        <v>1516</v>
      </c>
      <c r="C9" s="16" t="s">
        <v>1515</v>
      </c>
      <c r="D9" s="16" t="s">
        <v>1523</v>
      </c>
      <c r="E9" s="16" t="s">
        <v>1168</v>
      </c>
      <c r="F9" s="31"/>
      <c r="G9" s="31"/>
      <c r="H9" s="61"/>
      <c r="I9" s="16">
        <f t="shared" ref="I9:I24" si="0">+SUMIFS($X$9:$X$118,$T$9:$T$118,"ENTRADA",$U$9:$U$118,C9)</f>
        <v>0</v>
      </c>
      <c r="J9" s="16">
        <f t="shared" ref="J9:J24" si="1">+SUMIFS($X$9:$X$118,$T$9:$T$118,"SALIDA",$U$9:$U$118,C9)</f>
        <v>0</v>
      </c>
      <c r="K9" s="16">
        <v>9</v>
      </c>
      <c r="L9" s="16">
        <v>2</v>
      </c>
      <c r="M9" s="16">
        <v>10</v>
      </c>
      <c r="N9" s="16">
        <f t="shared" ref="N9:N40" si="2">K9+I9-J9</f>
        <v>9</v>
      </c>
      <c r="O9" s="16" t="s">
        <v>1524</v>
      </c>
      <c r="P9" s="16"/>
      <c r="T9" s="40"/>
      <c r="U9" s="41"/>
      <c r="V9" s="40" t="str">
        <f t="shared" ref="V9:V28" si="3">IFERROR((VLOOKUP($U$9:$U$118,$C$9:$D$132,2,FALSE)),"")</f>
        <v/>
      </c>
      <c r="W9" s="42" t="str">
        <f>IFERROR((VLOOKUP($V$9:$V$118,$D$9:$F$132,3,FALSE)),"")</f>
        <v/>
      </c>
      <c r="X9" s="40"/>
      <c r="Y9" s="42" t="e">
        <f t="shared" ref="Y9:Y15" si="4">W9*X9</f>
        <v>#VALUE!</v>
      </c>
      <c r="Z9" s="40"/>
      <c r="AA9" s="43"/>
      <c r="AB9" s="44"/>
      <c r="AC9" s="22"/>
    </row>
    <row r="10" spans="1:29" s="12" customFormat="1" ht="32.25" customHeight="1" x14ac:dyDescent="0.2">
      <c r="A10" s="16"/>
      <c r="B10" s="32" t="s">
        <v>1525</v>
      </c>
      <c r="C10" s="16" t="s">
        <v>1586</v>
      </c>
      <c r="D10" s="16" t="s">
        <v>1526</v>
      </c>
      <c r="E10" s="16" t="s">
        <v>1168</v>
      </c>
      <c r="F10" s="31"/>
      <c r="G10" s="31"/>
      <c r="H10" s="61"/>
      <c r="I10" s="16">
        <f t="shared" si="0"/>
        <v>0</v>
      </c>
      <c r="J10" s="16">
        <f t="shared" si="1"/>
        <v>0</v>
      </c>
      <c r="K10" s="16">
        <v>2</v>
      </c>
      <c r="L10" s="16">
        <v>1</v>
      </c>
      <c r="M10" s="16">
        <v>2</v>
      </c>
      <c r="N10" s="16">
        <f t="shared" si="2"/>
        <v>2</v>
      </c>
      <c r="O10" s="16" t="s">
        <v>1524</v>
      </c>
      <c r="P10" s="16"/>
      <c r="T10" s="40"/>
      <c r="U10" s="45"/>
      <c r="V10" s="40" t="str">
        <f t="shared" si="3"/>
        <v/>
      </c>
      <c r="W10" s="42" t="str">
        <f t="shared" ref="W10:W15" si="5">IFERROR((VLOOKUP($V$9:$V$118,$D$9:$F$132,2,FALSE)),"")</f>
        <v/>
      </c>
      <c r="X10" s="40"/>
      <c r="Y10" s="42" t="e">
        <f t="shared" si="4"/>
        <v>#VALUE!</v>
      </c>
      <c r="Z10" s="40"/>
      <c r="AA10" s="46"/>
      <c r="AB10" s="44"/>
      <c r="AC10" s="22"/>
    </row>
    <row r="11" spans="1:29" s="12" customFormat="1" ht="32.25" customHeight="1" x14ac:dyDescent="0.2">
      <c r="A11" s="16"/>
      <c r="B11" s="32" t="s">
        <v>1516</v>
      </c>
      <c r="C11" s="16" t="s">
        <v>1587</v>
      </c>
      <c r="D11" s="16" t="s">
        <v>1527</v>
      </c>
      <c r="E11" s="16" t="s">
        <v>1168</v>
      </c>
      <c r="F11" s="31"/>
      <c r="G11" s="31"/>
      <c r="H11" s="61"/>
      <c r="I11" s="16">
        <f t="shared" si="0"/>
        <v>0</v>
      </c>
      <c r="J11" s="16">
        <f t="shared" si="1"/>
        <v>0</v>
      </c>
      <c r="K11" s="16">
        <v>6</v>
      </c>
      <c r="L11" s="16">
        <v>1</v>
      </c>
      <c r="M11" s="16">
        <v>2</v>
      </c>
      <c r="N11" s="16">
        <f t="shared" si="2"/>
        <v>6</v>
      </c>
      <c r="O11" s="16" t="s">
        <v>1524</v>
      </c>
      <c r="P11" s="16"/>
      <c r="T11" s="40"/>
      <c r="U11" s="47"/>
      <c r="V11" s="40" t="str">
        <f t="shared" si="3"/>
        <v/>
      </c>
      <c r="W11" s="42" t="str">
        <f t="shared" si="5"/>
        <v/>
      </c>
      <c r="X11" s="40"/>
      <c r="Y11" s="42" t="e">
        <f t="shared" si="4"/>
        <v>#VALUE!</v>
      </c>
      <c r="Z11" s="40"/>
      <c r="AA11" s="40"/>
      <c r="AB11" s="44"/>
      <c r="AC11" s="22"/>
    </row>
    <row r="12" spans="1:29" s="12" customFormat="1" ht="32.25" customHeight="1" x14ac:dyDescent="0.2">
      <c r="A12" s="16"/>
      <c r="B12" s="32" t="s">
        <v>1516</v>
      </c>
      <c r="C12" s="16" t="s">
        <v>1588</v>
      </c>
      <c r="D12" s="16" t="s">
        <v>1528</v>
      </c>
      <c r="E12" s="16" t="s">
        <v>1168</v>
      </c>
      <c r="F12" s="31"/>
      <c r="G12" s="31"/>
      <c r="H12" s="61"/>
      <c r="I12" s="16">
        <f t="shared" si="0"/>
        <v>0</v>
      </c>
      <c r="J12" s="16">
        <f t="shared" si="1"/>
        <v>0</v>
      </c>
      <c r="K12" s="16">
        <v>6</v>
      </c>
      <c r="L12" s="16">
        <v>1</v>
      </c>
      <c r="M12" s="16">
        <v>2</v>
      </c>
      <c r="N12" s="16">
        <f t="shared" si="2"/>
        <v>6</v>
      </c>
      <c r="O12" s="16" t="s">
        <v>1524</v>
      </c>
      <c r="P12" s="16"/>
      <c r="T12" s="40"/>
      <c r="U12" s="40"/>
      <c r="V12" s="40" t="str">
        <f t="shared" si="3"/>
        <v/>
      </c>
      <c r="W12" s="42" t="str">
        <f t="shared" si="5"/>
        <v/>
      </c>
      <c r="X12" s="40"/>
      <c r="Y12" s="42" t="e">
        <f t="shared" si="4"/>
        <v>#VALUE!</v>
      </c>
      <c r="Z12" s="40"/>
      <c r="AA12" s="40"/>
      <c r="AB12" s="44"/>
      <c r="AC12" s="22"/>
    </row>
    <row r="13" spans="1:29" s="12" customFormat="1" ht="32.25" customHeight="1" x14ac:dyDescent="0.2">
      <c r="A13" s="16"/>
      <c r="B13" s="32" t="s">
        <v>1516</v>
      </c>
      <c r="C13" s="16" t="s">
        <v>1589</v>
      </c>
      <c r="D13" s="16" t="s">
        <v>1529</v>
      </c>
      <c r="E13" s="16" t="s">
        <v>1168</v>
      </c>
      <c r="F13" s="31"/>
      <c r="G13" s="31"/>
      <c r="H13" s="61"/>
      <c r="I13" s="16">
        <f t="shared" si="0"/>
        <v>0</v>
      </c>
      <c r="J13" s="16">
        <f t="shared" si="1"/>
        <v>0</v>
      </c>
      <c r="K13" s="16">
        <v>6</v>
      </c>
      <c r="L13" s="16">
        <v>2</v>
      </c>
      <c r="M13" s="16">
        <v>10</v>
      </c>
      <c r="N13" s="16">
        <f t="shared" si="2"/>
        <v>6</v>
      </c>
      <c r="O13" s="16" t="s">
        <v>1524</v>
      </c>
      <c r="P13" s="16"/>
      <c r="T13" s="40"/>
      <c r="U13" s="47"/>
      <c r="V13" s="40" t="str">
        <f t="shared" si="3"/>
        <v/>
      </c>
      <c r="W13" s="42" t="str">
        <f t="shared" si="5"/>
        <v/>
      </c>
      <c r="X13" s="40"/>
      <c r="Y13" s="42" t="e">
        <f t="shared" si="4"/>
        <v>#VALUE!</v>
      </c>
      <c r="Z13" s="40"/>
      <c r="AA13" s="40"/>
      <c r="AB13" s="44"/>
      <c r="AC13" s="22"/>
    </row>
    <row r="14" spans="1:29" s="12" customFormat="1" ht="32.25" customHeight="1" x14ac:dyDescent="0.2">
      <c r="A14" s="16"/>
      <c r="B14" s="32" t="s">
        <v>1516</v>
      </c>
      <c r="C14" s="16" t="s">
        <v>1590</v>
      </c>
      <c r="D14" s="16" t="s">
        <v>1529</v>
      </c>
      <c r="E14" s="16" t="s">
        <v>1168</v>
      </c>
      <c r="F14" s="31"/>
      <c r="G14" s="31"/>
      <c r="H14" s="61"/>
      <c r="I14" s="16">
        <f t="shared" si="0"/>
        <v>0</v>
      </c>
      <c r="J14" s="16">
        <f t="shared" si="1"/>
        <v>0</v>
      </c>
      <c r="K14" s="16">
        <v>3</v>
      </c>
      <c r="L14" s="16">
        <v>2</v>
      </c>
      <c r="M14" s="16">
        <v>10</v>
      </c>
      <c r="N14" s="16">
        <f t="shared" si="2"/>
        <v>3</v>
      </c>
      <c r="O14" s="16" t="s">
        <v>1524</v>
      </c>
      <c r="P14" s="16"/>
      <c r="T14" s="40"/>
      <c r="U14" s="47"/>
      <c r="V14" s="40" t="str">
        <f t="shared" si="3"/>
        <v/>
      </c>
      <c r="W14" s="42" t="str">
        <f t="shared" si="5"/>
        <v/>
      </c>
      <c r="X14" s="40"/>
      <c r="Y14" s="42" t="e">
        <f t="shared" si="4"/>
        <v>#VALUE!</v>
      </c>
      <c r="Z14" s="40"/>
      <c r="AA14" s="40"/>
      <c r="AB14" s="44"/>
      <c r="AC14" s="22"/>
    </row>
    <row r="15" spans="1:29" s="12" customFormat="1" ht="32.25" customHeight="1" x14ac:dyDescent="0.2">
      <c r="A15" s="16"/>
      <c r="B15" s="32" t="s">
        <v>1516</v>
      </c>
      <c r="C15" s="16" t="s">
        <v>1591</v>
      </c>
      <c r="D15" s="16" t="s">
        <v>1530</v>
      </c>
      <c r="E15" s="16" t="s">
        <v>1168</v>
      </c>
      <c r="F15" s="31"/>
      <c r="G15" s="31"/>
      <c r="H15" s="61"/>
      <c r="I15" s="16">
        <f t="shared" si="0"/>
        <v>0</v>
      </c>
      <c r="J15" s="16">
        <f t="shared" si="1"/>
        <v>0</v>
      </c>
      <c r="K15" s="16">
        <v>2</v>
      </c>
      <c r="L15" s="16">
        <v>2</v>
      </c>
      <c r="M15" s="16">
        <v>20</v>
      </c>
      <c r="N15" s="16">
        <f t="shared" si="2"/>
        <v>2</v>
      </c>
      <c r="O15" s="16" t="s">
        <v>1524</v>
      </c>
      <c r="P15" s="16"/>
      <c r="T15" s="40"/>
      <c r="U15" s="40"/>
      <c r="V15" s="40" t="str">
        <f t="shared" si="3"/>
        <v/>
      </c>
      <c r="W15" s="42" t="str">
        <f t="shared" si="5"/>
        <v/>
      </c>
      <c r="X15" s="40"/>
      <c r="Y15" s="42" t="e">
        <f t="shared" si="4"/>
        <v>#VALUE!</v>
      </c>
      <c r="Z15" s="40"/>
      <c r="AA15" s="40"/>
      <c r="AB15" s="44"/>
      <c r="AC15" s="22"/>
    </row>
    <row r="16" spans="1:29" s="12" customFormat="1" ht="32.25" customHeight="1" x14ac:dyDescent="0.2">
      <c r="A16" s="16"/>
      <c r="B16" s="32" t="s">
        <v>1516</v>
      </c>
      <c r="C16" s="16" t="s">
        <v>1592</v>
      </c>
      <c r="D16" s="16" t="s">
        <v>1531</v>
      </c>
      <c r="E16" s="16" t="s">
        <v>1168</v>
      </c>
      <c r="F16" s="31"/>
      <c r="G16" s="31"/>
      <c r="H16" s="61"/>
      <c r="I16" s="16">
        <f t="shared" si="0"/>
        <v>0</v>
      </c>
      <c r="J16" s="16">
        <f t="shared" si="1"/>
        <v>0</v>
      </c>
      <c r="K16" s="16">
        <v>1</v>
      </c>
      <c r="L16" s="16">
        <v>2</v>
      </c>
      <c r="M16" s="16">
        <v>15</v>
      </c>
      <c r="N16" s="16">
        <f t="shared" si="2"/>
        <v>1</v>
      </c>
      <c r="O16" s="16" t="s">
        <v>1524</v>
      </c>
      <c r="P16" s="16"/>
      <c r="T16" s="40"/>
      <c r="U16" s="47"/>
      <c r="V16" s="40" t="str">
        <f t="shared" si="3"/>
        <v/>
      </c>
      <c r="W16" s="42" t="str">
        <f t="shared" ref="W16:W28" si="6">IFERROR((VLOOKUP($U$9:$U$118,$D$9:$F$132,2,FALSE)),"")</f>
        <v/>
      </c>
      <c r="X16" s="40"/>
      <c r="Y16" s="42"/>
      <c r="Z16" s="40"/>
      <c r="AA16" s="40"/>
      <c r="AB16" s="44"/>
      <c r="AC16" s="22"/>
    </row>
    <row r="17" spans="1:29" s="12" customFormat="1" ht="32.25" customHeight="1" x14ac:dyDescent="0.2">
      <c r="A17" s="16"/>
      <c r="B17" s="32" t="s">
        <v>1516</v>
      </c>
      <c r="C17" s="16" t="s">
        <v>1593</v>
      </c>
      <c r="D17" s="16" t="s">
        <v>1532</v>
      </c>
      <c r="E17" s="16" t="s">
        <v>1168</v>
      </c>
      <c r="F17" s="31"/>
      <c r="G17" s="31"/>
      <c r="H17" s="61"/>
      <c r="I17" s="16">
        <f t="shared" si="0"/>
        <v>0</v>
      </c>
      <c r="J17" s="16">
        <f t="shared" si="1"/>
        <v>0</v>
      </c>
      <c r="K17" s="16">
        <v>5</v>
      </c>
      <c r="L17" s="16">
        <v>2</v>
      </c>
      <c r="M17" s="16">
        <v>15</v>
      </c>
      <c r="N17" s="16">
        <f t="shared" si="2"/>
        <v>5</v>
      </c>
      <c r="O17" s="16" t="s">
        <v>1524</v>
      </c>
      <c r="P17" s="16"/>
      <c r="T17" s="40"/>
      <c r="U17" s="47"/>
      <c r="V17" s="40" t="str">
        <f t="shared" si="3"/>
        <v/>
      </c>
      <c r="W17" s="42" t="str">
        <f t="shared" si="6"/>
        <v/>
      </c>
      <c r="X17" s="40"/>
      <c r="Y17" s="42"/>
      <c r="Z17" s="40"/>
      <c r="AA17" s="40"/>
      <c r="AB17" s="44"/>
      <c r="AC17" s="22"/>
    </row>
    <row r="18" spans="1:29" s="12" customFormat="1" ht="32.25" customHeight="1" x14ac:dyDescent="0.2">
      <c r="A18" s="16"/>
      <c r="B18" s="32" t="s">
        <v>1516</v>
      </c>
      <c r="C18" s="16" t="s">
        <v>1594</v>
      </c>
      <c r="D18" s="16" t="s">
        <v>1522</v>
      </c>
      <c r="E18" s="16" t="s">
        <v>1168</v>
      </c>
      <c r="F18" s="31"/>
      <c r="G18" s="31"/>
      <c r="H18" s="61"/>
      <c r="I18" s="16">
        <f t="shared" si="0"/>
        <v>0</v>
      </c>
      <c r="J18" s="16">
        <f t="shared" si="1"/>
        <v>0</v>
      </c>
      <c r="K18" s="16">
        <v>3</v>
      </c>
      <c r="L18" s="16">
        <v>2</v>
      </c>
      <c r="M18" s="16">
        <v>5</v>
      </c>
      <c r="N18" s="16">
        <f t="shared" si="2"/>
        <v>3</v>
      </c>
      <c r="O18" s="16" t="s">
        <v>1524</v>
      </c>
      <c r="P18" s="16"/>
      <c r="T18" s="40"/>
      <c r="U18" s="47"/>
      <c r="V18" s="40" t="str">
        <f t="shared" si="3"/>
        <v/>
      </c>
      <c r="W18" s="42" t="str">
        <f t="shared" si="6"/>
        <v/>
      </c>
      <c r="X18" s="40"/>
      <c r="Y18" s="42"/>
      <c r="Z18" s="40"/>
      <c r="AA18" s="40"/>
      <c r="AB18" s="44"/>
      <c r="AC18" s="22"/>
    </row>
    <row r="19" spans="1:29" s="12" customFormat="1" ht="32.25" customHeight="1" x14ac:dyDescent="0.2">
      <c r="A19" s="16"/>
      <c r="B19" s="32" t="s">
        <v>1516</v>
      </c>
      <c r="C19" s="16" t="s">
        <v>1595</v>
      </c>
      <c r="D19" s="16" t="s">
        <v>1533</v>
      </c>
      <c r="E19" s="16" t="s">
        <v>1168</v>
      </c>
      <c r="F19" s="31"/>
      <c r="G19" s="31"/>
      <c r="H19" s="61"/>
      <c r="I19" s="16">
        <f t="shared" si="0"/>
        <v>0</v>
      </c>
      <c r="J19" s="16">
        <f t="shared" si="1"/>
        <v>0</v>
      </c>
      <c r="K19" s="16">
        <v>5</v>
      </c>
      <c r="L19" s="16">
        <v>2</v>
      </c>
      <c r="M19" s="16">
        <v>5</v>
      </c>
      <c r="N19" s="16">
        <f t="shared" si="2"/>
        <v>5</v>
      </c>
      <c r="O19" s="16" t="s">
        <v>1524</v>
      </c>
      <c r="P19" s="16"/>
      <c r="T19" s="40"/>
      <c r="U19" s="47"/>
      <c r="V19" s="40" t="str">
        <f t="shared" si="3"/>
        <v/>
      </c>
      <c r="W19" s="42" t="str">
        <f t="shared" si="6"/>
        <v/>
      </c>
      <c r="X19" s="40"/>
      <c r="Y19" s="42"/>
      <c r="Z19" s="40"/>
      <c r="AA19" s="40"/>
      <c r="AB19" s="44"/>
      <c r="AC19" s="22"/>
    </row>
    <row r="20" spans="1:29" s="12" customFormat="1" ht="32.25" customHeight="1" x14ac:dyDescent="0.2">
      <c r="A20" s="16"/>
      <c r="B20" s="32" t="s">
        <v>1516</v>
      </c>
      <c r="C20" s="16" t="s">
        <v>1596</v>
      </c>
      <c r="D20" s="16" t="s">
        <v>1534</v>
      </c>
      <c r="E20" s="16" t="s">
        <v>1168</v>
      </c>
      <c r="F20" s="31"/>
      <c r="G20" s="31"/>
      <c r="H20" s="61"/>
      <c r="I20" s="16">
        <f t="shared" si="0"/>
        <v>0</v>
      </c>
      <c r="J20" s="16">
        <f t="shared" si="1"/>
        <v>0</v>
      </c>
      <c r="K20" s="16">
        <v>1</v>
      </c>
      <c r="L20" s="16">
        <v>5</v>
      </c>
      <c r="M20" s="16">
        <v>10</v>
      </c>
      <c r="N20" s="16">
        <f t="shared" si="2"/>
        <v>1</v>
      </c>
      <c r="O20" s="16" t="s">
        <v>1524</v>
      </c>
      <c r="P20" s="16"/>
      <c r="T20" s="40"/>
      <c r="U20" s="47"/>
      <c r="V20" s="40" t="str">
        <f t="shared" si="3"/>
        <v/>
      </c>
      <c r="W20" s="42" t="str">
        <f t="shared" si="6"/>
        <v/>
      </c>
      <c r="X20" s="40"/>
      <c r="Y20" s="42"/>
      <c r="Z20" s="40"/>
      <c r="AA20" s="40"/>
      <c r="AB20" s="44"/>
      <c r="AC20" s="22"/>
    </row>
    <row r="21" spans="1:29" s="12" customFormat="1" ht="32.25" customHeight="1" x14ac:dyDescent="0.2">
      <c r="A21" s="16"/>
      <c r="B21" s="32" t="s">
        <v>1516</v>
      </c>
      <c r="C21" s="16" t="s">
        <v>1597</v>
      </c>
      <c r="D21" s="16" t="s">
        <v>1535</v>
      </c>
      <c r="E21" s="16" t="s">
        <v>1168</v>
      </c>
      <c r="F21" s="31"/>
      <c r="G21" s="31"/>
      <c r="H21" s="61"/>
      <c r="I21" s="16">
        <f t="shared" si="0"/>
        <v>0</v>
      </c>
      <c r="J21" s="16">
        <f t="shared" si="1"/>
        <v>0</v>
      </c>
      <c r="K21" s="16">
        <v>20</v>
      </c>
      <c r="L21" s="16">
        <v>2</v>
      </c>
      <c r="M21" s="16">
        <v>10</v>
      </c>
      <c r="N21" s="16">
        <f t="shared" si="2"/>
        <v>20</v>
      </c>
      <c r="O21" s="16" t="s">
        <v>1524</v>
      </c>
      <c r="P21" s="16"/>
      <c r="T21" s="40"/>
      <c r="U21" s="47"/>
      <c r="V21" s="40" t="str">
        <f t="shared" si="3"/>
        <v/>
      </c>
      <c r="W21" s="42" t="str">
        <f t="shared" si="6"/>
        <v/>
      </c>
      <c r="X21" s="40"/>
      <c r="Y21" s="42"/>
      <c r="Z21" s="40"/>
      <c r="AA21" s="40"/>
      <c r="AB21" s="44"/>
      <c r="AC21" s="22"/>
    </row>
    <row r="22" spans="1:29" s="12" customFormat="1" ht="32.25" customHeight="1" x14ac:dyDescent="0.25">
      <c r="A22" s="16"/>
      <c r="B22" s="32" t="s">
        <v>1516</v>
      </c>
      <c r="C22" s="16" t="s">
        <v>1598</v>
      </c>
      <c r="D22" s="16" t="s">
        <v>1536</v>
      </c>
      <c r="E22" s="16" t="s">
        <v>1168</v>
      </c>
      <c r="F22" s="31"/>
      <c r="G22" s="31"/>
      <c r="H22" s="61"/>
      <c r="I22" s="16">
        <f t="shared" si="0"/>
        <v>0</v>
      </c>
      <c r="J22" s="16">
        <f t="shared" si="1"/>
        <v>0</v>
      </c>
      <c r="K22" s="16">
        <v>2</v>
      </c>
      <c r="L22" s="16">
        <v>1</v>
      </c>
      <c r="M22" s="16">
        <v>2</v>
      </c>
      <c r="N22" s="16">
        <f t="shared" si="2"/>
        <v>2</v>
      </c>
      <c r="O22" s="16" t="s">
        <v>1524</v>
      </c>
      <c r="P22" s="16"/>
      <c r="Q22"/>
      <c r="R22"/>
      <c r="S22"/>
      <c r="T22" s="40"/>
      <c r="U22" s="40"/>
      <c r="V22" s="40" t="str">
        <f t="shared" si="3"/>
        <v/>
      </c>
      <c r="W22" s="40" t="str">
        <f t="shared" si="6"/>
        <v/>
      </c>
      <c r="X22" s="40"/>
      <c r="Y22" s="42"/>
      <c r="Z22" s="40"/>
      <c r="AA22" s="40"/>
      <c r="AB22" s="44"/>
      <c r="AC22" s="22"/>
    </row>
    <row r="23" spans="1:29" s="12" customFormat="1" ht="32.25" customHeight="1" x14ac:dyDescent="0.25">
      <c r="A23" s="16"/>
      <c r="B23" s="32" t="s">
        <v>1516</v>
      </c>
      <c r="C23" s="16" t="s">
        <v>1599</v>
      </c>
      <c r="D23" s="16" t="s">
        <v>1537</v>
      </c>
      <c r="E23" s="16" t="s">
        <v>1168</v>
      </c>
      <c r="F23" s="31"/>
      <c r="G23" s="31"/>
      <c r="H23" s="61"/>
      <c r="I23" s="16">
        <f t="shared" si="0"/>
        <v>0</v>
      </c>
      <c r="J23" s="16">
        <f t="shared" si="1"/>
        <v>0</v>
      </c>
      <c r="K23" s="16">
        <v>1</v>
      </c>
      <c r="L23" s="16">
        <v>1</v>
      </c>
      <c r="M23" s="16">
        <v>2</v>
      </c>
      <c r="N23" s="16">
        <f t="shared" si="2"/>
        <v>1</v>
      </c>
      <c r="O23" s="16" t="s">
        <v>1524</v>
      </c>
      <c r="P23" s="16"/>
      <c r="Q23"/>
      <c r="R23"/>
      <c r="S23"/>
      <c r="T23" s="27"/>
      <c r="U23" s="27"/>
      <c r="V23" s="27" t="str">
        <f t="shared" si="3"/>
        <v/>
      </c>
      <c r="W23" s="27" t="str">
        <f t="shared" si="6"/>
        <v/>
      </c>
      <c r="X23" s="27"/>
      <c r="Y23" s="28"/>
      <c r="Z23" s="27"/>
      <c r="AA23" s="92"/>
      <c r="AB23" s="27"/>
      <c r="AC23" s="22"/>
    </row>
    <row r="24" spans="1:29" s="12" customFormat="1" ht="32.25" customHeight="1" x14ac:dyDescent="0.2">
      <c r="A24" s="16"/>
      <c r="B24" s="32" t="s">
        <v>1516</v>
      </c>
      <c r="C24" s="16" t="s">
        <v>1600</v>
      </c>
      <c r="D24" s="16" t="s">
        <v>1538</v>
      </c>
      <c r="E24" s="16" t="s">
        <v>1168</v>
      </c>
      <c r="F24" s="31"/>
      <c r="G24" s="31"/>
      <c r="H24" s="61"/>
      <c r="I24" s="16">
        <f t="shared" si="0"/>
        <v>0</v>
      </c>
      <c r="J24" s="16">
        <f t="shared" si="1"/>
        <v>0</v>
      </c>
      <c r="K24" s="16">
        <v>8</v>
      </c>
      <c r="L24" s="16">
        <v>2</v>
      </c>
      <c r="M24" s="16">
        <v>5</v>
      </c>
      <c r="N24" s="16">
        <f t="shared" si="2"/>
        <v>8</v>
      </c>
      <c r="O24" s="16" t="s">
        <v>1524</v>
      </c>
      <c r="P24" s="16"/>
      <c r="T24" s="40"/>
      <c r="U24" s="47"/>
      <c r="V24" s="40" t="str">
        <f t="shared" si="3"/>
        <v/>
      </c>
      <c r="W24" s="42" t="str">
        <f t="shared" si="6"/>
        <v/>
      </c>
      <c r="X24" s="40"/>
      <c r="Y24" s="42"/>
      <c r="Z24" s="40"/>
      <c r="AA24" s="46"/>
      <c r="AB24" s="44"/>
      <c r="AC24" s="22"/>
    </row>
    <row r="25" spans="1:29" s="12" customFormat="1" ht="32.25" customHeight="1" x14ac:dyDescent="0.25">
      <c r="A25" s="16"/>
      <c r="B25" s="32" t="s">
        <v>1516</v>
      </c>
      <c r="C25" s="16" t="s">
        <v>1601</v>
      </c>
      <c r="D25" s="16" t="s">
        <v>1539</v>
      </c>
      <c r="E25" s="16" t="s">
        <v>1168</v>
      </c>
      <c r="F25" s="31"/>
      <c r="G25" s="31"/>
      <c r="H25" s="61"/>
      <c r="I25" s="16">
        <f>+SUMIFS($X$9:$X$134,$T$9:$T$134,"ENTRADA",$U$9:$U$134,C25)</f>
        <v>0</v>
      </c>
      <c r="J25" s="16">
        <f>+SUMIFS($X$9:$X$134,$T$9:$T$134,"SALIDA",$U$9:$U$134,C25)</f>
        <v>0</v>
      </c>
      <c r="K25" s="16">
        <v>4</v>
      </c>
      <c r="L25" s="16">
        <v>1</v>
      </c>
      <c r="M25" s="16">
        <v>2</v>
      </c>
      <c r="N25" s="16">
        <f t="shared" si="2"/>
        <v>4</v>
      </c>
      <c r="O25" s="16" t="s">
        <v>1524</v>
      </c>
      <c r="P25" s="16"/>
      <c r="Q25"/>
      <c r="R25"/>
      <c r="S25"/>
      <c r="T25" s="27"/>
      <c r="U25" s="27"/>
      <c r="V25" s="27" t="str">
        <f t="shared" si="3"/>
        <v/>
      </c>
      <c r="W25" s="27" t="str">
        <f t="shared" si="6"/>
        <v/>
      </c>
      <c r="X25" s="27"/>
      <c r="Y25" s="28"/>
      <c r="Z25" s="27"/>
      <c r="AA25" s="92"/>
      <c r="AB25" s="27"/>
      <c r="AC25" s="22"/>
    </row>
    <row r="26" spans="1:29" s="12" customFormat="1" ht="32.25" customHeight="1" x14ac:dyDescent="0.2">
      <c r="A26" s="16"/>
      <c r="B26" s="32" t="s">
        <v>1516</v>
      </c>
      <c r="C26" s="16" t="s">
        <v>1602</v>
      </c>
      <c r="D26" s="16" t="s">
        <v>1540</v>
      </c>
      <c r="E26" s="16" t="s">
        <v>1168</v>
      </c>
      <c r="F26" s="31"/>
      <c r="G26" s="31"/>
      <c r="H26" s="61"/>
      <c r="I26" s="16">
        <f t="shared" ref="I26:I44" si="7">+SUMIFS($X$9:$X$118,$T$9:$T$118,"ENTRADA",$U$9:$U$118,C26)</f>
        <v>0</v>
      </c>
      <c r="J26" s="16">
        <f t="shared" ref="J26:J44" si="8">+SUMIFS($X$9:$X$118,$T$9:$T$118,"SALIDA",$U$9:$U$118,C26)</f>
        <v>0</v>
      </c>
      <c r="K26" s="16">
        <v>2</v>
      </c>
      <c r="L26" s="16">
        <v>2</v>
      </c>
      <c r="M26" s="16">
        <v>3</v>
      </c>
      <c r="N26" s="16">
        <f t="shared" si="2"/>
        <v>2</v>
      </c>
      <c r="O26" s="16" t="s">
        <v>1524</v>
      </c>
      <c r="P26" s="16"/>
      <c r="T26" s="40"/>
      <c r="U26" s="47"/>
      <c r="V26" s="40" t="str">
        <f t="shared" si="3"/>
        <v/>
      </c>
      <c r="W26" s="42" t="str">
        <f t="shared" si="6"/>
        <v/>
      </c>
      <c r="X26" s="40"/>
      <c r="Y26" s="42"/>
      <c r="Z26" s="40"/>
      <c r="AA26" s="46"/>
      <c r="AB26" s="44"/>
      <c r="AC26" s="22"/>
    </row>
    <row r="27" spans="1:29" s="12" customFormat="1" ht="32.25" customHeight="1" x14ac:dyDescent="0.2">
      <c r="A27" s="16"/>
      <c r="B27" s="32" t="s">
        <v>1516</v>
      </c>
      <c r="C27" s="16" t="s">
        <v>1603</v>
      </c>
      <c r="D27" s="16" t="s">
        <v>1538</v>
      </c>
      <c r="E27" s="16" t="s">
        <v>1168</v>
      </c>
      <c r="F27" s="31"/>
      <c r="G27" s="31"/>
      <c r="H27" s="61"/>
      <c r="I27" s="16">
        <f t="shared" si="7"/>
        <v>0</v>
      </c>
      <c r="J27" s="16">
        <f t="shared" si="8"/>
        <v>0</v>
      </c>
      <c r="K27" s="16">
        <v>3</v>
      </c>
      <c r="L27" s="16">
        <v>2</v>
      </c>
      <c r="M27" s="16">
        <v>3</v>
      </c>
      <c r="N27" s="16">
        <f t="shared" si="2"/>
        <v>3</v>
      </c>
      <c r="O27" s="16" t="s">
        <v>1524</v>
      </c>
      <c r="P27" s="16"/>
      <c r="T27" s="40"/>
      <c r="U27" s="40"/>
      <c r="V27" s="40" t="str">
        <f t="shared" si="3"/>
        <v/>
      </c>
      <c r="W27" s="42" t="str">
        <f t="shared" si="6"/>
        <v/>
      </c>
      <c r="X27" s="40"/>
      <c r="Y27" s="42"/>
      <c r="Z27" s="40"/>
      <c r="AA27" s="40"/>
      <c r="AB27" s="44"/>
      <c r="AC27" s="22"/>
    </row>
    <row r="28" spans="1:29" s="12" customFormat="1" ht="32.25" customHeight="1" thickBot="1" x14ac:dyDescent="0.25">
      <c r="A28" s="16"/>
      <c r="B28" s="32" t="s">
        <v>1516</v>
      </c>
      <c r="C28" s="16" t="s">
        <v>1604</v>
      </c>
      <c r="D28" s="16" t="s">
        <v>1541</v>
      </c>
      <c r="E28" s="16" t="s">
        <v>1168</v>
      </c>
      <c r="F28" s="31"/>
      <c r="G28" s="31"/>
      <c r="H28" s="61"/>
      <c r="I28" s="16">
        <f t="shared" si="7"/>
        <v>0</v>
      </c>
      <c r="J28" s="16">
        <f t="shared" si="8"/>
        <v>0</v>
      </c>
      <c r="K28" s="16">
        <v>3</v>
      </c>
      <c r="L28" s="16">
        <v>2</v>
      </c>
      <c r="M28" s="16">
        <v>10</v>
      </c>
      <c r="N28" s="16">
        <f t="shared" si="2"/>
        <v>3</v>
      </c>
      <c r="O28" s="16" t="s">
        <v>1524</v>
      </c>
      <c r="P28" s="16"/>
      <c r="T28" s="40"/>
      <c r="U28" s="241"/>
      <c r="V28" s="40" t="str">
        <f t="shared" si="3"/>
        <v/>
      </c>
      <c r="W28" s="42" t="str">
        <f t="shared" si="6"/>
        <v/>
      </c>
      <c r="X28" s="40"/>
      <c r="Y28" s="42"/>
      <c r="Z28" s="40"/>
      <c r="AA28" s="40"/>
      <c r="AB28" s="44"/>
      <c r="AC28" s="22"/>
    </row>
    <row r="29" spans="1:29" s="12" customFormat="1" ht="32.25" customHeight="1" x14ac:dyDescent="0.2">
      <c r="A29" s="16"/>
      <c r="B29" s="32" t="s">
        <v>1516</v>
      </c>
      <c r="C29" s="16" t="s">
        <v>1605</v>
      </c>
      <c r="D29" s="32" t="s">
        <v>1514</v>
      </c>
      <c r="E29" s="16" t="s">
        <v>1167</v>
      </c>
      <c r="F29" s="31"/>
      <c r="G29" s="31"/>
      <c r="H29" s="61"/>
      <c r="I29" s="16">
        <f t="shared" si="7"/>
        <v>0</v>
      </c>
      <c r="J29" s="16">
        <f t="shared" si="8"/>
        <v>0</v>
      </c>
      <c r="K29" s="16">
        <v>4</v>
      </c>
      <c r="L29" s="16">
        <v>1</v>
      </c>
      <c r="M29" s="16">
        <v>3</v>
      </c>
      <c r="N29" s="16">
        <f t="shared" si="2"/>
        <v>4</v>
      </c>
      <c r="O29" s="16" t="s">
        <v>1518</v>
      </c>
      <c r="P29" s="16"/>
      <c r="T29" s="40" t="s">
        <v>1216</v>
      </c>
      <c r="U29" s="48" t="s">
        <v>989</v>
      </c>
      <c r="V29" s="40" t="s">
        <v>990</v>
      </c>
      <c r="W29" s="42" t="str">
        <f>IFERROR((VLOOKUP($V$9:$V$118,$D$9:$F$132,3,FALSE)),"")</f>
        <v/>
      </c>
      <c r="X29" s="40">
        <v>4</v>
      </c>
      <c r="Y29" s="42" t="e">
        <f>W29*X29</f>
        <v>#VALUE!</v>
      </c>
      <c r="Z29" s="40" t="s">
        <v>891</v>
      </c>
      <c r="AA29" s="43" t="s">
        <v>1217</v>
      </c>
      <c r="AB29" s="44">
        <v>45457</v>
      </c>
      <c r="AC29" s="22"/>
    </row>
    <row r="30" spans="1:29" s="12" customFormat="1" ht="32.25" customHeight="1" x14ac:dyDescent="0.2">
      <c r="A30" s="16"/>
      <c r="B30" s="32" t="s">
        <v>1516</v>
      </c>
      <c r="C30" s="16" t="s">
        <v>1606</v>
      </c>
      <c r="D30" s="16" t="s">
        <v>1517</v>
      </c>
      <c r="E30" s="16" t="s">
        <v>1167</v>
      </c>
      <c r="F30" s="31"/>
      <c r="G30" s="31"/>
      <c r="H30" s="61"/>
      <c r="I30" s="16">
        <f t="shared" si="7"/>
        <v>0</v>
      </c>
      <c r="J30" s="16">
        <f t="shared" si="8"/>
        <v>0</v>
      </c>
      <c r="K30" s="16">
        <v>4</v>
      </c>
      <c r="L30" s="16">
        <v>1</v>
      </c>
      <c r="M30" s="16">
        <v>3</v>
      </c>
      <c r="N30" s="16">
        <f t="shared" si="2"/>
        <v>4</v>
      </c>
      <c r="O30" s="16" t="s">
        <v>1518</v>
      </c>
      <c r="P30" s="16"/>
      <c r="T30" s="40" t="s">
        <v>1218</v>
      </c>
      <c r="U30" s="47" t="s">
        <v>838</v>
      </c>
      <c r="V30" s="40" t="str">
        <f t="shared" ref="V30:V42" si="9">IFERROR((VLOOKUP($U$9:$U$118,$C$9:$D$132,2,FALSE)),"")</f>
        <v/>
      </c>
      <c r="W30" s="42" t="str">
        <f>IFERROR((VLOOKUP($V$9:$V$118,$D$9:$F$132,3,FALSE)),"")</f>
        <v/>
      </c>
      <c r="X30" s="40">
        <v>2</v>
      </c>
      <c r="Y30" s="42" t="e">
        <f>W30*X30</f>
        <v>#VALUE!</v>
      </c>
      <c r="Z30" s="40" t="s">
        <v>1219</v>
      </c>
      <c r="AA30" s="46" t="s">
        <v>1220</v>
      </c>
      <c r="AB30" s="44">
        <v>45447</v>
      </c>
      <c r="AC30" s="22"/>
    </row>
    <row r="31" spans="1:29" s="12" customFormat="1" ht="32.25" customHeight="1" x14ac:dyDescent="0.2">
      <c r="A31" s="16"/>
      <c r="B31" s="32" t="s">
        <v>1516</v>
      </c>
      <c r="C31" s="16" t="s">
        <v>1607</v>
      </c>
      <c r="D31" s="16" t="s">
        <v>1519</v>
      </c>
      <c r="E31" s="16" t="s">
        <v>1167</v>
      </c>
      <c r="F31" s="31"/>
      <c r="G31" s="31"/>
      <c r="H31" s="61"/>
      <c r="I31" s="16">
        <f t="shared" si="7"/>
        <v>0</v>
      </c>
      <c r="J31" s="16">
        <f t="shared" si="8"/>
        <v>0</v>
      </c>
      <c r="K31" s="16">
        <v>1</v>
      </c>
      <c r="L31" s="16">
        <v>1</v>
      </c>
      <c r="M31" s="16">
        <v>2</v>
      </c>
      <c r="N31" s="16">
        <f t="shared" si="2"/>
        <v>1</v>
      </c>
      <c r="O31" s="16" t="s">
        <v>1518</v>
      </c>
      <c r="P31" s="16"/>
      <c r="T31" s="40" t="s">
        <v>1218</v>
      </c>
      <c r="U31" s="47" t="s">
        <v>829</v>
      </c>
      <c r="V31" s="40" t="str">
        <f t="shared" si="9"/>
        <v/>
      </c>
      <c r="W31" s="42" t="str">
        <f>IFERROR((VLOOKUP($V$9:$V$118,$D$9:$F$132,3,FALSE)),"")</f>
        <v/>
      </c>
      <c r="X31" s="40">
        <v>1</v>
      </c>
      <c r="Y31" s="42" t="e">
        <f>W31*X31</f>
        <v>#VALUE!</v>
      </c>
      <c r="Z31" s="40" t="s">
        <v>1221</v>
      </c>
      <c r="AA31" s="43" t="s">
        <v>1222</v>
      </c>
      <c r="AB31" s="44">
        <v>45454</v>
      </c>
      <c r="AC31" s="22"/>
    </row>
    <row r="32" spans="1:29" s="12" customFormat="1" ht="32.25" customHeight="1" thickBot="1" x14ac:dyDescent="0.25">
      <c r="A32" s="16"/>
      <c r="B32" s="32" t="s">
        <v>1516</v>
      </c>
      <c r="C32" s="16" t="s">
        <v>1608</v>
      </c>
      <c r="D32" s="16" t="s">
        <v>1520</v>
      </c>
      <c r="E32" s="16" t="s">
        <v>1167</v>
      </c>
      <c r="F32" s="31"/>
      <c r="G32" s="31"/>
      <c r="H32" s="61"/>
      <c r="I32" s="16">
        <f t="shared" si="7"/>
        <v>0</v>
      </c>
      <c r="J32" s="16">
        <f t="shared" si="8"/>
        <v>0</v>
      </c>
      <c r="K32" s="16">
        <v>4</v>
      </c>
      <c r="L32" s="16">
        <v>1</v>
      </c>
      <c r="M32" s="16">
        <v>3</v>
      </c>
      <c r="N32" s="16">
        <f t="shared" si="2"/>
        <v>4</v>
      </c>
      <c r="O32" s="16" t="s">
        <v>1518</v>
      </c>
      <c r="P32" s="16"/>
      <c r="T32" s="40" t="s">
        <v>1218</v>
      </c>
      <c r="U32" s="47" t="s">
        <v>626</v>
      </c>
      <c r="V32" s="40" t="str">
        <f t="shared" si="9"/>
        <v/>
      </c>
      <c r="W32" s="42" t="str">
        <f>IFERROR((VLOOKUP($V$9:$V$118,$D$9:$F$132,3,FALSE)),"")</f>
        <v/>
      </c>
      <c r="X32" s="40">
        <v>1</v>
      </c>
      <c r="Y32" s="42" t="e">
        <f>W32*X32</f>
        <v>#VALUE!</v>
      </c>
      <c r="Z32" s="40" t="s">
        <v>1223</v>
      </c>
      <c r="AA32" s="46" t="s">
        <v>49</v>
      </c>
      <c r="AB32" s="44">
        <v>45460</v>
      </c>
      <c r="AC32" s="22"/>
    </row>
    <row r="33" spans="1:29" s="12" customFormat="1" ht="32.25" customHeight="1" x14ac:dyDescent="0.2">
      <c r="A33" s="16"/>
      <c r="B33" s="32" t="s">
        <v>1516</v>
      </c>
      <c r="C33" s="16" t="s">
        <v>1609</v>
      </c>
      <c r="D33" s="16" t="s">
        <v>1521</v>
      </c>
      <c r="E33" s="16" t="s">
        <v>1167</v>
      </c>
      <c r="F33" s="31"/>
      <c r="G33" s="31"/>
      <c r="H33" s="61"/>
      <c r="I33" s="16">
        <f t="shared" si="7"/>
        <v>0</v>
      </c>
      <c r="J33" s="16">
        <f t="shared" si="8"/>
        <v>0</v>
      </c>
      <c r="K33" s="16">
        <v>1</v>
      </c>
      <c r="L33" s="16">
        <v>1</v>
      </c>
      <c r="M33" s="16">
        <v>2</v>
      </c>
      <c r="N33" s="16">
        <f t="shared" si="2"/>
        <v>1</v>
      </c>
      <c r="O33" s="16" t="s">
        <v>1518</v>
      </c>
      <c r="P33" s="16"/>
      <c r="T33" s="40" t="s">
        <v>1218</v>
      </c>
      <c r="U33" s="48" t="s">
        <v>1224</v>
      </c>
      <c r="V33" s="40" t="str">
        <f t="shared" si="9"/>
        <v/>
      </c>
      <c r="W33" s="42" t="str">
        <f>IFERROR((VLOOKUP($V$9:$V$118,$D$9:$F$132,3,FALSE)),"")</f>
        <v/>
      </c>
      <c r="X33" s="40">
        <v>4</v>
      </c>
      <c r="Y33" s="42" t="e">
        <f>W33*X33</f>
        <v>#VALUE!</v>
      </c>
      <c r="Z33" s="40" t="s">
        <v>1221</v>
      </c>
      <c r="AA33" s="43" t="s">
        <v>1170</v>
      </c>
      <c r="AB33" s="44">
        <v>45463</v>
      </c>
      <c r="AC33" s="22"/>
    </row>
    <row r="34" spans="1:29" s="12" customFormat="1" ht="32.25" customHeight="1" x14ac:dyDescent="0.2">
      <c r="A34" s="16"/>
      <c r="B34" s="32" t="s">
        <v>1516</v>
      </c>
      <c r="C34" s="16" t="s">
        <v>1610</v>
      </c>
      <c r="D34" s="16" t="s">
        <v>1542</v>
      </c>
      <c r="E34" s="16" t="s">
        <v>1217</v>
      </c>
      <c r="F34" s="31"/>
      <c r="G34" s="31"/>
      <c r="H34" s="61"/>
      <c r="I34" s="16">
        <f t="shared" si="7"/>
        <v>0</v>
      </c>
      <c r="J34" s="16">
        <f t="shared" si="8"/>
        <v>0</v>
      </c>
      <c r="K34" s="16">
        <v>1</v>
      </c>
      <c r="L34" s="16">
        <v>1</v>
      </c>
      <c r="M34" s="16">
        <v>2</v>
      </c>
      <c r="N34" s="16">
        <f t="shared" si="2"/>
        <v>1</v>
      </c>
      <c r="O34" s="16" t="s">
        <v>1543</v>
      </c>
      <c r="P34" s="16"/>
      <c r="T34" s="40"/>
      <c r="U34" s="40"/>
      <c r="V34" s="40" t="str">
        <f t="shared" si="9"/>
        <v/>
      </c>
      <c r="W34" s="42" t="str">
        <f t="shared" ref="W34:W42" si="10">IFERROR((VLOOKUP($U$9:$U$118,$D$9:$F$132,2,FALSE)),"")</f>
        <v/>
      </c>
      <c r="X34" s="40"/>
      <c r="Y34" s="42"/>
      <c r="Z34" s="40"/>
      <c r="AA34" s="46"/>
      <c r="AB34" s="44"/>
      <c r="AC34" s="22"/>
    </row>
    <row r="35" spans="1:29" s="12" customFormat="1" ht="32.25" customHeight="1" x14ac:dyDescent="0.2">
      <c r="A35" s="16"/>
      <c r="B35" s="32" t="s">
        <v>1516</v>
      </c>
      <c r="C35" s="16" t="s">
        <v>1611</v>
      </c>
      <c r="D35" s="16" t="s">
        <v>1544</v>
      </c>
      <c r="E35" s="16" t="s">
        <v>1217</v>
      </c>
      <c r="F35" s="31"/>
      <c r="G35" s="31"/>
      <c r="H35" s="61"/>
      <c r="I35" s="16">
        <f t="shared" si="7"/>
        <v>0</v>
      </c>
      <c r="J35" s="16">
        <f t="shared" si="8"/>
        <v>0</v>
      </c>
      <c r="K35" s="16">
        <v>1</v>
      </c>
      <c r="L35" s="16">
        <v>1</v>
      </c>
      <c r="M35" s="16">
        <v>2</v>
      </c>
      <c r="N35" s="16">
        <f t="shared" si="2"/>
        <v>1</v>
      </c>
      <c r="O35" s="16" t="s">
        <v>1543</v>
      </c>
      <c r="P35" s="16"/>
      <c r="T35" s="40"/>
      <c r="U35" s="43"/>
      <c r="V35" s="40" t="str">
        <f t="shared" si="9"/>
        <v/>
      </c>
      <c r="W35" s="42" t="str">
        <f t="shared" si="10"/>
        <v/>
      </c>
      <c r="X35" s="40"/>
      <c r="Y35" s="42"/>
      <c r="Z35" s="40"/>
      <c r="AA35" s="43"/>
      <c r="AB35" s="44"/>
      <c r="AC35" s="22"/>
    </row>
    <row r="36" spans="1:29" s="12" customFormat="1" ht="32.25" customHeight="1" x14ac:dyDescent="0.2">
      <c r="A36" s="16"/>
      <c r="B36" s="32" t="s">
        <v>1516</v>
      </c>
      <c r="C36" s="16" t="s">
        <v>1612</v>
      </c>
      <c r="D36" s="16" t="s">
        <v>1545</v>
      </c>
      <c r="E36" s="16" t="s">
        <v>1217</v>
      </c>
      <c r="F36" s="31"/>
      <c r="G36" s="31"/>
      <c r="H36" s="61"/>
      <c r="I36" s="16">
        <f t="shared" si="7"/>
        <v>0</v>
      </c>
      <c r="J36" s="16">
        <f t="shared" si="8"/>
        <v>0</v>
      </c>
      <c r="K36" s="16">
        <v>1</v>
      </c>
      <c r="L36" s="16">
        <v>1</v>
      </c>
      <c r="M36" s="16">
        <v>2</v>
      </c>
      <c r="N36" s="16">
        <f t="shared" si="2"/>
        <v>1</v>
      </c>
      <c r="O36" s="16" t="s">
        <v>1543</v>
      </c>
      <c r="P36" s="16"/>
      <c r="T36" s="40"/>
      <c r="U36" s="46"/>
      <c r="V36" s="40" t="str">
        <f t="shared" si="9"/>
        <v/>
      </c>
      <c r="W36" s="42" t="str">
        <f t="shared" si="10"/>
        <v/>
      </c>
      <c r="X36" s="40"/>
      <c r="Y36" s="42"/>
      <c r="Z36" s="40"/>
      <c r="AA36" s="46"/>
      <c r="AB36" s="44"/>
      <c r="AC36" s="22"/>
    </row>
    <row r="37" spans="1:29" s="12" customFormat="1" ht="32.25" customHeight="1" x14ac:dyDescent="0.2">
      <c r="A37" s="16"/>
      <c r="B37" s="32" t="s">
        <v>1516</v>
      </c>
      <c r="C37" s="16" t="s">
        <v>1613</v>
      </c>
      <c r="D37" s="16" t="s">
        <v>1546</v>
      </c>
      <c r="E37" s="16" t="s">
        <v>1217</v>
      </c>
      <c r="F37" s="31"/>
      <c r="G37" s="31"/>
      <c r="H37" s="61"/>
      <c r="I37" s="16">
        <f t="shared" si="7"/>
        <v>0</v>
      </c>
      <c r="J37" s="16">
        <f t="shared" si="8"/>
        <v>0</v>
      </c>
      <c r="K37" s="16">
        <v>6</v>
      </c>
      <c r="L37" s="16">
        <v>2</v>
      </c>
      <c r="M37" s="16">
        <v>3</v>
      </c>
      <c r="N37" s="16">
        <f t="shared" si="2"/>
        <v>6</v>
      </c>
      <c r="O37" s="16" t="s">
        <v>1543</v>
      </c>
      <c r="P37" s="16"/>
      <c r="T37" s="40"/>
      <c r="U37" s="40"/>
      <c r="V37" s="40" t="str">
        <f t="shared" si="9"/>
        <v/>
      </c>
      <c r="W37" s="42" t="str">
        <f t="shared" si="10"/>
        <v/>
      </c>
      <c r="X37" s="40"/>
      <c r="Y37" s="42"/>
      <c r="Z37" s="40"/>
      <c r="AA37" s="43"/>
      <c r="AB37" s="44"/>
      <c r="AC37" s="22"/>
    </row>
    <row r="38" spans="1:29" s="12" customFormat="1" ht="32.25" customHeight="1" x14ac:dyDescent="0.2">
      <c r="A38" s="16"/>
      <c r="B38" s="32" t="s">
        <v>1516</v>
      </c>
      <c r="C38" s="16" t="s">
        <v>1614</v>
      </c>
      <c r="D38" s="16" t="s">
        <v>1547</v>
      </c>
      <c r="E38" s="16" t="s">
        <v>1217</v>
      </c>
      <c r="F38" s="31"/>
      <c r="G38" s="31"/>
      <c r="H38" s="61"/>
      <c r="I38" s="16">
        <f t="shared" si="7"/>
        <v>0</v>
      </c>
      <c r="J38" s="16">
        <f t="shared" si="8"/>
        <v>0</v>
      </c>
      <c r="K38" s="16">
        <v>4</v>
      </c>
      <c r="L38" s="16">
        <v>2</v>
      </c>
      <c r="M38" s="16">
        <v>3</v>
      </c>
      <c r="N38" s="16">
        <f t="shared" si="2"/>
        <v>4</v>
      </c>
      <c r="O38" s="16" t="s">
        <v>1543</v>
      </c>
      <c r="P38" s="16"/>
      <c r="T38" s="40"/>
      <c r="U38" s="40"/>
      <c r="V38" s="40" t="str">
        <f t="shared" si="9"/>
        <v/>
      </c>
      <c r="W38" s="42" t="str">
        <f t="shared" si="10"/>
        <v/>
      </c>
      <c r="X38" s="40"/>
      <c r="Y38" s="42"/>
      <c r="Z38" s="40"/>
      <c r="AA38" s="46"/>
      <c r="AB38" s="44"/>
      <c r="AC38" s="22"/>
    </row>
    <row r="39" spans="1:29" s="12" customFormat="1" ht="32.25" customHeight="1" x14ac:dyDescent="0.2">
      <c r="A39" s="16"/>
      <c r="B39" s="32" t="s">
        <v>1516</v>
      </c>
      <c r="C39" s="16" t="s">
        <v>1615</v>
      </c>
      <c r="D39" s="16" t="s">
        <v>1548</v>
      </c>
      <c r="E39" s="16" t="s">
        <v>1217</v>
      </c>
      <c r="F39" s="31"/>
      <c r="G39" s="31"/>
      <c r="H39" s="61"/>
      <c r="I39" s="16">
        <f t="shared" si="7"/>
        <v>0</v>
      </c>
      <c r="J39" s="16">
        <f t="shared" si="8"/>
        <v>0</v>
      </c>
      <c r="K39" s="16">
        <v>3</v>
      </c>
      <c r="L39" s="16">
        <v>1</v>
      </c>
      <c r="M39" s="16">
        <v>3</v>
      </c>
      <c r="N39" s="16">
        <f t="shared" si="2"/>
        <v>3</v>
      </c>
      <c r="O39" s="16" t="s">
        <v>1543</v>
      </c>
      <c r="P39" s="16"/>
      <c r="T39" s="40"/>
      <c r="U39" s="43"/>
      <c r="V39" s="40" t="str">
        <f t="shared" si="9"/>
        <v/>
      </c>
      <c r="W39" s="42" t="str">
        <f t="shared" si="10"/>
        <v/>
      </c>
      <c r="X39" s="40"/>
      <c r="Y39" s="42"/>
      <c r="Z39" s="40"/>
      <c r="AA39" s="43"/>
      <c r="AB39" s="44"/>
      <c r="AC39" s="22"/>
    </row>
    <row r="40" spans="1:29" s="12" customFormat="1" ht="32.25" customHeight="1" x14ac:dyDescent="0.2">
      <c r="A40" s="16"/>
      <c r="B40" s="32" t="s">
        <v>1516</v>
      </c>
      <c r="C40" s="16" t="s">
        <v>1616</v>
      </c>
      <c r="D40" s="16" t="s">
        <v>1549</v>
      </c>
      <c r="E40" s="16" t="s">
        <v>1217</v>
      </c>
      <c r="F40" s="31"/>
      <c r="G40" s="31"/>
      <c r="H40" s="61"/>
      <c r="I40" s="16">
        <f t="shared" si="7"/>
        <v>0</v>
      </c>
      <c r="J40" s="16">
        <f t="shared" si="8"/>
        <v>0</v>
      </c>
      <c r="K40" s="16">
        <v>1</v>
      </c>
      <c r="L40" s="16">
        <v>2</v>
      </c>
      <c r="M40" s="16">
        <v>3</v>
      </c>
      <c r="N40" s="16">
        <f t="shared" si="2"/>
        <v>1</v>
      </c>
      <c r="O40" s="16" t="s">
        <v>1543</v>
      </c>
      <c r="P40" s="16"/>
      <c r="T40" s="40"/>
      <c r="U40" s="46"/>
      <c r="V40" s="40" t="str">
        <f t="shared" si="9"/>
        <v/>
      </c>
      <c r="W40" s="42" t="str">
        <f t="shared" si="10"/>
        <v/>
      </c>
      <c r="X40" s="40"/>
      <c r="Y40" s="42"/>
      <c r="Z40" s="40"/>
      <c r="AA40" s="46"/>
      <c r="AB40" s="44"/>
      <c r="AC40" s="22"/>
    </row>
    <row r="41" spans="1:29" s="12" customFormat="1" ht="32.25" customHeight="1" x14ac:dyDescent="0.25">
      <c r="A41" s="16"/>
      <c r="B41" s="32" t="s">
        <v>1516</v>
      </c>
      <c r="C41" s="16" t="s">
        <v>1617</v>
      </c>
      <c r="D41" s="16" t="s">
        <v>1550</v>
      </c>
      <c r="E41" s="16" t="s">
        <v>1217</v>
      </c>
      <c r="F41" s="31"/>
      <c r="G41" s="31"/>
      <c r="H41" s="61"/>
      <c r="I41" s="16">
        <f t="shared" si="7"/>
        <v>0</v>
      </c>
      <c r="J41" s="16">
        <f t="shared" si="8"/>
        <v>0</v>
      </c>
      <c r="K41" s="16">
        <v>1</v>
      </c>
      <c r="L41" s="16">
        <v>1</v>
      </c>
      <c r="M41" s="16">
        <v>2</v>
      </c>
      <c r="N41" s="16">
        <f t="shared" ref="N41:N72" si="11">K41+I41-J41</f>
        <v>1</v>
      </c>
      <c r="O41" s="16" t="s">
        <v>1543</v>
      </c>
      <c r="P41" s="16"/>
      <c r="Q41"/>
      <c r="R41"/>
      <c r="S41"/>
      <c r="T41" s="40"/>
      <c r="U41" s="40"/>
      <c r="V41" s="40" t="str">
        <f t="shared" si="9"/>
        <v/>
      </c>
      <c r="W41" s="40" t="str">
        <f t="shared" si="10"/>
        <v/>
      </c>
      <c r="X41" s="40"/>
      <c r="Y41" s="42"/>
      <c r="Z41" s="40"/>
      <c r="AA41" s="40"/>
      <c r="AB41" s="44"/>
      <c r="AC41" s="22"/>
    </row>
    <row r="42" spans="1:29" s="12" customFormat="1" ht="32.25" customHeight="1" x14ac:dyDescent="0.25">
      <c r="A42" s="16"/>
      <c r="B42" s="32" t="s">
        <v>1516</v>
      </c>
      <c r="C42" s="16" t="s">
        <v>1618</v>
      </c>
      <c r="D42" s="16" t="s">
        <v>1551</v>
      </c>
      <c r="E42" s="16" t="s">
        <v>1217</v>
      </c>
      <c r="F42" s="31"/>
      <c r="G42" s="31"/>
      <c r="H42" s="61"/>
      <c r="I42" s="16">
        <f t="shared" si="7"/>
        <v>0</v>
      </c>
      <c r="J42" s="16">
        <f t="shared" si="8"/>
        <v>0</v>
      </c>
      <c r="K42" s="16">
        <v>1</v>
      </c>
      <c r="L42" s="16">
        <v>1</v>
      </c>
      <c r="M42" s="16">
        <v>2</v>
      </c>
      <c r="N42" s="16">
        <f t="shared" si="11"/>
        <v>1</v>
      </c>
      <c r="O42" s="16" t="s">
        <v>1543</v>
      </c>
      <c r="P42" s="16"/>
      <c r="Q42"/>
      <c r="R42"/>
      <c r="S42"/>
      <c r="T42" s="40"/>
      <c r="U42" s="40"/>
      <c r="V42" s="40" t="str">
        <f t="shared" si="9"/>
        <v/>
      </c>
      <c r="W42" s="40" t="str">
        <f t="shared" si="10"/>
        <v/>
      </c>
      <c r="X42" s="40"/>
      <c r="Y42" s="42"/>
      <c r="Z42" s="40"/>
      <c r="AA42" s="40"/>
      <c r="AB42" s="44"/>
      <c r="AC42" s="22"/>
    </row>
    <row r="43" spans="1:29" s="12" customFormat="1" ht="32.25" customHeight="1" x14ac:dyDescent="0.25">
      <c r="A43" s="16"/>
      <c r="B43" s="32" t="s">
        <v>1516</v>
      </c>
      <c r="C43" s="16" t="s">
        <v>1619</v>
      </c>
      <c r="D43" s="16" t="s">
        <v>1552</v>
      </c>
      <c r="E43" s="16" t="s">
        <v>1217</v>
      </c>
      <c r="F43" s="31"/>
      <c r="G43" s="31"/>
      <c r="H43" s="61"/>
      <c r="I43" s="16">
        <f t="shared" si="7"/>
        <v>0</v>
      </c>
      <c r="J43" s="16">
        <f t="shared" si="8"/>
        <v>0</v>
      </c>
      <c r="K43" s="16">
        <v>1</v>
      </c>
      <c r="L43" s="16">
        <v>1</v>
      </c>
      <c r="M43" s="16">
        <v>2</v>
      </c>
      <c r="N43" s="16">
        <f t="shared" si="11"/>
        <v>1</v>
      </c>
      <c r="O43" s="16" t="s">
        <v>1543</v>
      </c>
      <c r="P43" s="16"/>
      <c r="Q43"/>
      <c r="R43"/>
      <c r="S43"/>
      <c r="T43" s="27"/>
      <c r="U43" s="27"/>
      <c r="V43" s="27"/>
      <c r="W43" s="27"/>
      <c r="X43" s="27"/>
      <c r="Y43" s="28"/>
      <c r="Z43" s="27"/>
      <c r="AA43" s="27"/>
      <c r="AB43" s="27"/>
      <c r="AC43" s="22"/>
    </row>
    <row r="44" spans="1:29" s="12" customFormat="1" ht="32.25" customHeight="1" x14ac:dyDescent="0.25">
      <c r="A44" s="16"/>
      <c r="B44" s="32" t="s">
        <v>1516</v>
      </c>
      <c r="C44" s="16" t="s">
        <v>1620</v>
      </c>
      <c r="D44" s="16" t="s">
        <v>1553</v>
      </c>
      <c r="E44" s="16" t="s">
        <v>1217</v>
      </c>
      <c r="F44" s="31"/>
      <c r="G44" s="31"/>
      <c r="H44" s="61"/>
      <c r="I44" s="16">
        <f t="shared" si="7"/>
        <v>0</v>
      </c>
      <c r="J44" s="16">
        <f t="shared" si="8"/>
        <v>0</v>
      </c>
      <c r="K44" s="16">
        <v>1</v>
      </c>
      <c r="L44" s="16">
        <v>1</v>
      </c>
      <c r="M44" s="16">
        <v>2</v>
      </c>
      <c r="N44" s="16">
        <f t="shared" si="11"/>
        <v>1</v>
      </c>
      <c r="O44" s="16" t="s">
        <v>1543</v>
      </c>
      <c r="P44" s="16"/>
      <c r="Q44"/>
      <c r="R44"/>
      <c r="S44"/>
      <c r="T44" s="27"/>
      <c r="U44" s="27"/>
      <c r="V44" s="27"/>
      <c r="W44" s="27"/>
      <c r="X44" s="27"/>
      <c r="Y44" s="28"/>
      <c r="Z44" s="27"/>
      <c r="AA44" s="27"/>
      <c r="AB44" s="27"/>
      <c r="AC44" s="22"/>
    </row>
    <row r="45" spans="1:29" s="12" customFormat="1" ht="32.25" customHeight="1" x14ac:dyDescent="0.25">
      <c r="A45" s="16"/>
      <c r="B45" s="32" t="s">
        <v>1516</v>
      </c>
      <c r="C45" s="16" t="s">
        <v>1621</v>
      </c>
      <c r="D45" s="16" t="s">
        <v>1554</v>
      </c>
      <c r="E45" s="16" t="s">
        <v>1217</v>
      </c>
      <c r="F45" s="31"/>
      <c r="G45" s="31"/>
      <c r="H45" s="61"/>
      <c r="I45" s="16">
        <f>+SUMIFS($X$9:$X$134,$T$9:$T$134,"ENTRADA",$U$9:$U$134,C45)</f>
        <v>0</v>
      </c>
      <c r="J45" s="16">
        <f>+SUMIFS($X$9:$X$134,$T$9:$T$134,"SALIDA",$U$9:$U$134,C45)</f>
        <v>0</v>
      </c>
      <c r="K45" s="16">
        <v>2</v>
      </c>
      <c r="L45" s="16">
        <v>1</v>
      </c>
      <c r="M45" s="16">
        <v>2</v>
      </c>
      <c r="N45" s="16">
        <f t="shared" si="11"/>
        <v>2</v>
      </c>
      <c r="O45" s="16" t="s">
        <v>1543</v>
      </c>
      <c r="P45" s="16"/>
      <c r="Q45"/>
      <c r="R45"/>
      <c r="S45"/>
      <c r="T45" s="27"/>
      <c r="U45" s="27"/>
      <c r="V45" s="27"/>
      <c r="W45" s="27"/>
      <c r="X45" s="27"/>
      <c r="Y45" s="28"/>
      <c r="Z45" s="27"/>
      <c r="AA45" s="27"/>
      <c r="AB45" s="27"/>
      <c r="AC45" s="22"/>
    </row>
    <row r="46" spans="1:29" s="12" customFormat="1" ht="32.25" customHeight="1" x14ac:dyDescent="0.25">
      <c r="A46" s="16"/>
      <c r="B46" s="32" t="s">
        <v>1516</v>
      </c>
      <c r="C46" s="16" t="s">
        <v>1622</v>
      </c>
      <c r="D46" s="16" t="s">
        <v>1555</v>
      </c>
      <c r="E46" s="16" t="s">
        <v>1217</v>
      </c>
      <c r="F46" s="31"/>
      <c r="G46" s="31"/>
      <c r="H46" s="61"/>
      <c r="I46" s="16">
        <f>+SUMIFS($X$9:$X$134,$T$9:$T$134,"ENTRADA",$U$9:$U$134,C46)</f>
        <v>0</v>
      </c>
      <c r="J46" s="16">
        <f>+SUMIFS($X$9:$X$134,$T$9:$T$134,"SALIDA",$U$9:$U$134,C46)</f>
        <v>0</v>
      </c>
      <c r="K46" s="16">
        <v>3</v>
      </c>
      <c r="L46" s="16">
        <v>1</v>
      </c>
      <c r="M46" s="16">
        <v>2</v>
      </c>
      <c r="N46" s="16">
        <f t="shared" si="11"/>
        <v>3</v>
      </c>
      <c r="O46" s="16" t="s">
        <v>1543</v>
      </c>
      <c r="P46" s="16"/>
      <c r="Q46"/>
      <c r="R46"/>
      <c r="S46"/>
      <c r="T46" s="27"/>
      <c r="U46" s="27"/>
      <c r="V46" s="27"/>
      <c r="W46" s="27"/>
      <c r="X46" s="27"/>
      <c r="Y46" s="28"/>
      <c r="Z46" s="27"/>
      <c r="AA46" s="27"/>
      <c r="AB46" s="27"/>
      <c r="AC46" s="22"/>
    </row>
    <row r="47" spans="1:29" s="12" customFormat="1" ht="32.25" customHeight="1" x14ac:dyDescent="0.2">
      <c r="A47" s="16"/>
      <c r="B47" s="32" t="s">
        <v>1516</v>
      </c>
      <c r="C47" s="16" t="s">
        <v>1663</v>
      </c>
      <c r="D47" s="16" t="s">
        <v>1662</v>
      </c>
      <c r="E47" s="16" t="s">
        <v>1152</v>
      </c>
      <c r="F47" s="31"/>
      <c r="G47" s="31"/>
      <c r="H47" s="61"/>
      <c r="I47" s="16">
        <f t="shared" ref="I47:I54" si="12">+SUMIFS($X$9:$X$118,$T$9:$T$118,"ENTRADA",$U$9:$U$118,C47)</f>
        <v>0</v>
      </c>
      <c r="J47" s="16">
        <f t="shared" ref="J47:J54" si="13">+SUMIFS($X$9:$X$118,$T$9:$T$118,"SALIDA",$U$9:$U$118,C47)</f>
        <v>0</v>
      </c>
      <c r="K47" s="16">
        <v>1</v>
      </c>
      <c r="L47" s="16">
        <v>1</v>
      </c>
      <c r="M47" s="16">
        <v>2</v>
      </c>
      <c r="N47" s="16">
        <f t="shared" si="11"/>
        <v>1</v>
      </c>
      <c r="O47" s="16" t="s">
        <v>1518</v>
      </c>
      <c r="P47" s="16"/>
      <c r="T47" s="40"/>
      <c r="U47" s="40"/>
      <c r="V47" s="40" t="str">
        <f t="shared" ref="V47:V53" si="14">IFERROR((VLOOKUP($U$9:$U$118,$C$9:$D$132,2,FALSE)),"")</f>
        <v/>
      </c>
      <c r="W47" s="42" t="str">
        <f t="shared" ref="W47:W53" si="15">IFERROR((VLOOKUP($U$9:$U$118,$D$9:$F$132,2,FALSE)),"")</f>
        <v/>
      </c>
      <c r="X47" s="40"/>
      <c r="Y47" s="42"/>
      <c r="Z47" s="40"/>
      <c r="AA47" s="40"/>
      <c r="AB47" s="44"/>
      <c r="AC47" s="22"/>
    </row>
    <row r="48" spans="1:29" s="12" customFormat="1" ht="32.25" customHeight="1" x14ac:dyDescent="0.2">
      <c r="A48" s="16"/>
      <c r="B48" s="32"/>
      <c r="C48" s="16"/>
      <c r="D48" s="16"/>
      <c r="E48" s="16"/>
      <c r="F48" s="31"/>
      <c r="G48" s="31"/>
      <c r="H48" s="61"/>
      <c r="I48" s="16">
        <f t="shared" si="12"/>
        <v>0</v>
      </c>
      <c r="J48" s="16">
        <f t="shared" si="13"/>
        <v>0</v>
      </c>
      <c r="K48" s="16"/>
      <c r="L48" s="16">
        <v>2</v>
      </c>
      <c r="M48" s="16">
        <v>3</v>
      </c>
      <c r="N48" s="16">
        <f t="shared" si="11"/>
        <v>0</v>
      </c>
      <c r="O48" s="16"/>
      <c r="P48" s="16"/>
      <c r="T48" s="40"/>
      <c r="U48" s="40"/>
      <c r="V48" s="40" t="str">
        <f t="shared" si="14"/>
        <v/>
      </c>
      <c r="W48" s="42" t="str">
        <f t="shared" si="15"/>
        <v/>
      </c>
      <c r="X48" s="40"/>
      <c r="Y48" s="42"/>
      <c r="Z48" s="40"/>
      <c r="AA48" s="40"/>
      <c r="AB48" s="44"/>
      <c r="AC48" s="22"/>
    </row>
    <row r="49" spans="1:29" s="12" customFormat="1" ht="32.25" customHeight="1" x14ac:dyDescent="0.2">
      <c r="A49" s="32"/>
      <c r="B49" s="32"/>
      <c r="C49" s="16"/>
      <c r="D49" s="16"/>
      <c r="E49" s="16"/>
      <c r="F49" s="31"/>
      <c r="G49" s="31"/>
      <c r="H49" s="61"/>
      <c r="I49" s="16">
        <f t="shared" si="12"/>
        <v>0</v>
      </c>
      <c r="J49" s="16">
        <f t="shared" si="13"/>
        <v>0</v>
      </c>
      <c r="K49" s="16"/>
      <c r="L49" s="16">
        <v>2</v>
      </c>
      <c r="M49" s="16">
        <v>3</v>
      </c>
      <c r="N49" s="16">
        <f t="shared" si="11"/>
        <v>0</v>
      </c>
      <c r="O49" s="16"/>
      <c r="P49" s="16"/>
      <c r="T49" s="40"/>
      <c r="U49" s="40"/>
      <c r="V49" s="40" t="str">
        <f t="shared" si="14"/>
        <v/>
      </c>
      <c r="W49" s="42" t="str">
        <f t="shared" si="15"/>
        <v/>
      </c>
      <c r="X49" s="40"/>
      <c r="Y49" s="42"/>
      <c r="Z49" s="40"/>
      <c r="AA49" s="40"/>
      <c r="AB49" s="44"/>
      <c r="AC49" s="22"/>
    </row>
    <row r="50" spans="1:29" s="12" customFormat="1" ht="32.25" customHeight="1" x14ac:dyDescent="0.2">
      <c r="A50" s="32"/>
      <c r="B50" s="32"/>
      <c r="C50" s="16"/>
      <c r="D50" s="16"/>
      <c r="E50" s="16"/>
      <c r="F50" s="31"/>
      <c r="G50" s="31"/>
      <c r="H50" s="61"/>
      <c r="I50" s="16">
        <f t="shared" si="12"/>
        <v>0</v>
      </c>
      <c r="J50" s="16">
        <f t="shared" si="13"/>
        <v>0</v>
      </c>
      <c r="K50" s="16"/>
      <c r="L50" s="16">
        <v>2</v>
      </c>
      <c r="M50" s="16">
        <v>3</v>
      </c>
      <c r="N50" s="16">
        <f t="shared" si="11"/>
        <v>0</v>
      </c>
      <c r="O50" s="16"/>
      <c r="P50" s="16"/>
      <c r="T50" s="40"/>
      <c r="U50" s="40"/>
      <c r="V50" s="40" t="str">
        <f t="shared" si="14"/>
        <v/>
      </c>
      <c r="W50" s="42" t="str">
        <f t="shared" si="15"/>
        <v/>
      </c>
      <c r="X50" s="40"/>
      <c r="Y50" s="42"/>
      <c r="Z50" s="40"/>
      <c r="AA50" s="40"/>
      <c r="AB50" s="44"/>
      <c r="AC50" s="22"/>
    </row>
    <row r="51" spans="1:29" s="12" customFormat="1" ht="32.25" customHeight="1" x14ac:dyDescent="0.2">
      <c r="A51" s="32"/>
      <c r="B51" s="32"/>
      <c r="C51" s="16"/>
      <c r="D51" s="16"/>
      <c r="E51" s="16"/>
      <c r="F51" s="31"/>
      <c r="G51" s="31"/>
      <c r="H51" s="61"/>
      <c r="I51" s="16">
        <f t="shared" si="12"/>
        <v>0</v>
      </c>
      <c r="J51" s="16">
        <f t="shared" si="13"/>
        <v>0</v>
      </c>
      <c r="K51" s="16"/>
      <c r="L51" s="16">
        <v>2</v>
      </c>
      <c r="M51" s="16">
        <v>3</v>
      </c>
      <c r="N51" s="16">
        <f t="shared" si="11"/>
        <v>0</v>
      </c>
      <c r="O51" s="16"/>
      <c r="P51" s="16"/>
      <c r="T51" s="40"/>
      <c r="U51" s="40"/>
      <c r="V51" s="40" t="str">
        <f t="shared" si="14"/>
        <v/>
      </c>
      <c r="W51" s="42" t="str">
        <f t="shared" si="15"/>
        <v/>
      </c>
      <c r="X51" s="40"/>
      <c r="Y51" s="42"/>
      <c r="Z51" s="40"/>
      <c r="AA51" s="40"/>
      <c r="AB51" s="44"/>
      <c r="AC51" s="22"/>
    </row>
    <row r="52" spans="1:29" s="12" customFormat="1" ht="32.25" customHeight="1" x14ac:dyDescent="0.2">
      <c r="A52" s="32"/>
      <c r="B52" s="32"/>
      <c r="C52" s="16"/>
      <c r="D52" s="16"/>
      <c r="E52" s="16"/>
      <c r="F52" s="31"/>
      <c r="G52" s="31"/>
      <c r="H52" s="61"/>
      <c r="I52" s="16">
        <f t="shared" si="12"/>
        <v>0</v>
      </c>
      <c r="J52" s="16">
        <f t="shared" si="13"/>
        <v>0</v>
      </c>
      <c r="K52" s="16"/>
      <c r="L52" s="16">
        <v>2</v>
      </c>
      <c r="M52" s="16">
        <v>5</v>
      </c>
      <c r="N52" s="16">
        <f t="shared" si="11"/>
        <v>0</v>
      </c>
      <c r="O52" s="16"/>
      <c r="P52" s="16"/>
      <c r="T52" s="40"/>
      <c r="U52" s="40"/>
      <c r="V52" s="40" t="str">
        <f t="shared" si="14"/>
        <v/>
      </c>
      <c r="W52" s="42" t="str">
        <f t="shared" si="15"/>
        <v/>
      </c>
      <c r="X52" s="40"/>
      <c r="Y52" s="42"/>
      <c r="Z52" s="40"/>
      <c r="AA52" s="40"/>
      <c r="AB52" s="44"/>
      <c r="AC52" s="22"/>
    </row>
    <row r="53" spans="1:29" s="12" customFormat="1" ht="32.25" customHeight="1" x14ac:dyDescent="0.2">
      <c r="A53" s="32"/>
      <c r="B53" s="32"/>
      <c r="C53" s="16"/>
      <c r="D53" s="16"/>
      <c r="E53" s="16"/>
      <c r="F53" s="31"/>
      <c r="G53" s="31"/>
      <c r="H53" s="61"/>
      <c r="I53" s="16">
        <f t="shared" si="12"/>
        <v>0</v>
      </c>
      <c r="J53" s="16">
        <f t="shared" si="13"/>
        <v>0</v>
      </c>
      <c r="K53" s="16"/>
      <c r="L53" s="16">
        <v>1</v>
      </c>
      <c r="M53" s="16">
        <v>3</v>
      </c>
      <c r="N53" s="16">
        <f t="shared" si="11"/>
        <v>0</v>
      </c>
      <c r="O53" s="16"/>
      <c r="P53" s="16"/>
      <c r="T53" s="40"/>
      <c r="U53" s="40"/>
      <c r="V53" s="40" t="str">
        <f t="shared" si="14"/>
        <v/>
      </c>
      <c r="W53" s="42" t="str">
        <f t="shared" si="15"/>
        <v/>
      </c>
      <c r="X53" s="40"/>
      <c r="Y53" s="42"/>
      <c r="Z53" s="40"/>
      <c r="AA53" s="40"/>
      <c r="AB53" s="44"/>
      <c r="AC53" s="22"/>
    </row>
    <row r="54" spans="1:29" s="12" customFormat="1" ht="32.25" customHeight="1" x14ac:dyDescent="0.25">
      <c r="A54" s="32"/>
      <c r="B54" s="32"/>
      <c r="C54" s="51"/>
      <c r="D54" s="51"/>
      <c r="E54" s="16"/>
      <c r="F54" s="31"/>
      <c r="G54" s="31"/>
      <c r="H54" s="61"/>
      <c r="I54" s="16">
        <f t="shared" si="12"/>
        <v>0</v>
      </c>
      <c r="J54" s="16">
        <f t="shared" si="13"/>
        <v>0</v>
      </c>
      <c r="K54" s="16"/>
      <c r="L54" s="16">
        <v>1</v>
      </c>
      <c r="M54" s="16">
        <v>2</v>
      </c>
      <c r="N54" s="16">
        <f t="shared" si="11"/>
        <v>0</v>
      </c>
      <c r="O54" s="16"/>
      <c r="P54" s="16"/>
      <c r="Q54"/>
      <c r="R54"/>
      <c r="S54"/>
      <c r="T54" s="27"/>
      <c r="U54" s="27"/>
      <c r="V54" s="27"/>
      <c r="W54" s="27"/>
      <c r="X54" s="27"/>
      <c r="Y54" s="28"/>
      <c r="Z54" s="27"/>
      <c r="AA54" s="27"/>
      <c r="AB54" s="27"/>
      <c r="AC54" s="22"/>
    </row>
    <row r="55" spans="1:29" s="12" customFormat="1" ht="32.25" customHeight="1" x14ac:dyDescent="0.25">
      <c r="A55" s="32"/>
      <c r="B55" s="32"/>
      <c r="C55" s="32"/>
      <c r="D55" s="16"/>
      <c r="E55" s="16"/>
      <c r="F55" s="31"/>
      <c r="G55" s="31"/>
      <c r="H55" s="61"/>
      <c r="I55" s="16">
        <f>+SUMIFS($X$9:$X$134,$T$9:$T$134,"ENTRADA",$U$9:$U$134,C55)</f>
        <v>0</v>
      </c>
      <c r="J55" s="16">
        <f>+SUMIFS($X$9:$X$134,$T$9:$T$134,"SALIDA",$U$9:$U$134,C55)</f>
        <v>0</v>
      </c>
      <c r="K55" s="16"/>
      <c r="L55" s="16">
        <v>1</v>
      </c>
      <c r="M55" s="16">
        <v>2</v>
      </c>
      <c r="N55" s="16">
        <f t="shared" si="11"/>
        <v>0</v>
      </c>
      <c r="O55" s="16"/>
      <c r="P55" s="16"/>
      <c r="Q55"/>
      <c r="R55"/>
      <c r="S55"/>
      <c r="T55" s="27"/>
      <c r="U55" s="27"/>
      <c r="V55" s="27"/>
      <c r="W55" s="27"/>
      <c r="X55" s="27"/>
      <c r="Y55" s="28"/>
      <c r="Z55" s="27"/>
      <c r="AA55" s="27"/>
      <c r="AB55" s="27"/>
      <c r="AC55" s="22"/>
    </row>
    <row r="56" spans="1:29" s="12" customFormat="1" ht="32.25" customHeight="1" x14ac:dyDescent="0.2">
      <c r="A56" s="32"/>
      <c r="B56" s="32"/>
      <c r="C56" s="16"/>
      <c r="D56" s="16"/>
      <c r="E56" s="16"/>
      <c r="F56" s="31"/>
      <c r="G56" s="31"/>
      <c r="H56" s="61"/>
      <c r="I56" s="16">
        <f t="shared" ref="I56:I65" si="16">+SUMIFS($X$9:$X$118,$T$9:$T$118,"ENTRADA",$U$9:$U$118,C56)</f>
        <v>0</v>
      </c>
      <c r="J56" s="16">
        <f t="shared" ref="J56:J65" si="17">+SUMIFS($X$9:$X$118,$T$9:$T$118,"SALIDA",$U$9:$U$118,C56)</f>
        <v>0</v>
      </c>
      <c r="K56" s="16"/>
      <c r="L56" s="16">
        <v>2</v>
      </c>
      <c r="M56" s="16">
        <v>3</v>
      </c>
      <c r="N56" s="16">
        <f t="shared" si="11"/>
        <v>0</v>
      </c>
      <c r="O56" s="16"/>
      <c r="P56" s="16"/>
      <c r="T56" s="40"/>
      <c r="U56" s="40"/>
      <c r="V56" s="40" t="str">
        <f t="shared" ref="V56:V64" si="18">IFERROR((VLOOKUP($U$9:$U$118,$C$9:$D$132,2,FALSE)),"")</f>
        <v/>
      </c>
      <c r="W56" s="42" t="str">
        <f t="shared" ref="W56:W65" si="19">IFERROR((VLOOKUP($U$9:$U$118,$D$9:$F$132,2,FALSE)),"")</f>
        <v/>
      </c>
      <c r="X56" s="40"/>
      <c r="Y56" s="42"/>
      <c r="Z56" s="40"/>
      <c r="AA56" s="40"/>
      <c r="AB56" s="44"/>
      <c r="AC56" s="22"/>
    </row>
    <row r="57" spans="1:29" s="12" customFormat="1" ht="32.25" customHeight="1" x14ac:dyDescent="0.2">
      <c r="A57" s="32"/>
      <c r="B57" s="32"/>
      <c r="C57" s="16"/>
      <c r="D57" s="16"/>
      <c r="E57" s="16"/>
      <c r="F57" s="31"/>
      <c r="G57" s="31"/>
      <c r="H57" s="61"/>
      <c r="I57" s="16">
        <f t="shared" si="16"/>
        <v>0</v>
      </c>
      <c r="J57" s="16">
        <f t="shared" si="17"/>
        <v>0</v>
      </c>
      <c r="K57" s="16"/>
      <c r="L57" s="16">
        <v>2</v>
      </c>
      <c r="M57" s="16">
        <v>3</v>
      </c>
      <c r="N57" s="16">
        <f t="shared" si="11"/>
        <v>0</v>
      </c>
      <c r="O57" s="16"/>
      <c r="P57" s="16"/>
      <c r="T57" s="40"/>
      <c r="U57" s="40"/>
      <c r="V57" s="40" t="str">
        <f t="shared" si="18"/>
        <v/>
      </c>
      <c r="W57" s="42" t="str">
        <f t="shared" si="19"/>
        <v/>
      </c>
      <c r="X57" s="40"/>
      <c r="Y57" s="42"/>
      <c r="Z57" s="40"/>
      <c r="AA57" s="40"/>
      <c r="AB57" s="44"/>
      <c r="AC57" s="22"/>
    </row>
    <row r="58" spans="1:29" s="12" customFormat="1" ht="32.25" customHeight="1" x14ac:dyDescent="0.2">
      <c r="A58" s="32"/>
      <c r="B58" s="32"/>
      <c r="C58" s="16"/>
      <c r="D58" s="16"/>
      <c r="E58" s="16"/>
      <c r="F58" s="31"/>
      <c r="G58" s="31"/>
      <c r="H58" s="61"/>
      <c r="I58" s="16">
        <f t="shared" si="16"/>
        <v>0</v>
      </c>
      <c r="J58" s="16">
        <f t="shared" si="17"/>
        <v>0</v>
      </c>
      <c r="K58" s="16"/>
      <c r="L58" s="16">
        <v>2</v>
      </c>
      <c r="M58" s="16">
        <v>3</v>
      </c>
      <c r="N58" s="16">
        <f t="shared" si="11"/>
        <v>0</v>
      </c>
      <c r="O58" s="16"/>
      <c r="P58" s="16"/>
      <c r="T58" s="40"/>
      <c r="U58" s="40"/>
      <c r="V58" s="40" t="str">
        <f t="shared" si="18"/>
        <v/>
      </c>
      <c r="W58" s="42" t="str">
        <f t="shared" si="19"/>
        <v/>
      </c>
      <c r="X58" s="40"/>
      <c r="Y58" s="42"/>
      <c r="Z58" s="40"/>
      <c r="AA58" s="40"/>
      <c r="AB58" s="44"/>
      <c r="AC58" s="22"/>
    </row>
    <row r="59" spans="1:29" s="12" customFormat="1" ht="32.25" customHeight="1" x14ac:dyDescent="0.2">
      <c r="A59" s="32"/>
      <c r="B59" s="32"/>
      <c r="C59" s="16"/>
      <c r="D59" s="16"/>
      <c r="E59" s="16"/>
      <c r="F59" s="31"/>
      <c r="G59" s="31"/>
      <c r="H59" s="61"/>
      <c r="I59" s="16">
        <f t="shared" si="16"/>
        <v>0</v>
      </c>
      <c r="J59" s="16">
        <f t="shared" si="17"/>
        <v>0</v>
      </c>
      <c r="K59" s="16"/>
      <c r="L59" s="16">
        <v>1</v>
      </c>
      <c r="M59" s="16">
        <v>3</v>
      </c>
      <c r="N59" s="16">
        <f t="shared" si="11"/>
        <v>0</v>
      </c>
      <c r="O59" s="16"/>
      <c r="P59" s="16"/>
      <c r="T59" s="40"/>
      <c r="U59" s="40"/>
      <c r="V59" s="40" t="str">
        <f t="shared" si="18"/>
        <v/>
      </c>
      <c r="W59" s="42" t="str">
        <f t="shared" si="19"/>
        <v/>
      </c>
      <c r="X59" s="40"/>
      <c r="Y59" s="42"/>
      <c r="Z59" s="40"/>
      <c r="AA59" s="40"/>
      <c r="AB59" s="44"/>
      <c r="AC59" s="22"/>
    </row>
    <row r="60" spans="1:29" s="12" customFormat="1" ht="32.25" customHeight="1" x14ac:dyDescent="0.2">
      <c r="A60" s="16"/>
      <c r="B60" s="32"/>
      <c r="C60" s="16"/>
      <c r="D60" s="16"/>
      <c r="E60" s="16"/>
      <c r="F60" s="31"/>
      <c r="G60" s="31"/>
      <c r="H60" s="61"/>
      <c r="I60" s="16">
        <f t="shared" si="16"/>
        <v>0</v>
      </c>
      <c r="J60" s="16">
        <f t="shared" si="17"/>
        <v>0</v>
      </c>
      <c r="K60" s="16"/>
      <c r="L60" s="16">
        <v>1</v>
      </c>
      <c r="M60" s="16">
        <v>3</v>
      </c>
      <c r="N60" s="16">
        <f t="shared" si="11"/>
        <v>0</v>
      </c>
      <c r="O60" s="16"/>
      <c r="P60" s="16"/>
      <c r="T60" s="40"/>
      <c r="U60" s="40"/>
      <c r="V60" s="40" t="str">
        <f t="shared" si="18"/>
        <v/>
      </c>
      <c r="W60" s="42" t="str">
        <f t="shared" si="19"/>
        <v/>
      </c>
      <c r="X60" s="40"/>
      <c r="Y60" s="42"/>
      <c r="Z60" s="40"/>
      <c r="AA60" s="40"/>
      <c r="AB60" s="44"/>
      <c r="AC60" s="22"/>
    </row>
    <row r="61" spans="1:29" s="12" customFormat="1" ht="32.25" customHeight="1" x14ac:dyDescent="0.2">
      <c r="A61" s="16"/>
      <c r="B61" s="32"/>
      <c r="C61" s="16"/>
      <c r="D61" s="16"/>
      <c r="E61" s="16"/>
      <c r="F61" s="31"/>
      <c r="G61" s="31"/>
      <c r="H61" s="61"/>
      <c r="I61" s="16">
        <f t="shared" si="16"/>
        <v>0</v>
      </c>
      <c r="J61" s="16">
        <f t="shared" si="17"/>
        <v>0</v>
      </c>
      <c r="K61" s="16"/>
      <c r="L61" s="16">
        <v>2</v>
      </c>
      <c r="M61" s="16">
        <v>3</v>
      </c>
      <c r="N61" s="16">
        <f t="shared" si="11"/>
        <v>0</v>
      </c>
      <c r="O61" s="16"/>
      <c r="P61" s="16"/>
      <c r="T61" s="40"/>
      <c r="U61" s="40"/>
      <c r="V61" s="40" t="str">
        <f t="shared" si="18"/>
        <v/>
      </c>
      <c r="W61" s="42" t="str">
        <f t="shared" si="19"/>
        <v/>
      </c>
      <c r="X61" s="40"/>
      <c r="Y61" s="42"/>
      <c r="Z61" s="40"/>
      <c r="AA61" s="40"/>
      <c r="AB61" s="44"/>
      <c r="AC61" s="22"/>
    </row>
    <row r="62" spans="1:29" s="12" customFormat="1" ht="32.25" customHeight="1" x14ac:dyDescent="0.2">
      <c r="A62" s="16"/>
      <c r="B62" s="32"/>
      <c r="C62" s="16"/>
      <c r="D62" s="16"/>
      <c r="E62" s="16"/>
      <c r="F62" s="31"/>
      <c r="G62" s="31"/>
      <c r="H62" s="61"/>
      <c r="I62" s="16">
        <f t="shared" si="16"/>
        <v>0</v>
      </c>
      <c r="J62" s="16">
        <f t="shared" si="17"/>
        <v>0</v>
      </c>
      <c r="K62" s="16"/>
      <c r="L62" s="16">
        <v>1</v>
      </c>
      <c r="M62" s="16">
        <v>3</v>
      </c>
      <c r="N62" s="16">
        <f t="shared" si="11"/>
        <v>0</v>
      </c>
      <c r="O62" s="16"/>
      <c r="P62" s="16"/>
      <c r="T62" s="40"/>
      <c r="U62" s="40"/>
      <c r="V62" s="40" t="str">
        <f t="shared" si="18"/>
        <v/>
      </c>
      <c r="W62" s="42" t="str">
        <f t="shared" si="19"/>
        <v/>
      </c>
      <c r="X62" s="40"/>
      <c r="Y62" s="42"/>
      <c r="Z62" s="40"/>
      <c r="AA62" s="40"/>
      <c r="AB62" s="44"/>
      <c r="AC62" s="22"/>
    </row>
    <row r="63" spans="1:29" s="12" customFormat="1" ht="32.25" customHeight="1" x14ac:dyDescent="0.2">
      <c r="A63" s="39"/>
      <c r="B63" s="32"/>
      <c r="C63" s="16"/>
      <c r="D63" s="16"/>
      <c r="E63" s="16"/>
      <c r="F63" s="31"/>
      <c r="G63" s="31"/>
      <c r="H63" s="61"/>
      <c r="I63" s="16">
        <f t="shared" si="16"/>
        <v>0</v>
      </c>
      <c r="J63" s="16">
        <f t="shared" si="17"/>
        <v>0</v>
      </c>
      <c r="K63" s="16"/>
      <c r="L63" s="16">
        <v>2</v>
      </c>
      <c r="M63" s="16">
        <v>3</v>
      </c>
      <c r="N63" s="16">
        <f t="shared" si="11"/>
        <v>0</v>
      </c>
      <c r="O63" s="16"/>
      <c r="P63" s="16"/>
      <c r="T63" s="40"/>
      <c r="U63" s="40"/>
      <c r="V63" s="40" t="str">
        <f t="shared" si="18"/>
        <v/>
      </c>
      <c r="W63" s="42" t="str">
        <f t="shared" si="19"/>
        <v/>
      </c>
      <c r="X63" s="40"/>
      <c r="Y63" s="42"/>
      <c r="Z63" s="40"/>
      <c r="AA63" s="40"/>
      <c r="AB63" s="44"/>
      <c r="AC63" s="22"/>
    </row>
    <row r="64" spans="1:29" s="12" customFormat="1" ht="32.25" customHeight="1" x14ac:dyDescent="0.25">
      <c r="A64" s="16"/>
      <c r="B64" s="32"/>
      <c r="C64" s="16"/>
      <c r="D64" s="16"/>
      <c r="E64" s="16"/>
      <c r="F64" s="31"/>
      <c r="G64" s="31"/>
      <c r="H64" s="61"/>
      <c r="I64" s="16">
        <f t="shared" si="16"/>
        <v>0</v>
      </c>
      <c r="J64" s="16">
        <f t="shared" si="17"/>
        <v>0</v>
      </c>
      <c r="K64" s="16"/>
      <c r="L64" s="16">
        <v>1</v>
      </c>
      <c r="M64" s="16">
        <v>2</v>
      </c>
      <c r="N64" s="16">
        <f t="shared" si="11"/>
        <v>0</v>
      </c>
      <c r="O64" s="16"/>
      <c r="P64" s="16"/>
      <c r="Q64"/>
      <c r="R64"/>
      <c r="S64"/>
      <c r="T64" s="40"/>
      <c r="U64" s="40"/>
      <c r="V64" s="40" t="str">
        <f t="shared" si="18"/>
        <v/>
      </c>
      <c r="W64" s="40" t="str">
        <f t="shared" si="19"/>
        <v/>
      </c>
      <c r="X64" s="40"/>
      <c r="Y64" s="42"/>
      <c r="Z64" s="40"/>
      <c r="AA64" s="40"/>
      <c r="AB64" s="44"/>
      <c r="AC64" s="22"/>
    </row>
    <row r="65" spans="1:29" s="12" customFormat="1" ht="32.25" customHeight="1" x14ac:dyDescent="0.25">
      <c r="A65" s="16"/>
      <c r="B65" s="32"/>
      <c r="C65" s="32"/>
      <c r="D65" s="16"/>
      <c r="E65" s="16"/>
      <c r="F65" s="31"/>
      <c r="G65" s="31"/>
      <c r="H65" s="61"/>
      <c r="I65" s="16">
        <f t="shared" si="16"/>
        <v>0</v>
      </c>
      <c r="J65" s="16">
        <f t="shared" si="17"/>
        <v>0</v>
      </c>
      <c r="K65" s="16"/>
      <c r="L65" s="16">
        <v>1</v>
      </c>
      <c r="M65" s="16">
        <v>2</v>
      </c>
      <c r="N65" s="16">
        <f t="shared" si="11"/>
        <v>0</v>
      </c>
      <c r="O65" s="16"/>
      <c r="P65" s="16"/>
      <c r="Q65"/>
      <c r="R65"/>
      <c r="S65"/>
      <c r="T65" s="27"/>
      <c r="U65" s="27"/>
      <c r="V65" s="27"/>
      <c r="W65" s="27" t="str">
        <f t="shared" si="19"/>
        <v/>
      </c>
      <c r="X65" s="27"/>
      <c r="Y65" s="28"/>
      <c r="Z65" s="27"/>
      <c r="AA65" s="27"/>
      <c r="AB65" s="27"/>
      <c r="AC65" s="22"/>
    </row>
    <row r="66" spans="1:29" s="12" customFormat="1" ht="32.25" customHeight="1" x14ac:dyDescent="0.25">
      <c r="A66" s="16"/>
      <c r="B66" s="32"/>
      <c r="C66" s="16"/>
      <c r="D66" s="16"/>
      <c r="E66" s="16"/>
      <c r="F66" s="31"/>
      <c r="G66" s="31"/>
      <c r="H66" s="61"/>
      <c r="I66" s="16">
        <f>+SUMIFS($X$9:$X$134,$T$9:$T$134,"ENTRADA",$U$9:$U$134,C66)</f>
        <v>0</v>
      </c>
      <c r="J66" s="16">
        <f>+SUMIFS($X$9:$X$134,$T$9:$T$134,"SALIDA",$U$9:$U$134,C66)</f>
        <v>0</v>
      </c>
      <c r="K66" s="16"/>
      <c r="L66" s="16">
        <v>1</v>
      </c>
      <c r="M66" s="16">
        <v>2</v>
      </c>
      <c r="N66" s="16">
        <f t="shared" si="11"/>
        <v>0</v>
      </c>
      <c r="O66" s="16"/>
      <c r="P66" s="89"/>
      <c r="Q66"/>
      <c r="R66"/>
      <c r="S66"/>
      <c r="T66" s="27"/>
      <c r="U66" s="27"/>
      <c r="V66" s="27"/>
      <c r="W66" s="27"/>
      <c r="X66" s="27"/>
      <c r="Y66" s="28"/>
      <c r="Z66" s="27"/>
      <c r="AA66" s="27"/>
      <c r="AB66" s="27"/>
      <c r="AC66" s="22"/>
    </row>
    <row r="67" spans="1:29" s="12" customFormat="1" ht="32.25" customHeight="1" x14ac:dyDescent="0.2">
      <c r="A67" s="16"/>
      <c r="B67" s="32"/>
      <c r="C67" s="16"/>
      <c r="D67" s="16"/>
      <c r="E67" s="16"/>
      <c r="F67" s="31"/>
      <c r="G67" s="31"/>
      <c r="H67" s="61"/>
      <c r="I67" s="16">
        <f t="shared" ref="I67:I72" si="20">+SUMIFS($X$9:$X$118,$T$9:$T$118,"ENTRADA",$U$9:$U$118,C67)</f>
        <v>0</v>
      </c>
      <c r="J67" s="16">
        <f t="shared" ref="J67:J72" si="21">+SUMIFS($X$9:$X$118,$T$9:$T$118,"SALIDA",$U$9:$U$118,C67)</f>
        <v>0</v>
      </c>
      <c r="K67" s="16"/>
      <c r="L67" s="16">
        <v>2</v>
      </c>
      <c r="M67" s="16">
        <v>3</v>
      </c>
      <c r="N67" s="16">
        <f t="shared" si="11"/>
        <v>0</v>
      </c>
      <c r="O67" s="16"/>
      <c r="P67" s="16"/>
      <c r="T67" s="40"/>
      <c r="U67" s="40"/>
      <c r="V67" s="40" t="str">
        <f>IFERROR((VLOOKUP($U$9:$U$118,$C$9:$D$132,2,FALSE)),"")</f>
        <v/>
      </c>
      <c r="W67" s="42" t="str">
        <f t="shared" ref="W67:W74" si="22">IFERROR((VLOOKUP($U$9:$U$118,$D$9:$F$132,2,FALSE)),"")</f>
        <v/>
      </c>
      <c r="X67" s="40"/>
      <c r="Y67" s="42"/>
      <c r="Z67" s="40"/>
      <c r="AA67" s="40"/>
      <c r="AB67" s="44"/>
      <c r="AC67" s="22"/>
    </row>
    <row r="68" spans="1:29" s="12" customFormat="1" ht="32.25" customHeight="1" x14ac:dyDescent="0.2">
      <c r="A68" s="16"/>
      <c r="B68" s="32"/>
      <c r="C68" s="16"/>
      <c r="D68" s="16"/>
      <c r="E68" s="16"/>
      <c r="F68" s="31"/>
      <c r="G68" s="31"/>
      <c r="H68" s="61"/>
      <c r="I68" s="16">
        <f t="shared" si="20"/>
        <v>0</v>
      </c>
      <c r="J68" s="16">
        <f t="shared" si="21"/>
        <v>0</v>
      </c>
      <c r="K68" s="16"/>
      <c r="L68" s="16">
        <v>2</v>
      </c>
      <c r="M68" s="16">
        <v>5</v>
      </c>
      <c r="N68" s="16">
        <f t="shared" si="11"/>
        <v>0</v>
      </c>
      <c r="O68" s="16"/>
      <c r="P68" s="16"/>
      <c r="T68" s="40"/>
      <c r="U68" s="40"/>
      <c r="V68" s="40" t="str">
        <f>IFERROR((VLOOKUP($U$9:$U$118,$C$9:$D$132,2,FALSE)),"")</f>
        <v/>
      </c>
      <c r="W68" s="42" t="str">
        <f t="shared" si="22"/>
        <v/>
      </c>
      <c r="X68" s="40"/>
      <c r="Y68" s="42"/>
      <c r="Z68" s="40"/>
      <c r="AA68" s="40"/>
      <c r="AB68" s="44"/>
      <c r="AC68" s="22"/>
    </row>
    <row r="69" spans="1:29" s="12" customFormat="1" ht="32.25" customHeight="1" x14ac:dyDescent="0.2">
      <c r="A69" s="16"/>
      <c r="B69" s="32"/>
      <c r="C69" s="16"/>
      <c r="D69" s="16"/>
      <c r="E69" s="16"/>
      <c r="F69" s="31"/>
      <c r="G69" s="31"/>
      <c r="H69" s="61"/>
      <c r="I69" s="16">
        <f t="shared" si="20"/>
        <v>0</v>
      </c>
      <c r="J69" s="16">
        <f t="shared" si="21"/>
        <v>0</v>
      </c>
      <c r="K69" s="16"/>
      <c r="L69" s="16">
        <v>2</v>
      </c>
      <c r="M69" s="16">
        <v>3</v>
      </c>
      <c r="N69" s="16">
        <f t="shared" si="11"/>
        <v>0</v>
      </c>
      <c r="O69" s="16"/>
      <c r="P69" s="16"/>
      <c r="T69" s="40"/>
      <c r="U69" s="40"/>
      <c r="V69" s="40" t="str">
        <f>IFERROR((VLOOKUP($U$9:$U$118,$C$9:$D$132,2,FALSE)),"")</f>
        <v/>
      </c>
      <c r="W69" s="42" t="str">
        <f t="shared" si="22"/>
        <v/>
      </c>
      <c r="X69" s="40"/>
      <c r="Y69" s="42"/>
      <c r="Z69" s="40"/>
      <c r="AA69" s="40"/>
      <c r="AB69" s="44"/>
      <c r="AC69" s="22"/>
    </row>
    <row r="70" spans="1:29" s="12" customFormat="1" ht="32.25" customHeight="1" x14ac:dyDescent="0.2">
      <c r="A70" s="16"/>
      <c r="B70" s="32"/>
      <c r="C70" s="16"/>
      <c r="D70" s="16"/>
      <c r="E70" s="16"/>
      <c r="F70" s="31"/>
      <c r="G70" s="31"/>
      <c r="H70" s="61"/>
      <c r="I70" s="16">
        <f t="shared" si="20"/>
        <v>0</v>
      </c>
      <c r="J70" s="16">
        <f t="shared" si="21"/>
        <v>0</v>
      </c>
      <c r="K70" s="16"/>
      <c r="L70" s="16">
        <v>2</v>
      </c>
      <c r="M70" s="16">
        <v>3</v>
      </c>
      <c r="N70" s="16">
        <f t="shared" si="11"/>
        <v>0</v>
      </c>
      <c r="O70" s="16"/>
      <c r="P70" s="16"/>
      <c r="T70" s="40"/>
      <c r="U70" s="40"/>
      <c r="V70" s="40" t="str">
        <f>IFERROR((VLOOKUP($U$9:$U$118,$C$9:$D$132,2,FALSE)),"")</f>
        <v/>
      </c>
      <c r="W70" s="42" t="str">
        <f t="shared" si="22"/>
        <v/>
      </c>
      <c r="X70" s="40"/>
      <c r="Y70" s="42"/>
      <c r="Z70" s="40"/>
      <c r="AA70" s="40"/>
      <c r="AB70" s="44"/>
      <c r="AC70" s="22"/>
    </row>
    <row r="71" spans="1:29" s="12" customFormat="1" ht="32.25" customHeight="1" x14ac:dyDescent="0.2">
      <c r="A71" s="16"/>
      <c r="B71" s="32"/>
      <c r="C71" s="16"/>
      <c r="D71" s="16"/>
      <c r="E71" s="16"/>
      <c r="F71" s="31"/>
      <c r="G71" s="31"/>
      <c r="H71" s="61"/>
      <c r="I71" s="16">
        <f t="shared" si="20"/>
        <v>0</v>
      </c>
      <c r="J71" s="16">
        <f t="shared" si="21"/>
        <v>0</v>
      </c>
      <c r="K71" s="16"/>
      <c r="L71" s="16">
        <v>5</v>
      </c>
      <c r="M71" s="16">
        <v>10</v>
      </c>
      <c r="N71" s="16">
        <f t="shared" si="11"/>
        <v>0</v>
      </c>
      <c r="O71" s="16"/>
      <c r="P71" s="16"/>
      <c r="T71" s="40"/>
      <c r="U71" s="40"/>
      <c r="V71" s="40" t="str">
        <f>IFERROR((VLOOKUP($U$9:$U$118,$C$9:$D$132,2,FALSE)),"")</f>
        <v/>
      </c>
      <c r="W71" s="42" t="str">
        <f t="shared" si="22"/>
        <v/>
      </c>
      <c r="X71" s="40"/>
      <c r="Y71" s="42"/>
      <c r="Z71" s="40"/>
      <c r="AA71" s="40"/>
      <c r="AB71" s="44"/>
      <c r="AC71" s="22"/>
    </row>
    <row r="72" spans="1:29" s="12" customFormat="1" ht="32.25" customHeight="1" x14ac:dyDescent="0.25">
      <c r="A72" s="16"/>
      <c r="B72" s="32"/>
      <c r="C72" s="32"/>
      <c r="D72" s="16"/>
      <c r="E72" s="16"/>
      <c r="F72" s="31"/>
      <c r="G72" s="31"/>
      <c r="H72" s="61"/>
      <c r="I72" s="16">
        <f t="shared" si="20"/>
        <v>0</v>
      </c>
      <c r="J72" s="16">
        <f t="shared" si="21"/>
        <v>0</v>
      </c>
      <c r="K72" s="16"/>
      <c r="L72" s="16">
        <v>1</v>
      </c>
      <c r="M72" s="16">
        <v>2</v>
      </c>
      <c r="N72" s="16">
        <f t="shared" si="11"/>
        <v>0</v>
      </c>
      <c r="O72" s="16"/>
      <c r="P72" s="16"/>
      <c r="Q72"/>
      <c r="R72"/>
      <c r="S72"/>
      <c r="T72" s="27"/>
      <c r="U72" s="27"/>
      <c r="V72" s="27"/>
      <c r="W72" s="27" t="str">
        <f t="shared" si="22"/>
        <v/>
      </c>
      <c r="X72" s="27"/>
      <c r="Y72" s="28"/>
      <c r="Z72" s="27"/>
      <c r="AA72" s="27"/>
      <c r="AB72" s="27"/>
      <c r="AC72" s="22"/>
    </row>
    <row r="73" spans="1:29" s="12" customFormat="1" ht="32.25" customHeight="1" x14ac:dyDescent="0.25">
      <c r="A73" s="16"/>
      <c r="B73" s="32"/>
      <c r="C73" s="32"/>
      <c r="D73" s="16"/>
      <c r="E73" s="16"/>
      <c r="F73" s="31"/>
      <c r="G73" s="31"/>
      <c r="H73" s="61"/>
      <c r="I73" s="16">
        <f>+SUMIFS($X$9:$X$134,$T$9:$T$134,"ENTRADA",$U$9:$U$134,C73)</f>
        <v>0</v>
      </c>
      <c r="J73" s="16">
        <f>+SUMIFS($X$9:$X$134,$T$9:$T$134,"SALIDA",$U$9:$U$134,C73)</f>
        <v>0</v>
      </c>
      <c r="K73" s="16"/>
      <c r="L73" s="16">
        <v>1</v>
      </c>
      <c r="M73" s="16">
        <v>2</v>
      </c>
      <c r="N73" s="16">
        <f t="shared" ref="N73:N104" si="23">K73+I73-J73</f>
        <v>0</v>
      </c>
      <c r="O73" s="16"/>
      <c r="P73" s="16"/>
      <c r="Q73"/>
      <c r="R73"/>
      <c r="S73"/>
      <c r="T73" s="27"/>
      <c r="U73" s="27"/>
      <c r="V73" s="27"/>
      <c r="W73" s="27" t="str">
        <f t="shared" si="22"/>
        <v/>
      </c>
      <c r="X73" s="27"/>
      <c r="Y73" s="28"/>
      <c r="Z73" s="27"/>
      <c r="AA73" s="27"/>
      <c r="AB73" s="27"/>
      <c r="AC73" s="22"/>
    </row>
    <row r="74" spans="1:29" s="12" customFormat="1" ht="32.25" customHeight="1" x14ac:dyDescent="0.25">
      <c r="A74" s="16"/>
      <c r="B74" s="32"/>
      <c r="C74" s="16"/>
      <c r="D74" s="16"/>
      <c r="E74" s="16"/>
      <c r="F74" s="31"/>
      <c r="G74" s="31"/>
      <c r="H74" s="61"/>
      <c r="I74" s="16">
        <f>+SUMIFS($X$9:$X$134,$T$9:$T$134,"ENTRADA",$U$9:$U$134,C74)</f>
        <v>0</v>
      </c>
      <c r="J74" s="16">
        <f>+SUMIFS($X$9:$X$134,$T$9:$T$134,"SALIDA",$U$9:$U$134,C74)</f>
        <v>0</v>
      </c>
      <c r="K74" s="16"/>
      <c r="L74" s="16">
        <v>1</v>
      </c>
      <c r="M74" s="16">
        <v>2</v>
      </c>
      <c r="N74" s="16">
        <f t="shared" si="23"/>
        <v>0</v>
      </c>
      <c r="O74" s="16"/>
      <c r="P74" s="16"/>
      <c r="Q74"/>
      <c r="R74"/>
      <c r="S74"/>
      <c r="T74" s="27"/>
      <c r="U74" s="27"/>
      <c r="V74" s="27"/>
      <c r="W74" s="27" t="str">
        <f t="shared" si="22"/>
        <v/>
      </c>
      <c r="X74" s="27"/>
      <c r="Y74" s="28"/>
      <c r="Z74" s="27"/>
      <c r="AA74" s="27"/>
      <c r="AB74" s="27"/>
      <c r="AC74" s="22"/>
    </row>
    <row r="75" spans="1:29" s="12" customFormat="1" ht="32.25" customHeight="1" x14ac:dyDescent="0.25">
      <c r="A75" s="16"/>
      <c r="B75" s="32"/>
      <c r="C75" s="32"/>
      <c r="D75" s="16"/>
      <c r="E75" s="16"/>
      <c r="F75" s="31"/>
      <c r="G75" s="31"/>
      <c r="H75" s="61"/>
      <c r="I75" s="16">
        <f>+SUMIFS($X$9:$X$118,$T$9:$T$118,"ENTRADA",$U$9:$U$118,C75)</f>
        <v>0</v>
      </c>
      <c r="J75" s="16">
        <f>+SUMIFS($X$9:$X$118,$T$9:$T$118,"SALIDA",$U$9:$U$118,C75)</f>
        <v>0</v>
      </c>
      <c r="K75" s="16"/>
      <c r="L75" s="16">
        <v>1</v>
      </c>
      <c r="M75" s="16">
        <v>2</v>
      </c>
      <c r="N75" s="16">
        <f t="shared" si="23"/>
        <v>0</v>
      </c>
      <c r="O75" s="16"/>
      <c r="P75" s="16"/>
      <c r="Q75"/>
      <c r="R75"/>
      <c r="S75"/>
      <c r="T75" s="27"/>
      <c r="U75" s="27"/>
      <c r="V75" s="27"/>
      <c r="W75" s="27"/>
      <c r="X75" s="27"/>
      <c r="Y75" s="28"/>
      <c r="Z75" s="27"/>
      <c r="AA75" s="27"/>
      <c r="AB75" s="27"/>
      <c r="AC75" s="22"/>
    </row>
    <row r="76" spans="1:29" s="12" customFormat="1" ht="32.25" customHeight="1" x14ac:dyDescent="0.25">
      <c r="A76" s="16"/>
      <c r="B76" s="32"/>
      <c r="C76" s="16"/>
      <c r="D76" s="16"/>
      <c r="E76" s="16"/>
      <c r="F76" s="31"/>
      <c r="G76" s="31"/>
      <c r="H76" s="61"/>
      <c r="I76" s="16">
        <f>+SUMIFS($X$9:$X$134,$T$9:$T$134,"ENTRADA",$U$9:$U$134,C76)</f>
        <v>0</v>
      </c>
      <c r="J76" s="16">
        <f>+SUMIFS($X$9:$X$134,$T$9:$T$134,"SALIDA",$U$9:$U$134,C76)</f>
        <v>0</v>
      </c>
      <c r="K76" s="16"/>
      <c r="L76" s="16">
        <v>1</v>
      </c>
      <c r="M76" s="16">
        <v>2</v>
      </c>
      <c r="N76" s="16">
        <f t="shared" si="23"/>
        <v>0</v>
      </c>
      <c r="O76" s="16"/>
      <c r="P76" s="89"/>
      <c r="Q76"/>
      <c r="R76"/>
      <c r="S76"/>
      <c r="T76" s="27"/>
      <c r="U76" s="27"/>
      <c r="V76" s="27"/>
      <c r="W76" s="27"/>
      <c r="X76" s="27"/>
      <c r="Y76" s="28"/>
      <c r="Z76" s="27"/>
      <c r="AA76" s="27"/>
      <c r="AB76" s="27"/>
      <c r="AC76" s="22"/>
    </row>
    <row r="77" spans="1:29" s="12" customFormat="1" ht="32.25" customHeight="1" x14ac:dyDescent="0.2">
      <c r="A77" s="39"/>
      <c r="B77" s="32"/>
      <c r="C77" s="16"/>
      <c r="D77" s="16"/>
      <c r="E77" s="16"/>
      <c r="F77" s="31"/>
      <c r="G77" s="31"/>
      <c r="H77" s="61"/>
      <c r="I77" s="16">
        <f t="shared" ref="I77:I85" si="24">+SUMIFS($X$9:$X$118,$T$9:$T$118,"ENTRADA",$U$9:$U$118,C77)</f>
        <v>0</v>
      </c>
      <c r="J77" s="16">
        <f t="shared" ref="J77:J89" si="25">+SUMIFS($X$9:$X$118,$T$9:$T$118,"SALIDA",$U$9:$U$118,C77)</f>
        <v>0</v>
      </c>
      <c r="K77" s="16"/>
      <c r="L77" s="16">
        <v>2</v>
      </c>
      <c r="M77" s="16">
        <v>3</v>
      </c>
      <c r="N77" s="16">
        <f t="shared" si="23"/>
        <v>0</v>
      </c>
      <c r="O77" s="16"/>
      <c r="P77" s="16"/>
      <c r="T77" s="40"/>
      <c r="U77" s="40"/>
      <c r="V77" s="40" t="str">
        <f t="shared" ref="V77:V86" si="26">IFERROR((VLOOKUP($U$9:$U$118,$C$9:$D$132,2,FALSE)),"")</f>
        <v/>
      </c>
      <c r="W77" s="42" t="str">
        <f t="shared" ref="W77:W87" si="27">IFERROR((VLOOKUP($U$9:$U$118,$D$9:$F$132,2,FALSE)),"")</f>
        <v/>
      </c>
      <c r="X77" s="40"/>
      <c r="Y77" s="42"/>
      <c r="Z77" s="40"/>
      <c r="AA77" s="40"/>
      <c r="AB77" s="44"/>
      <c r="AC77" s="22"/>
    </row>
    <row r="78" spans="1:29" s="12" customFormat="1" ht="32.25" customHeight="1" x14ac:dyDescent="0.2">
      <c r="A78" s="39"/>
      <c r="B78" s="32"/>
      <c r="C78" s="16"/>
      <c r="D78" s="16"/>
      <c r="E78" s="16"/>
      <c r="F78" s="31"/>
      <c r="G78" s="31"/>
      <c r="H78" s="61"/>
      <c r="I78" s="16">
        <f t="shared" si="24"/>
        <v>0</v>
      </c>
      <c r="J78" s="16">
        <f t="shared" si="25"/>
        <v>0</v>
      </c>
      <c r="K78" s="16"/>
      <c r="L78" s="16">
        <v>1</v>
      </c>
      <c r="M78" s="16">
        <v>3</v>
      </c>
      <c r="N78" s="16">
        <f t="shared" si="23"/>
        <v>0</v>
      </c>
      <c r="O78" s="16"/>
      <c r="P78" s="16"/>
      <c r="T78" s="40"/>
      <c r="U78" s="40"/>
      <c r="V78" s="40" t="str">
        <f t="shared" si="26"/>
        <v/>
      </c>
      <c r="W78" s="42" t="str">
        <f t="shared" si="27"/>
        <v/>
      </c>
      <c r="X78" s="40"/>
      <c r="Y78" s="42"/>
      <c r="Z78" s="40"/>
      <c r="AA78" s="40"/>
      <c r="AB78" s="44"/>
      <c r="AC78" s="22"/>
    </row>
    <row r="79" spans="1:29" s="12" customFormat="1" ht="32.25" customHeight="1" x14ac:dyDescent="0.2">
      <c r="A79" s="16"/>
      <c r="B79" s="32"/>
      <c r="C79" s="16"/>
      <c r="D79" s="16"/>
      <c r="E79" s="16"/>
      <c r="F79" s="31"/>
      <c r="G79" s="31"/>
      <c r="H79" s="61"/>
      <c r="I79" s="16">
        <f t="shared" si="24"/>
        <v>0</v>
      </c>
      <c r="J79" s="16">
        <f t="shared" si="25"/>
        <v>0</v>
      </c>
      <c r="K79" s="16"/>
      <c r="L79" s="16">
        <v>2</v>
      </c>
      <c r="M79" s="16">
        <v>5</v>
      </c>
      <c r="N79" s="16">
        <f t="shared" si="23"/>
        <v>0</v>
      </c>
      <c r="O79" s="16"/>
      <c r="P79" s="16"/>
      <c r="T79" s="40"/>
      <c r="U79" s="40"/>
      <c r="V79" s="40" t="str">
        <f t="shared" si="26"/>
        <v/>
      </c>
      <c r="W79" s="42" t="str">
        <f t="shared" si="27"/>
        <v/>
      </c>
      <c r="X79" s="40"/>
      <c r="Y79" s="42"/>
      <c r="Z79" s="40"/>
      <c r="AA79" s="40"/>
      <c r="AB79" s="44"/>
      <c r="AC79" s="22"/>
    </row>
    <row r="80" spans="1:29" s="12" customFormat="1" ht="32.25" customHeight="1" x14ac:dyDescent="0.2">
      <c r="A80" s="39"/>
      <c r="B80" s="32"/>
      <c r="C80" s="16"/>
      <c r="D80" s="16"/>
      <c r="E80" s="16"/>
      <c r="F80" s="31"/>
      <c r="G80" s="31"/>
      <c r="H80" s="61"/>
      <c r="I80" s="16">
        <f t="shared" si="24"/>
        <v>0</v>
      </c>
      <c r="J80" s="16">
        <f t="shared" si="25"/>
        <v>0</v>
      </c>
      <c r="K80" s="16"/>
      <c r="L80" s="16">
        <v>2</v>
      </c>
      <c r="M80" s="16">
        <v>3</v>
      </c>
      <c r="N80" s="16">
        <f t="shared" si="23"/>
        <v>0</v>
      </c>
      <c r="O80" s="16"/>
      <c r="P80" s="16"/>
      <c r="T80" s="40"/>
      <c r="U80" s="40"/>
      <c r="V80" s="40" t="str">
        <f t="shared" si="26"/>
        <v/>
      </c>
      <c r="W80" s="42" t="str">
        <f t="shared" si="27"/>
        <v/>
      </c>
      <c r="X80" s="40"/>
      <c r="Y80" s="42"/>
      <c r="Z80" s="40"/>
      <c r="AA80" s="40"/>
      <c r="AB80" s="44"/>
      <c r="AC80" s="22"/>
    </row>
    <row r="81" spans="1:29" s="12" customFormat="1" ht="32.25" customHeight="1" x14ac:dyDescent="0.2">
      <c r="A81" s="16"/>
      <c r="B81" s="32"/>
      <c r="C81" s="16"/>
      <c r="D81" s="16"/>
      <c r="E81" s="16"/>
      <c r="F81" s="31"/>
      <c r="G81" s="31"/>
      <c r="H81" s="61"/>
      <c r="I81" s="16">
        <f t="shared" si="24"/>
        <v>0</v>
      </c>
      <c r="J81" s="16">
        <f t="shared" si="25"/>
        <v>0</v>
      </c>
      <c r="K81" s="16"/>
      <c r="L81" s="16">
        <v>1</v>
      </c>
      <c r="M81" s="16">
        <v>3</v>
      </c>
      <c r="N81" s="16">
        <f t="shared" si="23"/>
        <v>0</v>
      </c>
      <c r="O81" s="16"/>
      <c r="P81" s="16"/>
      <c r="T81" s="40"/>
      <c r="U81" s="40"/>
      <c r="V81" s="40" t="str">
        <f t="shared" si="26"/>
        <v/>
      </c>
      <c r="W81" s="42" t="str">
        <f t="shared" si="27"/>
        <v/>
      </c>
      <c r="X81" s="40"/>
      <c r="Y81" s="42"/>
      <c r="Z81" s="40"/>
      <c r="AA81" s="40"/>
      <c r="AB81" s="44"/>
      <c r="AC81" s="22"/>
    </row>
    <row r="82" spans="1:29" s="12" customFormat="1" ht="32.25" customHeight="1" x14ac:dyDescent="0.2">
      <c r="A82" s="16"/>
      <c r="B82" s="32"/>
      <c r="C82" s="16"/>
      <c r="D82" s="16"/>
      <c r="E82" s="16"/>
      <c r="F82" s="31"/>
      <c r="G82" s="31"/>
      <c r="H82" s="61"/>
      <c r="I82" s="16">
        <f t="shared" si="24"/>
        <v>0</v>
      </c>
      <c r="J82" s="16">
        <f t="shared" si="25"/>
        <v>0</v>
      </c>
      <c r="K82" s="16"/>
      <c r="L82" s="16">
        <v>1</v>
      </c>
      <c r="M82" s="16">
        <v>3</v>
      </c>
      <c r="N82" s="16">
        <f t="shared" si="23"/>
        <v>0</v>
      </c>
      <c r="O82" s="16"/>
      <c r="P82" s="16"/>
      <c r="T82" s="40"/>
      <c r="U82" s="40"/>
      <c r="V82" s="40" t="str">
        <f t="shared" si="26"/>
        <v/>
      </c>
      <c r="W82" s="42" t="str">
        <f t="shared" si="27"/>
        <v/>
      </c>
      <c r="X82" s="40"/>
      <c r="Y82" s="42"/>
      <c r="Z82" s="40"/>
      <c r="AA82" s="40"/>
      <c r="AB82" s="44"/>
      <c r="AC82" s="22"/>
    </row>
    <row r="83" spans="1:29" s="12" customFormat="1" ht="32.25" customHeight="1" x14ac:dyDescent="0.2">
      <c r="A83" s="16"/>
      <c r="B83" s="32"/>
      <c r="C83" s="16"/>
      <c r="D83" s="16"/>
      <c r="E83" s="16"/>
      <c r="F83" s="31"/>
      <c r="G83" s="31"/>
      <c r="H83" s="61"/>
      <c r="I83" s="16">
        <f t="shared" si="24"/>
        <v>0</v>
      </c>
      <c r="J83" s="16">
        <f t="shared" si="25"/>
        <v>0</v>
      </c>
      <c r="K83" s="16"/>
      <c r="L83" s="16">
        <v>1</v>
      </c>
      <c r="M83" s="16">
        <v>3</v>
      </c>
      <c r="N83" s="16">
        <f t="shared" si="23"/>
        <v>0</v>
      </c>
      <c r="O83" s="16"/>
      <c r="P83" s="16"/>
      <c r="T83" s="40"/>
      <c r="U83" s="40"/>
      <c r="V83" s="40" t="str">
        <f t="shared" si="26"/>
        <v/>
      </c>
      <c r="W83" s="42" t="str">
        <f t="shared" si="27"/>
        <v/>
      </c>
      <c r="X83" s="40"/>
      <c r="Y83" s="42"/>
      <c r="Z83" s="40"/>
      <c r="AA83" s="40"/>
      <c r="AB83" s="44"/>
      <c r="AC83" s="22"/>
    </row>
    <row r="84" spans="1:29" s="12" customFormat="1" ht="32.25" customHeight="1" x14ac:dyDescent="0.2">
      <c r="A84" s="16"/>
      <c r="B84" s="32"/>
      <c r="C84" s="16"/>
      <c r="D84" s="16"/>
      <c r="E84" s="16"/>
      <c r="F84" s="31"/>
      <c r="G84" s="31"/>
      <c r="H84" s="61"/>
      <c r="I84" s="16">
        <f t="shared" si="24"/>
        <v>0</v>
      </c>
      <c r="J84" s="16">
        <f t="shared" si="25"/>
        <v>0</v>
      </c>
      <c r="K84" s="16"/>
      <c r="L84" s="16">
        <v>1</v>
      </c>
      <c r="M84" s="16">
        <v>2</v>
      </c>
      <c r="N84" s="16">
        <f t="shared" si="23"/>
        <v>0</v>
      </c>
      <c r="O84" s="16"/>
      <c r="P84" s="16"/>
      <c r="T84" s="40"/>
      <c r="U84" s="40"/>
      <c r="V84" s="40" t="str">
        <f t="shared" si="26"/>
        <v/>
      </c>
      <c r="W84" s="42" t="str">
        <f t="shared" si="27"/>
        <v/>
      </c>
      <c r="X84" s="40"/>
      <c r="Y84" s="42"/>
      <c r="Z84" s="40"/>
      <c r="AA84" s="40"/>
      <c r="AB84" s="44"/>
      <c r="AC84" s="22"/>
    </row>
    <row r="85" spans="1:29" s="12" customFormat="1" ht="32.25" customHeight="1" x14ac:dyDescent="0.25">
      <c r="A85" s="16"/>
      <c r="B85" s="32"/>
      <c r="C85" s="16"/>
      <c r="D85" s="16"/>
      <c r="E85" s="16"/>
      <c r="F85" s="31"/>
      <c r="G85" s="31"/>
      <c r="H85" s="61"/>
      <c r="I85" s="16">
        <f t="shared" si="24"/>
        <v>0</v>
      </c>
      <c r="J85" s="16">
        <f t="shared" si="25"/>
        <v>0</v>
      </c>
      <c r="K85" s="16"/>
      <c r="L85" s="16">
        <v>1</v>
      </c>
      <c r="M85" s="16">
        <v>2</v>
      </c>
      <c r="N85" s="16">
        <f t="shared" si="23"/>
        <v>0</v>
      </c>
      <c r="O85" s="16"/>
      <c r="P85" s="16"/>
      <c r="Q85"/>
      <c r="R85"/>
      <c r="S85"/>
      <c r="T85" s="40"/>
      <c r="U85" s="40"/>
      <c r="V85" s="40" t="str">
        <f t="shared" si="26"/>
        <v/>
      </c>
      <c r="W85" s="40" t="str">
        <f t="shared" si="27"/>
        <v/>
      </c>
      <c r="X85" s="40"/>
      <c r="Y85" s="42"/>
      <c r="Z85" s="40"/>
      <c r="AA85" s="40"/>
      <c r="AB85" s="44"/>
      <c r="AC85" s="22"/>
    </row>
    <row r="86" spans="1:29" s="12" customFormat="1" ht="32.25" customHeight="1" x14ac:dyDescent="0.25">
      <c r="A86" s="16"/>
      <c r="B86" s="32"/>
      <c r="C86" s="16"/>
      <c r="D86" s="16"/>
      <c r="E86" s="16"/>
      <c r="F86" s="31"/>
      <c r="G86" s="31"/>
      <c r="H86" s="61"/>
      <c r="I86" s="16">
        <v>0</v>
      </c>
      <c r="J86" s="16">
        <f t="shared" si="25"/>
        <v>0</v>
      </c>
      <c r="K86" s="16"/>
      <c r="L86" s="16">
        <v>1</v>
      </c>
      <c r="M86" s="16">
        <v>2</v>
      </c>
      <c r="N86" s="16">
        <f t="shared" si="23"/>
        <v>0</v>
      </c>
      <c r="O86" s="16"/>
      <c r="P86" s="16"/>
      <c r="Q86"/>
      <c r="R86"/>
      <c r="S86"/>
      <c r="T86" s="40"/>
      <c r="U86" s="40"/>
      <c r="V86" s="40" t="str">
        <f t="shared" si="26"/>
        <v/>
      </c>
      <c r="W86" s="40" t="str">
        <f t="shared" si="27"/>
        <v/>
      </c>
      <c r="X86" s="40"/>
      <c r="Y86" s="42"/>
      <c r="Z86" s="40"/>
      <c r="AA86" s="40"/>
      <c r="AB86" s="44"/>
      <c r="AC86" s="22"/>
    </row>
    <row r="87" spans="1:29" s="12" customFormat="1" ht="32.25" customHeight="1" x14ac:dyDescent="0.25">
      <c r="A87" s="16"/>
      <c r="B87" s="32"/>
      <c r="C87" s="16"/>
      <c r="D87" s="16"/>
      <c r="E87" s="16"/>
      <c r="F87" s="31"/>
      <c r="G87" s="31"/>
      <c r="H87" s="61"/>
      <c r="I87" s="16">
        <f>+SUMIFS($X$9:$X$118,$T$9:$T$118,"ENTRADA",$U$9:$U$118,C87)</f>
        <v>0</v>
      </c>
      <c r="J87" s="16">
        <f t="shared" si="25"/>
        <v>0</v>
      </c>
      <c r="K87" s="16"/>
      <c r="L87" s="16">
        <v>1</v>
      </c>
      <c r="M87" s="16">
        <v>2</v>
      </c>
      <c r="N87" s="16">
        <f t="shared" si="23"/>
        <v>0</v>
      </c>
      <c r="O87" s="16"/>
      <c r="P87" s="16"/>
      <c r="Q87"/>
      <c r="R87"/>
      <c r="S87"/>
      <c r="T87" s="27"/>
      <c r="U87" s="27"/>
      <c r="V87" s="27"/>
      <c r="W87" s="27" t="str">
        <f t="shared" si="27"/>
        <v/>
      </c>
      <c r="X87" s="27"/>
      <c r="Y87" s="28"/>
      <c r="Z87" s="27"/>
      <c r="AA87" s="27"/>
      <c r="AB87" s="27"/>
      <c r="AC87" s="22"/>
    </row>
    <row r="88" spans="1:29" s="12" customFormat="1" ht="32.25" customHeight="1" x14ac:dyDescent="0.25">
      <c r="A88" s="16"/>
      <c r="B88" s="32"/>
      <c r="C88" s="32"/>
      <c r="D88" s="16"/>
      <c r="E88" s="16"/>
      <c r="F88" s="31"/>
      <c r="G88" s="31"/>
      <c r="H88" s="61"/>
      <c r="I88" s="16">
        <f>+SUMIFS($X$9:$X$118,$T$9:$T$118,"ENTRADA",$U$9:$U$118,C88)</f>
        <v>0</v>
      </c>
      <c r="J88" s="16">
        <f t="shared" si="25"/>
        <v>0</v>
      </c>
      <c r="K88" s="16"/>
      <c r="L88" s="16">
        <v>1</v>
      </c>
      <c r="M88" s="16">
        <v>2</v>
      </c>
      <c r="N88" s="16">
        <f t="shared" si="23"/>
        <v>0</v>
      </c>
      <c r="O88" s="16"/>
      <c r="P88" s="16"/>
      <c r="Q88"/>
      <c r="R88"/>
      <c r="S88"/>
      <c r="T88" s="27"/>
      <c r="U88" s="27"/>
      <c r="V88" s="27"/>
      <c r="W88" s="27"/>
      <c r="X88" s="27"/>
      <c r="Y88" s="28"/>
      <c r="Z88" s="27"/>
      <c r="AA88" s="27"/>
      <c r="AB88" s="27"/>
      <c r="AC88" s="22"/>
    </row>
    <row r="89" spans="1:29" s="12" customFormat="1" ht="32.25" customHeight="1" x14ac:dyDescent="0.25">
      <c r="A89" s="16"/>
      <c r="B89" s="32"/>
      <c r="C89" s="32"/>
      <c r="D89" s="16"/>
      <c r="E89" s="16"/>
      <c r="F89" s="31"/>
      <c r="G89" s="31"/>
      <c r="H89" s="61"/>
      <c r="I89" s="16">
        <f>+SUMIFS($X$9:$X$118,$T$9:$T$118,"ENTRADA",$U$9:$U$118,C89)</f>
        <v>0</v>
      </c>
      <c r="J89" s="16">
        <f t="shared" si="25"/>
        <v>0</v>
      </c>
      <c r="K89" s="16"/>
      <c r="L89" s="16">
        <v>1</v>
      </c>
      <c r="M89" s="16">
        <v>2</v>
      </c>
      <c r="N89" s="16">
        <f t="shared" si="23"/>
        <v>0</v>
      </c>
      <c r="O89" s="16"/>
      <c r="P89" s="16"/>
      <c r="Q89"/>
      <c r="R89"/>
      <c r="S89"/>
      <c r="T89" s="27"/>
      <c r="U89" s="27"/>
      <c r="V89" s="27"/>
      <c r="W89" s="27"/>
      <c r="X89" s="27"/>
      <c r="Y89" s="28"/>
      <c r="Z89" s="27"/>
      <c r="AA89" s="27"/>
      <c r="AB89" s="27"/>
      <c r="AC89" s="22"/>
    </row>
    <row r="90" spans="1:29" s="12" customFormat="1" ht="32.25" customHeight="1" x14ac:dyDescent="0.25">
      <c r="A90" s="16"/>
      <c r="B90" s="32"/>
      <c r="C90" s="16"/>
      <c r="D90" s="16"/>
      <c r="E90" s="16"/>
      <c r="F90" s="31"/>
      <c r="G90" s="31"/>
      <c r="H90" s="61"/>
      <c r="I90" s="16">
        <f>+SUMIFS($X$9:$X$134,$T$9:$T$134,"ENTRADA",$U$9:$U$134,C90)</f>
        <v>0</v>
      </c>
      <c r="J90" s="16">
        <f>+SUMIFS($X$9:$X$134,$T$9:$T$134,"SALIDA",$U$9:$U$134,C90)</f>
        <v>0</v>
      </c>
      <c r="K90" s="16"/>
      <c r="L90" s="16">
        <v>1</v>
      </c>
      <c r="M90" s="16">
        <v>2</v>
      </c>
      <c r="N90" s="16">
        <f t="shared" si="23"/>
        <v>0</v>
      </c>
      <c r="O90" s="16"/>
      <c r="P90" s="89"/>
      <c r="Q90"/>
      <c r="R90"/>
      <c r="S90"/>
      <c r="T90" s="27"/>
      <c r="U90" s="27"/>
      <c r="V90" s="27"/>
      <c r="W90" s="27"/>
      <c r="X90" s="27"/>
      <c r="Y90" s="28"/>
      <c r="Z90" s="27"/>
      <c r="AA90" s="27"/>
      <c r="AB90" s="27"/>
      <c r="AC90" s="22"/>
    </row>
    <row r="91" spans="1:29" s="12" customFormat="1" ht="32.25" customHeight="1" x14ac:dyDescent="0.25">
      <c r="A91" s="16"/>
      <c r="B91" s="32"/>
      <c r="C91" s="16"/>
      <c r="D91" s="16"/>
      <c r="E91" s="16"/>
      <c r="F91" s="31"/>
      <c r="G91" s="31"/>
      <c r="H91" s="61"/>
      <c r="I91" s="16">
        <v>0</v>
      </c>
      <c r="J91" s="16">
        <f t="shared" ref="J91:J121" si="28">+SUMIFS($X$9:$X$118,$T$9:$T$118,"SALIDA",$U$9:$U$118,C91)</f>
        <v>0</v>
      </c>
      <c r="K91" s="16"/>
      <c r="L91" s="16">
        <v>1</v>
      </c>
      <c r="M91" s="16">
        <v>2</v>
      </c>
      <c r="N91" s="16">
        <f t="shared" si="23"/>
        <v>0</v>
      </c>
      <c r="O91" s="16"/>
      <c r="P91" s="16"/>
      <c r="Q91"/>
      <c r="R91"/>
      <c r="S91"/>
      <c r="T91" s="40"/>
      <c r="U91" s="40"/>
      <c r="V91" s="40" t="str">
        <f>IFERROR((VLOOKUP($U$9:$U$118,$C$9:$D$132,2,FALSE)),"")</f>
        <v/>
      </c>
      <c r="W91" s="40" t="str">
        <f>IFERROR((VLOOKUP($U$9:$U$118,$D$9:$F$132,2,FALSE)),"")</f>
        <v/>
      </c>
      <c r="X91" s="40"/>
      <c r="Y91" s="42"/>
      <c r="Z91" s="40"/>
      <c r="AA91" s="40"/>
      <c r="AB91" s="44"/>
      <c r="AC91" s="22"/>
    </row>
    <row r="92" spans="1:29" s="12" customFormat="1" ht="32.25" customHeight="1" x14ac:dyDescent="0.25">
      <c r="A92" s="16"/>
      <c r="B92" s="32"/>
      <c r="C92" s="16"/>
      <c r="D92" s="16"/>
      <c r="E92" s="16"/>
      <c r="F92" s="31"/>
      <c r="G92" s="31"/>
      <c r="H92" s="61"/>
      <c r="I92" s="16">
        <v>0</v>
      </c>
      <c r="J92" s="16">
        <f t="shared" si="28"/>
        <v>0</v>
      </c>
      <c r="K92" s="16"/>
      <c r="L92" s="16">
        <v>1</v>
      </c>
      <c r="M92" s="16">
        <v>2</v>
      </c>
      <c r="N92" s="16">
        <f t="shared" si="23"/>
        <v>0</v>
      </c>
      <c r="O92" s="16"/>
      <c r="P92" s="89"/>
      <c r="Q92"/>
      <c r="R92"/>
      <c r="S92"/>
      <c r="T92" s="27"/>
      <c r="U92" s="27"/>
      <c r="V92" s="27"/>
      <c r="W92" s="27"/>
      <c r="X92" s="27"/>
      <c r="Y92" s="28"/>
      <c r="Z92" s="27"/>
      <c r="AA92" s="27"/>
      <c r="AB92" s="27"/>
      <c r="AC92" s="22"/>
    </row>
    <row r="93" spans="1:29" s="12" customFormat="1" ht="32.25" customHeight="1" x14ac:dyDescent="0.2">
      <c r="A93" s="16"/>
      <c r="B93" s="32"/>
      <c r="C93" s="16"/>
      <c r="D93" s="16"/>
      <c r="E93" s="16"/>
      <c r="F93" s="31"/>
      <c r="G93" s="31"/>
      <c r="H93" s="61"/>
      <c r="I93" s="16">
        <f t="shared" ref="I93:I121" si="29">+SUMIFS($X$9:$X$118,$T$9:$T$118,"ENTRADA",$U$9:$U$118,C93)</f>
        <v>0</v>
      </c>
      <c r="J93" s="16">
        <f t="shared" si="28"/>
        <v>0</v>
      </c>
      <c r="K93" s="16"/>
      <c r="L93" s="16">
        <v>1</v>
      </c>
      <c r="M93" s="16">
        <v>3</v>
      </c>
      <c r="N93" s="16">
        <f t="shared" si="23"/>
        <v>0</v>
      </c>
      <c r="O93" s="16"/>
      <c r="P93" s="16"/>
      <c r="T93" s="40"/>
      <c r="U93" s="40"/>
      <c r="V93" s="40" t="str">
        <f t="shared" ref="V93:V115" si="30">IFERROR((VLOOKUP($U$9:$U$118,$C$9:$D$132,2,FALSE)),"")</f>
        <v/>
      </c>
      <c r="W93" s="42" t="str">
        <f t="shared" ref="W93:W115" si="31">IFERROR((VLOOKUP($U$9:$U$118,$D$9:$F$132,2,FALSE)),"")</f>
        <v/>
      </c>
      <c r="X93" s="40"/>
      <c r="Y93" s="42"/>
      <c r="Z93" s="40"/>
      <c r="AA93" s="40"/>
      <c r="AB93" s="44"/>
      <c r="AC93" s="22"/>
    </row>
    <row r="94" spans="1:29" s="12" customFormat="1" ht="32.25" customHeight="1" x14ac:dyDescent="0.2">
      <c r="A94" s="16"/>
      <c r="B94" s="32"/>
      <c r="C94" s="16"/>
      <c r="D94" s="16"/>
      <c r="E94" s="16"/>
      <c r="F94" s="31"/>
      <c r="G94" s="31"/>
      <c r="H94" s="61"/>
      <c r="I94" s="16">
        <f t="shared" si="29"/>
        <v>0</v>
      </c>
      <c r="J94" s="16">
        <f t="shared" si="28"/>
        <v>0</v>
      </c>
      <c r="K94" s="16"/>
      <c r="L94" s="16">
        <v>1</v>
      </c>
      <c r="M94" s="16">
        <v>3</v>
      </c>
      <c r="N94" s="16">
        <f t="shared" si="23"/>
        <v>0</v>
      </c>
      <c r="O94" s="16"/>
      <c r="P94" s="16"/>
      <c r="T94" s="40"/>
      <c r="U94" s="40"/>
      <c r="V94" s="40" t="str">
        <f t="shared" si="30"/>
        <v/>
      </c>
      <c r="W94" s="42" t="str">
        <f t="shared" si="31"/>
        <v/>
      </c>
      <c r="X94" s="40"/>
      <c r="Y94" s="42"/>
      <c r="Z94" s="40"/>
      <c r="AA94" s="40"/>
      <c r="AB94" s="44"/>
      <c r="AC94" s="22"/>
    </row>
    <row r="95" spans="1:29" s="12" customFormat="1" ht="32.25" customHeight="1" x14ac:dyDescent="0.2">
      <c r="A95" s="16"/>
      <c r="B95" s="32"/>
      <c r="C95" s="16"/>
      <c r="D95" s="16"/>
      <c r="E95" s="16"/>
      <c r="F95" s="31"/>
      <c r="G95" s="31"/>
      <c r="H95" s="61"/>
      <c r="I95" s="16">
        <f t="shared" si="29"/>
        <v>0</v>
      </c>
      <c r="J95" s="16">
        <f t="shared" si="28"/>
        <v>0</v>
      </c>
      <c r="K95" s="16"/>
      <c r="L95" s="16">
        <v>1</v>
      </c>
      <c r="M95" s="16">
        <v>2</v>
      </c>
      <c r="N95" s="16">
        <f t="shared" si="23"/>
        <v>0</v>
      </c>
      <c r="O95" s="16"/>
      <c r="P95" s="16"/>
      <c r="T95" s="40"/>
      <c r="U95" s="40"/>
      <c r="V95" s="40" t="str">
        <f t="shared" si="30"/>
        <v/>
      </c>
      <c r="W95" s="40" t="str">
        <f t="shared" si="31"/>
        <v/>
      </c>
      <c r="X95" s="40"/>
      <c r="Y95" s="42"/>
      <c r="Z95" s="40"/>
      <c r="AA95" s="40"/>
      <c r="AB95" s="44"/>
      <c r="AC95" s="22"/>
    </row>
    <row r="96" spans="1:29" s="12" customFormat="1" ht="32.25" customHeight="1" x14ac:dyDescent="0.2">
      <c r="A96" s="16"/>
      <c r="B96" s="32"/>
      <c r="C96" s="16"/>
      <c r="D96" s="16"/>
      <c r="E96" s="16"/>
      <c r="F96" s="31"/>
      <c r="G96" s="31"/>
      <c r="H96" s="61"/>
      <c r="I96" s="16">
        <f t="shared" si="29"/>
        <v>0</v>
      </c>
      <c r="J96" s="16">
        <f t="shared" si="28"/>
        <v>0</v>
      </c>
      <c r="K96" s="16"/>
      <c r="L96" s="16">
        <v>1</v>
      </c>
      <c r="M96" s="16">
        <v>2</v>
      </c>
      <c r="N96" s="16">
        <f t="shared" si="23"/>
        <v>0</v>
      </c>
      <c r="O96" s="16"/>
      <c r="P96" s="16"/>
      <c r="T96" s="40"/>
      <c r="U96" s="40"/>
      <c r="V96" s="40" t="str">
        <f t="shared" si="30"/>
        <v/>
      </c>
      <c r="W96" s="40" t="str">
        <f t="shared" si="31"/>
        <v/>
      </c>
      <c r="X96" s="40"/>
      <c r="Y96" s="42"/>
      <c r="Z96" s="40"/>
      <c r="AA96" s="40"/>
      <c r="AB96" s="44"/>
      <c r="AC96" s="22"/>
    </row>
    <row r="97" spans="1:29" s="12" customFormat="1" ht="32.25" customHeight="1" x14ac:dyDescent="0.2">
      <c r="A97" s="16"/>
      <c r="B97" s="32"/>
      <c r="C97" s="16"/>
      <c r="D97" s="16"/>
      <c r="E97" s="16"/>
      <c r="F97" s="31"/>
      <c r="G97" s="31"/>
      <c r="H97" s="61"/>
      <c r="I97" s="16">
        <f t="shared" si="29"/>
        <v>0</v>
      </c>
      <c r="J97" s="16">
        <f t="shared" si="28"/>
        <v>0</v>
      </c>
      <c r="K97" s="16"/>
      <c r="L97" s="16">
        <v>1</v>
      </c>
      <c r="M97" s="16">
        <v>3</v>
      </c>
      <c r="N97" s="16">
        <f t="shared" si="23"/>
        <v>0</v>
      </c>
      <c r="O97" s="16"/>
      <c r="P97" s="16"/>
      <c r="T97" s="40"/>
      <c r="U97" s="40"/>
      <c r="V97" s="40" t="str">
        <f t="shared" si="30"/>
        <v/>
      </c>
      <c r="W97" s="40" t="str">
        <f t="shared" si="31"/>
        <v/>
      </c>
      <c r="X97" s="40"/>
      <c r="Y97" s="42"/>
      <c r="Z97" s="40"/>
      <c r="AA97" s="40"/>
      <c r="AB97" s="44"/>
      <c r="AC97" s="22"/>
    </row>
    <row r="98" spans="1:29" s="12" customFormat="1" ht="32.25" customHeight="1" x14ac:dyDescent="0.2">
      <c r="A98" s="16"/>
      <c r="B98" s="32"/>
      <c r="C98" s="16"/>
      <c r="D98" s="16"/>
      <c r="E98" s="16"/>
      <c r="F98" s="31"/>
      <c r="G98" s="31"/>
      <c r="H98" s="61"/>
      <c r="I98" s="16">
        <f t="shared" si="29"/>
        <v>0</v>
      </c>
      <c r="J98" s="16">
        <f t="shared" si="28"/>
        <v>0</v>
      </c>
      <c r="K98" s="16"/>
      <c r="L98" s="16">
        <v>1</v>
      </c>
      <c r="M98" s="16">
        <v>3</v>
      </c>
      <c r="N98" s="16">
        <f t="shared" si="23"/>
        <v>0</v>
      </c>
      <c r="O98" s="16"/>
      <c r="P98" s="16"/>
      <c r="T98" s="40"/>
      <c r="U98" s="40"/>
      <c r="V98" s="40" t="str">
        <f t="shared" si="30"/>
        <v/>
      </c>
      <c r="W98" s="40" t="str">
        <f t="shared" si="31"/>
        <v/>
      </c>
      <c r="X98" s="40"/>
      <c r="Y98" s="42"/>
      <c r="Z98" s="40"/>
      <c r="AA98" s="40"/>
      <c r="AB98" s="44"/>
      <c r="AC98" s="22"/>
    </row>
    <row r="99" spans="1:29" s="12" customFormat="1" ht="32.25" customHeight="1" x14ac:dyDescent="0.2">
      <c r="A99" s="16"/>
      <c r="B99" s="32"/>
      <c r="C99" s="16"/>
      <c r="D99" s="16"/>
      <c r="E99" s="16"/>
      <c r="F99" s="31"/>
      <c r="G99" s="31"/>
      <c r="H99" s="61"/>
      <c r="I99" s="16">
        <f t="shared" si="29"/>
        <v>0</v>
      </c>
      <c r="J99" s="16">
        <f t="shared" si="28"/>
        <v>0</v>
      </c>
      <c r="K99" s="16"/>
      <c r="L99" s="16">
        <v>1</v>
      </c>
      <c r="M99" s="16">
        <v>3</v>
      </c>
      <c r="N99" s="16">
        <f t="shared" si="23"/>
        <v>0</v>
      </c>
      <c r="O99" s="16"/>
      <c r="P99" s="16"/>
      <c r="T99" s="40"/>
      <c r="U99" s="40"/>
      <c r="V99" s="40" t="str">
        <f t="shared" si="30"/>
        <v/>
      </c>
      <c r="W99" s="40" t="str">
        <f t="shared" si="31"/>
        <v/>
      </c>
      <c r="X99" s="40"/>
      <c r="Y99" s="42"/>
      <c r="Z99" s="40"/>
      <c r="AA99" s="40"/>
      <c r="AB99" s="44"/>
      <c r="AC99" s="22"/>
    </row>
    <row r="100" spans="1:29" s="12" customFormat="1" ht="32.25" customHeight="1" x14ac:dyDescent="0.2">
      <c r="A100" s="39"/>
      <c r="B100" s="32"/>
      <c r="C100" s="16"/>
      <c r="D100" s="16"/>
      <c r="E100" s="16"/>
      <c r="F100" s="31"/>
      <c r="G100" s="31"/>
      <c r="H100" s="61"/>
      <c r="I100" s="16">
        <f t="shared" si="29"/>
        <v>0</v>
      </c>
      <c r="J100" s="16">
        <f t="shared" si="28"/>
        <v>0</v>
      </c>
      <c r="K100" s="16"/>
      <c r="L100" s="16">
        <v>1</v>
      </c>
      <c r="M100" s="16">
        <v>3</v>
      </c>
      <c r="N100" s="16">
        <f t="shared" si="23"/>
        <v>0</v>
      </c>
      <c r="O100" s="16"/>
      <c r="P100" s="16"/>
      <c r="T100" s="40"/>
      <c r="U100" s="40"/>
      <c r="V100" s="40" t="str">
        <f t="shared" si="30"/>
        <v/>
      </c>
      <c r="W100" s="40" t="str">
        <f t="shared" si="31"/>
        <v/>
      </c>
      <c r="X100" s="40"/>
      <c r="Y100" s="42"/>
      <c r="Z100" s="40"/>
      <c r="AA100" s="40"/>
      <c r="AB100" s="44"/>
      <c r="AC100" s="22"/>
    </row>
    <row r="101" spans="1:29" s="12" customFormat="1" ht="32.25" customHeight="1" x14ac:dyDescent="0.2">
      <c r="A101" s="16"/>
      <c r="B101" s="32"/>
      <c r="C101" s="16"/>
      <c r="D101" s="16"/>
      <c r="E101" s="16"/>
      <c r="F101" s="31"/>
      <c r="G101" s="31"/>
      <c r="H101" s="61"/>
      <c r="I101" s="16">
        <f t="shared" si="29"/>
        <v>0</v>
      </c>
      <c r="J101" s="16">
        <f t="shared" si="28"/>
        <v>0</v>
      </c>
      <c r="K101" s="16"/>
      <c r="L101" s="16">
        <v>1</v>
      </c>
      <c r="M101" s="16">
        <v>3</v>
      </c>
      <c r="N101" s="16">
        <f t="shared" si="23"/>
        <v>0</v>
      </c>
      <c r="O101" s="16"/>
      <c r="P101" s="16"/>
      <c r="T101" s="40"/>
      <c r="U101" s="40"/>
      <c r="V101" s="40" t="str">
        <f t="shared" si="30"/>
        <v/>
      </c>
      <c r="W101" s="40" t="str">
        <f t="shared" si="31"/>
        <v/>
      </c>
      <c r="X101" s="40"/>
      <c r="Y101" s="42"/>
      <c r="Z101" s="40"/>
      <c r="AA101" s="40"/>
      <c r="AB101" s="44"/>
      <c r="AC101" s="22"/>
    </row>
    <row r="102" spans="1:29" s="12" customFormat="1" ht="32.25" customHeight="1" x14ac:dyDescent="0.2">
      <c r="A102" s="16"/>
      <c r="B102" s="32"/>
      <c r="C102" s="16"/>
      <c r="D102" s="16"/>
      <c r="E102" s="16"/>
      <c r="F102" s="31"/>
      <c r="G102" s="31"/>
      <c r="H102" s="61"/>
      <c r="I102" s="16">
        <f t="shared" si="29"/>
        <v>0</v>
      </c>
      <c r="J102" s="16">
        <f t="shared" si="28"/>
        <v>0</v>
      </c>
      <c r="K102" s="16"/>
      <c r="L102" s="16">
        <v>1</v>
      </c>
      <c r="M102" s="16">
        <v>3</v>
      </c>
      <c r="N102" s="16">
        <f t="shared" si="23"/>
        <v>0</v>
      </c>
      <c r="O102" s="16"/>
      <c r="P102" s="16"/>
      <c r="T102" s="40"/>
      <c r="U102" s="40"/>
      <c r="V102" s="40" t="str">
        <f t="shared" si="30"/>
        <v/>
      </c>
      <c r="W102" s="40" t="str">
        <f t="shared" si="31"/>
        <v/>
      </c>
      <c r="X102" s="40"/>
      <c r="Y102" s="42"/>
      <c r="Z102" s="40"/>
      <c r="AA102" s="40"/>
      <c r="AB102" s="44"/>
      <c r="AC102" s="22"/>
    </row>
    <row r="103" spans="1:29" s="12" customFormat="1" ht="32.25" customHeight="1" x14ac:dyDescent="0.2">
      <c r="A103" s="16"/>
      <c r="B103" s="32"/>
      <c r="C103" s="16"/>
      <c r="D103" s="16"/>
      <c r="E103" s="16"/>
      <c r="F103" s="31"/>
      <c r="G103" s="31"/>
      <c r="H103" s="61"/>
      <c r="I103" s="16">
        <f t="shared" si="29"/>
        <v>0</v>
      </c>
      <c r="J103" s="16">
        <f t="shared" si="28"/>
        <v>0</v>
      </c>
      <c r="K103" s="16"/>
      <c r="L103" s="16">
        <v>1</v>
      </c>
      <c r="M103" s="16">
        <v>2</v>
      </c>
      <c r="N103" s="16">
        <f t="shared" si="23"/>
        <v>0</v>
      </c>
      <c r="O103" s="16"/>
      <c r="P103" s="16"/>
      <c r="T103" s="40"/>
      <c r="U103" s="40"/>
      <c r="V103" s="40" t="str">
        <f t="shared" si="30"/>
        <v/>
      </c>
      <c r="W103" s="40" t="str">
        <f t="shared" si="31"/>
        <v/>
      </c>
      <c r="X103" s="40"/>
      <c r="Y103" s="42"/>
      <c r="Z103" s="40"/>
      <c r="AA103" s="40"/>
      <c r="AB103" s="44"/>
      <c r="AC103" s="22"/>
    </row>
    <row r="104" spans="1:29" s="12" customFormat="1" ht="32.25" customHeight="1" x14ac:dyDescent="0.2">
      <c r="A104" s="16"/>
      <c r="B104" s="32"/>
      <c r="C104" s="16"/>
      <c r="D104" s="16"/>
      <c r="E104" s="16"/>
      <c r="F104" s="31"/>
      <c r="G104" s="31"/>
      <c r="H104" s="61"/>
      <c r="I104" s="16">
        <f t="shared" si="29"/>
        <v>0</v>
      </c>
      <c r="J104" s="16">
        <f t="shared" si="28"/>
        <v>0</v>
      </c>
      <c r="K104" s="16"/>
      <c r="L104" s="16">
        <v>1</v>
      </c>
      <c r="M104" s="16">
        <v>3</v>
      </c>
      <c r="N104" s="16">
        <f t="shared" si="23"/>
        <v>0</v>
      </c>
      <c r="O104" s="16"/>
      <c r="P104" s="16"/>
      <c r="T104" s="40"/>
      <c r="U104" s="40"/>
      <c r="V104" s="40" t="str">
        <f t="shared" si="30"/>
        <v/>
      </c>
      <c r="W104" s="40" t="str">
        <f t="shared" si="31"/>
        <v/>
      </c>
      <c r="X104" s="40"/>
      <c r="Y104" s="42"/>
      <c r="Z104" s="40"/>
      <c r="AA104" s="40"/>
      <c r="AB104" s="44"/>
      <c r="AC104" s="22"/>
    </row>
    <row r="105" spans="1:29" s="12" customFormat="1" ht="32.25" customHeight="1" x14ac:dyDescent="0.2">
      <c r="A105" s="16"/>
      <c r="B105" s="32"/>
      <c r="C105" s="16"/>
      <c r="D105" s="16"/>
      <c r="E105" s="16"/>
      <c r="F105" s="31"/>
      <c r="G105" s="31"/>
      <c r="H105" s="61"/>
      <c r="I105" s="16">
        <f t="shared" si="29"/>
        <v>0</v>
      </c>
      <c r="J105" s="16">
        <f t="shared" si="28"/>
        <v>0</v>
      </c>
      <c r="K105" s="16"/>
      <c r="L105" s="16">
        <v>1</v>
      </c>
      <c r="M105" s="16">
        <v>3</v>
      </c>
      <c r="N105" s="16">
        <f t="shared" ref="N105:N121" si="32">K105+I105-J105</f>
        <v>0</v>
      </c>
      <c r="O105" s="16"/>
      <c r="P105" s="16"/>
      <c r="T105" s="40"/>
      <c r="U105" s="40"/>
      <c r="V105" s="40" t="str">
        <f t="shared" si="30"/>
        <v/>
      </c>
      <c r="W105" s="40" t="str">
        <f t="shared" si="31"/>
        <v/>
      </c>
      <c r="X105" s="40"/>
      <c r="Y105" s="42"/>
      <c r="Z105" s="40"/>
      <c r="AA105" s="40"/>
      <c r="AB105" s="44"/>
      <c r="AC105" s="22"/>
    </row>
    <row r="106" spans="1:29" s="12" customFormat="1" ht="32.25" customHeight="1" x14ac:dyDescent="0.2">
      <c r="A106" s="16"/>
      <c r="B106" s="32"/>
      <c r="C106" s="16"/>
      <c r="D106" s="16"/>
      <c r="E106" s="16"/>
      <c r="F106" s="31"/>
      <c r="G106" s="31"/>
      <c r="H106" s="61"/>
      <c r="I106" s="16">
        <f t="shared" si="29"/>
        <v>0</v>
      </c>
      <c r="J106" s="16">
        <f t="shared" si="28"/>
        <v>0</v>
      </c>
      <c r="K106" s="16"/>
      <c r="L106" s="16">
        <v>1</v>
      </c>
      <c r="M106" s="16">
        <v>3</v>
      </c>
      <c r="N106" s="16">
        <f t="shared" si="32"/>
        <v>0</v>
      </c>
      <c r="O106" s="16"/>
      <c r="P106" s="16"/>
      <c r="T106" s="40"/>
      <c r="U106" s="40"/>
      <c r="V106" s="40" t="str">
        <f t="shared" si="30"/>
        <v/>
      </c>
      <c r="W106" s="40" t="str">
        <f t="shared" si="31"/>
        <v/>
      </c>
      <c r="X106" s="40"/>
      <c r="Y106" s="42"/>
      <c r="Z106" s="40"/>
      <c r="AA106" s="40"/>
      <c r="AB106" s="44"/>
      <c r="AC106" s="22"/>
    </row>
    <row r="107" spans="1:29" s="12" customFormat="1" ht="32.25" customHeight="1" x14ac:dyDescent="0.25">
      <c r="A107" s="16"/>
      <c r="B107" s="32"/>
      <c r="C107" s="16"/>
      <c r="D107" s="16"/>
      <c r="E107" s="16"/>
      <c r="F107" s="31"/>
      <c r="G107" s="31"/>
      <c r="H107" s="61"/>
      <c r="I107" s="16">
        <f t="shared" si="29"/>
        <v>0</v>
      </c>
      <c r="J107" s="16">
        <f t="shared" si="28"/>
        <v>0</v>
      </c>
      <c r="K107" s="16"/>
      <c r="L107" s="16">
        <v>1</v>
      </c>
      <c r="M107" s="16">
        <v>3</v>
      </c>
      <c r="N107" s="16">
        <f t="shared" si="32"/>
        <v>0</v>
      </c>
      <c r="O107" s="16"/>
      <c r="P107" s="16"/>
      <c r="Q107"/>
      <c r="R107"/>
      <c r="S107"/>
      <c r="T107" s="40"/>
      <c r="U107" s="40"/>
      <c r="V107" s="40" t="str">
        <f t="shared" si="30"/>
        <v/>
      </c>
      <c r="W107" s="40" t="str">
        <f t="shared" si="31"/>
        <v/>
      </c>
      <c r="X107" s="40"/>
      <c r="Y107" s="42"/>
      <c r="Z107" s="40"/>
      <c r="AA107" s="40"/>
      <c r="AB107" s="44"/>
      <c r="AC107" s="22"/>
    </row>
    <row r="108" spans="1:29" s="12" customFormat="1" ht="32.25" customHeight="1" x14ac:dyDescent="0.25">
      <c r="A108" s="16"/>
      <c r="B108" s="32"/>
      <c r="C108" s="16"/>
      <c r="D108" s="16"/>
      <c r="E108" s="16"/>
      <c r="F108" s="31"/>
      <c r="G108" s="31"/>
      <c r="H108" s="61"/>
      <c r="I108" s="16">
        <f t="shared" si="29"/>
        <v>0</v>
      </c>
      <c r="J108" s="16">
        <f t="shared" si="28"/>
        <v>0</v>
      </c>
      <c r="K108" s="16"/>
      <c r="L108" s="16">
        <v>1</v>
      </c>
      <c r="M108" s="16">
        <v>3</v>
      </c>
      <c r="N108" s="16">
        <f t="shared" si="32"/>
        <v>0</v>
      </c>
      <c r="O108" s="16"/>
      <c r="P108" s="16"/>
      <c r="Q108"/>
      <c r="R108"/>
      <c r="S108"/>
      <c r="T108" s="40"/>
      <c r="U108" s="40"/>
      <c r="V108" s="40" t="str">
        <f t="shared" si="30"/>
        <v/>
      </c>
      <c r="W108" s="40" t="str">
        <f t="shared" si="31"/>
        <v/>
      </c>
      <c r="X108" s="40"/>
      <c r="Y108" s="42"/>
      <c r="Z108" s="40"/>
      <c r="AA108" s="40"/>
      <c r="AB108" s="44"/>
      <c r="AC108" s="22"/>
    </row>
    <row r="109" spans="1:29" s="12" customFormat="1" ht="32.25" customHeight="1" x14ac:dyDescent="0.25">
      <c r="A109" s="16"/>
      <c r="B109" s="32"/>
      <c r="C109" s="16"/>
      <c r="D109" s="16"/>
      <c r="E109" s="16"/>
      <c r="F109" s="31"/>
      <c r="G109" s="31"/>
      <c r="H109" s="61"/>
      <c r="I109" s="16">
        <f t="shared" si="29"/>
        <v>0</v>
      </c>
      <c r="J109" s="16">
        <f t="shared" si="28"/>
        <v>0</v>
      </c>
      <c r="K109" s="16"/>
      <c r="L109" s="16">
        <v>1</v>
      </c>
      <c r="M109" s="16">
        <v>3</v>
      </c>
      <c r="N109" s="16">
        <f t="shared" si="32"/>
        <v>0</v>
      </c>
      <c r="O109" s="16"/>
      <c r="P109" s="16"/>
      <c r="Q109"/>
      <c r="R109"/>
      <c r="S109"/>
      <c r="T109" s="40"/>
      <c r="U109" s="40"/>
      <c r="V109" s="40" t="str">
        <f t="shared" si="30"/>
        <v/>
      </c>
      <c r="W109" s="40" t="str">
        <f t="shared" si="31"/>
        <v/>
      </c>
      <c r="X109" s="40"/>
      <c r="Y109" s="42"/>
      <c r="Z109" s="40"/>
      <c r="AA109" s="40"/>
      <c r="AB109" s="44"/>
      <c r="AC109" s="22"/>
    </row>
    <row r="110" spans="1:29" s="12" customFormat="1" ht="32.25" customHeight="1" x14ac:dyDescent="0.25">
      <c r="A110" s="16"/>
      <c r="B110" s="32"/>
      <c r="C110" s="16"/>
      <c r="D110" s="16"/>
      <c r="E110" s="16"/>
      <c r="F110" s="31"/>
      <c r="G110" s="31"/>
      <c r="H110" s="61"/>
      <c r="I110" s="16">
        <f t="shared" si="29"/>
        <v>0</v>
      </c>
      <c r="J110" s="16">
        <f t="shared" si="28"/>
        <v>0</v>
      </c>
      <c r="K110" s="16"/>
      <c r="L110" s="16">
        <v>1</v>
      </c>
      <c r="M110" s="16">
        <v>3</v>
      </c>
      <c r="N110" s="16">
        <f t="shared" si="32"/>
        <v>0</v>
      </c>
      <c r="O110" s="16"/>
      <c r="P110" s="16"/>
      <c r="Q110"/>
      <c r="R110"/>
      <c r="S110"/>
      <c r="T110" s="40"/>
      <c r="U110" s="40"/>
      <c r="V110" s="40" t="str">
        <f t="shared" si="30"/>
        <v/>
      </c>
      <c r="W110" s="40" t="str">
        <f t="shared" si="31"/>
        <v/>
      </c>
      <c r="X110" s="40"/>
      <c r="Y110" s="42"/>
      <c r="Z110" s="40"/>
      <c r="AA110" s="40"/>
      <c r="AB110" s="44"/>
      <c r="AC110" s="22"/>
    </row>
    <row r="111" spans="1:29" s="12" customFormat="1" ht="32.25" customHeight="1" x14ac:dyDescent="0.25">
      <c r="A111" s="16"/>
      <c r="B111" s="32"/>
      <c r="C111" s="16"/>
      <c r="D111" s="16"/>
      <c r="E111" s="16"/>
      <c r="F111" s="31"/>
      <c r="G111" s="31"/>
      <c r="H111" s="61"/>
      <c r="I111" s="16">
        <f t="shared" si="29"/>
        <v>0</v>
      </c>
      <c r="J111" s="16">
        <f t="shared" si="28"/>
        <v>0</v>
      </c>
      <c r="K111" s="16"/>
      <c r="L111" s="16">
        <v>1</v>
      </c>
      <c r="M111" s="16">
        <v>2</v>
      </c>
      <c r="N111" s="16">
        <f t="shared" si="32"/>
        <v>0</v>
      </c>
      <c r="O111" s="16"/>
      <c r="P111" s="16"/>
      <c r="Q111"/>
      <c r="R111"/>
      <c r="S111"/>
      <c r="T111" s="40"/>
      <c r="U111" s="40"/>
      <c r="V111" s="40" t="str">
        <f t="shared" si="30"/>
        <v/>
      </c>
      <c r="W111" s="40" t="str">
        <f t="shared" si="31"/>
        <v/>
      </c>
      <c r="X111" s="40"/>
      <c r="Y111" s="42"/>
      <c r="Z111" s="40"/>
      <c r="AA111" s="40"/>
      <c r="AB111" s="44"/>
      <c r="AC111" s="22"/>
    </row>
    <row r="112" spans="1:29" s="12" customFormat="1" ht="32.25" customHeight="1" x14ac:dyDescent="0.25">
      <c r="A112" s="16"/>
      <c r="B112" s="32"/>
      <c r="C112" s="16"/>
      <c r="D112" s="16"/>
      <c r="E112" s="16"/>
      <c r="F112" s="31"/>
      <c r="G112" s="31"/>
      <c r="H112" s="61"/>
      <c r="I112" s="16">
        <f t="shared" si="29"/>
        <v>0</v>
      </c>
      <c r="J112" s="16">
        <f t="shared" si="28"/>
        <v>0</v>
      </c>
      <c r="K112" s="16"/>
      <c r="L112" s="16">
        <v>1</v>
      </c>
      <c r="M112" s="16">
        <v>3</v>
      </c>
      <c r="N112" s="16">
        <f t="shared" si="32"/>
        <v>0</v>
      </c>
      <c r="O112" s="16"/>
      <c r="P112" s="16"/>
      <c r="Q112"/>
      <c r="R112"/>
      <c r="S112"/>
      <c r="T112" s="40"/>
      <c r="U112" s="40"/>
      <c r="V112" s="40" t="str">
        <f t="shared" si="30"/>
        <v/>
      </c>
      <c r="W112" s="40" t="str">
        <f t="shared" si="31"/>
        <v/>
      </c>
      <c r="X112" s="40"/>
      <c r="Y112" s="42"/>
      <c r="Z112" s="40"/>
      <c r="AA112" s="40"/>
      <c r="AB112" s="44"/>
      <c r="AC112" s="22"/>
    </row>
    <row r="113" spans="1:29" s="12" customFormat="1" ht="32.25" customHeight="1" x14ac:dyDescent="0.25">
      <c r="A113" s="16"/>
      <c r="B113" s="32"/>
      <c r="C113" s="16"/>
      <c r="D113" s="16"/>
      <c r="E113" s="16"/>
      <c r="F113" s="31"/>
      <c r="G113" s="31"/>
      <c r="H113" s="61"/>
      <c r="I113" s="16">
        <f t="shared" si="29"/>
        <v>0</v>
      </c>
      <c r="J113" s="16">
        <f t="shared" si="28"/>
        <v>0</v>
      </c>
      <c r="K113" s="16"/>
      <c r="L113" s="16">
        <v>1</v>
      </c>
      <c r="M113" s="16">
        <v>2</v>
      </c>
      <c r="N113" s="16">
        <f t="shared" si="32"/>
        <v>0</v>
      </c>
      <c r="O113" s="16"/>
      <c r="P113" s="16"/>
      <c r="Q113"/>
      <c r="R113"/>
      <c r="S113"/>
      <c r="T113" s="40"/>
      <c r="U113" s="40"/>
      <c r="V113" s="40" t="str">
        <f t="shared" si="30"/>
        <v/>
      </c>
      <c r="W113" s="40" t="str">
        <f t="shared" si="31"/>
        <v/>
      </c>
      <c r="X113" s="40"/>
      <c r="Y113" s="42"/>
      <c r="Z113" s="40"/>
      <c r="AA113" s="40"/>
      <c r="AB113" s="44"/>
      <c r="AC113" s="22"/>
    </row>
    <row r="114" spans="1:29" s="12" customFormat="1" ht="32.25" customHeight="1" x14ac:dyDescent="0.25">
      <c r="A114" s="16"/>
      <c r="B114" s="32"/>
      <c r="C114" s="16"/>
      <c r="D114" s="16"/>
      <c r="E114" s="16"/>
      <c r="F114" s="31"/>
      <c r="G114" s="31"/>
      <c r="H114" s="61"/>
      <c r="I114" s="16">
        <f t="shared" si="29"/>
        <v>0</v>
      </c>
      <c r="J114" s="16">
        <f t="shared" si="28"/>
        <v>0</v>
      </c>
      <c r="K114" s="16"/>
      <c r="L114" s="16">
        <v>1</v>
      </c>
      <c r="M114" s="16">
        <v>2</v>
      </c>
      <c r="N114" s="16">
        <f t="shared" si="32"/>
        <v>0</v>
      </c>
      <c r="O114" s="16"/>
      <c r="P114" s="16"/>
      <c r="Q114"/>
      <c r="R114"/>
      <c r="S114"/>
      <c r="T114" s="40"/>
      <c r="U114" s="40"/>
      <c r="V114" s="40" t="str">
        <f t="shared" si="30"/>
        <v/>
      </c>
      <c r="W114" s="40" t="str">
        <f t="shared" si="31"/>
        <v/>
      </c>
      <c r="X114" s="40"/>
      <c r="Y114" s="42"/>
      <c r="Z114" s="40"/>
      <c r="AA114" s="40"/>
      <c r="AB114" s="44"/>
      <c r="AC114" s="22"/>
    </row>
    <row r="115" spans="1:29" s="12" customFormat="1" ht="32.25" customHeight="1" x14ac:dyDescent="0.25">
      <c r="A115" s="16"/>
      <c r="B115" s="32"/>
      <c r="C115" s="16"/>
      <c r="D115" s="16"/>
      <c r="E115" s="16"/>
      <c r="F115" s="31"/>
      <c r="G115" s="31"/>
      <c r="H115" s="61"/>
      <c r="I115" s="16">
        <f t="shared" si="29"/>
        <v>0</v>
      </c>
      <c r="J115" s="16">
        <f t="shared" si="28"/>
        <v>0</v>
      </c>
      <c r="K115" s="16"/>
      <c r="L115" s="16">
        <v>1</v>
      </c>
      <c r="M115" s="16">
        <v>2</v>
      </c>
      <c r="N115" s="16">
        <f t="shared" si="32"/>
        <v>0</v>
      </c>
      <c r="O115" s="16"/>
      <c r="P115" s="16"/>
      <c r="Q115"/>
      <c r="R115"/>
      <c r="S115"/>
      <c r="T115" s="40"/>
      <c r="U115" s="40"/>
      <c r="V115" s="40" t="str">
        <f t="shared" si="30"/>
        <v/>
      </c>
      <c r="W115" s="40" t="str">
        <f t="shared" si="31"/>
        <v/>
      </c>
      <c r="X115" s="40"/>
      <c r="Y115" s="42"/>
      <c r="Z115" s="40"/>
      <c r="AA115" s="40"/>
      <c r="AB115" s="44"/>
      <c r="AC115" s="22"/>
    </row>
    <row r="116" spans="1:29" s="12" customFormat="1" ht="32.25" customHeight="1" x14ac:dyDescent="0.25">
      <c r="A116" s="16"/>
      <c r="B116" s="32"/>
      <c r="C116" s="32"/>
      <c r="D116" s="16"/>
      <c r="E116" s="16"/>
      <c r="F116" s="31"/>
      <c r="G116" s="31"/>
      <c r="H116" s="61"/>
      <c r="I116" s="16">
        <f t="shared" si="29"/>
        <v>0</v>
      </c>
      <c r="J116" s="16">
        <f t="shared" si="28"/>
        <v>0</v>
      </c>
      <c r="K116" s="16"/>
      <c r="L116" s="16">
        <v>1</v>
      </c>
      <c r="M116" s="16">
        <v>2</v>
      </c>
      <c r="N116" s="16">
        <f t="shared" si="32"/>
        <v>0</v>
      </c>
      <c r="O116" s="16"/>
      <c r="P116" s="16"/>
      <c r="Q116"/>
      <c r="R116"/>
      <c r="S116"/>
      <c r="T116" s="27"/>
      <c r="U116" s="27"/>
      <c r="V116" s="27"/>
      <c r="W116" s="27"/>
      <c r="X116" s="27"/>
      <c r="Y116" s="28"/>
      <c r="Z116" s="27"/>
      <c r="AA116" s="27"/>
      <c r="AB116" s="27"/>
      <c r="AC116" s="22"/>
    </row>
    <row r="117" spans="1:29" s="12" customFormat="1" ht="32.25" customHeight="1" x14ac:dyDescent="0.25">
      <c r="A117" s="16"/>
      <c r="B117" s="32"/>
      <c r="C117" s="16"/>
      <c r="D117" s="16"/>
      <c r="E117" s="16"/>
      <c r="F117" s="31"/>
      <c r="G117" s="31"/>
      <c r="H117" s="61"/>
      <c r="I117" s="16">
        <f t="shared" si="29"/>
        <v>0</v>
      </c>
      <c r="J117" s="16">
        <f t="shared" si="28"/>
        <v>0</v>
      </c>
      <c r="K117" s="16"/>
      <c r="L117" s="16">
        <v>4</v>
      </c>
      <c r="M117" s="16">
        <v>10</v>
      </c>
      <c r="N117" s="16">
        <f t="shared" si="32"/>
        <v>0</v>
      </c>
      <c r="O117" s="16"/>
      <c r="P117" s="16"/>
      <c r="Q117"/>
      <c r="R117"/>
      <c r="S117"/>
      <c r="T117" s="40"/>
      <c r="U117" s="40"/>
      <c r="V117" s="40" t="str">
        <f>IFERROR((VLOOKUP($U$9:$U$118,$C$9:$D$132,2,FALSE)),"")</f>
        <v/>
      </c>
      <c r="W117" s="40" t="str">
        <f>IFERROR((VLOOKUP($U$9:$U$118,$D$9:$F$132,2,FALSE)),"")</f>
        <v/>
      </c>
      <c r="X117" s="40"/>
      <c r="Y117" s="42"/>
      <c r="Z117" s="40"/>
      <c r="AA117" s="40"/>
      <c r="AB117" s="44"/>
      <c r="AC117" s="22"/>
    </row>
    <row r="118" spans="1:29" s="12" customFormat="1" ht="32.25" customHeight="1" x14ac:dyDescent="0.25">
      <c r="A118" s="16"/>
      <c r="B118" s="32"/>
      <c r="C118" s="16"/>
      <c r="D118" s="16"/>
      <c r="E118" s="16"/>
      <c r="F118" s="31"/>
      <c r="G118" s="31"/>
      <c r="H118" s="61"/>
      <c r="I118" s="16">
        <f t="shared" si="29"/>
        <v>0</v>
      </c>
      <c r="J118" s="16">
        <f t="shared" si="28"/>
        <v>0</v>
      </c>
      <c r="K118" s="16"/>
      <c r="L118" s="16">
        <v>4</v>
      </c>
      <c r="M118" s="16">
        <v>10</v>
      </c>
      <c r="N118" s="16">
        <f t="shared" si="32"/>
        <v>0</v>
      </c>
      <c r="O118" s="16"/>
      <c r="P118" s="16"/>
      <c r="Q118"/>
      <c r="R118"/>
      <c r="S118"/>
      <c r="T118" s="40"/>
      <c r="U118" s="40"/>
      <c r="V118" s="40" t="str">
        <f>IFERROR((VLOOKUP($U$9:$U$118,$C$9:$D$132,2,FALSE)),"")</f>
        <v/>
      </c>
      <c r="W118" s="40" t="str">
        <f>IFERROR((VLOOKUP($U$9:$U$118,$D$9:$F$132,2,FALSE)),"")</f>
        <v/>
      </c>
      <c r="X118" s="40"/>
      <c r="Y118" s="42"/>
      <c r="Z118" s="40"/>
      <c r="AA118" s="40"/>
      <c r="AB118" s="44"/>
      <c r="AC118" s="22"/>
    </row>
    <row r="119" spans="1:29" ht="32.25" customHeight="1" x14ac:dyDescent="0.25">
      <c r="A119" s="16"/>
      <c r="B119" s="32"/>
      <c r="C119" s="16"/>
      <c r="D119" s="16"/>
      <c r="E119" s="16"/>
      <c r="F119" s="31"/>
      <c r="G119" s="31"/>
      <c r="H119" s="61"/>
      <c r="I119" s="16">
        <f t="shared" si="29"/>
        <v>0</v>
      </c>
      <c r="J119" s="16">
        <f t="shared" si="28"/>
        <v>0</v>
      </c>
      <c r="K119" s="16"/>
      <c r="L119" s="16">
        <v>2</v>
      </c>
      <c r="M119" s="16">
        <v>10</v>
      </c>
      <c r="N119" s="16">
        <f t="shared" si="32"/>
        <v>0</v>
      </c>
      <c r="O119" s="16"/>
      <c r="P119" s="16"/>
      <c r="T119" s="52"/>
      <c r="U119" s="52"/>
      <c r="V119" s="52" t="str">
        <f>IFERROR((VLOOKUP($U$9:$U$118,$C$9:$D$132,2,FALSE)),"")</f>
        <v/>
      </c>
      <c r="W119" s="52" t="str">
        <f>IFERROR((VLOOKUP($U$9:$U$118,$D$9:$F$132,2,FALSE)),"")</f>
        <v/>
      </c>
      <c r="X119" s="52"/>
      <c r="Y119" s="54"/>
      <c r="Z119" s="52"/>
      <c r="AA119" s="52"/>
      <c r="AB119" s="55"/>
    </row>
    <row r="120" spans="1:29" ht="32.25" customHeight="1" x14ac:dyDescent="0.25">
      <c r="A120" s="16"/>
      <c r="B120" s="32"/>
      <c r="C120" s="16"/>
      <c r="D120" s="16"/>
      <c r="E120" s="16"/>
      <c r="F120" s="31"/>
      <c r="G120" s="31"/>
      <c r="H120" s="61"/>
      <c r="I120" s="16">
        <f t="shared" si="29"/>
        <v>0</v>
      </c>
      <c r="J120" s="16">
        <f t="shared" si="28"/>
        <v>0</v>
      </c>
      <c r="K120" s="16"/>
      <c r="L120" s="16">
        <v>2</v>
      </c>
      <c r="M120" s="16">
        <v>5</v>
      </c>
      <c r="N120" s="16">
        <f t="shared" si="32"/>
        <v>0</v>
      </c>
      <c r="O120" s="16"/>
      <c r="P120" s="16"/>
      <c r="T120" s="52"/>
      <c r="U120" s="52"/>
      <c r="V120" s="52" t="str">
        <f>IFERROR((VLOOKUP($U$9:$U$118,$C$9:$D$132,2,FALSE)),"")</f>
        <v/>
      </c>
      <c r="W120" s="52" t="str">
        <f>IFERROR((VLOOKUP($U$9:$U$118,$D$9:$F$132,2,FALSE)),"")</f>
        <v/>
      </c>
      <c r="X120" s="52"/>
      <c r="Y120" s="54"/>
      <c r="Z120" s="52"/>
      <c r="AA120" s="52"/>
      <c r="AB120" s="55"/>
    </row>
    <row r="121" spans="1:29" ht="32.25" customHeight="1" x14ac:dyDescent="0.25">
      <c r="A121" s="16"/>
      <c r="B121" s="32"/>
      <c r="C121" s="16"/>
      <c r="D121" s="16"/>
      <c r="E121" s="16"/>
      <c r="F121" s="31"/>
      <c r="G121" s="31"/>
      <c r="H121" s="61"/>
      <c r="I121" s="16">
        <f t="shared" si="29"/>
        <v>0</v>
      </c>
      <c r="J121" s="16">
        <f t="shared" si="28"/>
        <v>0</v>
      </c>
      <c r="K121" s="16"/>
      <c r="L121" s="16">
        <v>1</v>
      </c>
      <c r="M121" s="16">
        <v>2</v>
      </c>
      <c r="N121" s="16">
        <f t="shared" si="32"/>
        <v>0</v>
      </c>
      <c r="O121" s="16"/>
      <c r="P121" s="16"/>
      <c r="T121" s="52"/>
      <c r="U121" s="52"/>
      <c r="V121" s="52" t="str">
        <f>IFERROR((VLOOKUP($U$9:$U$118,$C$9:$D$132,2,FALSE)),"")</f>
        <v/>
      </c>
      <c r="W121" s="52" t="str">
        <f>IFERROR((VLOOKUP($U$9:$U$118,$D$9:$F$132,2,FALSE)),"")</f>
        <v/>
      </c>
      <c r="X121" s="52"/>
      <c r="Y121" s="54"/>
      <c r="Z121" s="52"/>
      <c r="AA121" s="52"/>
      <c r="AB121" s="55"/>
    </row>
    <row r="122" spans="1:29" ht="32.25" customHeight="1" x14ac:dyDescent="0.25">
      <c r="A122" s="16"/>
      <c r="B122" s="16"/>
      <c r="C122" s="16"/>
      <c r="D122" s="16"/>
      <c r="E122" s="16"/>
      <c r="F122" s="31"/>
      <c r="G122" s="31"/>
      <c r="H122" s="61"/>
      <c r="I122" s="16"/>
      <c r="J122" s="16"/>
      <c r="K122" s="16"/>
      <c r="L122" s="16"/>
      <c r="M122" s="16"/>
      <c r="N122" s="16"/>
      <c r="O122" s="16"/>
      <c r="P122" s="89"/>
    </row>
    <row r="123" spans="1:29" ht="32.25" customHeight="1" x14ac:dyDescent="0.25">
      <c r="A123" s="16"/>
      <c r="B123" s="16"/>
      <c r="C123" s="16"/>
      <c r="D123" s="16"/>
      <c r="E123" s="16"/>
      <c r="F123" s="31"/>
      <c r="G123" s="31"/>
      <c r="H123" s="61"/>
      <c r="I123" s="16">
        <f>+SUMIFS($X$9:$X$134,$T$9:$T$134,"ENTRADA",$U$9:$U$134,C123)</f>
        <v>0</v>
      </c>
      <c r="J123" s="16">
        <f>+SUMIFS($X$9:$X$134,$T$9:$T$134,"SALIDA",$U$9:$U$134,C123)</f>
        <v>0</v>
      </c>
      <c r="K123" s="16"/>
      <c r="L123" s="16">
        <v>1</v>
      </c>
      <c r="M123" s="16">
        <v>2</v>
      </c>
      <c r="N123" s="16">
        <f>K123+I123-J123</f>
        <v>0</v>
      </c>
      <c r="O123" s="16"/>
      <c r="P123" s="89"/>
    </row>
    <row r="124" spans="1:29" ht="32.25" customHeight="1" x14ac:dyDescent="0.25">
      <c r="A124" s="16"/>
      <c r="B124" s="16"/>
      <c r="C124" s="16"/>
      <c r="D124" s="16"/>
      <c r="E124" s="16"/>
      <c r="F124" s="31"/>
      <c r="G124" s="31"/>
      <c r="H124" s="61"/>
      <c r="I124" s="16"/>
      <c r="J124" s="16"/>
      <c r="K124" s="16"/>
      <c r="L124" s="16"/>
      <c r="M124" s="16"/>
      <c r="N124" s="16"/>
      <c r="O124" s="16"/>
      <c r="P124" s="89"/>
    </row>
    <row r="125" spans="1:29" ht="32.25" customHeight="1" x14ac:dyDescent="0.25">
      <c r="A125" s="16"/>
      <c r="B125" s="16"/>
      <c r="C125" s="16"/>
      <c r="D125" s="16"/>
      <c r="E125" s="16"/>
      <c r="F125" s="31"/>
      <c r="G125" s="31"/>
      <c r="H125" s="61"/>
      <c r="I125" s="16">
        <f>+SUMIFS($X$9:$X$134,$T$9:$T$134,"ENTRADA",$U$9:$U$134,C125)</f>
        <v>0</v>
      </c>
      <c r="J125" s="16">
        <f>+SUMIFS($X$9:$X$134,$T$9:$T$134,"SALIDA",$U$9:$U$134,C125)</f>
        <v>0</v>
      </c>
      <c r="K125" s="16"/>
      <c r="L125" s="16">
        <v>1</v>
      </c>
      <c r="M125" s="16">
        <v>2</v>
      </c>
      <c r="N125" s="16">
        <f>K125+I125-J125</f>
        <v>0</v>
      </c>
      <c r="O125" s="16"/>
      <c r="P125" s="89"/>
    </row>
    <row r="126" spans="1:29" ht="32.25" customHeight="1" x14ac:dyDescent="0.25">
      <c r="A126" s="16"/>
      <c r="B126" s="16"/>
      <c r="C126" s="16"/>
      <c r="D126" s="16"/>
      <c r="E126" s="16"/>
      <c r="F126" s="31"/>
      <c r="G126" s="31"/>
      <c r="H126" s="61"/>
      <c r="I126" s="16"/>
      <c r="J126" s="16"/>
      <c r="K126" s="16"/>
      <c r="L126" s="16"/>
      <c r="M126" s="16"/>
      <c r="N126" s="16"/>
      <c r="O126" s="16"/>
      <c r="P126" s="89"/>
    </row>
    <row r="127" spans="1:29" ht="32.25" customHeight="1" x14ac:dyDescent="0.25">
      <c r="A127" s="16"/>
      <c r="B127" s="16"/>
      <c r="C127" s="16"/>
      <c r="D127" s="16"/>
      <c r="E127" s="16"/>
      <c r="F127" s="31"/>
      <c r="G127" s="31"/>
      <c r="H127" s="61"/>
      <c r="I127" s="16">
        <f>+SUMIFS($X$9:$X$134,$T$9:$T$134,"ENTRADA",$U$9:$U$134,C127)</f>
        <v>0</v>
      </c>
      <c r="J127" s="16">
        <f>+SUMIFS($X$9:$X$134,$T$9:$T$134,"SALIDA",$U$9:$U$134,C127)</f>
        <v>0</v>
      </c>
      <c r="K127" s="16"/>
      <c r="L127" s="16">
        <v>1</v>
      </c>
      <c r="M127" s="16">
        <v>2</v>
      </c>
      <c r="N127" s="16">
        <f>K127+I127-J127</f>
        <v>0</v>
      </c>
      <c r="O127" s="16"/>
      <c r="P127" s="89"/>
    </row>
    <row r="128" spans="1:29" ht="32.25" customHeight="1" x14ac:dyDescent="0.25">
      <c r="A128" s="16"/>
      <c r="B128" s="16"/>
      <c r="C128" s="16"/>
      <c r="D128" s="16"/>
      <c r="E128" s="16"/>
      <c r="F128" s="31"/>
      <c r="G128" s="31"/>
      <c r="H128" s="61"/>
      <c r="I128" s="16"/>
      <c r="J128" s="16"/>
      <c r="K128" s="16"/>
      <c r="L128" s="16"/>
      <c r="M128" s="16"/>
      <c r="N128" s="16"/>
      <c r="O128" s="16"/>
      <c r="P128" s="89"/>
    </row>
    <row r="129" spans="1:16" ht="32.25" customHeight="1" x14ac:dyDescent="0.25">
      <c r="A129" s="16"/>
      <c r="B129" s="16"/>
      <c r="C129" s="16"/>
      <c r="D129" s="16"/>
      <c r="E129" s="16"/>
      <c r="F129" s="31"/>
      <c r="G129" s="31"/>
      <c r="H129" s="61"/>
      <c r="I129" s="16">
        <f>+SUMIFS($X$9:$X$134,$T$9:$T$134,"ENTRADA",$U$9:$U$134,C129)</f>
        <v>0</v>
      </c>
      <c r="J129" s="16">
        <f>+SUMIFS($X$9:$X$134,$T$9:$T$134,"SALIDA",$U$9:$U$134,C129)</f>
        <v>0</v>
      </c>
      <c r="K129" s="16"/>
      <c r="L129" s="16">
        <v>1</v>
      </c>
      <c r="M129" s="16">
        <v>2</v>
      </c>
      <c r="N129" s="16">
        <f>K129+I129-J129</f>
        <v>0</v>
      </c>
      <c r="O129" s="16"/>
      <c r="P129" s="89"/>
    </row>
    <row r="130" spans="1:16" ht="32.25" customHeight="1" x14ac:dyDescent="0.25">
      <c r="A130" s="16"/>
      <c r="B130" s="16"/>
      <c r="C130" s="16"/>
      <c r="D130" s="16"/>
      <c r="E130" s="16"/>
      <c r="F130" s="31"/>
      <c r="G130" s="31"/>
      <c r="H130" s="61"/>
      <c r="I130" s="16"/>
      <c r="J130" s="16"/>
      <c r="K130" s="16"/>
      <c r="L130" s="16"/>
      <c r="M130" s="16"/>
      <c r="N130" s="16"/>
      <c r="O130" s="16"/>
      <c r="P130" s="89"/>
    </row>
    <row r="131" spans="1:16" ht="32.25" customHeight="1" x14ac:dyDescent="0.25">
      <c r="A131" s="16"/>
      <c r="B131" s="16"/>
      <c r="C131" s="16"/>
      <c r="D131" s="16"/>
      <c r="E131" s="16"/>
      <c r="F131" s="31"/>
      <c r="G131" s="31"/>
      <c r="H131" s="61"/>
      <c r="I131" s="16"/>
      <c r="J131" s="16"/>
      <c r="K131" s="16"/>
      <c r="L131" s="16"/>
      <c r="M131" s="16"/>
      <c r="N131" s="16"/>
      <c r="O131" s="16"/>
      <c r="P131" s="16"/>
    </row>
    <row r="132" spans="1:16" ht="32.25" customHeight="1" x14ac:dyDescent="0.25">
      <c r="A132" s="16"/>
      <c r="B132" s="16"/>
      <c r="C132" s="16"/>
      <c r="D132" s="16"/>
      <c r="E132" s="16"/>
      <c r="F132" s="31"/>
      <c r="G132" s="31"/>
      <c r="H132" s="61"/>
      <c r="I132" s="16"/>
      <c r="J132" s="16"/>
      <c r="K132" s="16"/>
      <c r="L132" s="16"/>
      <c r="M132" s="16"/>
      <c r="N132" s="16"/>
      <c r="O132" s="16"/>
      <c r="P132" s="16"/>
    </row>
    <row r="133" spans="1:16" ht="32.25" customHeight="1" x14ac:dyDescent="0.25">
      <c r="B133" s="36" t="s">
        <v>965</v>
      </c>
      <c r="C133" s="36">
        <v>17.582599999999999</v>
      </c>
      <c r="H133" s="61"/>
      <c r="N133" s="16"/>
    </row>
    <row r="134" spans="1:16" ht="32.25" customHeight="1" x14ac:dyDescent="0.25">
      <c r="H134" s="61"/>
      <c r="N134" s="16"/>
    </row>
    <row r="135" spans="1:16" ht="32.25" customHeight="1" x14ac:dyDescent="0.25">
      <c r="H135" s="56"/>
      <c r="N135" s="16"/>
    </row>
    <row r="136" spans="1:16" ht="32.25" customHeight="1" x14ac:dyDescent="0.25">
      <c r="H136" s="56"/>
      <c r="N136" s="16"/>
    </row>
    <row r="137" spans="1:16" ht="32.25" customHeight="1" x14ac:dyDescent="0.25">
      <c r="N137" s="16"/>
    </row>
    <row r="138" spans="1:16" ht="32.25" customHeight="1" x14ac:dyDescent="0.25">
      <c r="N138" s="16"/>
    </row>
    <row r="139" spans="1:16" ht="32.25" customHeight="1" x14ac:dyDescent="0.25">
      <c r="N139" s="16"/>
    </row>
    <row r="140" spans="1:16" ht="32.25" customHeight="1" x14ac:dyDescent="0.25">
      <c r="N140" s="16"/>
    </row>
    <row r="141" spans="1:16" ht="32.25" customHeight="1" x14ac:dyDescent="0.25">
      <c r="N141" s="16"/>
    </row>
    <row r="142" spans="1:16" ht="32.25" customHeight="1" x14ac:dyDescent="0.25">
      <c r="N142" s="16"/>
    </row>
    <row r="143" spans="1:16" ht="32.25" customHeight="1" x14ac:dyDescent="0.25">
      <c r="N143" s="16"/>
    </row>
    <row r="144" spans="1:16" ht="32.25" customHeight="1" x14ac:dyDescent="0.25">
      <c r="N144" s="16"/>
    </row>
    <row r="145" spans="14:14" ht="32.25" customHeight="1" x14ac:dyDescent="0.25">
      <c r="N145" s="16"/>
    </row>
    <row r="146" spans="14:14" ht="32.25" customHeight="1" x14ac:dyDescent="0.25">
      <c r="N146" s="16"/>
    </row>
    <row r="147" spans="14:14" ht="32.25" customHeight="1" x14ac:dyDescent="0.25">
      <c r="N147" s="16"/>
    </row>
    <row r="148" spans="14:14" ht="32.25" customHeight="1" x14ac:dyDescent="0.25">
      <c r="N148" s="16"/>
    </row>
  </sheetData>
  <autoFilter ref="A8:AB133">
    <sortState ref="A10:AB133">
      <sortCondition ref="O8:O133"/>
    </sortState>
  </autoFilter>
  <mergeCells count="28">
    <mergeCell ref="AB7:AB8"/>
    <mergeCell ref="N7:N8"/>
    <mergeCell ref="O7:O8"/>
    <mergeCell ref="P7:P8"/>
    <mergeCell ref="T7:T8"/>
    <mergeCell ref="U7:U8"/>
    <mergeCell ref="V7:V8"/>
    <mergeCell ref="W7:W8"/>
    <mergeCell ref="X7:X8"/>
    <mergeCell ref="Y7:Y8"/>
    <mergeCell ref="Z7:Z8"/>
    <mergeCell ref="AA7:AA8"/>
    <mergeCell ref="M7:M8"/>
    <mergeCell ref="A1:P2"/>
    <mergeCell ref="A3:L6"/>
    <mergeCell ref="M3:P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</mergeCells>
  <conditionalFormatting sqref="N9:N24 N27:N28 N31:N38 N41:N42 N55:N68 N75:N120 N44:N52">
    <cfRule type="cellIs" dxfId="137" priority="34" operator="equal">
      <formula>$L$9</formula>
    </cfRule>
    <cfRule type="cellIs" dxfId="136" priority="35" operator="lessThan">
      <formula>$L$9</formula>
    </cfRule>
  </conditionalFormatting>
  <conditionalFormatting sqref="N71:N72 N43">
    <cfRule type="cellIs" dxfId="135" priority="30" operator="greaterThan">
      <formula>$L$9</formula>
    </cfRule>
    <cfRule type="cellIs" dxfId="134" priority="31" operator="equal">
      <formula>$L$9</formula>
    </cfRule>
    <cfRule type="cellIs" dxfId="133" priority="32" operator="lessThan">
      <formula>$L$9</formula>
    </cfRule>
  </conditionalFormatting>
  <conditionalFormatting sqref="N25:N26">
    <cfRule type="cellIs" dxfId="132" priority="27" operator="greaterThan">
      <formula>$L$9</formula>
    </cfRule>
    <cfRule type="cellIs" dxfId="131" priority="28" operator="equal">
      <formula>$L$9</formula>
    </cfRule>
    <cfRule type="cellIs" dxfId="130" priority="29" operator="lessThan">
      <formula>$L$9</formula>
    </cfRule>
  </conditionalFormatting>
  <conditionalFormatting sqref="T73:T118 T23:T70">
    <cfRule type="containsText" dxfId="129" priority="25" operator="containsText" text="SALIDA">
      <formula>NOT(ISERROR(SEARCH("SALIDA",T23)))</formula>
    </cfRule>
    <cfRule type="containsText" dxfId="128" priority="26" operator="containsText" text="ENTRADA">
      <formula>NOT(ISERROR(SEARCH("ENTRADA",T23)))</formula>
    </cfRule>
  </conditionalFormatting>
  <conditionalFormatting sqref="N53:N54">
    <cfRule type="cellIs" dxfId="127" priority="22" operator="greaterThan">
      <formula>$L$9</formula>
    </cfRule>
    <cfRule type="cellIs" dxfId="126" priority="23" operator="equal">
      <formula>$L$9</formula>
    </cfRule>
    <cfRule type="cellIs" dxfId="125" priority="24" operator="lessThan">
      <formula>$L$9</formula>
    </cfRule>
  </conditionalFormatting>
  <conditionalFormatting sqref="N29:N30">
    <cfRule type="cellIs" dxfId="124" priority="19" operator="greaterThan">
      <formula>$L$9</formula>
    </cfRule>
    <cfRule type="cellIs" dxfId="123" priority="20" operator="equal">
      <formula>$L$9</formula>
    </cfRule>
    <cfRule type="cellIs" dxfId="122" priority="21" operator="lessThan">
      <formula>$L$9</formula>
    </cfRule>
  </conditionalFormatting>
  <conditionalFormatting sqref="N69:N70">
    <cfRule type="cellIs" dxfId="121" priority="16" operator="greaterThan">
      <formula>$L$9</formula>
    </cfRule>
    <cfRule type="cellIs" dxfId="120" priority="17" operator="equal">
      <formula>$L$9</formula>
    </cfRule>
    <cfRule type="cellIs" dxfId="119" priority="18" operator="lessThan">
      <formula>$L$9</formula>
    </cfRule>
  </conditionalFormatting>
  <conditionalFormatting sqref="N73:N74">
    <cfRule type="cellIs" dxfId="118" priority="13" operator="greaterThan">
      <formula>$L$9</formula>
    </cfRule>
    <cfRule type="cellIs" dxfId="117" priority="14" operator="equal">
      <formula>$L$9</formula>
    </cfRule>
    <cfRule type="cellIs" dxfId="116" priority="15" operator="lessThan">
      <formula>$L$9</formula>
    </cfRule>
  </conditionalFormatting>
  <conditionalFormatting sqref="T71:T72">
    <cfRule type="containsText" dxfId="115" priority="11" operator="containsText" text="SALIDA">
      <formula>NOT(ISERROR(SEARCH("SALIDA",T71)))</formula>
    </cfRule>
    <cfRule type="containsText" dxfId="114" priority="12" operator="containsText" text="ENTRADA">
      <formula>NOT(ISERROR(SEARCH("ENTRADA",T71)))</formula>
    </cfRule>
  </conditionalFormatting>
  <conditionalFormatting sqref="T9:T20">
    <cfRule type="containsText" dxfId="113" priority="9" operator="containsText" text="SALIDA">
      <formula>NOT(ISERROR(SEARCH("SALIDA",T9)))</formula>
    </cfRule>
    <cfRule type="containsText" dxfId="112" priority="10" operator="containsText" text="ENTRADA">
      <formula>NOT(ISERROR(SEARCH("ENTRADA",T9)))</formula>
    </cfRule>
  </conditionalFormatting>
  <conditionalFormatting sqref="N39:N40">
    <cfRule type="cellIs" dxfId="111" priority="6" operator="greaterThan">
      <formula>$L$9</formula>
    </cfRule>
    <cfRule type="cellIs" dxfId="110" priority="7" operator="equal">
      <formula>$L$9</formula>
    </cfRule>
    <cfRule type="cellIs" dxfId="109" priority="8" operator="lessThan">
      <formula>$L$9</formula>
    </cfRule>
  </conditionalFormatting>
  <conditionalFormatting sqref="T21:T22">
    <cfRule type="containsText" dxfId="108" priority="4" operator="containsText" text="SALIDA">
      <formula>NOT(ISERROR(SEARCH("SALIDA",T21)))</formula>
    </cfRule>
    <cfRule type="containsText" dxfId="107" priority="5" operator="containsText" text="ENTRADA">
      <formula>NOT(ISERROR(SEARCH("ENTRADA",T21)))</formula>
    </cfRule>
  </conditionalFormatting>
  <conditionalFormatting sqref="N131:N134 N9:N120">
    <cfRule type="cellIs" dxfId="106" priority="33" operator="greaterThan">
      <formula>$L$9</formula>
    </cfRule>
  </conditionalFormatting>
  <conditionalFormatting sqref="N121:N130">
    <cfRule type="cellIs" dxfId="105" priority="1" operator="equal">
      <formula>$L$9</formula>
    </cfRule>
    <cfRule type="cellIs" dxfId="104" priority="2" operator="lessThan">
      <formula>$L$9</formula>
    </cfRule>
    <cfRule type="cellIs" dxfId="103" priority="3" operator="greaterThan">
      <formula>$L$9</formula>
    </cfRule>
  </conditionalFormatting>
  <pageMargins left="0.70866141732283472" right="0.70866141732283472" top="0.74803149606299213" bottom="0.74803149606299213" header="0.31496062992125984" footer="0.31496062992125984"/>
  <pageSetup scale="28" orientation="portrait" r:id="rId1"/>
  <rowBreaks count="2" manualBreakCount="2">
    <brk id="68" max="27" man="1"/>
    <brk id="114" max="16383" man="1"/>
  </rowBreaks>
  <colBreaks count="1" manualBreakCount="1">
    <brk id="1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7"/>
  <sheetViews>
    <sheetView view="pageBreakPreview" topLeftCell="H3" zoomScale="55" zoomScaleNormal="55" zoomScaleSheetLayoutView="55" workbookViewId="0">
      <selection activeCell="W14" sqref="W14"/>
    </sheetView>
  </sheetViews>
  <sheetFormatPr baseColWidth="10" defaultRowHeight="32.25" customHeight="1" x14ac:dyDescent="0.25"/>
  <cols>
    <col min="1" max="1" width="15.7109375" style="38" customWidth="1"/>
    <col min="2" max="2" width="30.7109375" style="38" customWidth="1"/>
    <col min="3" max="3" width="20.7109375" style="38" customWidth="1"/>
    <col min="4" max="5" width="30.7109375" style="38" customWidth="1"/>
    <col min="6" max="7" width="17" style="38" customWidth="1"/>
    <col min="8" max="8" width="27.85546875" style="30" customWidth="1"/>
    <col min="9" max="11" width="15.7109375" style="38" customWidth="1"/>
    <col min="12" max="13" width="10.7109375" style="38" customWidth="1"/>
    <col min="14" max="15" width="15.7109375" style="38" customWidth="1"/>
    <col min="16" max="16" width="30.7109375" style="38" customWidth="1"/>
    <col min="20" max="20" width="29" style="22" customWidth="1"/>
    <col min="21" max="21" width="16.7109375" style="22" customWidth="1"/>
    <col min="22" max="22" width="37.85546875" style="22" customWidth="1"/>
    <col min="23" max="23" width="30.5703125" style="22" customWidth="1"/>
    <col min="24" max="24" width="16.85546875" style="22" customWidth="1"/>
    <col min="25" max="25" width="24.42578125" style="23" customWidth="1"/>
    <col min="26" max="26" width="31.28515625" style="22" customWidth="1"/>
    <col min="27" max="27" width="20.42578125" style="22" customWidth="1"/>
    <col min="28" max="28" width="14.7109375" style="22" customWidth="1"/>
    <col min="29" max="29" width="11.42578125" style="22"/>
  </cols>
  <sheetData>
    <row r="1" spans="1:29" ht="32.25" customHeight="1" x14ac:dyDescent="0.25">
      <c r="A1" s="281" t="s">
        <v>11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Y1" s="22"/>
    </row>
    <row r="2" spans="1:29" ht="32.25" customHeight="1" x14ac:dyDescent="0.25">
      <c r="A2" s="281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Y2" s="22"/>
    </row>
    <row r="3" spans="1:29" ht="32.25" customHeight="1" x14ac:dyDescent="0.25">
      <c r="A3" s="262" t="s">
        <v>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3" t="s">
        <v>623</v>
      </c>
      <c r="N3" s="263"/>
      <c r="O3" s="263"/>
      <c r="P3" s="263"/>
      <c r="Y3" s="22"/>
    </row>
    <row r="4" spans="1:29" ht="32.25" customHeight="1" x14ac:dyDescent="0.25">
      <c r="A4" s="262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3"/>
      <c r="N4" s="263"/>
      <c r="O4" s="263"/>
      <c r="P4" s="263"/>
      <c r="Y4" s="22"/>
    </row>
    <row r="5" spans="1:29" ht="32.25" customHeight="1" x14ac:dyDescent="0.25">
      <c r="A5" s="262"/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3"/>
      <c r="N5" s="263"/>
      <c r="O5" s="263"/>
      <c r="P5" s="263"/>
      <c r="Y5" s="22"/>
    </row>
    <row r="6" spans="1:29" ht="32.25" customHeight="1" x14ac:dyDescent="0.25">
      <c r="A6" s="262"/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3"/>
      <c r="N6" s="263"/>
      <c r="O6" s="263"/>
      <c r="P6" s="263"/>
      <c r="Y6" s="22"/>
    </row>
    <row r="7" spans="1:29" ht="32.25" customHeight="1" x14ac:dyDescent="0.25">
      <c r="A7" s="250" t="s">
        <v>9</v>
      </c>
      <c r="B7" s="250" t="s">
        <v>10</v>
      </c>
      <c r="C7" s="250" t="s">
        <v>6</v>
      </c>
      <c r="D7" s="250" t="s">
        <v>5</v>
      </c>
      <c r="E7" s="250" t="s">
        <v>1146</v>
      </c>
      <c r="F7" s="250" t="s">
        <v>966</v>
      </c>
      <c r="G7" s="250" t="s">
        <v>967</v>
      </c>
      <c r="H7" s="273" t="s">
        <v>987</v>
      </c>
      <c r="I7" s="250" t="s">
        <v>1</v>
      </c>
      <c r="J7" s="250" t="s">
        <v>7</v>
      </c>
      <c r="K7" s="273" t="s">
        <v>818</v>
      </c>
      <c r="L7" s="267" t="s">
        <v>2</v>
      </c>
      <c r="M7" s="269" t="s">
        <v>3</v>
      </c>
      <c r="N7" s="275" t="s">
        <v>788</v>
      </c>
      <c r="O7" s="250" t="s">
        <v>8</v>
      </c>
      <c r="P7" s="250" t="s">
        <v>4</v>
      </c>
      <c r="T7" s="284" t="s">
        <v>819</v>
      </c>
      <c r="U7" s="284" t="s">
        <v>825</v>
      </c>
      <c r="V7" s="284" t="s">
        <v>821</v>
      </c>
      <c r="W7" s="284" t="s">
        <v>963</v>
      </c>
      <c r="X7" s="284" t="s">
        <v>822</v>
      </c>
      <c r="Y7" s="284" t="s">
        <v>964</v>
      </c>
      <c r="Z7" s="284" t="s">
        <v>1386</v>
      </c>
      <c r="AA7" s="284" t="s">
        <v>827</v>
      </c>
      <c r="AB7" s="282" t="s">
        <v>824</v>
      </c>
    </row>
    <row r="8" spans="1:29" ht="32.25" customHeight="1" x14ac:dyDescent="0.25">
      <c r="A8" s="250"/>
      <c r="B8" s="250"/>
      <c r="C8" s="250"/>
      <c r="D8" s="250"/>
      <c r="E8" s="250"/>
      <c r="F8" s="250"/>
      <c r="G8" s="250"/>
      <c r="H8" s="273"/>
      <c r="I8" s="250"/>
      <c r="J8" s="250"/>
      <c r="K8" s="273"/>
      <c r="L8" s="267"/>
      <c r="M8" s="269"/>
      <c r="N8" s="275"/>
      <c r="O8" s="250"/>
      <c r="P8" s="250"/>
      <c r="T8" s="285"/>
      <c r="U8" s="285"/>
      <c r="V8" s="285"/>
      <c r="W8" s="285"/>
      <c r="X8" s="285"/>
      <c r="Y8" s="285"/>
      <c r="Z8" s="285"/>
      <c r="AA8" s="285"/>
      <c r="AB8" s="283"/>
    </row>
    <row r="9" spans="1:29" s="12" customFormat="1" ht="32.25" customHeight="1" x14ac:dyDescent="0.2">
      <c r="A9" s="16"/>
      <c r="B9" s="32" t="s">
        <v>624</v>
      </c>
      <c r="C9" s="16" t="s">
        <v>626</v>
      </c>
      <c r="D9" s="16" t="s">
        <v>625</v>
      </c>
      <c r="E9" s="16" t="s">
        <v>1148</v>
      </c>
      <c r="F9" s="31">
        <v>201.93</v>
      </c>
      <c r="G9" s="31"/>
      <c r="H9" s="25" t="s">
        <v>1226</v>
      </c>
      <c r="I9" s="16">
        <f t="shared" ref="I9:I28" si="0">+SUMIFS($X$9:$X$118,$T$9:$T$118,"ENTRADA",$U$9:$U$118,C9)</f>
        <v>0</v>
      </c>
      <c r="J9" s="16">
        <f t="shared" ref="J9:J28" si="1">+SUMIFS($X$9:$X$118,$T$9:$T$118,"SALIDA",$U$9:$U$118,C9)</f>
        <v>0</v>
      </c>
      <c r="K9" s="16">
        <v>9</v>
      </c>
      <c r="L9" s="16">
        <v>2</v>
      </c>
      <c r="M9" s="16">
        <v>10</v>
      </c>
      <c r="N9" s="16">
        <f t="shared" ref="N9:N40" si="2">K9+I9-J9</f>
        <v>9</v>
      </c>
      <c r="O9" s="16" t="s">
        <v>627</v>
      </c>
      <c r="P9" s="16"/>
      <c r="T9" s="40" t="s">
        <v>1216</v>
      </c>
      <c r="U9" s="47" t="s">
        <v>660</v>
      </c>
      <c r="V9" s="40" t="str">
        <f t="shared" ref="V9:V16" si="3">IFERROR((VLOOKUP($U$9:$U$118,$C$9:$D$141,2,FALSE)),"")</f>
        <v>AFM30-03D-A</v>
      </c>
      <c r="W9" s="42">
        <f t="shared" ref="W9:W16" si="4">IFERROR((VLOOKUP($V$9:$V$200,$D$9:$F$209,3,FALSE)),"")</f>
        <v>1423</v>
      </c>
      <c r="X9" s="40">
        <v>3</v>
      </c>
      <c r="Y9" s="42">
        <f t="shared" ref="Y9:Y16" si="5">W9*X9</f>
        <v>4269</v>
      </c>
      <c r="Z9" s="40" t="s">
        <v>891</v>
      </c>
      <c r="AA9" s="40"/>
      <c r="AB9" s="44">
        <v>45539</v>
      </c>
      <c r="AC9" s="22"/>
    </row>
    <row r="10" spans="1:29" s="12" customFormat="1" ht="32.25" customHeight="1" x14ac:dyDescent="0.2">
      <c r="A10" s="16"/>
      <c r="B10" s="32" t="s">
        <v>624</v>
      </c>
      <c r="C10" s="16" t="s">
        <v>629</v>
      </c>
      <c r="D10" s="16" t="s">
        <v>628</v>
      </c>
      <c r="E10" s="16" t="s">
        <v>1148</v>
      </c>
      <c r="F10" s="31">
        <v>306.94</v>
      </c>
      <c r="G10" s="31"/>
      <c r="H10" s="25" t="s">
        <v>1226</v>
      </c>
      <c r="I10" s="16">
        <f t="shared" si="0"/>
        <v>0</v>
      </c>
      <c r="J10" s="16">
        <f t="shared" si="1"/>
        <v>0</v>
      </c>
      <c r="K10" s="16">
        <v>11</v>
      </c>
      <c r="L10" s="16">
        <v>2</v>
      </c>
      <c r="M10" s="16">
        <v>10</v>
      </c>
      <c r="N10" s="16">
        <f t="shared" si="2"/>
        <v>11</v>
      </c>
      <c r="O10" s="16" t="s">
        <v>627</v>
      </c>
      <c r="P10" s="16"/>
      <c r="T10" s="40" t="s">
        <v>1216</v>
      </c>
      <c r="U10" s="45" t="s">
        <v>838</v>
      </c>
      <c r="V10" s="40" t="str">
        <f t="shared" si="3"/>
        <v>AF30-N03C-Z-A</v>
      </c>
      <c r="W10" s="42">
        <f t="shared" si="4"/>
        <v>603.77</v>
      </c>
      <c r="X10" s="40">
        <v>3</v>
      </c>
      <c r="Y10" s="42">
        <f t="shared" si="5"/>
        <v>1811.31</v>
      </c>
      <c r="Z10" s="40" t="s">
        <v>891</v>
      </c>
      <c r="AA10" s="46"/>
      <c r="AB10" s="44">
        <v>45539</v>
      </c>
      <c r="AC10" s="22"/>
    </row>
    <row r="11" spans="1:29" s="12" customFormat="1" ht="32.25" customHeight="1" x14ac:dyDescent="0.2">
      <c r="A11" s="16"/>
      <c r="B11" s="32" t="s">
        <v>624</v>
      </c>
      <c r="C11" s="16" t="s">
        <v>631</v>
      </c>
      <c r="D11" s="16" t="s">
        <v>630</v>
      </c>
      <c r="E11" s="16" t="s">
        <v>1148</v>
      </c>
      <c r="F11" s="31">
        <v>396</v>
      </c>
      <c r="G11" s="31"/>
      <c r="H11" s="25" t="s">
        <v>1226</v>
      </c>
      <c r="I11" s="16">
        <f t="shared" si="0"/>
        <v>0</v>
      </c>
      <c r="J11" s="16">
        <f t="shared" si="1"/>
        <v>0</v>
      </c>
      <c r="K11" s="16">
        <v>6</v>
      </c>
      <c r="L11" s="16">
        <v>2</v>
      </c>
      <c r="M11" s="16">
        <v>10</v>
      </c>
      <c r="N11" s="16">
        <f t="shared" si="2"/>
        <v>6</v>
      </c>
      <c r="O11" s="16" t="s">
        <v>627</v>
      </c>
      <c r="P11" s="16"/>
      <c r="T11" s="40" t="s">
        <v>1216</v>
      </c>
      <c r="U11" s="47" t="s">
        <v>1076</v>
      </c>
      <c r="V11" s="40" t="str">
        <f t="shared" si="3"/>
        <v>VX210ZZ2AX276</v>
      </c>
      <c r="W11" s="42">
        <f t="shared" si="4"/>
        <v>925.32</v>
      </c>
      <c r="X11" s="40">
        <v>2</v>
      </c>
      <c r="Y11" s="42">
        <f t="shared" si="5"/>
        <v>1850.64</v>
      </c>
      <c r="Z11" s="40" t="s">
        <v>891</v>
      </c>
      <c r="AA11" s="40"/>
      <c r="AB11" s="44">
        <v>45539</v>
      </c>
      <c r="AC11" s="22"/>
    </row>
    <row r="12" spans="1:29" s="12" customFormat="1" ht="32.25" customHeight="1" x14ac:dyDescent="0.2">
      <c r="A12" s="16"/>
      <c r="B12" s="32" t="s">
        <v>624</v>
      </c>
      <c r="C12" s="16" t="s">
        <v>1372</v>
      </c>
      <c r="D12" s="16" t="s">
        <v>640</v>
      </c>
      <c r="E12" s="16" t="s">
        <v>1148</v>
      </c>
      <c r="F12" s="31">
        <v>282.33</v>
      </c>
      <c r="G12" s="31"/>
      <c r="H12" s="25" t="s">
        <v>1226</v>
      </c>
      <c r="I12" s="16">
        <f t="shared" si="0"/>
        <v>0</v>
      </c>
      <c r="J12" s="16">
        <f t="shared" si="1"/>
        <v>0</v>
      </c>
      <c r="K12" s="16">
        <v>26</v>
      </c>
      <c r="L12" s="16">
        <v>2</v>
      </c>
      <c r="M12" s="16">
        <v>15</v>
      </c>
      <c r="N12" s="16">
        <f t="shared" si="2"/>
        <v>26</v>
      </c>
      <c r="O12" s="16" t="s">
        <v>639</v>
      </c>
      <c r="P12" s="16"/>
      <c r="T12" s="40" t="s">
        <v>1216</v>
      </c>
      <c r="U12" s="32" t="s">
        <v>989</v>
      </c>
      <c r="V12" s="40" t="str">
        <f t="shared" si="3"/>
        <v>VBA11A-02GN</v>
      </c>
      <c r="W12" s="42">
        <f t="shared" si="4"/>
        <v>3802.85</v>
      </c>
      <c r="X12" s="40">
        <v>3</v>
      </c>
      <c r="Y12" s="42">
        <f t="shared" si="5"/>
        <v>11408.55</v>
      </c>
      <c r="Z12" s="40" t="s">
        <v>891</v>
      </c>
      <c r="AA12" s="40"/>
      <c r="AB12" s="44">
        <v>45539</v>
      </c>
      <c r="AC12" s="22"/>
    </row>
    <row r="13" spans="1:29" s="12" customFormat="1" ht="32.25" customHeight="1" x14ac:dyDescent="0.2">
      <c r="A13" s="16"/>
      <c r="B13" s="32" t="s">
        <v>624</v>
      </c>
      <c r="C13" s="16" t="s">
        <v>632</v>
      </c>
      <c r="D13" s="16" t="s">
        <v>632</v>
      </c>
      <c r="E13" s="16" t="s">
        <v>1148</v>
      </c>
      <c r="F13" s="31">
        <v>784</v>
      </c>
      <c r="G13" s="31"/>
      <c r="H13" s="25" t="s">
        <v>1226</v>
      </c>
      <c r="I13" s="16">
        <f t="shared" si="0"/>
        <v>0</v>
      </c>
      <c r="J13" s="16">
        <f t="shared" si="1"/>
        <v>0</v>
      </c>
      <c r="K13" s="16">
        <v>11</v>
      </c>
      <c r="L13" s="16">
        <v>2</v>
      </c>
      <c r="M13" s="16">
        <v>10</v>
      </c>
      <c r="N13" s="16">
        <f t="shared" si="2"/>
        <v>11</v>
      </c>
      <c r="O13" s="16" t="s">
        <v>627</v>
      </c>
      <c r="P13" s="16"/>
      <c r="T13" s="40" t="s">
        <v>1216</v>
      </c>
      <c r="U13" s="47" t="s">
        <v>1382</v>
      </c>
      <c r="V13" s="40" t="str">
        <f t="shared" si="3"/>
        <v>P-T-LK-03-20U</v>
      </c>
      <c r="W13" s="42">
        <f t="shared" si="4"/>
        <v>3486.59</v>
      </c>
      <c r="X13" s="40">
        <v>4</v>
      </c>
      <c r="Y13" s="42">
        <f t="shared" si="5"/>
        <v>13946.36</v>
      </c>
      <c r="Z13" s="40" t="s">
        <v>1472</v>
      </c>
      <c r="AA13" s="40"/>
      <c r="AB13" s="44">
        <v>45539</v>
      </c>
      <c r="AC13" s="22"/>
    </row>
    <row r="14" spans="1:29" s="12" customFormat="1" ht="32.25" customHeight="1" x14ac:dyDescent="0.2">
      <c r="A14" s="16"/>
      <c r="B14" s="32" t="s">
        <v>624</v>
      </c>
      <c r="C14" s="16" t="s">
        <v>634</v>
      </c>
      <c r="D14" s="16" t="s">
        <v>633</v>
      </c>
      <c r="E14" s="16" t="s">
        <v>1148</v>
      </c>
      <c r="F14" s="31">
        <v>508.93</v>
      </c>
      <c r="G14" s="31"/>
      <c r="H14" s="25" t="s">
        <v>1226</v>
      </c>
      <c r="I14" s="16">
        <f t="shared" si="0"/>
        <v>0</v>
      </c>
      <c r="J14" s="16">
        <f t="shared" si="1"/>
        <v>0</v>
      </c>
      <c r="K14" s="16">
        <v>18</v>
      </c>
      <c r="L14" s="16">
        <v>2</v>
      </c>
      <c r="M14" s="16">
        <v>18</v>
      </c>
      <c r="N14" s="16">
        <f t="shared" si="2"/>
        <v>18</v>
      </c>
      <c r="O14" s="16" t="s">
        <v>627</v>
      </c>
      <c r="P14" s="16"/>
      <c r="T14" s="40" t="s">
        <v>1218</v>
      </c>
      <c r="U14" s="47" t="s">
        <v>638</v>
      </c>
      <c r="V14" s="40" t="str">
        <f t="shared" si="3"/>
        <v>D-M9B</v>
      </c>
      <c r="W14" s="42">
        <f t="shared" si="4"/>
        <v>282.33</v>
      </c>
      <c r="X14" s="40">
        <v>1</v>
      </c>
      <c r="Y14" s="42">
        <f t="shared" si="5"/>
        <v>282.33</v>
      </c>
      <c r="Z14" s="40" t="s">
        <v>1575</v>
      </c>
      <c r="AA14" s="40" t="s">
        <v>1168</v>
      </c>
      <c r="AB14" s="44">
        <v>45539</v>
      </c>
      <c r="AC14" s="22"/>
    </row>
    <row r="15" spans="1:29" s="12" customFormat="1" ht="32.25" customHeight="1" x14ac:dyDescent="0.2">
      <c r="A15" s="16"/>
      <c r="B15" s="32" t="s">
        <v>624</v>
      </c>
      <c r="C15" s="16" t="s">
        <v>636</v>
      </c>
      <c r="D15" s="16" t="s">
        <v>635</v>
      </c>
      <c r="E15" s="16" t="s">
        <v>1148</v>
      </c>
      <c r="F15" s="31">
        <v>320</v>
      </c>
      <c r="G15" s="31"/>
      <c r="H15" s="25" t="s">
        <v>1226</v>
      </c>
      <c r="I15" s="16">
        <f t="shared" si="0"/>
        <v>0</v>
      </c>
      <c r="J15" s="16">
        <f t="shared" si="1"/>
        <v>0</v>
      </c>
      <c r="K15" s="16">
        <v>3</v>
      </c>
      <c r="L15" s="16">
        <v>2</v>
      </c>
      <c r="M15" s="16">
        <v>10</v>
      </c>
      <c r="N15" s="16">
        <f t="shared" si="2"/>
        <v>3</v>
      </c>
      <c r="O15" s="16" t="s">
        <v>627</v>
      </c>
      <c r="P15" s="16"/>
      <c r="T15" s="40" t="s">
        <v>1218</v>
      </c>
      <c r="U15" s="16" t="s">
        <v>1574</v>
      </c>
      <c r="V15" s="40" t="str">
        <f t="shared" si="3"/>
        <v>SY7240-5LZ</v>
      </c>
      <c r="W15" s="42">
        <f t="shared" si="4"/>
        <v>755</v>
      </c>
      <c r="X15" s="40">
        <v>1</v>
      </c>
      <c r="Y15" s="42">
        <f t="shared" si="5"/>
        <v>755</v>
      </c>
      <c r="Z15" s="40" t="s">
        <v>1575</v>
      </c>
      <c r="AA15" s="40"/>
      <c r="AB15" s="44">
        <v>45539</v>
      </c>
      <c r="AC15" s="22"/>
    </row>
    <row r="16" spans="1:29" s="12" customFormat="1" ht="32.25" customHeight="1" x14ac:dyDescent="0.2">
      <c r="A16" s="16"/>
      <c r="B16" s="32" t="s">
        <v>624</v>
      </c>
      <c r="C16" s="16" t="s">
        <v>638</v>
      </c>
      <c r="D16" s="16" t="s">
        <v>637</v>
      </c>
      <c r="E16" s="16" t="s">
        <v>1148</v>
      </c>
      <c r="F16" s="31">
        <v>282.33</v>
      </c>
      <c r="G16" s="31"/>
      <c r="H16" s="25" t="s">
        <v>1226</v>
      </c>
      <c r="I16" s="16">
        <f t="shared" si="0"/>
        <v>0</v>
      </c>
      <c r="J16" s="16">
        <f t="shared" si="1"/>
        <v>1</v>
      </c>
      <c r="K16" s="16">
        <v>34</v>
      </c>
      <c r="L16" s="16">
        <v>2</v>
      </c>
      <c r="M16" s="16">
        <v>10</v>
      </c>
      <c r="N16" s="16">
        <f t="shared" si="2"/>
        <v>33</v>
      </c>
      <c r="O16" s="16" t="s">
        <v>639</v>
      </c>
      <c r="P16" s="16"/>
      <c r="T16" s="40" t="s">
        <v>1218</v>
      </c>
      <c r="U16" s="47" t="s">
        <v>658</v>
      </c>
      <c r="V16" s="40" t="str">
        <f t="shared" si="3"/>
        <v>AF30-03D-A</v>
      </c>
      <c r="W16" s="42">
        <f t="shared" si="4"/>
        <v>1540</v>
      </c>
      <c r="X16" s="40">
        <v>1</v>
      </c>
      <c r="Y16" s="42">
        <f t="shared" si="5"/>
        <v>1540</v>
      </c>
      <c r="Z16" s="40" t="s">
        <v>1577</v>
      </c>
      <c r="AA16" s="40" t="s">
        <v>1220</v>
      </c>
      <c r="AB16" s="44">
        <v>45539</v>
      </c>
      <c r="AC16" s="22"/>
    </row>
    <row r="17" spans="1:29" s="12" customFormat="1" ht="32.25" customHeight="1" x14ac:dyDescent="0.2">
      <c r="A17" s="16"/>
      <c r="B17" s="32" t="s">
        <v>670</v>
      </c>
      <c r="C17" s="16" t="s">
        <v>1441</v>
      </c>
      <c r="D17" s="16" t="s">
        <v>673</v>
      </c>
      <c r="E17" s="16"/>
      <c r="F17" s="31">
        <v>1520</v>
      </c>
      <c r="G17" s="31"/>
      <c r="H17" s="25" t="s">
        <v>1137</v>
      </c>
      <c r="I17" s="16">
        <f t="shared" si="0"/>
        <v>0</v>
      </c>
      <c r="J17" s="16">
        <f t="shared" si="1"/>
        <v>0</v>
      </c>
      <c r="K17" s="16">
        <v>0</v>
      </c>
      <c r="L17" s="16">
        <v>2</v>
      </c>
      <c r="M17" s="16">
        <v>3</v>
      </c>
      <c r="N17" s="16">
        <f t="shared" si="2"/>
        <v>0</v>
      </c>
      <c r="O17" s="16" t="s">
        <v>669</v>
      </c>
      <c r="P17" s="16"/>
      <c r="T17" s="40" t="s">
        <v>1218</v>
      </c>
      <c r="U17" s="47" t="s">
        <v>1224</v>
      </c>
      <c r="V17" s="40" t="str">
        <f t="shared" ref="V17:V25" si="6">IFERROR((VLOOKUP($U$9:$U$118,$C$9:$D$141,2,FALSE)),"")</f>
        <v>SR8010-T318</v>
      </c>
      <c r="W17" s="42">
        <f>IFERROR((VLOOKUP($V$9:$V$200,$D$9:$F$209,3,FALSE)),"")</f>
        <v>560</v>
      </c>
      <c r="X17" s="40">
        <v>10</v>
      </c>
      <c r="Y17" s="42">
        <f t="shared" ref="Y17:Y26" si="7">W17*X17</f>
        <v>5600</v>
      </c>
      <c r="Z17" s="40" t="s">
        <v>1577</v>
      </c>
      <c r="AA17" s="40" t="s">
        <v>1645</v>
      </c>
      <c r="AB17" s="44">
        <v>45541</v>
      </c>
      <c r="AC17" s="22"/>
    </row>
    <row r="18" spans="1:29" s="12" customFormat="1" ht="32.25" customHeight="1" x14ac:dyDescent="0.2">
      <c r="A18" s="16"/>
      <c r="B18" s="32" t="s">
        <v>624</v>
      </c>
      <c r="C18" s="16" t="s">
        <v>642</v>
      </c>
      <c r="D18" s="16" t="s">
        <v>641</v>
      </c>
      <c r="E18" s="16" t="s">
        <v>1148</v>
      </c>
      <c r="F18" s="31">
        <v>282.33</v>
      </c>
      <c r="G18" s="31"/>
      <c r="H18" s="25" t="s">
        <v>1226</v>
      </c>
      <c r="I18" s="16">
        <f t="shared" si="0"/>
        <v>0</v>
      </c>
      <c r="J18" s="16">
        <f t="shared" si="1"/>
        <v>0</v>
      </c>
      <c r="K18" s="16">
        <v>7</v>
      </c>
      <c r="L18" s="16">
        <v>2</v>
      </c>
      <c r="M18" s="16">
        <v>10</v>
      </c>
      <c r="N18" s="16">
        <f t="shared" si="2"/>
        <v>7</v>
      </c>
      <c r="O18" s="16" t="s">
        <v>639</v>
      </c>
      <c r="P18" s="16"/>
      <c r="T18" s="40" t="s">
        <v>1216</v>
      </c>
      <c r="U18" s="47" t="s">
        <v>1087</v>
      </c>
      <c r="V18" s="40" t="str">
        <f t="shared" si="6"/>
        <v>EHM15R10A</v>
      </c>
      <c r="W18" s="42">
        <f>IFERROR((VLOOKUP($V$9:$V$200,$D$9:$F$209,3,FALSE)),"")</f>
        <v>171.95</v>
      </c>
      <c r="X18" s="40">
        <v>10</v>
      </c>
      <c r="Y18" s="42">
        <f t="shared" si="7"/>
        <v>1719.5</v>
      </c>
      <c r="Z18" s="40" t="s">
        <v>891</v>
      </c>
      <c r="AA18" s="40"/>
      <c r="AB18" s="44">
        <v>45546</v>
      </c>
      <c r="AC18" s="22"/>
    </row>
    <row r="19" spans="1:29" s="12" customFormat="1" ht="32.25" customHeight="1" x14ac:dyDescent="0.2">
      <c r="A19" s="16"/>
      <c r="B19" s="32" t="s">
        <v>624</v>
      </c>
      <c r="C19" s="16" t="s">
        <v>829</v>
      </c>
      <c r="D19" s="16" t="s">
        <v>855</v>
      </c>
      <c r="E19" s="16" t="s">
        <v>1148</v>
      </c>
      <c r="F19" s="31">
        <v>307</v>
      </c>
      <c r="G19" s="31"/>
      <c r="H19" s="25" t="s">
        <v>1226</v>
      </c>
      <c r="I19" s="16">
        <f t="shared" si="0"/>
        <v>0</v>
      </c>
      <c r="J19" s="16">
        <f t="shared" si="1"/>
        <v>0</v>
      </c>
      <c r="K19" s="16">
        <v>1</v>
      </c>
      <c r="L19" s="16">
        <v>2</v>
      </c>
      <c r="M19" s="16">
        <v>10</v>
      </c>
      <c r="N19" s="16">
        <f t="shared" si="2"/>
        <v>1</v>
      </c>
      <c r="O19" s="16" t="s">
        <v>639</v>
      </c>
      <c r="P19" s="16"/>
      <c r="T19" s="40" t="s">
        <v>1216</v>
      </c>
      <c r="U19" s="32" t="s">
        <v>989</v>
      </c>
      <c r="V19" s="40" t="str">
        <f t="shared" si="6"/>
        <v>VBA11A-02GN</v>
      </c>
      <c r="W19" s="42">
        <f>IFERROR((VLOOKUP($V$9:$V$200,$D$9:$F$209,3,FALSE)),"")</f>
        <v>3802.85</v>
      </c>
      <c r="X19" s="40">
        <v>4</v>
      </c>
      <c r="Y19" s="42">
        <f t="shared" si="7"/>
        <v>15211.4</v>
      </c>
      <c r="Z19" s="40" t="s">
        <v>891</v>
      </c>
      <c r="AA19" s="40" t="s">
        <v>1217</v>
      </c>
      <c r="AB19" s="44">
        <v>45547</v>
      </c>
      <c r="AC19" s="22"/>
    </row>
    <row r="20" spans="1:29" s="12" customFormat="1" ht="32.25" customHeight="1" x14ac:dyDescent="0.2">
      <c r="A20" s="16"/>
      <c r="B20" s="32" t="s">
        <v>624</v>
      </c>
      <c r="C20" s="16"/>
      <c r="D20" s="16" t="s">
        <v>643</v>
      </c>
      <c r="E20" s="16" t="s">
        <v>1148</v>
      </c>
      <c r="F20" s="31">
        <v>307</v>
      </c>
      <c r="G20" s="31"/>
      <c r="H20" s="25" t="s">
        <v>1226</v>
      </c>
      <c r="I20" s="16">
        <f t="shared" si="0"/>
        <v>0</v>
      </c>
      <c r="J20" s="16">
        <f t="shared" si="1"/>
        <v>0</v>
      </c>
      <c r="K20" s="16">
        <v>18</v>
      </c>
      <c r="L20" s="16">
        <v>2</v>
      </c>
      <c r="M20" s="16">
        <v>20</v>
      </c>
      <c r="N20" s="16">
        <f t="shared" si="2"/>
        <v>18</v>
      </c>
      <c r="O20" s="16" t="s">
        <v>639</v>
      </c>
      <c r="P20" s="16"/>
      <c r="T20" s="40" t="s">
        <v>1216</v>
      </c>
      <c r="U20" s="16" t="s">
        <v>1653</v>
      </c>
      <c r="V20" s="40" t="str">
        <f t="shared" si="6"/>
        <v>AK4000-03</v>
      </c>
      <c r="W20" s="42">
        <f>IFERROR((VLOOKUP($V$9:$V$200,$D$9:$F$209,3,FALSE)),"")</f>
        <v>0</v>
      </c>
      <c r="X20" s="40">
        <v>1</v>
      </c>
      <c r="Y20" s="42">
        <f t="shared" si="7"/>
        <v>0</v>
      </c>
      <c r="Z20" s="40" t="s">
        <v>891</v>
      </c>
      <c r="AA20" s="40"/>
      <c r="AB20" s="44">
        <v>45547</v>
      </c>
      <c r="AC20" s="22"/>
    </row>
    <row r="21" spans="1:29" s="12" customFormat="1" ht="32.25" customHeight="1" x14ac:dyDescent="0.2">
      <c r="A21" s="16"/>
      <c r="B21" s="32" t="s">
        <v>624</v>
      </c>
      <c r="C21" s="16" t="s">
        <v>921</v>
      </c>
      <c r="D21" s="16" t="s">
        <v>644</v>
      </c>
      <c r="E21" s="16" t="s">
        <v>1171</v>
      </c>
      <c r="F21" s="31">
        <v>1353.92</v>
      </c>
      <c r="G21" s="31"/>
      <c r="H21" s="25" t="s">
        <v>1226</v>
      </c>
      <c r="I21" s="16">
        <f t="shared" si="0"/>
        <v>0</v>
      </c>
      <c r="J21" s="16">
        <f t="shared" si="1"/>
        <v>0</v>
      </c>
      <c r="K21" s="16">
        <v>6</v>
      </c>
      <c r="L21" s="16">
        <v>2</v>
      </c>
      <c r="M21" s="16">
        <v>15</v>
      </c>
      <c r="N21" s="16">
        <f t="shared" si="2"/>
        <v>6</v>
      </c>
      <c r="O21" s="16" t="s">
        <v>645</v>
      </c>
      <c r="P21" s="16"/>
      <c r="T21" s="40" t="s">
        <v>1216</v>
      </c>
      <c r="U21" s="16" t="s">
        <v>1655</v>
      </c>
      <c r="V21" s="40" t="str">
        <f t="shared" si="6"/>
        <v>INA-14-85-03</v>
      </c>
      <c r="W21" s="42">
        <f t="shared" ref="W21:W26" si="8">IFERROR((VLOOKUP($V$9:$V$200,$D$9:$F$209,3,FALSE)),"")</f>
        <v>0</v>
      </c>
      <c r="X21" s="40">
        <v>1</v>
      </c>
      <c r="Y21" s="42">
        <f t="shared" si="7"/>
        <v>0</v>
      </c>
      <c r="Z21" s="40" t="s">
        <v>891</v>
      </c>
      <c r="AA21" s="40"/>
      <c r="AB21" s="44">
        <v>45547</v>
      </c>
      <c r="AC21" s="22"/>
    </row>
    <row r="22" spans="1:29" s="12" customFormat="1" ht="32.25" customHeight="1" x14ac:dyDescent="0.25">
      <c r="A22" s="16"/>
      <c r="B22" s="32" t="s">
        <v>901</v>
      </c>
      <c r="C22" s="16"/>
      <c r="D22" s="16" t="s">
        <v>1012</v>
      </c>
      <c r="E22" s="16"/>
      <c r="F22" s="31">
        <v>450</v>
      </c>
      <c r="G22" s="31"/>
      <c r="H22" s="25" t="s">
        <v>1226</v>
      </c>
      <c r="I22" s="16">
        <f t="shared" si="0"/>
        <v>0</v>
      </c>
      <c r="J22" s="16">
        <f t="shared" si="1"/>
        <v>0</v>
      </c>
      <c r="K22" s="16">
        <v>2</v>
      </c>
      <c r="L22" s="16">
        <v>1</v>
      </c>
      <c r="M22" s="16">
        <v>2</v>
      </c>
      <c r="N22" s="16">
        <f t="shared" si="2"/>
        <v>2</v>
      </c>
      <c r="O22" s="16" t="s">
        <v>645</v>
      </c>
      <c r="P22" s="16"/>
      <c r="Q22"/>
      <c r="R22"/>
      <c r="S22"/>
      <c r="T22" s="40" t="s">
        <v>1216</v>
      </c>
      <c r="U22" s="16" t="s">
        <v>1654</v>
      </c>
      <c r="V22" s="40" t="str">
        <f t="shared" si="6"/>
        <v>INA-14-47-02</v>
      </c>
      <c r="W22" s="42">
        <f t="shared" si="8"/>
        <v>0</v>
      </c>
      <c r="X22" s="40">
        <v>1</v>
      </c>
      <c r="Y22" s="42">
        <f t="shared" si="7"/>
        <v>0</v>
      </c>
      <c r="Z22" s="40" t="s">
        <v>891</v>
      </c>
      <c r="AA22" s="40"/>
      <c r="AB22" s="44">
        <v>45547</v>
      </c>
      <c r="AC22" s="22"/>
    </row>
    <row r="23" spans="1:29" s="12" customFormat="1" ht="32.25" customHeight="1" x14ac:dyDescent="0.2">
      <c r="A23" s="16"/>
      <c r="B23" s="32" t="s">
        <v>287</v>
      </c>
      <c r="C23" s="16"/>
      <c r="D23" s="16" t="s">
        <v>1188</v>
      </c>
      <c r="E23" s="16"/>
      <c r="F23" s="31">
        <v>784</v>
      </c>
      <c r="G23" s="31"/>
      <c r="H23" s="25" t="s">
        <v>1226</v>
      </c>
      <c r="I23" s="16">
        <f t="shared" si="0"/>
        <v>0</v>
      </c>
      <c r="J23" s="16">
        <f t="shared" si="1"/>
        <v>0</v>
      </c>
      <c r="K23" s="16">
        <v>8</v>
      </c>
      <c r="L23" s="16">
        <v>5</v>
      </c>
      <c r="M23" s="16">
        <v>10</v>
      </c>
      <c r="N23" s="16">
        <f t="shared" si="2"/>
        <v>8</v>
      </c>
      <c r="O23" s="16" t="s">
        <v>645</v>
      </c>
      <c r="P23" s="16"/>
      <c r="T23" s="40" t="s">
        <v>1216</v>
      </c>
      <c r="U23" s="16" t="s">
        <v>1656</v>
      </c>
      <c r="V23" s="40" t="str">
        <f t="shared" si="6"/>
        <v>XTO-674-03A</v>
      </c>
      <c r="W23" s="42">
        <f t="shared" si="8"/>
        <v>0</v>
      </c>
      <c r="X23" s="40">
        <v>1</v>
      </c>
      <c r="Y23" s="42">
        <f t="shared" si="7"/>
        <v>0</v>
      </c>
      <c r="Z23" s="40" t="s">
        <v>891</v>
      </c>
      <c r="AA23" s="40"/>
      <c r="AB23" s="44">
        <v>45547</v>
      </c>
      <c r="AC23" s="22"/>
    </row>
    <row r="24" spans="1:29" s="12" customFormat="1" ht="32.25" customHeight="1" x14ac:dyDescent="0.2">
      <c r="A24" s="16"/>
      <c r="B24" s="32" t="s">
        <v>624</v>
      </c>
      <c r="C24" s="16" t="s">
        <v>648</v>
      </c>
      <c r="D24" s="16" t="s">
        <v>647</v>
      </c>
      <c r="E24" s="16"/>
      <c r="F24" s="31">
        <v>304</v>
      </c>
      <c r="G24" s="31"/>
      <c r="H24" s="25" t="s">
        <v>1226</v>
      </c>
      <c r="I24" s="16">
        <f t="shared" si="0"/>
        <v>0</v>
      </c>
      <c r="J24" s="16">
        <f t="shared" si="1"/>
        <v>0</v>
      </c>
      <c r="K24" s="16">
        <v>17</v>
      </c>
      <c r="L24" s="16">
        <v>2</v>
      </c>
      <c r="M24" s="16">
        <v>10</v>
      </c>
      <c r="N24" s="16">
        <f t="shared" si="2"/>
        <v>17</v>
      </c>
      <c r="O24" s="16" t="s">
        <v>645</v>
      </c>
      <c r="P24" s="16"/>
      <c r="T24" s="40" t="s">
        <v>1216</v>
      </c>
      <c r="U24" s="47" t="s">
        <v>1658</v>
      </c>
      <c r="V24" s="40" t="str">
        <f t="shared" si="6"/>
        <v>SS-G03-C6-FGR-D2-J22</v>
      </c>
      <c r="W24" s="42">
        <f t="shared" si="8"/>
        <v>6402.02</v>
      </c>
      <c r="X24" s="40">
        <v>1</v>
      </c>
      <c r="Y24" s="42">
        <f t="shared" si="7"/>
        <v>6402.02</v>
      </c>
      <c r="Z24" s="40" t="s">
        <v>1660</v>
      </c>
      <c r="AA24" s="46" t="s">
        <v>1168</v>
      </c>
      <c r="AB24" s="44">
        <v>45546</v>
      </c>
      <c r="AC24" s="22"/>
    </row>
    <row r="25" spans="1:29" s="12" customFormat="1" ht="32.25" customHeight="1" x14ac:dyDescent="0.25">
      <c r="A25" s="16"/>
      <c r="B25" s="32" t="s">
        <v>901</v>
      </c>
      <c r="C25" s="32"/>
      <c r="D25" s="16" t="s">
        <v>1129</v>
      </c>
      <c r="E25" s="16"/>
      <c r="F25" s="31">
        <v>351</v>
      </c>
      <c r="G25" s="31"/>
      <c r="H25" s="25" t="s">
        <v>1226</v>
      </c>
      <c r="I25" s="16">
        <f t="shared" si="0"/>
        <v>0</v>
      </c>
      <c r="J25" s="16">
        <f t="shared" si="1"/>
        <v>0</v>
      </c>
      <c r="K25" s="16">
        <v>6</v>
      </c>
      <c r="L25" s="16">
        <v>1</v>
      </c>
      <c r="M25" s="16">
        <v>2</v>
      </c>
      <c r="N25" s="16">
        <f t="shared" si="2"/>
        <v>6</v>
      </c>
      <c r="O25" s="16" t="s">
        <v>645</v>
      </c>
      <c r="P25" s="16"/>
      <c r="Q25"/>
      <c r="R25"/>
      <c r="S25"/>
      <c r="T25" s="27"/>
      <c r="U25" s="27"/>
      <c r="V25" s="27" t="str">
        <f t="shared" si="6"/>
        <v/>
      </c>
      <c r="W25" s="42" t="str">
        <f t="shared" si="8"/>
        <v/>
      </c>
      <c r="X25" s="27"/>
      <c r="Y25" s="28" t="e">
        <f t="shared" si="7"/>
        <v>#VALUE!</v>
      </c>
      <c r="Z25" s="27"/>
      <c r="AA25" s="92"/>
      <c r="AB25" s="44"/>
      <c r="AC25" s="22"/>
    </row>
    <row r="26" spans="1:29" s="12" customFormat="1" ht="32.25" customHeight="1" x14ac:dyDescent="0.2">
      <c r="A26" s="16"/>
      <c r="B26" s="32" t="s">
        <v>706</v>
      </c>
      <c r="C26" s="16" t="s">
        <v>919</v>
      </c>
      <c r="D26" s="16" t="s">
        <v>918</v>
      </c>
      <c r="E26" s="16"/>
      <c r="F26" s="31">
        <v>339.29</v>
      </c>
      <c r="G26" s="31"/>
      <c r="H26" s="25" t="s">
        <v>1226</v>
      </c>
      <c r="I26" s="16">
        <f t="shared" si="0"/>
        <v>0</v>
      </c>
      <c r="J26" s="16">
        <f t="shared" si="1"/>
        <v>0</v>
      </c>
      <c r="K26" s="16">
        <v>5</v>
      </c>
      <c r="L26" s="16">
        <v>2</v>
      </c>
      <c r="M26" s="16">
        <v>5</v>
      </c>
      <c r="N26" s="16">
        <f t="shared" si="2"/>
        <v>5</v>
      </c>
      <c r="O26" s="16" t="s">
        <v>645</v>
      </c>
      <c r="P26" s="16"/>
      <c r="T26" s="40"/>
      <c r="U26" s="27"/>
      <c r="V26" s="40" t="str">
        <f>IFERROR((VLOOKUP($U$9:$U$118,$C$9:$D$141,2,FALSE)),"")</f>
        <v/>
      </c>
      <c r="W26" s="42" t="str">
        <f t="shared" si="8"/>
        <v/>
      </c>
      <c r="X26" s="40"/>
      <c r="Y26" s="42" t="e">
        <f t="shared" si="7"/>
        <v>#VALUE!</v>
      </c>
      <c r="Z26" s="40"/>
      <c r="AA26" s="46"/>
      <c r="AB26" s="44"/>
      <c r="AC26" s="22"/>
    </row>
    <row r="27" spans="1:29" s="12" customFormat="1" ht="32.25" customHeight="1" x14ac:dyDescent="0.2">
      <c r="A27" s="16"/>
      <c r="B27" s="32" t="s">
        <v>624</v>
      </c>
      <c r="C27" s="16" t="s">
        <v>922</v>
      </c>
      <c r="D27" s="16" t="s">
        <v>646</v>
      </c>
      <c r="E27" s="16"/>
      <c r="F27" s="31">
        <v>226</v>
      </c>
      <c r="G27" s="31"/>
      <c r="H27" s="25" t="s">
        <v>1226</v>
      </c>
      <c r="I27" s="16">
        <f t="shared" si="0"/>
        <v>0</v>
      </c>
      <c r="J27" s="16">
        <f t="shared" si="1"/>
        <v>0</v>
      </c>
      <c r="K27" s="16">
        <v>12</v>
      </c>
      <c r="L27" s="16">
        <v>2</v>
      </c>
      <c r="M27" s="16">
        <v>15</v>
      </c>
      <c r="N27" s="16">
        <f t="shared" si="2"/>
        <v>12</v>
      </c>
      <c r="O27" s="16" t="s">
        <v>645</v>
      </c>
      <c r="P27" s="16"/>
      <c r="T27" s="40"/>
      <c r="U27" s="47"/>
      <c r="V27" s="40" t="str">
        <f>IFERROR((VLOOKUP($U$9:$U$118,$C$9:$D$141,2,FALSE)),"")</f>
        <v/>
      </c>
      <c r="W27" s="42" t="str">
        <f t="shared" ref="W27:W35" si="9">IFERROR((VLOOKUP($U$9:$U$118,$D$9:$F$141,2,FALSE)),"")</f>
        <v/>
      </c>
      <c r="X27" s="40"/>
      <c r="Y27" s="42"/>
      <c r="Z27" s="40"/>
      <c r="AA27" s="40"/>
      <c r="AB27" s="44"/>
      <c r="AC27" s="22"/>
    </row>
    <row r="28" spans="1:29" s="12" customFormat="1" ht="32.25" customHeight="1" thickBot="1" x14ac:dyDescent="0.25">
      <c r="A28" s="16"/>
      <c r="B28" s="32" t="s">
        <v>706</v>
      </c>
      <c r="C28" s="16" t="s">
        <v>1033</v>
      </c>
      <c r="D28" s="16" t="s">
        <v>712</v>
      </c>
      <c r="E28" s="16"/>
      <c r="F28" s="31">
        <f>G28*$C$142</f>
        <v>288.70629200000002</v>
      </c>
      <c r="G28" s="31">
        <v>16.420000000000002</v>
      </c>
      <c r="H28" s="25" t="s">
        <v>1226</v>
      </c>
      <c r="I28" s="16">
        <f t="shared" si="0"/>
        <v>0</v>
      </c>
      <c r="J28" s="16">
        <f t="shared" si="1"/>
        <v>0</v>
      </c>
      <c r="K28" s="16">
        <v>5</v>
      </c>
      <c r="L28" s="16">
        <v>2</v>
      </c>
      <c r="M28" s="16">
        <v>5</v>
      </c>
      <c r="N28" s="16">
        <f t="shared" si="2"/>
        <v>5</v>
      </c>
      <c r="O28" s="16" t="s">
        <v>645</v>
      </c>
      <c r="P28" s="16"/>
      <c r="T28" s="40"/>
      <c r="U28" s="94"/>
      <c r="V28" s="40" t="str">
        <f>IFERROR((VLOOKUP($U$9:$U$118,$C$9:$D$141,2,FALSE)),"")</f>
        <v/>
      </c>
      <c r="W28" s="42" t="str">
        <f t="shared" si="9"/>
        <v/>
      </c>
      <c r="X28" s="40"/>
      <c r="Y28" s="42"/>
      <c r="Z28" s="40"/>
      <c r="AA28" s="40"/>
      <c r="AB28" s="44"/>
      <c r="AC28" s="22"/>
    </row>
    <row r="29" spans="1:29" s="12" customFormat="1" ht="32.25" customHeight="1" x14ac:dyDescent="0.25">
      <c r="A29" s="16"/>
      <c r="B29" s="32" t="s">
        <v>1174</v>
      </c>
      <c r="C29" s="16"/>
      <c r="D29" s="16" t="s">
        <v>1173</v>
      </c>
      <c r="E29" s="16"/>
      <c r="F29" s="31">
        <v>1554</v>
      </c>
      <c r="G29" s="31"/>
      <c r="H29" s="25" t="s">
        <v>1137</v>
      </c>
      <c r="I29" s="16">
        <f>+SUMIFS($X$9:$X$143,$T$9:$T$143,"ENTRADA",$U$9:$U$143,C29)</f>
        <v>0</v>
      </c>
      <c r="J29" s="16">
        <f>+SUMIFS($X$9:$X$143,$T$9:$T$143,"SALIDA",$U$9:$U$143,C29)</f>
        <v>0</v>
      </c>
      <c r="K29" s="16">
        <v>1</v>
      </c>
      <c r="L29" s="16">
        <v>1</v>
      </c>
      <c r="M29" s="16">
        <v>2</v>
      </c>
      <c r="N29" s="16">
        <f t="shared" si="2"/>
        <v>1</v>
      </c>
      <c r="O29" s="16" t="s">
        <v>888</v>
      </c>
      <c r="P29" s="16"/>
      <c r="Q29"/>
      <c r="R29"/>
      <c r="S29"/>
      <c r="T29" s="27"/>
      <c r="U29" s="93"/>
      <c r="V29" s="27"/>
      <c r="W29" s="27" t="str">
        <f t="shared" si="9"/>
        <v/>
      </c>
      <c r="X29" s="27"/>
      <c r="Y29" s="28"/>
      <c r="Z29" s="27"/>
      <c r="AA29" s="92"/>
      <c r="AB29" s="27"/>
      <c r="AC29" s="22"/>
    </row>
    <row r="30" spans="1:29" s="12" customFormat="1" ht="32.25" customHeight="1" x14ac:dyDescent="0.25">
      <c r="A30" s="16"/>
      <c r="B30" s="32" t="s">
        <v>713</v>
      </c>
      <c r="C30" s="16" t="s">
        <v>1064</v>
      </c>
      <c r="D30" s="16" t="s">
        <v>1063</v>
      </c>
      <c r="E30" s="16"/>
      <c r="F30" s="31">
        <v>955</v>
      </c>
      <c r="G30" s="31"/>
      <c r="H30" s="25" t="s">
        <v>1137</v>
      </c>
      <c r="I30" s="16">
        <f t="shared" ref="I30:I35" si="10">+SUMIFS($X$9:$X$118,$T$9:$T$118,"ENTRADA",$U$9:$U$118,C30)</f>
        <v>0</v>
      </c>
      <c r="J30" s="16">
        <f t="shared" ref="J30:J35" si="11">+SUMIFS($X$9:$X$118,$T$9:$T$118,"SALIDA",$U$9:$U$118,C30)</f>
        <v>0</v>
      </c>
      <c r="K30" s="16">
        <v>3</v>
      </c>
      <c r="L30" s="16">
        <v>1</v>
      </c>
      <c r="M30" s="16">
        <v>3</v>
      </c>
      <c r="N30" s="16">
        <f t="shared" si="2"/>
        <v>3</v>
      </c>
      <c r="O30" s="16" t="s">
        <v>715</v>
      </c>
      <c r="P30" s="16"/>
      <c r="Q30"/>
      <c r="R30"/>
      <c r="S30"/>
      <c r="T30" s="40"/>
      <c r="U30" s="40"/>
      <c r="V30" s="40" t="str">
        <f t="shared" ref="V30:V35" si="12">IFERROR((VLOOKUP($U$9:$U$118,$C$9:$D$141,2,FALSE)),"")</f>
        <v/>
      </c>
      <c r="W30" s="40" t="str">
        <f t="shared" si="9"/>
        <v/>
      </c>
      <c r="X30" s="40"/>
      <c r="Y30" s="42"/>
      <c r="Z30" s="40"/>
      <c r="AA30" s="46"/>
      <c r="AB30" s="44"/>
      <c r="AC30" s="22"/>
    </row>
    <row r="31" spans="1:29" s="12" customFormat="1" ht="32.25" customHeight="1" x14ac:dyDescent="0.2">
      <c r="A31" s="16"/>
      <c r="B31" s="32" t="s">
        <v>652</v>
      </c>
      <c r="C31" s="16" t="s">
        <v>655</v>
      </c>
      <c r="D31" s="16" t="s">
        <v>654</v>
      </c>
      <c r="E31" s="16"/>
      <c r="F31" s="31">
        <v>652</v>
      </c>
      <c r="G31" s="31"/>
      <c r="H31" s="25" t="s">
        <v>1137</v>
      </c>
      <c r="I31" s="16">
        <f t="shared" si="10"/>
        <v>0</v>
      </c>
      <c r="J31" s="16">
        <f t="shared" si="11"/>
        <v>0</v>
      </c>
      <c r="K31" s="16">
        <v>9</v>
      </c>
      <c r="L31" s="16">
        <v>2</v>
      </c>
      <c r="M31" s="16">
        <v>10</v>
      </c>
      <c r="N31" s="16">
        <f t="shared" si="2"/>
        <v>9</v>
      </c>
      <c r="O31" s="16" t="s">
        <v>651</v>
      </c>
      <c r="P31" s="16"/>
      <c r="T31" s="40"/>
      <c r="U31" s="40"/>
      <c r="V31" s="40" t="str">
        <f t="shared" si="12"/>
        <v/>
      </c>
      <c r="W31" s="42" t="str">
        <f t="shared" si="9"/>
        <v/>
      </c>
      <c r="X31" s="40"/>
      <c r="Y31" s="42"/>
      <c r="Z31" s="40"/>
      <c r="AA31" s="43"/>
      <c r="AB31" s="44"/>
      <c r="AC31" s="22"/>
    </row>
    <row r="32" spans="1:29" s="12" customFormat="1" ht="32.25" customHeight="1" thickBot="1" x14ac:dyDescent="0.25">
      <c r="A32" s="16"/>
      <c r="B32" s="32" t="s">
        <v>652</v>
      </c>
      <c r="C32" s="16" t="s">
        <v>650</v>
      </c>
      <c r="D32" s="16" t="s">
        <v>649</v>
      </c>
      <c r="E32" s="16" t="s">
        <v>1148</v>
      </c>
      <c r="F32" s="31">
        <v>845</v>
      </c>
      <c r="G32" s="31"/>
      <c r="H32" s="25" t="s">
        <v>1137</v>
      </c>
      <c r="I32" s="16">
        <f t="shared" si="10"/>
        <v>0</v>
      </c>
      <c r="J32" s="16">
        <f t="shared" si="11"/>
        <v>0</v>
      </c>
      <c r="K32" s="16">
        <v>5</v>
      </c>
      <c r="L32" s="16">
        <v>2</v>
      </c>
      <c r="M32" s="16">
        <v>3</v>
      </c>
      <c r="N32" s="16">
        <f t="shared" si="2"/>
        <v>5</v>
      </c>
      <c r="O32" s="16" t="s">
        <v>651</v>
      </c>
      <c r="P32" s="16"/>
      <c r="T32" s="40"/>
      <c r="U32" s="47"/>
      <c r="V32" s="40" t="str">
        <f t="shared" si="12"/>
        <v/>
      </c>
      <c r="W32" s="42" t="str">
        <f t="shared" si="9"/>
        <v/>
      </c>
      <c r="X32" s="40"/>
      <c r="Y32" s="42"/>
      <c r="Z32" s="40"/>
      <c r="AA32" s="46"/>
      <c r="AB32" s="44"/>
      <c r="AC32" s="22"/>
    </row>
    <row r="33" spans="1:29" s="12" customFormat="1" ht="32.25" customHeight="1" x14ac:dyDescent="0.2">
      <c r="A33" s="16"/>
      <c r="B33" s="32" t="s">
        <v>652</v>
      </c>
      <c r="C33" s="16"/>
      <c r="D33" s="16" t="s">
        <v>653</v>
      </c>
      <c r="E33" s="16"/>
      <c r="F33" s="31">
        <v>745</v>
      </c>
      <c r="G33" s="31"/>
      <c r="H33" s="25" t="s">
        <v>1137</v>
      </c>
      <c r="I33" s="16">
        <f t="shared" si="10"/>
        <v>0</v>
      </c>
      <c r="J33" s="16">
        <f t="shared" si="11"/>
        <v>0</v>
      </c>
      <c r="K33" s="16">
        <v>2</v>
      </c>
      <c r="L33" s="16">
        <v>2</v>
      </c>
      <c r="M33" s="16">
        <v>3</v>
      </c>
      <c r="N33" s="16">
        <f t="shared" si="2"/>
        <v>2</v>
      </c>
      <c r="O33" s="16" t="s">
        <v>651</v>
      </c>
      <c r="P33" s="16"/>
      <c r="T33" s="40"/>
      <c r="U33" s="53"/>
      <c r="V33" s="40" t="str">
        <f t="shared" si="12"/>
        <v/>
      </c>
      <c r="W33" s="42" t="str">
        <f t="shared" si="9"/>
        <v/>
      </c>
      <c r="X33" s="40"/>
      <c r="Y33" s="42"/>
      <c r="Z33" s="40"/>
      <c r="AA33" s="43"/>
      <c r="AB33" s="44"/>
      <c r="AC33" s="22"/>
    </row>
    <row r="34" spans="1:29" s="12" customFormat="1" ht="32.25" customHeight="1" x14ac:dyDescent="0.2">
      <c r="A34" s="16"/>
      <c r="B34" s="32" t="s">
        <v>656</v>
      </c>
      <c r="C34" s="16" t="s">
        <v>660</v>
      </c>
      <c r="D34" s="16" t="s">
        <v>659</v>
      </c>
      <c r="E34" s="16" t="s">
        <v>1149</v>
      </c>
      <c r="F34" s="31">
        <v>1423</v>
      </c>
      <c r="G34" s="31"/>
      <c r="H34" s="25" t="s">
        <v>1137</v>
      </c>
      <c r="I34" s="16">
        <f t="shared" si="10"/>
        <v>3</v>
      </c>
      <c r="J34" s="16">
        <f t="shared" si="11"/>
        <v>0</v>
      </c>
      <c r="K34" s="16">
        <v>0</v>
      </c>
      <c r="L34" s="16">
        <v>2</v>
      </c>
      <c r="M34" s="16">
        <v>3</v>
      </c>
      <c r="N34" s="16">
        <f t="shared" si="2"/>
        <v>3</v>
      </c>
      <c r="O34" s="16" t="s">
        <v>651</v>
      </c>
      <c r="P34" s="16"/>
      <c r="T34" s="40"/>
      <c r="U34" s="40"/>
      <c r="V34" s="40" t="str">
        <f t="shared" si="12"/>
        <v/>
      </c>
      <c r="W34" s="42" t="str">
        <f t="shared" si="9"/>
        <v/>
      </c>
      <c r="X34" s="40"/>
      <c r="Y34" s="42"/>
      <c r="Z34" s="40"/>
      <c r="AA34" s="46"/>
      <c r="AB34" s="44"/>
      <c r="AC34" s="22"/>
    </row>
    <row r="35" spans="1:29" s="12" customFormat="1" ht="32.25" customHeight="1" x14ac:dyDescent="0.2">
      <c r="A35" s="16"/>
      <c r="B35" s="32" t="s">
        <v>656</v>
      </c>
      <c r="C35" s="16"/>
      <c r="D35" s="16" t="s">
        <v>661</v>
      </c>
      <c r="E35" s="16"/>
      <c r="F35" s="31">
        <v>1423</v>
      </c>
      <c r="G35" s="31"/>
      <c r="H35" s="25" t="s">
        <v>1137</v>
      </c>
      <c r="I35" s="16">
        <f t="shared" si="10"/>
        <v>0</v>
      </c>
      <c r="J35" s="16">
        <f t="shared" si="11"/>
        <v>0</v>
      </c>
      <c r="K35" s="16">
        <v>1</v>
      </c>
      <c r="L35" s="16">
        <v>2</v>
      </c>
      <c r="M35" s="16">
        <v>3</v>
      </c>
      <c r="N35" s="16">
        <f t="shared" si="2"/>
        <v>1</v>
      </c>
      <c r="O35" s="16" t="s">
        <v>651</v>
      </c>
      <c r="P35" s="16"/>
      <c r="T35" s="40"/>
      <c r="U35" s="43"/>
      <c r="V35" s="40" t="str">
        <f t="shared" si="12"/>
        <v/>
      </c>
      <c r="W35" s="42" t="str">
        <f t="shared" si="9"/>
        <v/>
      </c>
      <c r="X35" s="40"/>
      <c r="Y35" s="42"/>
      <c r="Z35" s="40"/>
      <c r="AA35" s="43"/>
      <c r="AB35" s="44"/>
      <c r="AC35" s="22"/>
    </row>
    <row r="36" spans="1:29" s="12" customFormat="1" ht="32.25" customHeight="1" x14ac:dyDescent="0.25">
      <c r="A36" s="16"/>
      <c r="B36" s="32"/>
      <c r="C36" s="32" t="s">
        <v>1197</v>
      </c>
      <c r="D36" s="16" t="s">
        <v>1198</v>
      </c>
      <c r="E36" s="16"/>
      <c r="F36" s="31">
        <v>1455</v>
      </c>
      <c r="G36" s="31"/>
      <c r="H36" s="25" t="s">
        <v>1137</v>
      </c>
      <c r="I36" s="16">
        <f>+SUMIFS($X$9:$X$143,$T$9:$T$143,"ENTRADA",$U$9:$U$143,C36)</f>
        <v>0</v>
      </c>
      <c r="J36" s="16">
        <f>+SUMIFS($X$9:$X$143,$T$9:$T$143,"SALIDA",$U$9:$U$143,C36)</f>
        <v>0</v>
      </c>
      <c r="K36" s="16">
        <v>3</v>
      </c>
      <c r="L36" s="16">
        <v>1</v>
      </c>
      <c r="M36" s="16">
        <v>2</v>
      </c>
      <c r="N36" s="16">
        <f t="shared" si="2"/>
        <v>3</v>
      </c>
      <c r="O36" s="16" t="s">
        <v>651</v>
      </c>
      <c r="P36" s="16"/>
      <c r="Q36"/>
      <c r="R36"/>
      <c r="S36"/>
      <c r="T36" s="27"/>
      <c r="U36" s="29"/>
      <c r="V36" s="27"/>
      <c r="W36" s="27"/>
      <c r="X36" s="27"/>
      <c r="Y36" s="28"/>
      <c r="Z36" s="27"/>
      <c r="AA36" s="29"/>
      <c r="AB36" s="27"/>
      <c r="AC36" s="22"/>
    </row>
    <row r="37" spans="1:29" s="12" customFormat="1" ht="32.25" customHeight="1" x14ac:dyDescent="0.2">
      <c r="A37" s="16"/>
      <c r="B37" s="32" t="s">
        <v>670</v>
      </c>
      <c r="C37" s="16" t="s">
        <v>672</v>
      </c>
      <c r="D37" s="16" t="s">
        <v>671</v>
      </c>
      <c r="E37" s="16" t="s">
        <v>1148</v>
      </c>
      <c r="F37" s="31">
        <v>658.95</v>
      </c>
      <c r="G37" s="31"/>
      <c r="H37" s="25" t="s">
        <v>1137</v>
      </c>
      <c r="I37" s="16">
        <f>+SUMIFS($X$9:$X$118,$T$9:$T$118,"ENTRADA",$U$9:$U$118,C37)</f>
        <v>0</v>
      </c>
      <c r="J37" s="16">
        <f>+SUMIFS($X$9:$X$118,$T$9:$T$118,"SALIDA",$U$9:$U$118,C37)</f>
        <v>0</v>
      </c>
      <c r="K37" s="16">
        <v>0</v>
      </c>
      <c r="L37" s="16">
        <v>2</v>
      </c>
      <c r="M37" s="16">
        <v>3</v>
      </c>
      <c r="N37" s="16">
        <f t="shared" si="2"/>
        <v>0</v>
      </c>
      <c r="O37" s="16" t="s">
        <v>669</v>
      </c>
      <c r="P37" s="16"/>
      <c r="T37" s="40"/>
      <c r="U37" s="40"/>
      <c r="V37" s="40" t="str">
        <f>IFERROR((VLOOKUP($U$9:$U$118,$C$9:$D$141,2,FALSE)),"")</f>
        <v/>
      </c>
      <c r="W37" s="42" t="str">
        <f>IFERROR((VLOOKUP($U$9:$U$118,$D$9:$F$141,2,FALSE)),"")</f>
        <v/>
      </c>
      <c r="X37" s="40"/>
      <c r="Y37" s="42"/>
      <c r="Z37" s="40"/>
      <c r="AA37" s="43"/>
      <c r="AB37" s="44"/>
      <c r="AC37" s="22"/>
    </row>
    <row r="38" spans="1:29" s="12" customFormat="1" ht="32.25" customHeight="1" x14ac:dyDescent="0.25">
      <c r="A38" s="16"/>
      <c r="B38" s="32" t="s">
        <v>1060</v>
      </c>
      <c r="C38" s="32"/>
      <c r="D38" s="16" t="s">
        <v>1096</v>
      </c>
      <c r="E38" s="16"/>
      <c r="F38" s="31">
        <v>1622</v>
      </c>
      <c r="G38" s="31"/>
      <c r="H38" s="25" t="s">
        <v>1137</v>
      </c>
      <c r="I38" s="16">
        <f>+SUMIFS($X$9:$X$118,$T$9:$T$118,"ENTRADA",$U$9:$U$118,C38)</f>
        <v>0</v>
      </c>
      <c r="J38" s="16">
        <f>+SUMIFS($X$9:$X$118,$T$9:$T$118,"SALIDA",$U$9:$U$118,C38)</f>
        <v>0</v>
      </c>
      <c r="K38" s="16">
        <v>2</v>
      </c>
      <c r="L38" s="16">
        <v>1</v>
      </c>
      <c r="M38" s="16">
        <v>2</v>
      </c>
      <c r="N38" s="16">
        <f t="shared" si="2"/>
        <v>2</v>
      </c>
      <c r="O38" s="16" t="s">
        <v>651</v>
      </c>
      <c r="P38" s="16"/>
      <c r="Q38"/>
      <c r="R38"/>
      <c r="S38"/>
      <c r="T38" s="27"/>
      <c r="U38" s="27"/>
      <c r="V38" s="27"/>
      <c r="W38" s="27"/>
      <c r="X38" s="27"/>
      <c r="Y38" s="28"/>
      <c r="Z38" s="27"/>
      <c r="AA38" s="29"/>
      <c r="AB38" s="27"/>
      <c r="AC38" s="22"/>
    </row>
    <row r="39" spans="1:29" s="12" customFormat="1" ht="32.25" customHeight="1" x14ac:dyDescent="0.2">
      <c r="A39" s="16"/>
      <c r="B39" s="32" t="s">
        <v>656</v>
      </c>
      <c r="C39" s="16" t="s">
        <v>663</v>
      </c>
      <c r="D39" s="16" t="s">
        <v>662</v>
      </c>
      <c r="E39" s="16" t="s">
        <v>1149</v>
      </c>
      <c r="F39" s="31">
        <v>438</v>
      </c>
      <c r="G39" s="31"/>
      <c r="H39" s="25" t="s">
        <v>1137</v>
      </c>
      <c r="I39" s="16">
        <f>+SUMIFS($X$9:$X$118,$T$9:$T$118,"ENTRADA",$U$9:$U$118,C39)</f>
        <v>0</v>
      </c>
      <c r="J39" s="16">
        <f>+SUMIFS($X$9:$X$118,$T$9:$T$118,"SALIDA",$U$9:$U$118,C39)</f>
        <v>0</v>
      </c>
      <c r="K39" s="16">
        <v>3</v>
      </c>
      <c r="L39" s="16">
        <v>2</v>
      </c>
      <c r="M39" s="16">
        <v>3</v>
      </c>
      <c r="N39" s="16">
        <f t="shared" si="2"/>
        <v>3</v>
      </c>
      <c r="O39" s="16" t="s">
        <v>651</v>
      </c>
      <c r="P39" s="16"/>
      <c r="T39" s="40"/>
      <c r="U39" s="43"/>
      <c r="V39" s="40" t="str">
        <f>IFERROR((VLOOKUP($U$9:$U$118,$C$9:$D$141,2,FALSE)),"")</f>
        <v/>
      </c>
      <c r="W39" s="42" t="str">
        <f>IFERROR((VLOOKUP($U$9:$U$118,$D$9:$F$141,2,FALSE)),"")</f>
        <v/>
      </c>
      <c r="X39" s="40"/>
      <c r="Y39" s="42"/>
      <c r="Z39" s="40"/>
      <c r="AA39" s="43"/>
      <c r="AB39" s="44"/>
      <c r="AC39" s="22"/>
    </row>
    <row r="40" spans="1:29" s="12" customFormat="1" ht="32.25" customHeight="1" x14ac:dyDescent="0.25">
      <c r="A40" s="16"/>
      <c r="B40" s="32" t="s">
        <v>1182</v>
      </c>
      <c r="C40" s="32" t="s">
        <v>1184</v>
      </c>
      <c r="D40" s="16" t="s">
        <v>1183</v>
      </c>
      <c r="E40" s="16"/>
      <c r="F40" s="31">
        <v>1230</v>
      </c>
      <c r="G40" s="31"/>
      <c r="H40" s="25" t="s">
        <v>1137</v>
      </c>
      <c r="I40" s="16">
        <f>+SUMIFS($X$9:$X$143,$T$9:$T$143,"ENTRADA",$U$9:$U$143,C40)</f>
        <v>0</v>
      </c>
      <c r="J40" s="16">
        <f>+SUMIFS($X$9:$X$143,$T$9:$T$143,"SALIDA",$U$9:$U$143,C40)</f>
        <v>0</v>
      </c>
      <c r="K40" s="16">
        <v>4</v>
      </c>
      <c r="L40" s="16">
        <v>1</v>
      </c>
      <c r="M40" s="16">
        <v>2</v>
      </c>
      <c r="N40" s="16">
        <f t="shared" si="2"/>
        <v>4</v>
      </c>
      <c r="O40" s="16" t="s">
        <v>651</v>
      </c>
      <c r="P40" s="16"/>
      <c r="Q40"/>
      <c r="R40"/>
      <c r="S40"/>
      <c r="T40" s="27"/>
      <c r="U40" s="29"/>
      <c r="V40" s="27"/>
      <c r="W40" s="27"/>
      <c r="X40" s="27"/>
      <c r="Y40" s="28"/>
      <c r="Z40" s="27"/>
      <c r="AA40" s="29"/>
      <c r="AB40" s="27"/>
      <c r="AC40" s="22"/>
    </row>
    <row r="41" spans="1:29" s="12" customFormat="1" ht="32.25" customHeight="1" x14ac:dyDescent="0.25">
      <c r="A41" s="16"/>
      <c r="B41" s="16" t="s">
        <v>1439</v>
      </c>
      <c r="C41" s="16" t="s">
        <v>1440</v>
      </c>
      <c r="D41" s="16" t="s">
        <v>1376</v>
      </c>
      <c r="E41" s="16"/>
      <c r="F41" s="31">
        <v>950</v>
      </c>
      <c r="G41" s="31"/>
      <c r="H41" s="25" t="s">
        <v>1140</v>
      </c>
      <c r="I41" s="16">
        <f>+SUMIFS($X$9:$X$118,$T$9:$T$118,"ENTRADA",$U$9:$U$118,C41)</f>
        <v>0</v>
      </c>
      <c r="J41" s="16">
        <f t="shared" ref="J41:J46" si="13">+SUMIFS($X$9:$X$118,$T$9:$T$118,"SALIDA",$U$9:$U$118,C41)</f>
        <v>0</v>
      </c>
      <c r="K41" s="16">
        <v>0</v>
      </c>
      <c r="L41" s="16">
        <v>1</v>
      </c>
      <c r="M41" s="16">
        <v>2</v>
      </c>
      <c r="N41" s="16">
        <f t="shared" ref="N41:N72" si="14">K41+I41-J41</f>
        <v>0</v>
      </c>
      <c r="O41" s="16" t="s">
        <v>651</v>
      </c>
      <c r="P41" s="91"/>
      <c r="Q41"/>
      <c r="R41"/>
      <c r="S41"/>
      <c r="T41" s="27"/>
      <c r="U41" s="27"/>
      <c r="V41" s="27"/>
      <c r="W41" s="27"/>
      <c r="X41" s="27"/>
      <c r="Y41" s="28"/>
      <c r="Z41" s="27"/>
      <c r="AA41" s="27"/>
      <c r="AB41" s="27"/>
      <c r="AC41" s="22"/>
    </row>
    <row r="42" spans="1:29" s="12" customFormat="1" ht="32.25" customHeight="1" x14ac:dyDescent="0.2">
      <c r="A42" s="16"/>
      <c r="B42" s="32" t="s">
        <v>674</v>
      </c>
      <c r="C42" s="16" t="s">
        <v>683</v>
      </c>
      <c r="D42" s="16" t="s">
        <v>682</v>
      </c>
      <c r="E42" s="16"/>
      <c r="F42" s="31">
        <f>G42*$C$142</f>
        <v>0</v>
      </c>
      <c r="G42" s="31"/>
      <c r="H42" s="25" t="s">
        <v>1137</v>
      </c>
      <c r="I42" s="16">
        <f>+SUMIFS($X$9:$X$118,$T$9:$T$118,"ENTRADA",$U$9:$U$118,C42)</f>
        <v>0</v>
      </c>
      <c r="J42" s="16">
        <f t="shared" si="13"/>
        <v>0</v>
      </c>
      <c r="K42" s="16">
        <v>0</v>
      </c>
      <c r="L42" s="16">
        <v>1</v>
      </c>
      <c r="M42" s="16">
        <v>3</v>
      </c>
      <c r="N42" s="16">
        <f t="shared" si="14"/>
        <v>0</v>
      </c>
      <c r="O42" s="16" t="s">
        <v>677</v>
      </c>
      <c r="P42" s="16"/>
      <c r="T42" s="40"/>
      <c r="U42" s="40"/>
      <c r="V42" s="40" t="str">
        <f>IFERROR((VLOOKUP($U$9:$U$118,$C$9:$D$141,2,FALSE)),"")</f>
        <v/>
      </c>
      <c r="W42" s="42" t="str">
        <f>IFERROR((VLOOKUP($U$9:$U$118,$D$9:$F$141,2,FALSE)),"")</f>
        <v/>
      </c>
      <c r="X42" s="40"/>
      <c r="Y42" s="42"/>
      <c r="Z42" s="40"/>
      <c r="AA42" s="40"/>
      <c r="AB42" s="44"/>
      <c r="AC42" s="22"/>
    </row>
    <row r="43" spans="1:29" s="12" customFormat="1" ht="32.25" customHeight="1" x14ac:dyDescent="0.25">
      <c r="A43" s="16"/>
      <c r="B43" s="32" t="s">
        <v>1060</v>
      </c>
      <c r="C43" s="16" t="s">
        <v>1041</v>
      </c>
      <c r="D43" s="16" t="s">
        <v>1040</v>
      </c>
      <c r="E43" s="16"/>
      <c r="F43" s="31">
        <v>520</v>
      </c>
      <c r="G43" s="31"/>
      <c r="H43" s="25" t="s">
        <v>1139</v>
      </c>
      <c r="I43" s="16">
        <v>0</v>
      </c>
      <c r="J43" s="16">
        <f t="shared" si="13"/>
        <v>0</v>
      </c>
      <c r="K43" s="16">
        <v>1</v>
      </c>
      <c r="L43" s="16">
        <v>1</v>
      </c>
      <c r="M43" s="16">
        <v>2</v>
      </c>
      <c r="N43" s="16">
        <f t="shared" si="14"/>
        <v>1</v>
      </c>
      <c r="O43" s="16" t="s">
        <v>651</v>
      </c>
      <c r="P43" s="16"/>
      <c r="Q43"/>
      <c r="R43"/>
      <c r="S43"/>
      <c r="T43" s="40"/>
      <c r="U43" s="40"/>
      <c r="V43" s="40" t="str">
        <f>IFERROR((VLOOKUP($U$9:$U$118,$C$9:$D$141,2,FALSE)),"")</f>
        <v/>
      </c>
      <c r="W43" s="40" t="str">
        <f>IFERROR((VLOOKUP($U$9:$U$118,$D$9:$F$141,2,FALSE)),"")</f>
        <v/>
      </c>
      <c r="X43" s="40"/>
      <c r="Y43" s="42"/>
      <c r="Z43" s="40"/>
      <c r="AA43" s="40"/>
      <c r="AB43" s="44"/>
      <c r="AC43" s="22"/>
    </row>
    <row r="44" spans="1:29" s="12" customFormat="1" ht="32.25" customHeight="1" x14ac:dyDescent="0.25">
      <c r="A44" s="16"/>
      <c r="B44" s="32" t="s">
        <v>713</v>
      </c>
      <c r="C44" s="32" t="s">
        <v>1158</v>
      </c>
      <c r="D44" s="16" t="s">
        <v>1157</v>
      </c>
      <c r="E44" s="16" t="s">
        <v>1148</v>
      </c>
      <c r="F44" s="31">
        <v>1522</v>
      </c>
      <c r="G44" s="31"/>
      <c r="H44" s="25" t="s">
        <v>1137</v>
      </c>
      <c r="I44" s="16">
        <f>+SUMIFS($X$9:$X$118,$T$9:$T$118,"ENTRADA",$U$9:$U$118,C44)</f>
        <v>0</v>
      </c>
      <c r="J44" s="16">
        <f t="shared" si="13"/>
        <v>0</v>
      </c>
      <c r="K44" s="16">
        <v>2</v>
      </c>
      <c r="L44" s="16">
        <v>1</v>
      </c>
      <c r="M44" s="16">
        <v>2</v>
      </c>
      <c r="N44" s="16">
        <f t="shared" si="14"/>
        <v>2</v>
      </c>
      <c r="O44" s="16" t="s">
        <v>651</v>
      </c>
      <c r="P44" s="16"/>
      <c r="Q44"/>
      <c r="R44"/>
      <c r="S44"/>
      <c r="T44" s="27"/>
      <c r="U44" s="27"/>
      <c r="V44" s="27"/>
      <c r="W44" s="27"/>
      <c r="X44" s="27"/>
      <c r="Y44" s="28"/>
      <c r="Z44" s="27"/>
      <c r="AA44" s="27"/>
      <c r="AB44" s="27"/>
      <c r="AC44" s="22"/>
    </row>
    <row r="45" spans="1:29" s="12" customFormat="1" ht="32.25" customHeight="1" x14ac:dyDescent="0.25">
      <c r="A45" s="16"/>
      <c r="B45" s="32" t="s">
        <v>1059</v>
      </c>
      <c r="C45" s="16" t="s">
        <v>1076</v>
      </c>
      <c r="D45" s="16" t="s">
        <v>1044</v>
      </c>
      <c r="E45" s="16"/>
      <c r="F45" s="31">
        <v>925.32</v>
      </c>
      <c r="G45" s="31"/>
      <c r="H45" s="25" t="s">
        <v>1139</v>
      </c>
      <c r="I45" s="16">
        <f>+SUMIFS($X$9:$X$118,$T$9:$T$118,"ENTRADA",$U$9:$U$118,C45)</f>
        <v>2</v>
      </c>
      <c r="J45" s="16">
        <f t="shared" si="13"/>
        <v>0</v>
      </c>
      <c r="K45" s="16">
        <v>4</v>
      </c>
      <c r="L45" s="16">
        <v>1</v>
      </c>
      <c r="M45" s="16">
        <v>2</v>
      </c>
      <c r="N45" s="16">
        <f t="shared" si="14"/>
        <v>6</v>
      </c>
      <c r="O45" s="16" t="s">
        <v>651</v>
      </c>
      <c r="P45" s="16"/>
      <c r="Q45"/>
      <c r="R45"/>
      <c r="S45"/>
      <c r="T45" s="40"/>
      <c r="U45" s="40"/>
      <c r="V45" s="40" t="str">
        <f>IFERROR((VLOOKUP($U$9:$U$118,$C$9:$D$141,2,FALSE)),"")</f>
        <v/>
      </c>
      <c r="W45" s="40" t="str">
        <f>IFERROR((VLOOKUP($U$9:$U$118,$D$9:$F$141,2,FALSE)),"")</f>
        <v/>
      </c>
      <c r="X45" s="40"/>
      <c r="Y45" s="42"/>
      <c r="Z45" s="40"/>
      <c r="AA45" s="40"/>
      <c r="AB45" s="44"/>
      <c r="AC45" s="22"/>
    </row>
    <row r="46" spans="1:29" s="12" customFormat="1" ht="32.25" customHeight="1" x14ac:dyDescent="0.2">
      <c r="A46" s="16"/>
      <c r="B46" s="32" t="s">
        <v>656</v>
      </c>
      <c r="C46" s="16" t="s">
        <v>658</v>
      </c>
      <c r="D46" s="16" t="s">
        <v>657</v>
      </c>
      <c r="E46" s="16" t="s">
        <v>1135</v>
      </c>
      <c r="F46" s="31">
        <v>1540</v>
      </c>
      <c r="G46" s="31"/>
      <c r="H46" s="25" t="s">
        <v>1137</v>
      </c>
      <c r="I46" s="16">
        <f>+SUMIFS($X$9:$X$118,$T$9:$T$118,"ENTRADA",$U$9:$U$118,C46)</f>
        <v>0</v>
      </c>
      <c r="J46" s="16">
        <f t="shared" si="13"/>
        <v>1</v>
      </c>
      <c r="K46" s="16">
        <v>5</v>
      </c>
      <c r="L46" s="16">
        <v>2</v>
      </c>
      <c r="M46" s="16">
        <v>3</v>
      </c>
      <c r="N46" s="16">
        <f t="shared" si="14"/>
        <v>4</v>
      </c>
      <c r="O46" s="16" t="s">
        <v>669</v>
      </c>
      <c r="P46" s="16"/>
      <c r="T46" s="40"/>
      <c r="U46" s="40"/>
      <c r="V46" s="40" t="str">
        <f>IFERROR((VLOOKUP($U$9:$U$118,$C$9:$D$141,2,FALSE)),"")</f>
        <v/>
      </c>
      <c r="W46" s="42" t="str">
        <f>IFERROR((VLOOKUP($U$9:$U$118,$D$9:$F$141,2,FALSE)),"")</f>
        <v/>
      </c>
      <c r="X46" s="40"/>
      <c r="Y46" s="42"/>
      <c r="Z46" s="40"/>
      <c r="AA46" s="40"/>
      <c r="AB46" s="44"/>
      <c r="AC46" s="22"/>
    </row>
    <row r="47" spans="1:29" s="12" customFormat="1" ht="32.25" customHeight="1" x14ac:dyDescent="0.25">
      <c r="A47" s="16"/>
      <c r="B47" s="32" t="s">
        <v>1182</v>
      </c>
      <c r="C47" s="32" t="s">
        <v>1181</v>
      </c>
      <c r="D47" s="16" t="s">
        <v>1180</v>
      </c>
      <c r="E47" s="16"/>
      <c r="F47" s="31">
        <v>1230</v>
      </c>
      <c r="G47" s="31"/>
      <c r="H47" s="25" t="s">
        <v>1226</v>
      </c>
      <c r="I47" s="16">
        <f>+SUMIFS($X$9:$X$143,$T$9:$T$143,"ENTRADA",$U$9:$U$143,C47)</f>
        <v>0</v>
      </c>
      <c r="J47" s="16">
        <f>+SUMIFS($X$9:$X$143,$T$9:$T$143,"SALIDA",$U$9:$U$143,C47)</f>
        <v>0</v>
      </c>
      <c r="K47" s="16">
        <v>2</v>
      </c>
      <c r="L47" s="16">
        <v>1</v>
      </c>
      <c r="M47" s="16">
        <v>2</v>
      </c>
      <c r="N47" s="16">
        <f t="shared" si="14"/>
        <v>2</v>
      </c>
      <c r="O47" s="16" t="s">
        <v>669</v>
      </c>
      <c r="P47" s="16"/>
      <c r="Q47"/>
      <c r="R47"/>
      <c r="S47"/>
      <c r="T47" s="27"/>
      <c r="U47" s="27"/>
      <c r="V47" s="27"/>
      <c r="W47" s="27"/>
      <c r="X47" s="27"/>
      <c r="Y47" s="28"/>
      <c r="Z47" s="27"/>
      <c r="AA47" s="27"/>
      <c r="AB47" s="27"/>
      <c r="AC47" s="22"/>
    </row>
    <row r="48" spans="1:29" s="12" customFormat="1" ht="32.25" customHeight="1" x14ac:dyDescent="0.2">
      <c r="A48" s="16"/>
      <c r="B48" s="32" t="s">
        <v>670</v>
      </c>
      <c r="C48" s="16" t="s">
        <v>668</v>
      </c>
      <c r="D48" s="16" t="s">
        <v>667</v>
      </c>
      <c r="E48" s="16"/>
      <c r="F48" s="31">
        <v>1233</v>
      </c>
      <c r="G48" s="31"/>
      <c r="H48" s="25" t="s">
        <v>1137</v>
      </c>
      <c r="I48" s="16">
        <f t="shared" ref="I48:I58" si="15">+SUMIFS($X$9:$X$118,$T$9:$T$118,"ENTRADA",$U$9:$U$118,C48)</f>
        <v>0</v>
      </c>
      <c r="J48" s="16">
        <f t="shared" ref="J48:J58" si="16">+SUMIFS($X$9:$X$118,$T$9:$T$118,"SALIDA",$U$9:$U$118,C48)</f>
        <v>0</v>
      </c>
      <c r="K48" s="16">
        <v>0</v>
      </c>
      <c r="L48" s="16">
        <v>2</v>
      </c>
      <c r="M48" s="16">
        <v>3</v>
      </c>
      <c r="N48" s="16">
        <f t="shared" si="14"/>
        <v>0</v>
      </c>
      <c r="O48" s="16" t="s">
        <v>651</v>
      </c>
      <c r="P48" s="16"/>
      <c r="T48" s="40"/>
      <c r="U48" s="40"/>
      <c r="V48" s="40" t="str">
        <f>IFERROR((VLOOKUP($U$9:$U$118,$C$9:$D$141,2,FALSE)),"")</f>
        <v/>
      </c>
      <c r="W48" s="42" t="str">
        <f>IFERROR((VLOOKUP($U$9:$U$118,$D$9:$F$141,2,FALSE)),"")</f>
        <v/>
      </c>
      <c r="X48" s="40"/>
      <c r="Y48" s="42"/>
      <c r="Z48" s="40"/>
      <c r="AA48" s="40"/>
      <c r="AB48" s="44"/>
      <c r="AC48" s="22"/>
    </row>
    <row r="49" spans="1:29" s="12" customFormat="1" ht="32.25" customHeight="1" x14ac:dyDescent="0.2">
      <c r="A49" s="16"/>
      <c r="B49" s="32" t="s">
        <v>624</v>
      </c>
      <c r="C49" s="16" t="s">
        <v>806</v>
      </c>
      <c r="D49" s="16" t="s">
        <v>805</v>
      </c>
      <c r="E49" s="16" t="s">
        <v>1148</v>
      </c>
      <c r="F49" s="31">
        <v>282.33</v>
      </c>
      <c r="G49" s="31"/>
      <c r="H49" s="25" t="s">
        <v>1226</v>
      </c>
      <c r="I49" s="16">
        <f t="shared" si="15"/>
        <v>0</v>
      </c>
      <c r="J49" s="16">
        <f t="shared" si="16"/>
        <v>0</v>
      </c>
      <c r="K49" s="16">
        <v>0</v>
      </c>
      <c r="L49" s="16">
        <v>2</v>
      </c>
      <c r="M49" s="16">
        <v>15</v>
      </c>
      <c r="N49" s="16">
        <f t="shared" si="14"/>
        <v>0</v>
      </c>
      <c r="O49" s="16" t="s">
        <v>639</v>
      </c>
      <c r="P49" s="16"/>
      <c r="AC49" s="22"/>
    </row>
    <row r="50" spans="1:29" s="12" customFormat="1" ht="32.25" customHeight="1" x14ac:dyDescent="0.25">
      <c r="A50" s="16"/>
      <c r="B50" s="32"/>
      <c r="C50" s="51" t="s">
        <v>1164</v>
      </c>
      <c r="D50" s="51" t="s">
        <v>1165</v>
      </c>
      <c r="E50" s="16"/>
      <c r="F50" s="31">
        <v>1322</v>
      </c>
      <c r="G50" s="31"/>
      <c r="H50" s="25" t="s">
        <v>1226</v>
      </c>
      <c r="I50" s="16">
        <f t="shared" si="15"/>
        <v>0</v>
      </c>
      <c r="J50" s="16">
        <f t="shared" si="16"/>
        <v>0</v>
      </c>
      <c r="K50" s="16">
        <v>2</v>
      </c>
      <c r="L50" s="16">
        <v>1</v>
      </c>
      <c r="M50" s="16">
        <v>2</v>
      </c>
      <c r="N50" s="16">
        <f t="shared" si="14"/>
        <v>2</v>
      </c>
      <c r="O50" s="16" t="s">
        <v>669</v>
      </c>
      <c r="P50" s="16"/>
      <c r="Q50"/>
      <c r="R50"/>
      <c r="S50"/>
      <c r="T50" s="27"/>
      <c r="U50" s="27"/>
      <c r="V50" s="27"/>
      <c r="W50" s="27"/>
      <c r="X50" s="27"/>
      <c r="Y50" s="28"/>
      <c r="Z50" s="27"/>
      <c r="AA50" s="27"/>
      <c r="AB50" s="27"/>
      <c r="AC50" s="22"/>
    </row>
    <row r="51" spans="1:29" s="12" customFormat="1" ht="32.25" customHeight="1" x14ac:dyDescent="0.2">
      <c r="A51" s="16"/>
      <c r="B51" s="32" t="s">
        <v>670</v>
      </c>
      <c r="C51" s="16" t="s">
        <v>803</v>
      </c>
      <c r="D51" s="16" t="s">
        <v>802</v>
      </c>
      <c r="E51" s="16"/>
      <c r="F51" s="31">
        <v>1298</v>
      </c>
      <c r="G51" s="31"/>
      <c r="H51" s="25" t="s">
        <v>1137</v>
      </c>
      <c r="I51" s="16">
        <f t="shared" si="15"/>
        <v>0</v>
      </c>
      <c r="J51" s="16">
        <f t="shared" si="16"/>
        <v>0</v>
      </c>
      <c r="K51" s="16">
        <v>4</v>
      </c>
      <c r="L51" s="16">
        <v>2</v>
      </c>
      <c r="M51" s="16">
        <v>3</v>
      </c>
      <c r="N51" s="16">
        <f t="shared" si="14"/>
        <v>4</v>
      </c>
      <c r="O51" s="16" t="s">
        <v>669</v>
      </c>
      <c r="P51" s="16"/>
      <c r="T51" s="40"/>
      <c r="U51" s="40"/>
      <c r="V51" s="40" t="str">
        <f t="shared" ref="V51:V58" si="17">IFERROR((VLOOKUP($U$9:$U$118,$C$9:$D$141,2,FALSE)),"")</f>
        <v/>
      </c>
      <c r="W51" s="42" t="str">
        <f t="shared" ref="W51:W58" si="18">IFERROR((VLOOKUP($U$9:$U$118,$D$9:$F$141,2,FALSE)),"")</f>
        <v/>
      </c>
      <c r="X51" s="40"/>
      <c r="Y51" s="42"/>
      <c r="Z51" s="40"/>
      <c r="AA51" s="40"/>
      <c r="AB51" s="44"/>
      <c r="AC51" s="22"/>
    </row>
    <row r="52" spans="1:29" s="12" customFormat="1" ht="32.25" customHeight="1" x14ac:dyDescent="0.2">
      <c r="A52" s="16"/>
      <c r="B52" s="32" t="s">
        <v>906</v>
      </c>
      <c r="C52" s="16" t="s">
        <v>910</v>
      </c>
      <c r="D52" s="16" t="s">
        <v>907</v>
      </c>
      <c r="E52" s="16"/>
      <c r="F52" s="31">
        <v>115</v>
      </c>
      <c r="G52" s="31"/>
      <c r="H52" s="25" t="s">
        <v>1226</v>
      </c>
      <c r="I52" s="16">
        <f t="shared" si="15"/>
        <v>0</v>
      </c>
      <c r="J52" s="16">
        <f t="shared" si="16"/>
        <v>0</v>
      </c>
      <c r="K52" s="16">
        <v>14</v>
      </c>
      <c r="L52" s="16">
        <v>2</v>
      </c>
      <c r="M52" s="16">
        <v>3</v>
      </c>
      <c r="N52" s="16">
        <f t="shared" si="14"/>
        <v>14</v>
      </c>
      <c r="O52" s="16" t="s">
        <v>669</v>
      </c>
      <c r="P52" s="16"/>
      <c r="T52" s="40"/>
      <c r="U52" s="40"/>
      <c r="V52" s="40" t="str">
        <f t="shared" si="17"/>
        <v/>
      </c>
      <c r="W52" s="42" t="str">
        <f t="shared" si="18"/>
        <v/>
      </c>
      <c r="X52" s="40"/>
      <c r="Y52" s="42"/>
      <c r="Z52" s="40"/>
      <c r="AA52" s="40"/>
      <c r="AB52" s="44"/>
      <c r="AC52" s="22"/>
    </row>
    <row r="53" spans="1:29" s="12" customFormat="1" ht="32.25" customHeight="1" x14ac:dyDescent="0.2">
      <c r="A53" s="16"/>
      <c r="B53" s="32" t="s">
        <v>906</v>
      </c>
      <c r="C53" s="16" t="s">
        <v>909</v>
      </c>
      <c r="D53" s="16" t="s">
        <v>908</v>
      </c>
      <c r="E53" s="16"/>
      <c r="F53" s="31">
        <v>111.17</v>
      </c>
      <c r="G53" s="31"/>
      <c r="H53" s="25" t="s">
        <v>1226</v>
      </c>
      <c r="I53" s="16">
        <f t="shared" si="15"/>
        <v>0</v>
      </c>
      <c r="J53" s="16">
        <f t="shared" si="16"/>
        <v>0</v>
      </c>
      <c r="K53" s="16">
        <v>14</v>
      </c>
      <c r="L53" s="16">
        <v>2</v>
      </c>
      <c r="M53" s="16">
        <v>5</v>
      </c>
      <c r="N53" s="16">
        <f t="shared" si="14"/>
        <v>14</v>
      </c>
      <c r="O53" s="16" t="s">
        <v>669</v>
      </c>
      <c r="P53" s="16"/>
      <c r="T53" s="40"/>
      <c r="U53" s="40"/>
      <c r="V53" s="40" t="str">
        <f t="shared" si="17"/>
        <v/>
      </c>
      <c r="W53" s="42" t="str">
        <f t="shared" si="18"/>
        <v/>
      </c>
      <c r="X53" s="40"/>
      <c r="Y53" s="42"/>
      <c r="Z53" s="40"/>
      <c r="AA53" s="40"/>
      <c r="AB53" s="44"/>
      <c r="AC53" s="22"/>
    </row>
    <row r="54" spans="1:29" s="12" customFormat="1" ht="32.25" customHeight="1" x14ac:dyDescent="0.2">
      <c r="A54" s="39" t="s">
        <v>912</v>
      </c>
      <c r="B54" s="32" t="s">
        <v>991</v>
      </c>
      <c r="C54" s="16" t="s">
        <v>989</v>
      </c>
      <c r="D54" s="16" t="s">
        <v>990</v>
      </c>
      <c r="E54" s="16" t="s">
        <v>1134</v>
      </c>
      <c r="F54" s="31">
        <v>3802.85</v>
      </c>
      <c r="G54" s="31"/>
      <c r="H54" s="25" t="s">
        <v>1228</v>
      </c>
      <c r="I54" s="16">
        <f t="shared" si="15"/>
        <v>7</v>
      </c>
      <c r="J54" s="16">
        <f t="shared" si="16"/>
        <v>0</v>
      </c>
      <c r="K54" s="16">
        <v>5</v>
      </c>
      <c r="L54" s="16">
        <v>4</v>
      </c>
      <c r="M54" s="16">
        <v>12</v>
      </c>
      <c r="N54" s="16">
        <f t="shared" si="14"/>
        <v>12</v>
      </c>
      <c r="O54" s="16" t="s">
        <v>669</v>
      </c>
      <c r="P54" s="16"/>
      <c r="T54" s="40"/>
      <c r="U54" s="40"/>
      <c r="V54" s="40" t="str">
        <f t="shared" si="17"/>
        <v/>
      </c>
      <c r="W54" s="42" t="str">
        <f t="shared" si="18"/>
        <v/>
      </c>
      <c r="X54" s="40"/>
      <c r="Y54" s="42"/>
      <c r="Z54" s="40"/>
      <c r="AA54" s="40"/>
      <c r="AB54" s="44"/>
      <c r="AC54" s="22"/>
    </row>
    <row r="55" spans="1:29" s="12" customFormat="1" ht="32.25" customHeight="1" x14ac:dyDescent="0.25">
      <c r="A55" s="16"/>
      <c r="B55" s="32"/>
      <c r="C55" s="16" t="s">
        <v>1039</v>
      </c>
      <c r="D55" s="16" t="s">
        <v>1038</v>
      </c>
      <c r="E55" s="16"/>
      <c r="F55" s="31">
        <v>346.29</v>
      </c>
      <c r="G55" s="31"/>
      <c r="H55" s="25" t="s">
        <v>1226</v>
      </c>
      <c r="I55" s="16">
        <f t="shared" si="15"/>
        <v>0</v>
      </c>
      <c r="J55" s="16">
        <f t="shared" si="16"/>
        <v>0</v>
      </c>
      <c r="K55" s="16">
        <v>2</v>
      </c>
      <c r="L55" s="16">
        <v>1</v>
      </c>
      <c r="M55" s="16">
        <v>2</v>
      </c>
      <c r="N55" s="16">
        <f t="shared" si="14"/>
        <v>2</v>
      </c>
      <c r="O55" s="16" t="s">
        <v>669</v>
      </c>
      <c r="P55" s="16"/>
      <c r="Q55"/>
      <c r="R55"/>
      <c r="S55"/>
      <c r="T55" s="40"/>
      <c r="U55" s="40"/>
      <c r="V55" s="40" t="str">
        <f t="shared" si="17"/>
        <v/>
      </c>
      <c r="W55" s="40" t="str">
        <f t="shared" si="18"/>
        <v/>
      </c>
      <c r="X55" s="40"/>
      <c r="Y55" s="42"/>
      <c r="Z55" s="40"/>
      <c r="AA55" s="40"/>
      <c r="AB55" s="44"/>
      <c r="AC55" s="22"/>
    </row>
    <row r="56" spans="1:29" s="12" customFormat="1" ht="32.25" customHeight="1" x14ac:dyDescent="0.2">
      <c r="A56" s="39" t="s">
        <v>912</v>
      </c>
      <c r="B56" s="32" t="s">
        <v>674</v>
      </c>
      <c r="C56" s="16" t="s">
        <v>893</v>
      </c>
      <c r="D56" s="16" t="s">
        <v>929</v>
      </c>
      <c r="E56" s="16" t="s">
        <v>1151</v>
      </c>
      <c r="F56" s="31">
        <v>1550</v>
      </c>
      <c r="G56" s="31"/>
      <c r="H56" s="25" t="s">
        <v>1228</v>
      </c>
      <c r="I56" s="16">
        <f t="shared" si="15"/>
        <v>0</v>
      </c>
      <c r="J56" s="16">
        <f t="shared" si="16"/>
        <v>0</v>
      </c>
      <c r="K56" s="16">
        <v>10</v>
      </c>
      <c r="L56" s="16">
        <v>2</v>
      </c>
      <c r="M56" s="16">
        <v>3</v>
      </c>
      <c r="N56" s="16">
        <f t="shared" si="14"/>
        <v>10</v>
      </c>
      <c r="O56" s="16" t="s">
        <v>669</v>
      </c>
      <c r="P56" s="16"/>
      <c r="T56" s="40"/>
      <c r="U56" s="40"/>
      <c r="V56" s="40" t="str">
        <f t="shared" si="17"/>
        <v/>
      </c>
      <c r="W56" s="42" t="str">
        <f t="shared" si="18"/>
        <v/>
      </c>
      <c r="X56" s="40"/>
      <c r="Y56" s="42"/>
      <c r="Z56" s="40"/>
      <c r="AA56" s="40"/>
      <c r="AB56" s="44"/>
      <c r="AC56" s="22"/>
    </row>
    <row r="57" spans="1:29" s="12" customFormat="1" ht="32.25" customHeight="1" x14ac:dyDescent="0.2">
      <c r="A57" s="16"/>
      <c r="B57" s="32" t="s">
        <v>656</v>
      </c>
      <c r="C57" s="16" t="s">
        <v>838</v>
      </c>
      <c r="D57" s="16" t="s">
        <v>837</v>
      </c>
      <c r="E57" s="16"/>
      <c r="F57" s="31">
        <v>603.77</v>
      </c>
      <c r="G57" s="31"/>
      <c r="H57" s="25" t="s">
        <v>1137</v>
      </c>
      <c r="I57" s="16">
        <f t="shared" si="15"/>
        <v>3</v>
      </c>
      <c r="J57" s="16">
        <f t="shared" si="16"/>
        <v>0</v>
      </c>
      <c r="K57" s="16">
        <v>1</v>
      </c>
      <c r="L57" s="16">
        <v>2</v>
      </c>
      <c r="M57" s="16">
        <v>3</v>
      </c>
      <c r="N57" s="16">
        <f t="shared" si="14"/>
        <v>4</v>
      </c>
      <c r="O57" s="16" t="s">
        <v>1371</v>
      </c>
      <c r="P57" s="16"/>
      <c r="T57" s="40"/>
      <c r="U57" s="40"/>
      <c r="V57" s="40" t="str">
        <f t="shared" si="17"/>
        <v/>
      </c>
      <c r="W57" s="42" t="str">
        <f t="shared" si="18"/>
        <v/>
      </c>
      <c r="X57" s="40"/>
      <c r="Y57" s="42"/>
      <c r="Z57" s="40"/>
      <c r="AA57" s="40"/>
      <c r="AB57" s="44"/>
      <c r="AC57" s="22"/>
    </row>
    <row r="58" spans="1:29" s="12" customFormat="1" ht="32.25" customHeight="1" x14ac:dyDescent="0.2">
      <c r="A58" s="16"/>
      <c r="B58" s="32" t="s">
        <v>674</v>
      </c>
      <c r="C58" s="16" t="s">
        <v>688</v>
      </c>
      <c r="D58" s="16" t="s">
        <v>687</v>
      </c>
      <c r="E58" s="16" t="s">
        <v>1134</v>
      </c>
      <c r="F58" s="31">
        <v>4741.92</v>
      </c>
      <c r="G58" s="31"/>
      <c r="H58" s="25" t="s">
        <v>1137</v>
      </c>
      <c r="I58" s="16">
        <f t="shared" si="15"/>
        <v>0</v>
      </c>
      <c r="J58" s="16">
        <f t="shared" si="16"/>
        <v>0</v>
      </c>
      <c r="K58" s="16">
        <v>1</v>
      </c>
      <c r="L58" s="16">
        <v>1</v>
      </c>
      <c r="M58" s="16">
        <v>3</v>
      </c>
      <c r="N58" s="16">
        <f t="shared" si="14"/>
        <v>1</v>
      </c>
      <c r="O58" s="16" t="s">
        <v>677</v>
      </c>
      <c r="P58" s="16"/>
      <c r="T58" s="40"/>
      <c r="U58" s="40"/>
      <c r="V58" s="40" t="str">
        <f t="shared" si="17"/>
        <v/>
      </c>
      <c r="W58" s="42" t="str">
        <f t="shared" si="18"/>
        <v/>
      </c>
      <c r="X58" s="40"/>
      <c r="Y58" s="42"/>
      <c r="Z58" s="40"/>
      <c r="AA58" s="40"/>
      <c r="AB58" s="44"/>
      <c r="AC58" s="22"/>
    </row>
    <row r="59" spans="1:29" s="12" customFormat="1" ht="32.25" customHeight="1" x14ac:dyDescent="0.25">
      <c r="A59" s="16"/>
      <c r="B59" s="32"/>
      <c r="C59" s="16" t="s">
        <v>1352</v>
      </c>
      <c r="D59" s="16" t="s">
        <v>1347</v>
      </c>
      <c r="E59" s="16"/>
      <c r="F59" s="31">
        <v>2202.21</v>
      </c>
      <c r="G59" s="31"/>
      <c r="H59" s="25" t="s">
        <v>1137</v>
      </c>
      <c r="I59" s="16">
        <f>+SUMIFS($X$9:$X$143,$T$9:$T$143,"ENTRADA",$U$9:$U$143,C59)</f>
        <v>0</v>
      </c>
      <c r="J59" s="16">
        <f>+SUMIFS($X$9:$X$143,$T$9:$T$143,"SALIDA",$U$9:$U$143,C59)</f>
        <v>0</v>
      </c>
      <c r="K59" s="16">
        <v>2</v>
      </c>
      <c r="L59" s="16">
        <v>1</v>
      </c>
      <c r="M59" s="16">
        <v>2</v>
      </c>
      <c r="N59" s="16">
        <f t="shared" si="14"/>
        <v>2</v>
      </c>
      <c r="O59" s="16" t="s">
        <v>677</v>
      </c>
      <c r="P59" s="91"/>
      <c r="Q59"/>
      <c r="R59"/>
      <c r="S59"/>
      <c r="T59" s="27"/>
      <c r="U59" s="27"/>
      <c r="V59" s="27"/>
      <c r="W59" s="27"/>
      <c r="X59" s="27"/>
      <c r="Y59" s="28"/>
      <c r="Z59" s="27"/>
      <c r="AA59" s="27"/>
      <c r="AB59" s="27"/>
      <c r="AC59" s="22"/>
    </row>
    <row r="60" spans="1:29" s="12" customFormat="1" ht="32.25" customHeight="1" x14ac:dyDescent="0.2">
      <c r="A60" s="16"/>
      <c r="B60" s="32" t="s">
        <v>674</v>
      </c>
      <c r="C60" s="16" t="s">
        <v>685</v>
      </c>
      <c r="D60" s="16" t="s">
        <v>684</v>
      </c>
      <c r="E60" s="16" t="s">
        <v>1134</v>
      </c>
      <c r="F60" s="31">
        <v>1522</v>
      </c>
      <c r="G60" s="31"/>
      <c r="H60" s="25" t="s">
        <v>1137</v>
      </c>
      <c r="I60" s="16">
        <f t="shared" ref="I60:I74" si="19">+SUMIFS($X$9:$X$118,$T$9:$T$118,"ENTRADA",$U$9:$U$118,C60)</f>
        <v>0</v>
      </c>
      <c r="J60" s="16">
        <f t="shared" ref="J60:J74" si="20">+SUMIFS($X$9:$X$118,$T$9:$T$118,"SALIDA",$U$9:$U$118,C60)</f>
        <v>0</v>
      </c>
      <c r="K60" s="16">
        <v>1</v>
      </c>
      <c r="L60" s="16">
        <v>1</v>
      </c>
      <c r="M60" s="16">
        <v>3</v>
      </c>
      <c r="N60" s="16">
        <f t="shared" si="14"/>
        <v>1</v>
      </c>
      <c r="O60" s="16" t="s">
        <v>677</v>
      </c>
      <c r="P60" s="16"/>
      <c r="T60" s="40"/>
      <c r="U60" s="40"/>
      <c r="V60" s="40" t="str">
        <f>IFERROR((VLOOKUP($U$9:$U$118,$C$9:$D$141,2,FALSE)),"")</f>
        <v/>
      </c>
      <c r="W60" s="42" t="str">
        <f t="shared" ref="W60:W77" si="21">IFERROR((VLOOKUP($U$9:$U$118,$D$9:$F$141,2,FALSE)),"")</f>
        <v/>
      </c>
      <c r="X60" s="40"/>
      <c r="Y60" s="42"/>
      <c r="Z60" s="40"/>
      <c r="AA60" s="40"/>
      <c r="AB60" s="44"/>
      <c r="AC60" s="22"/>
    </row>
    <row r="61" spans="1:29" s="12" customFormat="1" ht="32.25" customHeight="1" x14ac:dyDescent="0.25">
      <c r="A61" s="16"/>
      <c r="B61" s="32"/>
      <c r="C61" s="32" t="s">
        <v>1126</v>
      </c>
      <c r="D61" s="16" t="s">
        <v>1125</v>
      </c>
      <c r="E61" s="16" t="s">
        <v>49</v>
      </c>
      <c r="F61" s="31">
        <v>420</v>
      </c>
      <c r="G61" s="31"/>
      <c r="H61" s="25" t="s">
        <v>1137</v>
      </c>
      <c r="I61" s="16">
        <f t="shared" si="19"/>
        <v>0</v>
      </c>
      <c r="J61" s="16">
        <f t="shared" si="20"/>
        <v>0</v>
      </c>
      <c r="K61" s="16">
        <v>0</v>
      </c>
      <c r="L61" s="16">
        <v>1</v>
      </c>
      <c r="M61" s="16">
        <v>2</v>
      </c>
      <c r="N61" s="16">
        <f t="shared" si="14"/>
        <v>0</v>
      </c>
      <c r="O61" s="16" t="s">
        <v>693</v>
      </c>
      <c r="P61" s="16"/>
      <c r="Q61"/>
      <c r="R61"/>
      <c r="S61"/>
      <c r="T61" s="27"/>
      <c r="U61" s="27"/>
      <c r="V61" s="27"/>
      <c r="W61" s="27" t="str">
        <f t="shared" si="21"/>
        <v/>
      </c>
      <c r="X61" s="27"/>
      <c r="Y61" s="28"/>
      <c r="Z61" s="27"/>
      <c r="AA61" s="27"/>
      <c r="AB61" s="27"/>
      <c r="AC61" s="22"/>
    </row>
    <row r="62" spans="1:29" s="12" customFormat="1" ht="32.25" customHeight="1" x14ac:dyDescent="0.2">
      <c r="A62" s="16"/>
      <c r="B62" s="32" t="s">
        <v>624</v>
      </c>
      <c r="C62" s="16" t="s">
        <v>889</v>
      </c>
      <c r="D62" s="16" t="s">
        <v>890</v>
      </c>
      <c r="E62" s="16"/>
      <c r="F62" s="31">
        <v>145</v>
      </c>
      <c r="G62" s="31"/>
      <c r="H62" s="25" t="s">
        <v>1137</v>
      </c>
      <c r="I62" s="16">
        <f t="shared" si="19"/>
        <v>0</v>
      </c>
      <c r="J62" s="16">
        <f t="shared" si="20"/>
        <v>0</v>
      </c>
      <c r="K62" s="16">
        <v>5</v>
      </c>
      <c r="L62" s="16">
        <v>2</v>
      </c>
      <c r="M62" s="16">
        <v>5</v>
      </c>
      <c r="N62" s="16">
        <f t="shared" si="14"/>
        <v>5</v>
      </c>
      <c r="O62" s="16" t="s">
        <v>888</v>
      </c>
      <c r="P62" s="16"/>
      <c r="T62" s="40"/>
      <c r="U62" s="47"/>
      <c r="V62" s="40" t="str">
        <f>IFERROR((VLOOKUP($U$9:$U$118,$C$9:$D$141,2,FALSE)),"")</f>
        <v/>
      </c>
      <c r="W62" s="42" t="str">
        <f t="shared" si="21"/>
        <v/>
      </c>
      <c r="X62" s="40"/>
      <c r="Y62" s="42"/>
      <c r="Z62" s="40"/>
      <c r="AA62" s="40"/>
      <c r="AB62" s="44"/>
      <c r="AC62" s="22"/>
    </row>
    <row r="63" spans="1:29" s="12" customFormat="1" ht="32.25" customHeight="1" x14ac:dyDescent="0.2">
      <c r="A63" s="39" t="s">
        <v>912</v>
      </c>
      <c r="B63" s="32" t="s">
        <v>674</v>
      </c>
      <c r="C63" s="16" t="s">
        <v>690</v>
      </c>
      <c r="D63" s="16" t="s">
        <v>689</v>
      </c>
      <c r="E63" s="16"/>
      <c r="F63" s="31">
        <v>2563</v>
      </c>
      <c r="G63" s="31"/>
      <c r="H63" s="61" t="s">
        <v>1228</v>
      </c>
      <c r="I63" s="16">
        <f t="shared" si="19"/>
        <v>0</v>
      </c>
      <c r="J63" s="16">
        <f t="shared" si="20"/>
        <v>0</v>
      </c>
      <c r="K63" s="16">
        <v>8</v>
      </c>
      <c r="L63" s="16">
        <v>2</v>
      </c>
      <c r="M63" s="16">
        <v>3</v>
      </c>
      <c r="N63" s="16">
        <f t="shared" si="14"/>
        <v>8</v>
      </c>
      <c r="O63" s="16" t="s">
        <v>677</v>
      </c>
      <c r="P63" s="16"/>
      <c r="T63" s="40"/>
      <c r="U63" s="40"/>
      <c r="V63" s="40" t="str">
        <f>IFERROR((VLOOKUP($U$9:$U$118,$C$9:$D$141,2,FALSE)),"")</f>
        <v/>
      </c>
      <c r="W63" s="42" t="str">
        <f t="shared" si="21"/>
        <v/>
      </c>
      <c r="X63" s="40"/>
      <c r="Y63" s="42"/>
      <c r="Z63" s="40"/>
      <c r="AA63" s="40"/>
      <c r="AB63" s="44"/>
      <c r="AC63" s="22"/>
    </row>
    <row r="64" spans="1:29" s="12" customFormat="1" ht="32.25" customHeight="1" x14ac:dyDescent="0.2">
      <c r="A64" s="39" t="s">
        <v>912</v>
      </c>
      <c r="B64" s="32" t="s">
        <v>674</v>
      </c>
      <c r="C64" s="16" t="s">
        <v>676</v>
      </c>
      <c r="D64" s="16" t="s">
        <v>675</v>
      </c>
      <c r="E64" s="16" t="s">
        <v>1168</v>
      </c>
      <c r="F64" s="31">
        <v>3254</v>
      </c>
      <c r="G64" s="31"/>
      <c r="H64" s="25" t="s">
        <v>1228</v>
      </c>
      <c r="I64" s="16">
        <f t="shared" si="19"/>
        <v>0</v>
      </c>
      <c r="J64" s="16">
        <f t="shared" si="20"/>
        <v>0</v>
      </c>
      <c r="K64" s="16">
        <v>3</v>
      </c>
      <c r="L64" s="16">
        <v>2</v>
      </c>
      <c r="M64" s="16">
        <v>3</v>
      </c>
      <c r="N64" s="16">
        <f t="shared" si="14"/>
        <v>3</v>
      </c>
      <c r="O64" s="16" t="s">
        <v>677</v>
      </c>
      <c r="P64" s="16"/>
      <c r="T64" s="40"/>
      <c r="U64" s="40"/>
      <c r="V64" s="40" t="str">
        <f>IFERROR((VLOOKUP($U$9:$U$118,$C$9:$D$141,2,FALSE)),"")</f>
        <v/>
      </c>
      <c r="W64" s="42" t="str">
        <f t="shared" si="21"/>
        <v/>
      </c>
      <c r="X64" s="40"/>
      <c r="Y64" s="42"/>
      <c r="Z64" s="40"/>
      <c r="AA64" s="40"/>
      <c r="AB64" s="44"/>
      <c r="AC64" s="22"/>
    </row>
    <row r="65" spans="1:29" s="12" customFormat="1" ht="32.25" customHeight="1" x14ac:dyDescent="0.2">
      <c r="A65" s="39" t="s">
        <v>912</v>
      </c>
      <c r="B65" s="32" t="s">
        <v>674</v>
      </c>
      <c r="C65" s="16" t="s">
        <v>679</v>
      </c>
      <c r="D65" s="16" t="s">
        <v>678</v>
      </c>
      <c r="E65" s="16" t="s">
        <v>1168</v>
      </c>
      <c r="F65" s="31">
        <v>2141</v>
      </c>
      <c r="G65" s="31"/>
      <c r="H65" s="25" t="s">
        <v>1228</v>
      </c>
      <c r="I65" s="16">
        <f t="shared" si="19"/>
        <v>0</v>
      </c>
      <c r="J65" s="16">
        <f t="shared" si="20"/>
        <v>0</v>
      </c>
      <c r="K65" s="16">
        <v>2</v>
      </c>
      <c r="L65" s="16">
        <v>2</v>
      </c>
      <c r="M65" s="16">
        <v>3</v>
      </c>
      <c r="N65" s="16">
        <f t="shared" si="14"/>
        <v>2</v>
      </c>
      <c r="O65" s="16" t="s">
        <v>677</v>
      </c>
      <c r="P65" s="16"/>
      <c r="T65" s="40"/>
      <c r="U65" s="40"/>
      <c r="V65" s="40" t="str">
        <f>IFERROR((VLOOKUP($U$9:$U$118,$C$9:$D$141,2,FALSE)),"")</f>
        <v/>
      </c>
      <c r="W65" s="42" t="str">
        <f t="shared" si="21"/>
        <v/>
      </c>
      <c r="X65" s="40"/>
      <c r="Y65" s="42"/>
      <c r="Z65" s="40"/>
      <c r="AA65" s="40"/>
      <c r="AB65" s="44"/>
      <c r="AC65" s="22"/>
    </row>
    <row r="66" spans="1:29" s="12" customFormat="1" ht="32.25" customHeight="1" x14ac:dyDescent="0.2">
      <c r="A66" s="39" t="s">
        <v>912</v>
      </c>
      <c r="B66" s="32" t="s">
        <v>674</v>
      </c>
      <c r="C66" s="16" t="s">
        <v>681</v>
      </c>
      <c r="D66" s="16" t="s">
        <v>680</v>
      </c>
      <c r="E66" s="16" t="s">
        <v>1168</v>
      </c>
      <c r="F66" s="31">
        <v>3266</v>
      </c>
      <c r="G66" s="31"/>
      <c r="H66" s="25" t="s">
        <v>1228</v>
      </c>
      <c r="I66" s="16">
        <f t="shared" si="19"/>
        <v>0</v>
      </c>
      <c r="J66" s="16">
        <f t="shared" si="20"/>
        <v>0</v>
      </c>
      <c r="K66" s="16">
        <v>4</v>
      </c>
      <c r="L66" s="16">
        <v>2</v>
      </c>
      <c r="M66" s="16">
        <v>3</v>
      </c>
      <c r="N66" s="16">
        <f t="shared" si="14"/>
        <v>4</v>
      </c>
      <c r="O66" s="16" t="s">
        <v>677</v>
      </c>
      <c r="P66" s="16"/>
      <c r="T66" s="40"/>
      <c r="U66" s="40"/>
      <c r="V66" s="40" t="str">
        <f>IFERROR((VLOOKUP($U$9:$U$118,$C$9:$D$141,2,FALSE)),"")</f>
        <v/>
      </c>
      <c r="W66" s="42" t="str">
        <f t="shared" si="21"/>
        <v/>
      </c>
      <c r="X66" s="40"/>
      <c r="Y66" s="42"/>
      <c r="Z66" s="40"/>
      <c r="AA66" s="40"/>
      <c r="AB66" s="44"/>
      <c r="AC66" s="22"/>
    </row>
    <row r="67" spans="1:29" s="12" customFormat="1" ht="32.25" customHeight="1" x14ac:dyDescent="0.25">
      <c r="A67" s="16"/>
      <c r="B67" s="32" t="s">
        <v>713</v>
      </c>
      <c r="C67" s="32"/>
      <c r="D67" s="16" t="s">
        <v>1097</v>
      </c>
      <c r="E67" s="16"/>
      <c r="F67" s="31">
        <v>3261</v>
      </c>
      <c r="G67" s="31"/>
      <c r="H67" s="25" t="s">
        <v>1137</v>
      </c>
      <c r="I67" s="16">
        <f t="shared" si="19"/>
        <v>0</v>
      </c>
      <c r="J67" s="16">
        <f t="shared" si="20"/>
        <v>0</v>
      </c>
      <c r="K67" s="16">
        <v>3</v>
      </c>
      <c r="L67" s="16">
        <v>1</v>
      </c>
      <c r="M67" s="16">
        <v>2</v>
      </c>
      <c r="N67" s="16">
        <f t="shared" si="14"/>
        <v>3</v>
      </c>
      <c r="O67" s="16" t="s">
        <v>677</v>
      </c>
      <c r="P67" s="16"/>
      <c r="Q67"/>
      <c r="R67"/>
      <c r="S67"/>
      <c r="T67" s="27"/>
      <c r="U67" s="27"/>
      <c r="V67" s="27"/>
      <c r="W67" s="27" t="str">
        <f t="shared" si="21"/>
        <v/>
      </c>
      <c r="X67" s="27"/>
      <c r="Y67" s="28"/>
      <c r="Z67" s="27"/>
      <c r="AA67" s="27"/>
      <c r="AB67" s="27"/>
      <c r="AC67" s="22"/>
    </row>
    <row r="68" spans="1:29" s="12" customFormat="1" ht="32.25" customHeight="1" x14ac:dyDescent="0.25">
      <c r="A68" s="16"/>
      <c r="B68" s="32"/>
      <c r="C68" s="16" t="s">
        <v>1077</v>
      </c>
      <c r="D68" s="16" t="s">
        <v>1078</v>
      </c>
      <c r="E68" s="16"/>
      <c r="F68" s="31">
        <v>3266</v>
      </c>
      <c r="G68" s="31"/>
      <c r="H68" s="25" t="s">
        <v>1137</v>
      </c>
      <c r="I68" s="16">
        <f t="shared" si="19"/>
        <v>0</v>
      </c>
      <c r="J68" s="16">
        <f t="shared" si="20"/>
        <v>0</v>
      </c>
      <c r="K68" s="16">
        <v>2</v>
      </c>
      <c r="L68" s="16">
        <v>1</v>
      </c>
      <c r="M68" s="16">
        <v>2</v>
      </c>
      <c r="N68" s="16">
        <f t="shared" si="14"/>
        <v>2</v>
      </c>
      <c r="O68" s="16" t="s">
        <v>677</v>
      </c>
      <c r="P68" s="16"/>
      <c r="Q68"/>
      <c r="R68"/>
      <c r="S68"/>
      <c r="T68" s="40"/>
      <c r="U68" s="40"/>
      <c r="V68" s="40" t="str">
        <f t="shared" ref="V68:V74" si="22">IFERROR((VLOOKUP($U$9:$U$118,$C$9:$D$141,2,FALSE)),"")</f>
        <v/>
      </c>
      <c r="W68" s="40" t="str">
        <f t="shared" si="21"/>
        <v/>
      </c>
      <c r="X68" s="40"/>
      <c r="Y68" s="42"/>
      <c r="Z68" s="40"/>
      <c r="AA68" s="40"/>
      <c r="AB68" s="44"/>
      <c r="AC68" s="22"/>
    </row>
    <row r="69" spans="1:29" s="12" customFormat="1" ht="32.25" customHeight="1" x14ac:dyDescent="0.2">
      <c r="A69" s="16"/>
      <c r="B69" s="32" t="s">
        <v>664</v>
      </c>
      <c r="C69" s="16" t="s">
        <v>666</v>
      </c>
      <c r="D69" s="16" t="s">
        <v>665</v>
      </c>
      <c r="E69" s="16" t="s">
        <v>1152</v>
      </c>
      <c r="F69" s="31">
        <v>289.70999999999998</v>
      </c>
      <c r="G69" s="31"/>
      <c r="H69" s="25" t="s">
        <v>1140</v>
      </c>
      <c r="I69" s="16">
        <f t="shared" si="19"/>
        <v>0</v>
      </c>
      <c r="J69" s="16">
        <f t="shared" si="20"/>
        <v>0</v>
      </c>
      <c r="K69" s="16">
        <v>0</v>
      </c>
      <c r="L69" s="16">
        <v>1</v>
      </c>
      <c r="M69" s="16">
        <v>3</v>
      </c>
      <c r="N69" s="16">
        <f t="shared" si="14"/>
        <v>0</v>
      </c>
      <c r="O69" s="16" t="s">
        <v>651</v>
      </c>
      <c r="P69" s="16"/>
      <c r="T69" s="40"/>
      <c r="U69" s="40"/>
      <c r="V69" s="40" t="str">
        <f t="shared" si="22"/>
        <v/>
      </c>
      <c r="W69" s="42" t="str">
        <f t="shared" si="21"/>
        <v/>
      </c>
      <c r="X69" s="40"/>
      <c r="Y69" s="42"/>
      <c r="Z69" s="40"/>
      <c r="AA69" s="40"/>
      <c r="AB69" s="44"/>
      <c r="AC69" s="22"/>
    </row>
    <row r="70" spans="1:29" s="12" customFormat="1" ht="32.25" customHeight="1" x14ac:dyDescent="0.2">
      <c r="A70" s="16"/>
      <c r="B70" s="32" t="s">
        <v>674</v>
      </c>
      <c r="C70" s="16"/>
      <c r="D70" s="16" t="s">
        <v>686</v>
      </c>
      <c r="E70" s="16"/>
      <c r="F70" s="31">
        <v>1578</v>
      </c>
      <c r="G70" s="31"/>
      <c r="H70" s="25" t="s">
        <v>1137</v>
      </c>
      <c r="I70" s="16">
        <f t="shared" si="19"/>
        <v>0</v>
      </c>
      <c r="J70" s="16">
        <f t="shared" si="20"/>
        <v>0</v>
      </c>
      <c r="K70" s="16">
        <v>0</v>
      </c>
      <c r="L70" s="16">
        <v>2</v>
      </c>
      <c r="M70" s="16">
        <v>3</v>
      </c>
      <c r="N70" s="16">
        <f t="shared" si="14"/>
        <v>0</v>
      </c>
      <c r="O70" s="16" t="s">
        <v>677</v>
      </c>
      <c r="P70" s="16"/>
      <c r="T70" s="40"/>
      <c r="U70" s="40"/>
      <c r="V70" s="40" t="str">
        <f t="shared" si="22"/>
        <v/>
      </c>
      <c r="W70" s="42" t="str">
        <f t="shared" si="21"/>
        <v/>
      </c>
      <c r="X70" s="40"/>
      <c r="Y70" s="42"/>
      <c r="Z70" s="40"/>
      <c r="AA70" s="40"/>
      <c r="AB70" s="44"/>
      <c r="AC70" s="22"/>
    </row>
    <row r="71" spans="1:29" s="12" customFormat="1" ht="32.25" customHeight="1" x14ac:dyDescent="0.2">
      <c r="A71" s="16"/>
      <c r="B71" s="32"/>
      <c r="C71" s="16" t="s">
        <v>692</v>
      </c>
      <c r="D71" s="16" t="s">
        <v>691</v>
      </c>
      <c r="E71" s="16"/>
      <c r="F71" s="31">
        <v>2660</v>
      </c>
      <c r="G71" s="31"/>
      <c r="H71" s="25" t="s">
        <v>1137</v>
      </c>
      <c r="I71" s="16">
        <f t="shared" si="19"/>
        <v>0</v>
      </c>
      <c r="J71" s="16">
        <f t="shared" si="20"/>
        <v>0</v>
      </c>
      <c r="K71" s="16">
        <v>4</v>
      </c>
      <c r="L71" s="16">
        <v>2</v>
      </c>
      <c r="M71" s="16">
        <v>3</v>
      </c>
      <c r="N71" s="16">
        <f t="shared" si="14"/>
        <v>4</v>
      </c>
      <c r="O71" s="16" t="s">
        <v>693</v>
      </c>
      <c r="P71" s="16"/>
      <c r="T71" s="40"/>
      <c r="U71" s="40"/>
      <c r="V71" s="40" t="str">
        <f t="shared" si="22"/>
        <v/>
      </c>
      <c r="W71" s="42" t="str">
        <f t="shared" si="21"/>
        <v/>
      </c>
      <c r="X71" s="40"/>
      <c r="Y71" s="42"/>
      <c r="Z71" s="40"/>
      <c r="AA71" s="40"/>
      <c r="AB71" s="44"/>
      <c r="AC71" s="22"/>
    </row>
    <row r="72" spans="1:29" s="12" customFormat="1" ht="32.25" customHeight="1" x14ac:dyDescent="0.2">
      <c r="A72" s="16"/>
      <c r="B72" s="32"/>
      <c r="C72" s="16" t="s">
        <v>694</v>
      </c>
      <c r="D72" s="16" t="s">
        <v>1074</v>
      </c>
      <c r="E72" s="16"/>
      <c r="F72" s="31">
        <v>419.58</v>
      </c>
      <c r="G72" s="31"/>
      <c r="H72" s="25" t="s">
        <v>1137</v>
      </c>
      <c r="I72" s="16">
        <f t="shared" si="19"/>
        <v>0</v>
      </c>
      <c r="J72" s="16">
        <f t="shared" si="20"/>
        <v>0</v>
      </c>
      <c r="K72" s="16">
        <v>4</v>
      </c>
      <c r="L72" s="16">
        <v>2</v>
      </c>
      <c r="M72" s="16">
        <v>5</v>
      </c>
      <c r="N72" s="16">
        <f t="shared" si="14"/>
        <v>4</v>
      </c>
      <c r="O72" s="16" t="s">
        <v>693</v>
      </c>
      <c r="P72" s="16"/>
      <c r="T72" s="40"/>
      <c r="U72" s="40"/>
      <c r="V72" s="40" t="str">
        <f t="shared" si="22"/>
        <v/>
      </c>
      <c r="W72" s="42" t="str">
        <f t="shared" si="21"/>
        <v/>
      </c>
      <c r="X72" s="40"/>
      <c r="Y72" s="42"/>
      <c r="Z72" s="40"/>
      <c r="AA72" s="40"/>
      <c r="AB72" s="44"/>
      <c r="AC72" s="22"/>
    </row>
    <row r="73" spans="1:29" s="12" customFormat="1" ht="32.25" customHeight="1" x14ac:dyDescent="0.2">
      <c r="A73" s="16"/>
      <c r="B73" s="32"/>
      <c r="C73" s="16" t="s">
        <v>696</v>
      </c>
      <c r="D73" s="16" t="s">
        <v>695</v>
      </c>
      <c r="E73" s="16" t="s">
        <v>1149</v>
      </c>
      <c r="F73" s="31">
        <v>357</v>
      </c>
      <c r="G73" s="31"/>
      <c r="H73" s="25" t="s">
        <v>1137</v>
      </c>
      <c r="I73" s="16">
        <f t="shared" si="19"/>
        <v>0</v>
      </c>
      <c r="J73" s="16">
        <f t="shared" si="20"/>
        <v>0</v>
      </c>
      <c r="K73" s="16">
        <v>3</v>
      </c>
      <c r="L73" s="16">
        <v>2</v>
      </c>
      <c r="M73" s="16">
        <v>3</v>
      </c>
      <c r="N73" s="16">
        <f t="shared" ref="N73:N104" si="23">K73+I73-J73</f>
        <v>3</v>
      </c>
      <c r="O73" s="16" t="s">
        <v>693</v>
      </c>
      <c r="P73" s="16"/>
      <c r="T73" s="40"/>
      <c r="U73" s="40"/>
      <c r="V73" s="40" t="str">
        <f t="shared" si="22"/>
        <v/>
      </c>
      <c r="W73" s="42" t="str">
        <f t="shared" si="21"/>
        <v/>
      </c>
      <c r="X73" s="40"/>
      <c r="Y73" s="42"/>
      <c r="Z73" s="40"/>
      <c r="AA73" s="40"/>
      <c r="AB73" s="44"/>
      <c r="AC73" s="22"/>
    </row>
    <row r="74" spans="1:29" s="12" customFormat="1" ht="32.25" customHeight="1" x14ac:dyDescent="0.2">
      <c r="A74" s="16"/>
      <c r="B74" s="32"/>
      <c r="C74" s="16"/>
      <c r="D74" s="16" t="s">
        <v>698</v>
      </c>
      <c r="E74" s="16"/>
      <c r="F74" s="31">
        <v>124</v>
      </c>
      <c r="G74" s="31"/>
      <c r="H74" s="25" t="s">
        <v>1137</v>
      </c>
      <c r="I74" s="16">
        <f t="shared" si="19"/>
        <v>0</v>
      </c>
      <c r="J74" s="16">
        <f t="shared" si="20"/>
        <v>0</v>
      </c>
      <c r="K74" s="16">
        <v>0</v>
      </c>
      <c r="L74" s="16">
        <v>5</v>
      </c>
      <c r="M74" s="16">
        <v>10</v>
      </c>
      <c r="N74" s="16">
        <f t="shared" si="23"/>
        <v>0</v>
      </c>
      <c r="O74" s="16" t="s">
        <v>693</v>
      </c>
      <c r="P74" s="16"/>
      <c r="T74" s="40"/>
      <c r="U74" s="40"/>
      <c r="V74" s="40" t="str">
        <f t="shared" si="22"/>
        <v/>
      </c>
      <c r="W74" s="42" t="str">
        <f t="shared" si="21"/>
        <v/>
      </c>
      <c r="X74" s="40"/>
      <c r="Y74" s="42"/>
      <c r="Z74" s="40"/>
      <c r="AA74" s="40"/>
      <c r="AB74" s="44"/>
      <c r="AC74" s="22"/>
    </row>
    <row r="75" spans="1:29" s="12" customFormat="1" ht="32.25" customHeight="1" x14ac:dyDescent="0.25">
      <c r="A75" s="16"/>
      <c r="B75" s="32" t="s">
        <v>1186</v>
      </c>
      <c r="C75" s="32" t="s">
        <v>1187</v>
      </c>
      <c r="D75" s="16" t="s">
        <v>1185</v>
      </c>
      <c r="E75" s="16"/>
      <c r="F75" s="31">
        <v>512</v>
      </c>
      <c r="G75" s="31"/>
      <c r="H75" s="25" t="s">
        <v>1137</v>
      </c>
      <c r="I75" s="16">
        <f>+SUMIFS($X$9:$X$143,$T$9:$T$143,"ENTRADA",$U$9:$U$143,C75)</f>
        <v>0</v>
      </c>
      <c r="J75" s="16">
        <f>+SUMIFS($X$9:$X$143,$T$9:$T$143,"SALIDA",$U$9:$U$143,C75)</f>
        <v>0</v>
      </c>
      <c r="K75" s="16">
        <v>2</v>
      </c>
      <c r="L75" s="16">
        <v>1</v>
      </c>
      <c r="M75" s="16">
        <v>2</v>
      </c>
      <c r="N75" s="16">
        <f t="shared" si="23"/>
        <v>2</v>
      </c>
      <c r="O75" s="16" t="s">
        <v>693</v>
      </c>
      <c r="P75" s="16"/>
      <c r="Q75"/>
      <c r="R75"/>
      <c r="S75"/>
      <c r="T75" s="27"/>
      <c r="U75" s="27"/>
      <c r="V75" s="27"/>
      <c r="W75" s="27" t="str">
        <f t="shared" si="21"/>
        <v/>
      </c>
      <c r="X75" s="27"/>
      <c r="Y75" s="28"/>
      <c r="Z75" s="27"/>
      <c r="AA75" s="27"/>
      <c r="AB75" s="27"/>
      <c r="AC75" s="22"/>
    </row>
    <row r="76" spans="1:29" s="12" customFormat="1" ht="32.25" customHeight="1" x14ac:dyDescent="0.2">
      <c r="A76" s="16"/>
      <c r="B76" s="32"/>
      <c r="C76" s="16"/>
      <c r="D76" s="16" t="s">
        <v>697</v>
      </c>
      <c r="E76" s="16"/>
      <c r="F76" s="31">
        <v>1266</v>
      </c>
      <c r="G76" s="31"/>
      <c r="H76" s="25" t="s">
        <v>1137</v>
      </c>
      <c r="I76" s="16">
        <f>+SUMIFS($X$9:$X$118,$T$9:$T$118,"ENTRADA",$U$9:$U$118,C76)</f>
        <v>0</v>
      </c>
      <c r="J76" s="16">
        <f>+SUMIFS($X$9:$X$118,$T$9:$T$118,"SALIDA",$U$9:$U$118,C76)</f>
        <v>0</v>
      </c>
      <c r="K76" s="16">
        <v>0</v>
      </c>
      <c r="L76" s="16">
        <v>2</v>
      </c>
      <c r="M76" s="16">
        <v>3</v>
      </c>
      <c r="N76" s="16">
        <f t="shared" si="23"/>
        <v>0</v>
      </c>
      <c r="O76" s="16" t="s">
        <v>693</v>
      </c>
      <c r="P76" s="16"/>
      <c r="T76" s="40"/>
      <c r="U76" s="40"/>
      <c r="V76" s="40" t="str">
        <f>IFERROR((VLOOKUP($U$9:$U$118,$C$9:$D$141,2,FALSE)),"")</f>
        <v/>
      </c>
      <c r="W76" s="42" t="str">
        <f t="shared" si="21"/>
        <v/>
      </c>
      <c r="X76" s="40"/>
      <c r="Y76" s="42"/>
      <c r="Z76" s="40"/>
      <c r="AA76" s="40"/>
      <c r="AB76" s="44"/>
      <c r="AC76" s="22"/>
    </row>
    <row r="77" spans="1:29" s="12" customFormat="1" ht="32.25" customHeight="1" x14ac:dyDescent="0.25">
      <c r="A77" s="16"/>
      <c r="B77" s="32"/>
      <c r="C77" s="16"/>
      <c r="D77" s="16" t="s">
        <v>1199</v>
      </c>
      <c r="E77" s="16"/>
      <c r="F77" s="31">
        <v>230</v>
      </c>
      <c r="G77" s="31"/>
      <c r="H77" s="61" t="s">
        <v>1137</v>
      </c>
      <c r="I77" s="16">
        <f>+SUMIFS($X$9:$X$143,$T$9:$T$143,"ENTRADA",$U$9:$U$143,C77)</f>
        <v>0</v>
      </c>
      <c r="J77" s="16">
        <f>+SUMIFS($X$9:$X$143,$T$9:$T$143,"SALIDA",$U$9:$U$143,C77)</f>
        <v>0</v>
      </c>
      <c r="K77" s="16">
        <v>0</v>
      </c>
      <c r="L77" s="16">
        <v>1</v>
      </c>
      <c r="M77" s="16">
        <v>2</v>
      </c>
      <c r="N77" s="16">
        <f t="shared" si="23"/>
        <v>0</v>
      </c>
      <c r="O77" s="16" t="s">
        <v>693</v>
      </c>
      <c r="P77" s="16"/>
      <c r="Q77"/>
      <c r="R77"/>
      <c r="S77"/>
      <c r="T77" s="27"/>
      <c r="U77" s="27"/>
      <c r="V77" s="27"/>
      <c r="W77" s="27" t="str">
        <f t="shared" si="21"/>
        <v/>
      </c>
      <c r="X77" s="27"/>
      <c r="Y77" s="28"/>
      <c r="Z77" s="27"/>
      <c r="AA77" s="27"/>
      <c r="AB77" s="27"/>
      <c r="AC77" s="22"/>
    </row>
    <row r="78" spans="1:29" s="12" customFormat="1" ht="32.25" customHeight="1" x14ac:dyDescent="0.25">
      <c r="A78" s="16"/>
      <c r="B78" s="32" t="s">
        <v>1119</v>
      </c>
      <c r="C78" s="32" t="s">
        <v>1224</v>
      </c>
      <c r="D78" s="16" t="s">
        <v>1118</v>
      </c>
      <c r="E78" s="16"/>
      <c r="F78" s="31">
        <v>560</v>
      </c>
      <c r="G78" s="31"/>
      <c r="H78" s="25" t="s">
        <v>1137</v>
      </c>
      <c r="I78" s="16">
        <f t="shared" ref="I78:I86" si="24">+SUMIFS($X$9:$X$118,$T$9:$T$118,"ENTRADA",$U$9:$U$118,C78)</f>
        <v>0</v>
      </c>
      <c r="J78" s="16">
        <f t="shared" ref="J78:J87" si="25">+SUMIFS($X$9:$X$118,$T$9:$T$118,"SALIDA",$U$9:$U$118,C78)</f>
        <v>10</v>
      </c>
      <c r="K78" s="16">
        <v>16</v>
      </c>
      <c r="L78" s="16">
        <v>1</v>
      </c>
      <c r="M78" s="16">
        <v>2</v>
      </c>
      <c r="N78" s="16">
        <f t="shared" si="23"/>
        <v>6</v>
      </c>
      <c r="O78" s="16" t="s">
        <v>1202</v>
      </c>
      <c r="P78" s="16"/>
      <c r="Q78"/>
      <c r="R78"/>
      <c r="S78"/>
      <c r="T78" s="27"/>
      <c r="U78" s="27"/>
      <c r="V78" s="27"/>
      <c r="W78" s="27"/>
      <c r="X78" s="27"/>
      <c r="Y78" s="28"/>
      <c r="Z78" s="27"/>
      <c r="AA78" s="27"/>
      <c r="AB78" s="27"/>
      <c r="AC78" s="22"/>
    </row>
    <row r="79" spans="1:29" s="12" customFormat="1" ht="32.25" customHeight="1" x14ac:dyDescent="0.25">
      <c r="A79" s="16"/>
      <c r="B79" s="32" t="s">
        <v>1073</v>
      </c>
      <c r="C79" s="16"/>
      <c r="D79" s="16" t="s">
        <v>1073</v>
      </c>
      <c r="E79" s="16"/>
      <c r="F79" s="31">
        <v>740</v>
      </c>
      <c r="G79" s="31"/>
      <c r="H79" s="61" t="s">
        <v>1139</v>
      </c>
      <c r="I79" s="16">
        <f t="shared" si="24"/>
        <v>0</v>
      </c>
      <c r="J79" s="16">
        <f t="shared" si="25"/>
        <v>0</v>
      </c>
      <c r="K79" s="16">
        <v>8</v>
      </c>
      <c r="L79" s="16">
        <v>1</v>
      </c>
      <c r="M79" s="16">
        <v>2</v>
      </c>
      <c r="N79" s="16">
        <f t="shared" si="23"/>
        <v>8</v>
      </c>
      <c r="O79" s="16" t="s">
        <v>701</v>
      </c>
      <c r="P79" s="16"/>
      <c r="Q79"/>
      <c r="R79"/>
      <c r="S79"/>
      <c r="T79" s="40"/>
      <c r="U79" s="40"/>
      <c r="V79" s="40" t="str">
        <f>IFERROR((VLOOKUP($U$9:$U$118,$C$9:$D$141,2,FALSE)),"")</f>
        <v/>
      </c>
      <c r="W79" s="40" t="str">
        <f t="shared" ref="W79:W87" si="26">IFERROR((VLOOKUP($U$9:$U$118,$D$9:$F$141,2,FALSE)),"")</f>
        <v/>
      </c>
      <c r="X79" s="40"/>
      <c r="Y79" s="42"/>
      <c r="Z79" s="40"/>
      <c r="AA79" s="40"/>
      <c r="AB79" s="44"/>
      <c r="AC79" s="22"/>
    </row>
    <row r="80" spans="1:29" s="12" customFormat="1" ht="32.25" customHeight="1" x14ac:dyDescent="0.2">
      <c r="A80" s="16"/>
      <c r="B80" s="32" t="s">
        <v>706</v>
      </c>
      <c r="C80" s="16" t="s">
        <v>711</v>
      </c>
      <c r="D80" s="16" t="s">
        <v>1072</v>
      </c>
      <c r="E80" s="16" t="s">
        <v>1148</v>
      </c>
      <c r="F80" s="31">
        <v>768.12</v>
      </c>
      <c r="G80" s="31"/>
      <c r="H80" s="25" t="s">
        <v>1137</v>
      </c>
      <c r="I80" s="16">
        <f t="shared" si="24"/>
        <v>0</v>
      </c>
      <c r="J80" s="16">
        <f t="shared" si="25"/>
        <v>0</v>
      </c>
      <c r="K80" s="16">
        <v>2</v>
      </c>
      <c r="L80" s="16">
        <v>1</v>
      </c>
      <c r="M80" s="16">
        <v>3</v>
      </c>
      <c r="N80" s="16">
        <f t="shared" si="23"/>
        <v>2</v>
      </c>
      <c r="O80" s="16" t="s">
        <v>701</v>
      </c>
      <c r="P80" s="16"/>
      <c r="T80" s="40"/>
      <c r="U80" s="40"/>
      <c r="V80" s="40" t="str">
        <f>IFERROR((VLOOKUP($U$9:$U$118,$C$9:$D$141,2,FALSE)),"")</f>
        <v/>
      </c>
      <c r="W80" s="42" t="str">
        <f t="shared" si="26"/>
        <v/>
      </c>
      <c r="X80" s="40"/>
      <c r="Y80" s="42"/>
      <c r="Z80" s="40"/>
      <c r="AA80" s="40"/>
      <c r="AB80" s="44"/>
      <c r="AC80" s="22"/>
    </row>
    <row r="81" spans="1:29" s="12" customFormat="1" ht="32.25" customHeight="1" x14ac:dyDescent="0.2">
      <c r="A81" s="16"/>
      <c r="B81" s="32" t="s">
        <v>706</v>
      </c>
      <c r="C81" s="16"/>
      <c r="D81" s="16" t="s">
        <v>710</v>
      </c>
      <c r="E81" s="16"/>
      <c r="F81" s="31">
        <v>4100</v>
      </c>
      <c r="G81" s="31"/>
      <c r="H81" s="25" t="s">
        <v>1137</v>
      </c>
      <c r="I81" s="16">
        <f t="shared" si="24"/>
        <v>0</v>
      </c>
      <c r="J81" s="16">
        <f t="shared" si="25"/>
        <v>0</v>
      </c>
      <c r="K81" s="16">
        <v>3</v>
      </c>
      <c r="L81" s="16">
        <v>1</v>
      </c>
      <c r="M81" s="16">
        <v>3</v>
      </c>
      <c r="N81" s="16">
        <f t="shared" si="23"/>
        <v>3</v>
      </c>
      <c r="O81" s="16" t="s">
        <v>701</v>
      </c>
      <c r="P81" s="16"/>
      <c r="T81" s="40"/>
      <c r="U81" s="40"/>
      <c r="V81" s="40" t="str">
        <f>IFERROR((VLOOKUP($U$9:$U$118,$C$9:$D$141,2,FALSE)),"")</f>
        <v/>
      </c>
      <c r="W81" s="42" t="str">
        <f t="shared" si="26"/>
        <v/>
      </c>
      <c r="X81" s="40"/>
      <c r="Y81" s="42"/>
      <c r="Z81" s="40"/>
      <c r="AA81" s="40"/>
      <c r="AB81" s="44"/>
      <c r="AC81" s="22"/>
    </row>
    <row r="82" spans="1:29" s="12" customFormat="1" ht="32.25" customHeight="1" x14ac:dyDescent="0.25">
      <c r="A82" s="16"/>
      <c r="B82" s="32" t="s">
        <v>1089</v>
      </c>
      <c r="C82" s="16" t="s">
        <v>1090</v>
      </c>
      <c r="D82" s="16" t="s">
        <v>1088</v>
      </c>
      <c r="E82" s="16"/>
      <c r="F82" s="31">
        <v>623</v>
      </c>
      <c r="G82" s="31"/>
      <c r="H82" s="25" t="s">
        <v>1137</v>
      </c>
      <c r="I82" s="16">
        <f t="shared" si="24"/>
        <v>0</v>
      </c>
      <c r="J82" s="16">
        <f t="shared" si="25"/>
        <v>0</v>
      </c>
      <c r="K82" s="16">
        <v>1</v>
      </c>
      <c r="L82" s="16">
        <v>1</v>
      </c>
      <c r="M82" s="16">
        <v>2</v>
      </c>
      <c r="N82" s="16">
        <f t="shared" si="23"/>
        <v>1</v>
      </c>
      <c r="O82" s="16" t="s">
        <v>701</v>
      </c>
      <c r="P82" s="16"/>
      <c r="Q82"/>
      <c r="R82"/>
      <c r="S82"/>
      <c r="T82" s="27"/>
      <c r="U82" s="27"/>
      <c r="V82" s="27"/>
      <c r="W82" s="27" t="str">
        <f t="shared" si="26"/>
        <v/>
      </c>
      <c r="X82" s="27"/>
      <c r="Y82" s="28"/>
      <c r="Z82" s="27"/>
      <c r="AA82" s="27"/>
      <c r="AB82" s="27"/>
      <c r="AC82" s="22"/>
    </row>
    <row r="83" spans="1:29" s="12" customFormat="1" ht="32.25" customHeight="1" x14ac:dyDescent="0.2">
      <c r="A83" s="16"/>
      <c r="B83" s="32" t="s">
        <v>706</v>
      </c>
      <c r="C83" s="16" t="s">
        <v>1035</v>
      </c>
      <c r="D83" s="16" t="s">
        <v>1036</v>
      </c>
      <c r="E83" s="16"/>
      <c r="F83" s="31">
        <v>760.48</v>
      </c>
      <c r="G83" s="31"/>
      <c r="H83" s="25" t="s">
        <v>1139</v>
      </c>
      <c r="I83" s="16">
        <f t="shared" si="24"/>
        <v>0</v>
      </c>
      <c r="J83" s="16">
        <f t="shared" si="25"/>
        <v>0</v>
      </c>
      <c r="K83" s="16">
        <v>2</v>
      </c>
      <c r="L83" s="16">
        <v>1</v>
      </c>
      <c r="M83" s="16">
        <v>2</v>
      </c>
      <c r="N83" s="16">
        <f t="shared" si="23"/>
        <v>2</v>
      </c>
      <c r="O83" s="16" t="s">
        <v>701</v>
      </c>
      <c r="P83" s="16"/>
      <c r="T83" s="40"/>
      <c r="U83" s="40"/>
      <c r="V83" s="40" t="str">
        <f>IFERROR((VLOOKUP($U$9:$U$118,$C$9:$D$141,2,FALSE)),"")</f>
        <v/>
      </c>
      <c r="W83" s="42" t="str">
        <f t="shared" si="26"/>
        <v/>
      </c>
      <c r="X83" s="40"/>
      <c r="Y83" s="42"/>
      <c r="Z83" s="40"/>
      <c r="AA83" s="40"/>
      <c r="AB83" s="44"/>
      <c r="AC83" s="22"/>
    </row>
    <row r="84" spans="1:29" s="12" customFormat="1" ht="32.25" customHeight="1" x14ac:dyDescent="0.2">
      <c r="A84" s="39" t="s">
        <v>912</v>
      </c>
      <c r="B84" s="32" t="s">
        <v>699</v>
      </c>
      <c r="C84" s="16" t="s">
        <v>1071</v>
      </c>
      <c r="D84" s="16" t="s">
        <v>700</v>
      </c>
      <c r="E84" s="16" t="s">
        <v>1134</v>
      </c>
      <c r="F84" s="31">
        <v>3885.57</v>
      </c>
      <c r="G84" s="31"/>
      <c r="H84" s="25" t="s">
        <v>1354</v>
      </c>
      <c r="I84" s="16">
        <f t="shared" si="24"/>
        <v>0</v>
      </c>
      <c r="J84" s="16">
        <f t="shared" si="25"/>
        <v>0</v>
      </c>
      <c r="K84" s="16">
        <v>5</v>
      </c>
      <c r="L84" s="16">
        <v>2</v>
      </c>
      <c r="M84" s="16">
        <v>3</v>
      </c>
      <c r="N84" s="16">
        <f t="shared" si="23"/>
        <v>5</v>
      </c>
      <c r="O84" s="16" t="s">
        <v>701</v>
      </c>
      <c r="P84" s="16"/>
      <c r="T84" s="40"/>
      <c r="U84" s="40"/>
      <c r="V84" s="40" t="str">
        <f>IFERROR((VLOOKUP($U$9:$U$118,$C$9:$D$141,2,FALSE)),"")</f>
        <v/>
      </c>
      <c r="W84" s="42" t="str">
        <f t="shared" si="26"/>
        <v/>
      </c>
      <c r="X84" s="40"/>
      <c r="Y84" s="42"/>
      <c r="Z84" s="40"/>
      <c r="AA84" s="40"/>
      <c r="AB84" s="44"/>
      <c r="AC84" s="22"/>
    </row>
    <row r="85" spans="1:29" s="12" customFormat="1" ht="32.25" customHeight="1" x14ac:dyDescent="0.2">
      <c r="A85" s="39" t="s">
        <v>912</v>
      </c>
      <c r="B85" s="32" t="s">
        <v>702</v>
      </c>
      <c r="C85" s="16" t="s">
        <v>704</v>
      </c>
      <c r="D85" s="16" t="s">
        <v>703</v>
      </c>
      <c r="E85" s="16" t="s">
        <v>1148</v>
      </c>
      <c r="F85" s="31">
        <v>2684</v>
      </c>
      <c r="G85" s="31"/>
      <c r="H85" s="25" t="s">
        <v>1354</v>
      </c>
      <c r="I85" s="16">
        <f t="shared" si="24"/>
        <v>0</v>
      </c>
      <c r="J85" s="16">
        <f t="shared" si="25"/>
        <v>0</v>
      </c>
      <c r="K85" s="16">
        <v>1</v>
      </c>
      <c r="L85" s="16">
        <v>1</v>
      </c>
      <c r="M85" s="16">
        <v>3</v>
      </c>
      <c r="N85" s="16">
        <f t="shared" si="23"/>
        <v>1</v>
      </c>
      <c r="O85" s="16" t="s">
        <v>701</v>
      </c>
      <c r="P85" s="16"/>
      <c r="T85" s="40"/>
      <c r="U85" s="40"/>
      <c r="V85" s="40" t="str">
        <f>IFERROR((VLOOKUP($U$9:$U$118,$C$9:$D$141,2,FALSE)),"")</f>
        <v/>
      </c>
      <c r="W85" s="42" t="str">
        <f t="shared" si="26"/>
        <v/>
      </c>
      <c r="X85" s="40"/>
      <c r="Y85" s="42"/>
      <c r="Z85" s="40"/>
      <c r="AA85" s="40"/>
      <c r="AB85" s="44"/>
      <c r="AC85" s="22"/>
    </row>
    <row r="86" spans="1:29" s="12" customFormat="1" ht="32.25" customHeight="1" x14ac:dyDescent="0.2">
      <c r="A86" s="39" t="s">
        <v>912</v>
      </c>
      <c r="B86" s="32" t="s">
        <v>706</v>
      </c>
      <c r="C86" s="16" t="s">
        <v>708</v>
      </c>
      <c r="D86" s="16" t="s">
        <v>707</v>
      </c>
      <c r="E86" s="16"/>
      <c r="F86" s="31">
        <v>3521</v>
      </c>
      <c r="G86" s="31"/>
      <c r="H86" s="25" t="s">
        <v>1354</v>
      </c>
      <c r="I86" s="16">
        <f t="shared" si="24"/>
        <v>0</v>
      </c>
      <c r="J86" s="16">
        <f t="shared" si="25"/>
        <v>0</v>
      </c>
      <c r="K86" s="16">
        <v>3</v>
      </c>
      <c r="L86" s="16">
        <v>2</v>
      </c>
      <c r="M86" s="16">
        <v>3</v>
      </c>
      <c r="N86" s="16">
        <f t="shared" si="23"/>
        <v>3</v>
      </c>
      <c r="O86" s="16" t="s">
        <v>701</v>
      </c>
      <c r="P86" s="16"/>
      <c r="T86" s="40"/>
      <c r="U86" s="40"/>
      <c r="V86" s="40" t="str">
        <f>IFERROR((VLOOKUP($U$9:$U$118,$C$9:$D$141,2,FALSE)),"")</f>
        <v/>
      </c>
      <c r="W86" s="42" t="str">
        <f t="shared" si="26"/>
        <v/>
      </c>
      <c r="X86" s="40"/>
      <c r="Y86" s="42"/>
      <c r="Z86" s="40"/>
      <c r="AA86" s="40"/>
      <c r="AB86" s="44"/>
      <c r="AC86" s="22"/>
    </row>
    <row r="87" spans="1:29" s="12" customFormat="1" ht="32.25" customHeight="1" x14ac:dyDescent="0.25">
      <c r="A87" s="16"/>
      <c r="B87" s="32"/>
      <c r="C87" s="16" t="s">
        <v>1045</v>
      </c>
      <c r="D87" s="16" t="s">
        <v>1046</v>
      </c>
      <c r="E87" s="16"/>
      <c r="F87" s="31">
        <v>1516.59</v>
      </c>
      <c r="G87" s="31"/>
      <c r="H87" s="25" t="s">
        <v>1137</v>
      </c>
      <c r="I87" s="16">
        <v>0</v>
      </c>
      <c r="J87" s="16">
        <f t="shared" si="25"/>
        <v>0</v>
      </c>
      <c r="K87" s="16">
        <v>3</v>
      </c>
      <c r="L87" s="16">
        <v>1</v>
      </c>
      <c r="M87" s="16">
        <v>2</v>
      </c>
      <c r="N87" s="16">
        <f t="shared" si="23"/>
        <v>3</v>
      </c>
      <c r="O87" s="16" t="s">
        <v>701</v>
      </c>
      <c r="P87" s="16"/>
      <c r="Q87"/>
      <c r="R87"/>
      <c r="S87"/>
      <c r="T87" s="40"/>
      <c r="U87" s="40"/>
      <c r="V87" s="40" t="str">
        <f>IFERROR((VLOOKUP($U$9:$U$118,$C$9:$D$141,2,FALSE)),"")</f>
        <v/>
      </c>
      <c r="W87" s="40" t="str">
        <f t="shared" si="26"/>
        <v/>
      </c>
      <c r="X87" s="40"/>
      <c r="Y87" s="42"/>
      <c r="Z87" s="40"/>
      <c r="AA87" s="40"/>
      <c r="AB87" s="44"/>
      <c r="AC87" s="22"/>
    </row>
    <row r="88" spans="1:29" s="12" customFormat="1" ht="32.25" customHeight="1" x14ac:dyDescent="0.25">
      <c r="A88" s="16"/>
      <c r="B88" s="32" t="s">
        <v>1089</v>
      </c>
      <c r="C88" s="16"/>
      <c r="D88" s="16" t="s">
        <v>1203</v>
      </c>
      <c r="E88" s="16"/>
      <c r="F88" s="31">
        <v>3253</v>
      </c>
      <c r="G88" s="31"/>
      <c r="H88" s="25" t="s">
        <v>1137</v>
      </c>
      <c r="I88" s="16">
        <f>+SUMIFS($X$9:$X$143,$T$9:$T$143,"ENTRADA",$U$9:$U$143,C88)</f>
        <v>0</v>
      </c>
      <c r="J88" s="16">
        <f>+SUMIFS($X$9:$X$143,$T$9:$T$143,"SALIDA",$U$9:$U$143,C88)</f>
        <v>0</v>
      </c>
      <c r="K88" s="16">
        <v>1</v>
      </c>
      <c r="L88" s="16">
        <v>1</v>
      </c>
      <c r="M88" s="16">
        <v>2</v>
      </c>
      <c r="N88" s="16">
        <f t="shared" si="23"/>
        <v>1</v>
      </c>
      <c r="O88" s="16" t="s">
        <v>701</v>
      </c>
      <c r="P88" s="91"/>
      <c r="Q88"/>
      <c r="R88"/>
      <c r="S88"/>
      <c r="T88" s="27"/>
      <c r="U88" s="27"/>
      <c r="V88" s="27"/>
      <c r="W88" s="27"/>
      <c r="X88" s="27"/>
      <c r="Y88" s="28"/>
      <c r="Z88" s="27"/>
      <c r="AA88" s="27"/>
      <c r="AB88" s="27"/>
      <c r="AC88" s="22"/>
    </row>
    <row r="89" spans="1:29" s="12" customFormat="1" ht="32.25" customHeight="1" x14ac:dyDescent="0.2">
      <c r="A89" s="16"/>
      <c r="B89" s="32" t="s">
        <v>706</v>
      </c>
      <c r="C89" s="16"/>
      <c r="D89" s="16" t="s">
        <v>709</v>
      </c>
      <c r="E89" s="16"/>
      <c r="F89" s="31">
        <v>4002</v>
      </c>
      <c r="G89" s="31"/>
      <c r="H89" s="25" t="s">
        <v>1137</v>
      </c>
      <c r="I89" s="16">
        <f>+SUMIFS($X$9:$X$118,$T$9:$T$118,"ENTRADA",$U$9:$U$118,C89)</f>
        <v>0</v>
      </c>
      <c r="J89" s="16">
        <f>+SUMIFS($X$9:$X$118,$T$9:$T$118,"SALIDA",$U$9:$U$118,C89)</f>
        <v>0</v>
      </c>
      <c r="K89" s="16">
        <v>1</v>
      </c>
      <c r="L89" s="16">
        <v>1</v>
      </c>
      <c r="M89" s="16">
        <v>3</v>
      </c>
      <c r="N89" s="16">
        <f t="shared" si="23"/>
        <v>1</v>
      </c>
      <c r="O89" s="16" t="s">
        <v>701</v>
      </c>
      <c r="P89" s="16"/>
      <c r="T89" s="40"/>
      <c r="U89" s="40"/>
      <c r="V89" s="40" t="str">
        <f>IFERROR((VLOOKUP($U$9:$U$118,$C$9:$D$141,2,FALSE)),"")</f>
        <v/>
      </c>
      <c r="W89" s="42" t="str">
        <f>IFERROR((VLOOKUP($U$9:$U$118,$D$9:$F$141,2,FALSE)),"")</f>
        <v/>
      </c>
      <c r="X89" s="40"/>
      <c r="Y89" s="42"/>
      <c r="Z89" s="40"/>
      <c r="AA89" s="40"/>
      <c r="AB89" s="44"/>
      <c r="AC89" s="22"/>
    </row>
    <row r="90" spans="1:29" s="12" customFormat="1" ht="32.25" customHeight="1" x14ac:dyDescent="0.25">
      <c r="A90" s="16"/>
      <c r="B90" s="32" t="s">
        <v>1200</v>
      </c>
      <c r="C90" s="16"/>
      <c r="D90" s="16" t="s">
        <v>1201</v>
      </c>
      <c r="E90" s="16"/>
      <c r="F90" s="31">
        <v>2660</v>
      </c>
      <c r="G90" s="31"/>
      <c r="H90" s="25" t="s">
        <v>1137</v>
      </c>
      <c r="I90" s="16">
        <f>+SUMIFS($X$9:$X$143,$T$9:$T$143,"ENTRADA",$U$9:$U$143,C90)</f>
        <v>0</v>
      </c>
      <c r="J90" s="16">
        <f>+SUMIFS($X$9:$X$143,$T$9:$T$143,"SALIDA",$U$9:$U$143,C90)</f>
        <v>0</v>
      </c>
      <c r="K90" s="16">
        <v>0</v>
      </c>
      <c r="L90" s="16">
        <v>1</v>
      </c>
      <c r="M90" s="16">
        <v>2</v>
      </c>
      <c r="N90" s="16">
        <f t="shared" si="23"/>
        <v>0</v>
      </c>
      <c r="O90" s="16" t="s">
        <v>1202</v>
      </c>
      <c r="P90" s="152"/>
      <c r="Q90"/>
      <c r="R90"/>
      <c r="S90"/>
      <c r="T90" s="27"/>
      <c r="U90" s="27"/>
      <c r="V90" s="27"/>
      <c r="W90" s="27"/>
      <c r="X90" s="27"/>
      <c r="Y90" s="28"/>
      <c r="Z90" s="27"/>
      <c r="AA90" s="27"/>
      <c r="AB90" s="27"/>
      <c r="AC90" s="22"/>
    </row>
    <row r="91" spans="1:29" s="12" customFormat="1" ht="32.25" customHeight="1" x14ac:dyDescent="0.25">
      <c r="A91" s="16"/>
      <c r="B91" s="32"/>
      <c r="C91" s="32" t="s">
        <v>1124</v>
      </c>
      <c r="D91" s="16" t="s">
        <v>1123</v>
      </c>
      <c r="E91" s="16"/>
      <c r="F91" s="31">
        <v>4210</v>
      </c>
      <c r="G91" s="31"/>
      <c r="H91" s="25" t="s">
        <v>1137</v>
      </c>
      <c r="I91" s="16">
        <f>+SUMIFS($X$9:$X$118,$T$9:$T$118,"ENTRADA",$U$9:$U$118,C91)</f>
        <v>0</v>
      </c>
      <c r="J91" s="16">
        <f t="shared" ref="J91:J122" si="27">+SUMIFS($X$9:$X$118,$T$9:$T$118,"SALIDA",$U$9:$U$118,C91)</f>
        <v>0</v>
      </c>
      <c r="K91" s="16">
        <v>1</v>
      </c>
      <c r="L91" s="16">
        <v>1</v>
      </c>
      <c r="M91" s="16">
        <v>2</v>
      </c>
      <c r="N91" s="16">
        <f t="shared" si="23"/>
        <v>1</v>
      </c>
      <c r="O91" s="16" t="s">
        <v>701</v>
      </c>
      <c r="P91" s="16"/>
      <c r="Q91"/>
      <c r="R91"/>
      <c r="S91"/>
      <c r="T91" s="27"/>
      <c r="U91" s="27"/>
      <c r="V91" s="27"/>
      <c r="W91" s="27"/>
      <c r="X91" s="27"/>
      <c r="Y91" s="28"/>
      <c r="Z91" s="27"/>
      <c r="AA91" s="27"/>
      <c r="AB91" s="27"/>
      <c r="AC91" s="22"/>
    </row>
    <row r="92" spans="1:29" s="12" customFormat="1" ht="32.25" customHeight="1" x14ac:dyDescent="0.25">
      <c r="A92" s="16"/>
      <c r="B92" s="32"/>
      <c r="C92" s="16" t="s">
        <v>1351</v>
      </c>
      <c r="D92" s="16" t="s">
        <v>1346</v>
      </c>
      <c r="E92" s="16"/>
      <c r="F92" s="31">
        <v>1790.48</v>
      </c>
      <c r="G92" s="31"/>
      <c r="H92" s="25" t="s">
        <v>1137</v>
      </c>
      <c r="I92" s="16">
        <v>0</v>
      </c>
      <c r="J92" s="16">
        <f t="shared" si="27"/>
        <v>0</v>
      </c>
      <c r="K92" s="16">
        <v>4</v>
      </c>
      <c r="L92" s="16">
        <v>1</v>
      </c>
      <c r="M92" s="16">
        <v>2</v>
      </c>
      <c r="N92" s="16">
        <f t="shared" si="23"/>
        <v>4</v>
      </c>
      <c r="O92" s="16" t="s">
        <v>701</v>
      </c>
      <c r="P92" s="91"/>
      <c r="Q92"/>
      <c r="R92"/>
      <c r="S92"/>
      <c r="T92" s="27"/>
      <c r="U92" s="27"/>
      <c r="V92" s="27"/>
      <c r="W92" s="27"/>
      <c r="X92" s="27"/>
      <c r="Y92" s="28"/>
      <c r="Z92" s="27"/>
      <c r="AA92" s="27"/>
      <c r="AB92" s="27"/>
      <c r="AC92" s="22"/>
    </row>
    <row r="93" spans="1:29" s="12" customFormat="1" ht="32.25" customHeight="1" x14ac:dyDescent="0.25">
      <c r="A93" s="16"/>
      <c r="B93" s="32" t="s">
        <v>1121</v>
      </c>
      <c r="C93" s="32" t="s">
        <v>1122</v>
      </c>
      <c r="D93" s="16" t="s">
        <v>1120</v>
      </c>
      <c r="E93" s="16"/>
      <c r="F93" s="31">
        <v>422</v>
      </c>
      <c r="G93" s="31"/>
      <c r="H93" s="25" t="s">
        <v>1139</v>
      </c>
      <c r="I93" s="16">
        <f t="shared" ref="I93:I122" si="28">+SUMIFS($X$9:$X$118,$T$9:$T$118,"ENTRADA",$U$9:$U$118,C93)</f>
        <v>0</v>
      </c>
      <c r="J93" s="16">
        <f t="shared" si="27"/>
        <v>0</v>
      </c>
      <c r="K93" s="16">
        <v>5</v>
      </c>
      <c r="L93" s="16">
        <v>1</v>
      </c>
      <c r="M93" s="16">
        <v>2</v>
      </c>
      <c r="N93" s="16">
        <f t="shared" si="23"/>
        <v>5</v>
      </c>
      <c r="O93" s="16" t="s">
        <v>701</v>
      </c>
      <c r="P93" s="16"/>
      <c r="Q93"/>
      <c r="R93"/>
      <c r="S93"/>
      <c r="T93" s="27"/>
      <c r="U93" s="27"/>
      <c r="V93" s="27"/>
      <c r="W93" s="27"/>
      <c r="X93" s="27"/>
      <c r="Y93" s="28"/>
      <c r="Z93" s="27"/>
      <c r="AA93" s="27"/>
      <c r="AB93" s="27"/>
      <c r="AC93" s="22"/>
    </row>
    <row r="94" spans="1:29" s="12" customFormat="1" ht="32.25" customHeight="1" x14ac:dyDescent="0.2">
      <c r="A94" s="16"/>
      <c r="B94" s="32" t="s">
        <v>702</v>
      </c>
      <c r="C94" s="16"/>
      <c r="D94" s="16" t="s">
        <v>705</v>
      </c>
      <c r="E94" s="16"/>
      <c r="F94" s="31">
        <v>3014</v>
      </c>
      <c r="G94" s="31"/>
      <c r="H94" s="25" t="s">
        <v>1137</v>
      </c>
      <c r="I94" s="16">
        <f t="shared" si="28"/>
        <v>0</v>
      </c>
      <c r="J94" s="16">
        <f t="shared" si="27"/>
        <v>0</v>
      </c>
      <c r="K94" s="16">
        <v>0</v>
      </c>
      <c r="L94" s="16">
        <v>2</v>
      </c>
      <c r="M94" s="16">
        <v>5</v>
      </c>
      <c r="N94" s="16">
        <f t="shared" si="23"/>
        <v>0</v>
      </c>
      <c r="O94" s="16" t="s">
        <v>701</v>
      </c>
      <c r="P94" s="16"/>
      <c r="T94" s="40"/>
      <c r="U94" s="40"/>
      <c r="V94" s="40" t="str">
        <f t="shared" ref="V94:V114" si="29">IFERROR((VLOOKUP($U$9:$U$118,$C$9:$D$141,2,FALSE)),"")</f>
        <v/>
      </c>
      <c r="W94" s="42" t="str">
        <f t="shared" ref="W94:W114" si="30">IFERROR((VLOOKUP($U$9:$U$118,$D$9:$F$141,2,FALSE)),"")</f>
        <v/>
      </c>
      <c r="X94" s="40"/>
      <c r="Y94" s="42"/>
      <c r="Z94" s="40"/>
      <c r="AA94" s="40"/>
      <c r="AB94" s="44"/>
      <c r="AC94" s="22"/>
    </row>
    <row r="95" spans="1:29" s="12" customFormat="1" ht="32.25" customHeight="1" x14ac:dyDescent="0.2">
      <c r="A95" s="16"/>
      <c r="B95" s="32" t="s">
        <v>713</v>
      </c>
      <c r="C95" s="16" t="s">
        <v>843</v>
      </c>
      <c r="D95" s="16" t="s">
        <v>718</v>
      </c>
      <c r="E95" s="16" t="s">
        <v>1143</v>
      </c>
      <c r="F95" s="31">
        <v>7122</v>
      </c>
      <c r="G95" s="31"/>
      <c r="H95" s="25" t="s">
        <v>1137</v>
      </c>
      <c r="I95" s="16">
        <f t="shared" si="28"/>
        <v>0</v>
      </c>
      <c r="J95" s="16">
        <f t="shared" si="27"/>
        <v>0</v>
      </c>
      <c r="K95" s="16">
        <v>1</v>
      </c>
      <c r="L95" s="16">
        <v>1</v>
      </c>
      <c r="M95" s="16">
        <v>3</v>
      </c>
      <c r="N95" s="16">
        <f t="shared" si="23"/>
        <v>1</v>
      </c>
      <c r="O95" s="16" t="s">
        <v>715</v>
      </c>
      <c r="P95" s="16"/>
      <c r="T95" s="40"/>
      <c r="U95" s="40"/>
      <c r="V95" s="40" t="str">
        <f t="shared" si="29"/>
        <v/>
      </c>
      <c r="W95" s="40" t="str">
        <f t="shared" si="30"/>
        <v/>
      </c>
      <c r="X95" s="40"/>
      <c r="Y95" s="42"/>
      <c r="Z95" s="40"/>
      <c r="AA95" s="40"/>
      <c r="AB95" s="44"/>
      <c r="AC95" s="22"/>
    </row>
    <row r="96" spans="1:29" s="12" customFormat="1" ht="32.25" customHeight="1" x14ac:dyDescent="0.2">
      <c r="A96" s="16"/>
      <c r="B96" s="32" t="s">
        <v>716</v>
      </c>
      <c r="C96" s="16"/>
      <c r="D96" s="16" t="s">
        <v>717</v>
      </c>
      <c r="E96" s="16"/>
      <c r="F96" s="31">
        <v>362</v>
      </c>
      <c r="G96" s="31"/>
      <c r="H96" s="25" t="s">
        <v>1139</v>
      </c>
      <c r="I96" s="16">
        <f t="shared" si="28"/>
        <v>0</v>
      </c>
      <c r="J96" s="16">
        <f t="shared" si="27"/>
        <v>0</v>
      </c>
      <c r="K96" s="16">
        <v>1</v>
      </c>
      <c r="L96" s="16">
        <v>1</v>
      </c>
      <c r="M96" s="16">
        <v>2</v>
      </c>
      <c r="N96" s="16">
        <f t="shared" si="23"/>
        <v>1</v>
      </c>
      <c r="O96" s="16" t="s">
        <v>715</v>
      </c>
      <c r="P96" s="16"/>
      <c r="T96" s="40"/>
      <c r="U96" s="40"/>
      <c r="V96" s="40" t="str">
        <f t="shared" si="29"/>
        <v/>
      </c>
      <c r="W96" s="40" t="str">
        <f t="shared" si="30"/>
        <v/>
      </c>
      <c r="X96" s="40"/>
      <c r="Y96" s="42"/>
      <c r="Z96" s="40"/>
      <c r="AA96" s="40"/>
      <c r="AB96" s="44"/>
      <c r="AC96" s="22"/>
    </row>
    <row r="97" spans="1:29" s="12" customFormat="1" ht="32.25" customHeight="1" x14ac:dyDescent="0.2">
      <c r="A97" s="16"/>
      <c r="B97" s="32" t="s">
        <v>713</v>
      </c>
      <c r="C97" s="16" t="s">
        <v>1022</v>
      </c>
      <c r="D97" s="16" t="s">
        <v>1023</v>
      </c>
      <c r="E97" s="16"/>
      <c r="F97" s="31">
        <f>G97*$C$142</f>
        <v>7759.7288579999995</v>
      </c>
      <c r="G97" s="31">
        <v>441.33</v>
      </c>
      <c r="H97" s="61" t="s">
        <v>1139</v>
      </c>
      <c r="I97" s="16">
        <f t="shared" si="28"/>
        <v>0</v>
      </c>
      <c r="J97" s="16">
        <f t="shared" si="27"/>
        <v>0</v>
      </c>
      <c r="K97" s="16">
        <v>1</v>
      </c>
      <c r="L97" s="16">
        <v>1</v>
      </c>
      <c r="M97" s="16">
        <v>3</v>
      </c>
      <c r="N97" s="16">
        <f t="shared" si="23"/>
        <v>1</v>
      </c>
      <c r="O97" s="16" t="s">
        <v>715</v>
      </c>
      <c r="P97" s="16"/>
      <c r="T97" s="40"/>
      <c r="U97" s="40"/>
      <c r="V97" s="40" t="str">
        <f t="shared" si="29"/>
        <v/>
      </c>
      <c r="W97" s="40" t="str">
        <f t="shared" si="30"/>
        <v/>
      </c>
      <c r="X97" s="40"/>
      <c r="Y97" s="42"/>
      <c r="Z97" s="40"/>
      <c r="AA97" s="40"/>
      <c r="AB97" s="44"/>
      <c r="AC97" s="22"/>
    </row>
    <row r="98" spans="1:29" s="12" customFormat="1" ht="32.25" customHeight="1" x14ac:dyDescent="0.25">
      <c r="A98" s="16"/>
      <c r="B98" s="32" t="s">
        <v>717</v>
      </c>
      <c r="C98" s="16"/>
      <c r="D98" s="16" t="s">
        <v>726</v>
      </c>
      <c r="E98" s="16"/>
      <c r="F98" s="31">
        <v>355</v>
      </c>
      <c r="G98" s="31"/>
      <c r="H98" s="25" t="s">
        <v>1139</v>
      </c>
      <c r="I98" s="16">
        <f t="shared" si="28"/>
        <v>0</v>
      </c>
      <c r="J98" s="16">
        <f t="shared" si="27"/>
        <v>0</v>
      </c>
      <c r="K98" s="16">
        <v>1</v>
      </c>
      <c r="L98" s="16">
        <v>1</v>
      </c>
      <c r="M98" s="16">
        <v>2</v>
      </c>
      <c r="N98" s="16">
        <f t="shared" si="23"/>
        <v>1</v>
      </c>
      <c r="O98" s="16" t="s">
        <v>715</v>
      </c>
      <c r="P98" s="16"/>
      <c r="Q98"/>
      <c r="R98"/>
      <c r="S98"/>
      <c r="T98" s="40"/>
      <c r="U98" s="40"/>
      <c r="V98" s="40" t="str">
        <f t="shared" si="29"/>
        <v/>
      </c>
      <c r="W98" s="40" t="str">
        <f t="shared" si="30"/>
        <v/>
      </c>
      <c r="X98" s="40"/>
      <c r="Y98" s="42"/>
      <c r="Z98" s="40"/>
      <c r="AA98" s="40"/>
      <c r="AB98" s="44"/>
      <c r="AC98" s="22"/>
    </row>
    <row r="99" spans="1:29" s="12" customFormat="1" ht="32.25" customHeight="1" x14ac:dyDescent="0.25">
      <c r="A99" s="16"/>
      <c r="B99" s="32" t="s">
        <v>713</v>
      </c>
      <c r="C99" s="16"/>
      <c r="D99" s="16" t="s">
        <v>725</v>
      </c>
      <c r="E99" s="16"/>
      <c r="F99" s="31">
        <f>G99*$C$142</f>
        <v>0</v>
      </c>
      <c r="G99" s="31"/>
      <c r="H99" s="25" t="s">
        <v>1137</v>
      </c>
      <c r="I99" s="16">
        <f t="shared" si="28"/>
        <v>0</v>
      </c>
      <c r="J99" s="16">
        <f t="shared" si="27"/>
        <v>0</v>
      </c>
      <c r="K99" s="16">
        <v>0</v>
      </c>
      <c r="L99" s="16">
        <v>1</v>
      </c>
      <c r="M99" s="16">
        <v>3</v>
      </c>
      <c r="N99" s="16">
        <f t="shared" si="23"/>
        <v>0</v>
      </c>
      <c r="O99" s="16" t="s">
        <v>715</v>
      </c>
      <c r="P99" s="16"/>
      <c r="Q99"/>
      <c r="R99"/>
      <c r="S99"/>
      <c r="T99" s="40"/>
      <c r="U99" s="40"/>
      <c r="V99" s="40" t="str">
        <f t="shared" si="29"/>
        <v/>
      </c>
      <c r="W99" s="40" t="str">
        <f t="shared" si="30"/>
        <v/>
      </c>
      <c r="X99" s="40"/>
      <c r="Y99" s="42"/>
      <c r="Z99" s="40"/>
      <c r="AA99" s="40"/>
      <c r="AB99" s="44"/>
      <c r="AC99" s="22"/>
    </row>
    <row r="100" spans="1:29" s="12" customFormat="1" ht="32.25" customHeight="1" x14ac:dyDescent="0.25">
      <c r="A100" s="16"/>
      <c r="B100" s="32" t="s">
        <v>713</v>
      </c>
      <c r="C100" s="16" t="s">
        <v>1081</v>
      </c>
      <c r="D100" s="16" t="s">
        <v>1084</v>
      </c>
      <c r="E100" s="16"/>
      <c r="F100" s="31">
        <v>452</v>
      </c>
      <c r="G100" s="31"/>
      <c r="H100" s="25" t="s">
        <v>1137</v>
      </c>
      <c r="I100" s="16">
        <f t="shared" si="28"/>
        <v>0</v>
      </c>
      <c r="J100" s="16">
        <f t="shared" si="27"/>
        <v>0</v>
      </c>
      <c r="K100" s="16">
        <v>3</v>
      </c>
      <c r="L100" s="16">
        <v>1</v>
      </c>
      <c r="M100" s="16">
        <v>2</v>
      </c>
      <c r="N100" s="16">
        <f t="shared" si="23"/>
        <v>3</v>
      </c>
      <c r="O100" s="16" t="s">
        <v>715</v>
      </c>
      <c r="P100" s="16"/>
      <c r="Q100"/>
      <c r="R100"/>
      <c r="S100"/>
      <c r="T100" s="40"/>
      <c r="U100" s="40"/>
      <c r="V100" s="40" t="str">
        <f t="shared" si="29"/>
        <v/>
      </c>
      <c r="W100" s="40" t="str">
        <f t="shared" si="30"/>
        <v/>
      </c>
      <c r="X100" s="40"/>
      <c r="Y100" s="42"/>
      <c r="Z100" s="40"/>
      <c r="AA100" s="40"/>
      <c r="AB100" s="44"/>
      <c r="AC100" s="22"/>
    </row>
    <row r="101" spans="1:29" s="12" customFormat="1" ht="32.25" customHeight="1" x14ac:dyDescent="0.2">
      <c r="A101" s="16"/>
      <c r="B101" s="32" t="s">
        <v>713</v>
      </c>
      <c r="C101" s="16"/>
      <c r="D101" s="16" t="s">
        <v>714</v>
      </c>
      <c r="E101" s="16"/>
      <c r="F101" s="31">
        <v>1420</v>
      </c>
      <c r="G101" s="31"/>
      <c r="H101" s="25" t="s">
        <v>1137</v>
      </c>
      <c r="I101" s="16">
        <f t="shared" si="28"/>
        <v>0</v>
      </c>
      <c r="J101" s="16">
        <f t="shared" si="27"/>
        <v>0</v>
      </c>
      <c r="K101" s="16">
        <v>1</v>
      </c>
      <c r="L101" s="16">
        <v>1</v>
      </c>
      <c r="M101" s="16">
        <v>3</v>
      </c>
      <c r="N101" s="16">
        <f t="shared" si="23"/>
        <v>1</v>
      </c>
      <c r="O101" s="16" t="s">
        <v>715</v>
      </c>
      <c r="P101" s="16"/>
      <c r="T101" s="40"/>
      <c r="U101" s="40"/>
      <c r="V101" s="40" t="str">
        <f t="shared" si="29"/>
        <v/>
      </c>
      <c r="W101" s="42" t="str">
        <f t="shared" si="30"/>
        <v/>
      </c>
      <c r="X101" s="40"/>
      <c r="Y101" s="42"/>
      <c r="Z101" s="40"/>
      <c r="AA101" s="40"/>
      <c r="AB101" s="44"/>
      <c r="AC101" s="22"/>
    </row>
    <row r="102" spans="1:29" s="12" customFormat="1" ht="32.25" customHeight="1" x14ac:dyDescent="0.2">
      <c r="A102" s="16"/>
      <c r="B102" s="32" t="s">
        <v>713</v>
      </c>
      <c r="C102" s="16" t="s">
        <v>956</v>
      </c>
      <c r="D102" s="16" t="s">
        <v>957</v>
      </c>
      <c r="E102" s="16"/>
      <c r="F102" s="31">
        <v>623.20000000000005</v>
      </c>
      <c r="G102" s="31"/>
      <c r="H102" s="25" t="s">
        <v>1137</v>
      </c>
      <c r="I102" s="16">
        <f t="shared" si="28"/>
        <v>0</v>
      </c>
      <c r="J102" s="16">
        <f t="shared" si="27"/>
        <v>0</v>
      </c>
      <c r="K102" s="16">
        <v>3</v>
      </c>
      <c r="L102" s="16">
        <v>1</v>
      </c>
      <c r="M102" s="16">
        <v>3</v>
      </c>
      <c r="N102" s="16">
        <f t="shared" si="23"/>
        <v>3</v>
      </c>
      <c r="O102" s="16" t="s">
        <v>715</v>
      </c>
      <c r="P102" s="16"/>
      <c r="T102" s="40"/>
      <c r="U102" s="40"/>
      <c r="V102" s="40" t="str">
        <f t="shared" si="29"/>
        <v/>
      </c>
      <c r="W102" s="40" t="str">
        <f t="shared" si="30"/>
        <v/>
      </c>
      <c r="X102" s="40"/>
      <c r="Y102" s="42"/>
      <c r="Z102" s="40"/>
      <c r="AA102" s="40"/>
      <c r="AB102" s="44"/>
      <c r="AC102" s="22"/>
    </row>
    <row r="103" spans="1:29" s="12" customFormat="1" ht="32.25" customHeight="1" x14ac:dyDescent="0.2">
      <c r="A103" s="16"/>
      <c r="B103" s="32" t="s">
        <v>713</v>
      </c>
      <c r="C103" s="16" t="s">
        <v>1070</v>
      </c>
      <c r="D103" s="16" t="s">
        <v>719</v>
      </c>
      <c r="E103" s="16"/>
      <c r="F103" s="31">
        <v>1633</v>
      </c>
      <c r="G103" s="31"/>
      <c r="H103" s="25" t="s">
        <v>1137</v>
      </c>
      <c r="I103" s="16">
        <f t="shared" si="28"/>
        <v>0</v>
      </c>
      <c r="J103" s="16">
        <f t="shared" si="27"/>
        <v>0</v>
      </c>
      <c r="K103" s="16">
        <v>2</v>
      </c>
      <c r="L103" s="16">
        <v>1</v>
      </c>
      <c r="M103" s="16">
        <v>3</v>
      </c>
      <c r="N103" s="16">
        <f t="shared" si="23"/>
        <v>2</v>
      </c>
      <c r="O103" s="16" t="s">
        <v>715</v>
      </c>
      <c r="P103" s="16"/>
      <c r="T103" s="40"/>
      <c r="U103" s="40"/>
      <c r="V103" s="40" t="str">
        <f t="shared" si="29"/>
        <v/>
      </c>
      <c r="W103" s="40" t="str">
        <f t="shared" si="30"/>
        <v/>
      </c>
      <c r="X103" s="40"/>
      <c r="Y103" s="42"/>
      <c r="Z103" s="40"/>
      <c r="AA103" s="40"/>
      <c r="AB103" s="44"/>
      <c r="AC103" s="22"/>
    </row>
    <row r="104" spans="1:29" s="12" customFormat="1" ht="32.25" customHeight="1" x14ac:dyDescent="0.2">
      <c r="A104" s="16"/>
      <c r="B104" s="32" t="s">
        <v>713</v>
      </c>
      <c r="C104" s="16" t="s">
        <v>1068</v>
      </c>
      <c r="D104" s="16" t="s">
        <v>1069</v>
      </c>
      <c r="E104" s="16"/>
      <c r="F104" s="31">
        <v>1850</v>
      </c>
      <c r="G104" s="31"/>
      <c r="H104" s="25" t="s">
        <v>1139</v>
      </c>
      <c r="I104" s="16">
        <f t="shared" si="28"/>
        <v>0</v>
      </c>
      <c r="J104" s="16">
        <f t="shared" si="27"/>
        <v>0</v>
      </c>
      <c r="K104" s="16">
        <v>4</v>
      </c>
      <c r="L104" s="16">
        <v>1</v>
      </c>
      <c r="M104" s="16">
        <v>3</v>
      </c>
      <c r="N104" s="16">
        <f t="shared" si="23"/>
        <v>4</v>
      </c>
      <c r="O104" s="16" t="s">
        <v>715</v>
      </c>
      <c r="P104" s="16"/>
      <c r="T104" s="40"/>
      <c r="U104" s="40"/>
      <c r="V104" s="40" t="str">
        <f t="shared" si="29"/>
        <v/>
      </c>
      <c r="W104" s="42" t="str">
        <f t="shared" si="30"/>
        <v/>
      </c>
      <c r="X104" s="40"/>
      <c r="Y104" s="42"/>
      <c r="Z104" s="40"/>
      <c r="AA104" s="40"/>
      <c r="AB104" s="44"/>
      <c r="AC104" s="22"/>
    </row>
    <row r="105" spans="1:29" s="12" customFormat="1" ht="32.25" customHeight="1" x14ac:dyDescent="0.2">
      <c r="A105" s="16"/>
      <c r="B105" s="32" t="s">
        <v>713</v>
      </c>
      <c r="C105" s="16" t="s">
        <v>839</v>
      </c>
      <c r="D105" s="16" t="s">
        <v>722</v>
      </c>
      <c r="E105" s="16" t="s">
        <v>1144</v>
      </c>
      <c r="F105" s="31">
        <v>967.2</v>
      </c>
      <c r="G105" s="31"/>
      <c r="H105" s="25" t="s">
        <v>1137</v>
      </c>
      <c r="I105" s="16">
        <f t="shared" si="28"/>
        <v>0</v>
      </c>
      <c r="J105" s="16">
        <f t="shared" si="27"/>
        <v>0</v>
      </c>
      <c r="K105" s="16">
        <v>6</v>
      </c>
      <c r="L105" s="16">
        <v>1</v>
      </c>
      <c r="M105" s="16">
        <v>3</v>
      </c>
      <c r="N105" s="16">
        <f t="shared" ref="N105:N124" si="31">K105+I105-J105</f>
        <v>6</v>
      </c>
      <c r="O105" s="16" t="s">
        <v>715</v>
      </c>
      <c r="P105" s="16"/>
      <c r="T105" s="40"/>
      <c r="U105" s="40"/>
      <c r="V105" s="40" t="str">
        <f t="shared" si="29"/>
        <v/>
      </c>
      <c r="W105" s="40" t="str">
        <f t="shared" si="30"/>
        <v/>
      </c>
      <c r="X105" s="40"/>
      <c r="Y105" s="42"/>
      <c r="Z105" s="40"/>
      <c r="AA105" s="40"/>
      <c r="AB105" s="44"/>
      <c r="AC105" s="22"/>
    </row>
    <row r="106" spans="1:29" s="12" customFormat="1" ht="32.25" customHeight="1" x14ac:dyDescent="0.2">
      <c r="A106" s="16"/>
      <c r="B106" s="32" t="s">
        <v>713</v>
      </c>
      <c r="C106" s="16" t="s">
        <v>1067</v>
      </c>
      <c r="D106" s="16" t="s">
        <v>721</v>
      </c>
      <c r="E106" s="16" t="s">
        <v>1171</v>
      </c>
      <c r="F106" s="31">
        <v>820.24</v>
      </c>
      <c r="G106" s="31"/>
      <c r="H106" s="25" t="s">
        <v>1137</v>
      </c>
      <c r="I106" s="16">
        <f t="shared" si="28"/>
        <v>0</v>
      </c>
      <c r="J106" s="16">
        <f t="shared" si="27"/>
        <v>0</v>
      </c>
      <c r="K106" s="16">
        <v>14</v>
      </c>
      <c r="L106" s="16">
        <v>1</v>
      </c>
      <c r="M106" s="16">
        <v>3</v>
      </c>
      <c r="N106" s="16">
        <f t="shared" si="31"/>
        <v>14</v>
      </c>
      <c r="O106" s="16" t="s">
        <v>715</v>
      </c>
      <c r="P106" s="16"/>
      <c r="T106" s="40"/>
      <c r="U106" s="40"/>
      <c r="V106" s="40" t="str">
        <f t="shared" si="29"/>
        <v/>
      </c>
      <c r="W106" s="40" t="str">
        <f t="shared" si="30"/>
        <v/>
      </c>
      <c r="X106" s="40"/>
      <c r="Y106" s="42"/>
      <c r="Z106" s="40"/>
      <c r="AA106" s="40"/>
      <c r="AB106" s="44"/>
      <c r="AC106" s="22"/>
    </row>
    <row r="107" spans="1:29" s="12" customFormat="1" ht="32.25" customHeight="1" x14ac:dyDescent="0.25">
      <c r="A107" s="16"/>
      <c r="B107" s="32" t="s">
        <v>713</v>
      </c>
      <c r="C107" s="16" t="s">
        <v>1080</v>
      </c>
      <c r="D107" s="16" t="s">
        <v>1083</v>
      </c>
      <c r="E107" s="16"/>
      <c r="F107" s="31">
        <v>625</v>
      </c>
      <c r="G107" s="31"/>
      <c r="H107" s="25" t="s">
        <v>1137</v>
      </c>
      <c r="I107" s="16">
        <f t="shared" si="28"/>
        <v>0</v>
      </c>
      <c r="J107" s="16">
        <f t="shared" si="27"/>
        <v>0</v>
      </c>
      <c r="K107" s="16">
        <v>3</v>
      </c>
      <c r="L107" s="16">
        <v>1</v>
      </c>
      <c r="M107" s="16">
        <v>2</v>
      </c>
      <c r="N107" s="16">
        <f t="shared" si="31"/>
        <v>3</v>
      </c>
      <c r="O107" s="16" t="s">
        <v>715</v>
      </c>
      <c r="P107" s="16"/>
      <c r="Q107"/>
      <c r="R107"/>
      <c r="S107"/>
      <c r="T107" s="40"/>
      <c r="U107" s="40"/>
      <c r="V107" s="40" t="str">
        <f t="shared" si="29"/>
        <v/>
      </c>
      <c r="W107" s="40" t="str">
        <f t="shared" si="30"/>
        <v/>
      </c>
      <c r="X107" s="40"/>
      <c r="Y107" s="42"/>
      <c r="Z107" s="40"/>
      <c r="AA107" s="40"/>
      <c r="AB107" s="44"/>
      <c r="AC107" s="22"/>
    </row>
    <row r="108" spans="1:29" s="12" customFormat="1" ht="32.25" customHeight="1" x14ac:dyDescent="0.25">
      <c r="A108" s="16"/>
      <c r="B108" s="32" t="s">
        <v>713</v>
      </c>
      <c r="C108" s="16" t="s">
        <v>1079</v>
      </c>
      <c r="D108" s="16" t="s">
        <v>1082</v>
      </c>
      <c r="E108" s="16"/>
      <c r="F108" s="31">
        <v>266</v>
      </c>
      <c r="G108" s="31"/>
      <c r="H108" s="25" t="s">
        <v>1137</v>
      </c>
      <c r="I108" s="16">
        <f t="shared" si="28"/>
        <v>0</v>
      </c>
      <c r="J108" s="16">
        <f t="shared" si="27"/>
        <v>0</v>
      </c>
      <c r="K108" s="16">
        <v>2</v>
      </c>
      <c r="L108" s="16">
        <v>1</v>
      </c>
      <c r="M108" s="16">
        <v>2</v>
      </c>
      <c r="N108" s="16">
        <f t="shared" si="31"/>
        <v>2</v>
      </c>
      <c r="O108" s="16" t="s">
        <v>715</v>
      </c>
      <c r="P108" s="16"/>
      <c r="Q108"/>
      <c r="R108"/>
      <c r="S108"/>
      <c r="T108" s="40"/>
      <c r="U108" s="40"/>
      <c r="V108" s="40" t="str">
        <f t="shared" si="29"/>
        <v/>
      </c>
      <c r="W108" s="40" t="str">
        <f t="shared" si="30"/>
        <v/>
      </c>
      <c r="X108" s="40"/>
      <c r="Y108" s="42"/>
      <c r="Z108" s="40"/>
      <c r="AA108" s="40"/>
      <c r="AB108" s="44"/>
      <c r="AC108" s="22"/>
    </row>
    <row r="109" spans="1:29" s="12" customFormat="1" ht="32.25" customHeight="1" x14ac:dyDescent="0.2">
      <c r="A109" s="16"/>
      <c r="B109" s="32" t="s">
        <v>713</v>
      </c>
      <c r="C109" s="16" t="s">
        <v>840</v>
      </c>
      <c r="D109" s="16" t="s">
        <v>940</v>
      </c>
      <c r="E109" s="16"/>
      <c r="F109" s="31">
        <v>563</v>
      </c>
      <c r="G109" s="31"/>
      <c r="H109" s="25" t="s">
        <v>1137</v>
      </c>
      <c r="I109" s="16">
        <f t="shared" si="28"/>
        <v>0</v>
      </c>
      <c r="J109" s="16">
        <f t="shared" si="27"/>
        <v>0</v>
      </c>
      <c r="K109" s="16">
        <v>4</v>
      </c>
      <c r="L109" s="16">
        <v>1</v>
      </c>
      <c r="M109" s="16">
        <v>2</v>
      </c>
      <c r="N109" s="16">
        <f t="shared" si="31"/>
        <v>4</v>
      </c>
      <c r="O109" s="16" t="s">
        <v>715</v>
      </c>
      <c r="P109" s="16"/>
      <c r="T109" s="40"/>
      <c r="U109" s="40"/>
      <c r="V109" s="40" t="str">
        <f t="shared" si="29"/>
        <v/>
      </c>
      <c r="W109" s="40" t="str">
        <f t="shared" si="30"/>
        <v/>
      </c>
      <c r="X109" s="40"/>
      <c r="Y109" s="42"/>
      <c r="Z109" s="40"/>
      <c r="AA109" s="40"/>
      <c r="AB109" s="44"/>
      <c r="AC109" s="22"/>
    </row>
    <row r="110" spans="1:29" s="12" customFormat="1" ht="32.25" customHeight="1" x14ac:dyDescent="0.2">
      <c r="A110" s="16"/>
      <c r="B110" s="32" t="s">
        <v>713</v>
      </c>
      <c r="C110" s="16" t="s">
        <v>1574</v>
      </c>
      <c r="D110" s="16" t="s">
        <v>720</v>
      </c>
      <c r="E110" s="16"/>
      <c r="F110" s="31">
        <v>755</v>
      </c>
      <c r="G110" s="31"/>
      <c r="H110" s="25" t="s">
        <v>1137</v>
      </c>
      <c r="I110" s="16">
        <f t="shared" si="28"/>
        <v>0</v>
      </c>
      <c r="J110" s="16">
        <f t="shared" si="27"/>
        <v>1</v>
      </c>
      <c r="K110" s="16">
        <v>2</v>
      </c>
      <c r="L110" s="16">
        <v>1</v>
      </c>
      <c r="M110" s="16">
        <v>3</v>
      </c>
      <c r="N110" s="16">
        <f t="shared" si="31"/>
        <v>1</v>
      </c>
      <c r="O110" s="16" t="s">
        <v>715</v>
      </c>
      <c r="P110" s="16"/>
      <c r="T110" s="40"/>
      <c r="U110" s="40"/>
      <c r="V110" s="40" t="str">
        <f t="shared" si="29"/>
        <v/>
      </c>
      <c r="W110" s="40" t="str">
        <f t="shared" si="30"/>
        <v/>
      </c>
      <c r="X110" s="40"/>
      <c r="Y110" s="42"/>
      <c r="Z110" s="40"/>
      <c r="AA110" s="40"/>
      <c r="AB110" s="44"/>
      <c r="AC110" s="22"/>
    </row>
    <row r="111" spans="1:29" s="12" customFormat="1" ht="32.25" customHeight="1" x14ac:dyDescent="0.2">
      <c r="A111" s="16"/>
      <c r="B111" s="32" t="s">
        <v>713</v>
      </c>
      <c r="C111" s="16" t="s">
        <v>1066</v>
      </c>
      <c r="D111" s="16" t="s">
        <v>1065</v>
      </c>
      <c r="E111" s="16"/>
      <c r="F111" s="31">
        <v>1292.3599999999999</v>
      </c>
      <c r="G111" s="31"/>
      <c r="H111" s="25" t="s">
        <v>1139</v>
      </c>
      <c r="I111" s="16">
        <f t="shared" si="28"/>
        <v>0</v>
      </c>
      <c r="J111" s="16">
        <f t="shared" si="27"/>
        <v>0</v>
      </c>
      <c r="K111" s="16">
        <v>3</v>
      </c>
      <c r="L111" s="16">
        <v>1</v>
      </c>
      <c r="M111" s="16">
        <v>3</v>
      </c>
      <c r="N111" s="16">
        <f t="shared" si="31"/>
        <v>3</v>
      </c>
      <c r="O111" s="16" t="s">
        <v>715</v>
      </c>
      <c r="P111" s="16"/>
      <c r="T111" s="40"/>
      <c r="U111" s="40"/>
      <c r="V111" s="40" t="str">
        <f t="shared" si="29"/>
        <v/>
      </c>
      <c r="W111" s="40" t="str">
        <f t="shared" si="30"/>
        <v/>
      </c>
      <c r="X111" s="40"/>
      <c r="Y111" s="42"/>
      <c r="Z111" s="40"/>
      <c r="AA111" s="40"/>
      <c r="AB111" s="44"/>
      <c r="AC111" s="22"/>
    </row>
    <row r="112" spans="1:29" s="12" customFormat="1" ht="32.25" customHeight="1" x14ac:dyDescent="0.25">
      <c r="A112" s="16"/>
      <c r="B112" s="32" t="s">
        <v>713</v>
      </c>
      <c r="C112" s="16"/>
      <c r="D112" s="16" t="s">
        <v>723</v>
      </c>
      <c r="E112" s="16"/>
      <c r="F112" s="31">
        <v>744</v>
      </c>
      <c r="G112" s="31"/>
      <c r="H112" s="25" t="s">
        <v>1137</v>
      </c>
      <c r="I112" s="16">
        <f t="shared" si="28"/>
        <v>0</v>
      </c>
      <c r="J112" s="16">
        <f t="shared" si="27"/>
        <v>0</v>
      </c>
      <c r="K112" s="16">
        <v>1</v>
      </c>
      <c r="L112" s="16">
        <v>1</v>
      </c>
      <c r="M112" s="16">
        <v>3</v>
      </c>
      <c r="N112" s="16">
        <f t="shared" si="31"/>
        <v>1</v>
      </c>
      <c r="O112" s="16" t="s">
        <v>715</v>
      </c>
      <c r="P112" s="16"/>
      <c r="Q112"/>
      <c r="R112"/>
      <c r="S112"/>
      <c r="T112" s="40"/>
      <c r="U112" s="40"/>
      <c r="V112" s="40" t="str">
        <f t="shared" si="29"/>
        <v/>
      </c>
      <c r="W112" s="40" t="str">
        <f t="shared" si="30"/>
        <v/>
      </c>
      <c r="X112" s="40"/>
      <c r="Y112" s="42"/>
      <c r="Z112" s="40"/>
      <c r="AA112" s="40"/>
      <c r="AB112" s="44"/>
      <c r="AC112" s="22"/>
    </row>
    <row r="113" spans="1:29" s="12" customFormat="1" ht="32.25" customHeight="1" x14ac:dyDescent="0.25">
      <c r="A113" s="16"/>
      <c r="B113" s="32" t="s">
        <v>713</v>
      </c>
      <c r="C113" s="16" t="s">
        <v>1430</v>
      </c>
      <c r="D113" s="16" t="s">
        <v>727</v>
      </c>
      <c r="E113" s="16"/>
      <c r="F113" s="31">
        <v>586.67999999999995</v>
      </c>
      <c r="G113" s="31"/>
      <c r="H113" s="25" t="s">
        <v>1137</v>
      </c>
      <c r="I113" s="16">
        <f t="shared" si="28"/>
        <v>0</v>
      </c>
      <c r="J113" s="16">
        <f t="shared" si="27"/>
        <v>0</v>
      </c>
      <c r="K113" s="16">
        <v>3</v>
      </c>
      <c r="L113" s="16">
        <v>1</v>
      </c>
      <c r="M113" s="16">
        <v>3</v>
      </c>
      <c r="N113" s="16">
        <f t="shared" si="31"/>
        <v>3</v>
      </c>
      <c r="O113" s="16" t="s">
        <v>715</v>
      </c>
      <c r="P113" s="16"/>
      <c r="Q113"/>
      <c r="R113"/>
      <c r="S113"/>
      <c r="T113" s="40"/>
      <c r="U113" s="40"/>
      <c r="V113" s="40" t="str">
        <f t="shared" si="29"/>
        <v/>
      </c>
      <c r="W113" s="40" t="str">
        <f t="shared" si="30"/>
        <v/>
      </c>
      <c r="X113" s="40"/>
      <c r="Y113" s="42"/>
      <c r="Z113" s="40"/>
      <c r="AA113" s="40"/>
      <c r="AB113" s="44"/>
      <c r="AC113" s="22"/>
    </row>
    <row r="114" spans="1:29" s="12" customFormat="1" ht="32.25" customHeight="1" x14ac:dyDescent="0.25">
      <c r="A114" s="16"/>
      <c r="B114" s="32" t="s">
        <v>713</v>
      </c>
      <c r="C114" s="16" t="s">
        <v>1062</v>
      </c>
      <c r="D114" s="16" t="s">
        <v>724</v>
      </c>
      <c r="E114" s="16"/>
      <c r="F114" s="31">
        <v>854</v>
      </c>
      <c r="G114" s="31"/>
      <c r="H114" s="25" t="s">
        <v>1137</v>
      </c>
      <c r="I114" s="16">
        <f t="shared" si="28"/>
        <v>0</v>
      </c>
      <c r="J114" s="16">
        <f t="shared" si="27"/>
        <v>0</v>
      </c>
      <c r="K114" s="16">
        <v>3</v>
      </c>
      <c r="L114" s="16">
        <v>1</v>
      </c>
      <c r="M114" s="16">
        <v>3</v>
      </c>
      <c r="N114" s="16">
        <f t="shared" si="31"/>
        <v>3</v>
      </c>
      <c r="O114" s="16" t="s">
        <v>715</v>
      </c>
      <c r="P114" s="16"/>
      <c r="Q114"/>
      <c r="R114"/>
      <c r="S114"/>
      <c r="T114" s="40"/>
      <c r="U114" s="40"/>
      <c r="V114" s="40" t="str">
        <f t="shared" si="29"/>
        <v/>
      </c>
      <c r="W114" s="40" t="str">
        <f t="shared" si="30"/>
        <v/>
      </c>
      <c r="X114" s="40"/>
      <c r="Y114" s="42"/>
      <c r="Z114" s="40"/>
      <c r="AA114" s="40"/>
      <c r="AB114" s="44"/>
      <c r="AC114" s="22"/>
    </row>
    <row r="115" spans="1:29" s="12" customFormat="1" ht="32.25" customHeight="1" x14ac:dyDescent="0.25">
      <c r="A115" s="16"/>
      <c r="B115" s="32" t="s">
        <v>1059</v>
      </c>
      <c r="C115" s="32" t="s">
        <v>1128</v>
      </c>
      <c r="D115" s="16" t="s">
        <v>1127</v>
      </c>
      <c r="E115" s="16"/>
      <c r="F115" s="31">
        <v>365</v>
      </c>
      <c r="G115" s="31"/>
      <c r="H115" s="25" t="s">
        <v>1137</v>
      </c>
      <c r="I115" s="16">
        <f t="shared" si="28"/>
        <v>0</v>
      </c>
      <c r="J115" s="16">
        <f t="shared" si="27"/>
        <v>0</v>
      </c>
      <c r="K115" s="16">
        <v>3</v>
      </c>
      <c r="L115" s="16">
        <v>1</v>
      </c>
      <c r="M115" s="16">
        <v>2</v>
      </c>
      <c r="N115" s="16">
        <f t="shared" si="31"/>
        <v>3</v>
      </c>
      <c r="O115" s="16" t="s">
        <v>715</v>
      </c>
      <c r="P115" s="16"/>
      <c r="Q115"/>
      <c r="R115"/>
      <c r="S115"/>
      <c r="T115" s="27"/>
      <c r="U115" s="27"/>
      <c r="V115" s="27"/>
      <c r="W115" s="27"/>
      <c r="X115" s="27"/>
      <c r="Y115" s="28"/>
      <c r="Z115" s="27"/>
      <c r="AA115" s="27"/>
      <c r="AB115" s="27"/>
      <c r="AC115" s="22"/>
    </row>
    <row r="116" spans="1:29" s="12" customFormat="1" ht="32.25" customHeight="1" x14ac:dyDescent="0.2">
      <c r="A116" s="39" t="s">
        <v>912</v>
      </c>
      <c r="B116" s="32" t="s">
        <v>713</v>
      </c>
      <c r="C116" s="16" t="s">
        <v>851</v>
      </c>
      <c r="D116" s="16" t="s">
        <v>1454</v>
      </c>
      <c r="E116" s="16" t="s">
        <v>1151</v>
      </c>
      <c r="F116" s="31">
        <v>4522</v>
      </c>
      <c r="G116" s="31"/>
      <c r="H116" s="25" t="s">
        <v>1228</v>
      </c>
      <c r="I116" s="16">
        <f t="shared" si="28"/>
        <v>0</v>
      </c>
      <c r="J116" s="16">
        <f t="shared" si="27"/>
        <v>0</v>
      </c>
      <c r="K116" s="16">
        <v>6</v>
      </c>
      <c r="L116" s="16">
        <v>1</v>
      </c>
      <c r="M116" s="16">
        <v>3</v>
      </c>
      <c r="N116" s="16">
        <f t="shared" si="31"/>
        <v>6</v>
      </c>
      <c r="O116" s="16" t="s">
        <v>715</v>
      </c>
      <c r="P116" s="16"/>
      <c r="T116" s="40"/>
      <c r="U116" s="40"/>
      <c r="V116" s="40" t="str">
        <f t="shared" ref="V116:V122" si="32">IFERROR((VLOOKUP($U$9:$U$118,$C$9:$D$141,2,FALSE)),"")</f>
        <v/>
      </c>
      <c r="W116" s="40" t="str">
        <f t="shared" ref="W116:W122" si="33">IFERROR((VLOOKUP($U$9:$U$118,$D$9:$F$141,2,FALSE)),"")</f>
        <v/>
      </c>
      <c r="X116" s="40"/>
      <c r="Y116" s="42"/>
      <c r="Z116" s="40"/>
      <c r="AA116" s="40"/>
      <c r="AB116" s="44"/>
      <c r="AC116" s="22"/>
    </row>
    <row r="117" spans="1:29" s="12" customFormat="1" ht="32.25" customHeight="1" x14ac:dyDescent="0.2">
      <c r="A117" s="16"/>
      <c r="B117" s="32" t="s">
        <v>706</v>
      </c>
      <c r="C117" s="16" t="s">
        <v>958</v>
      </c>
      <c r="D117" s="16" t="s">
        <v>959</v>
      </c>
      <c r="E117" s="16"/>
      <c r="F117" s="31">
        <v>66.78</v>
      </c>
      <c r="G117" s="31"/>
      <c r="H117" s="25" t="s">
        <v>1139</v>
      </c>
      <c r="I117" s="16">
        <f t="shared" si="28"/>
        <v>0</v>
      </c>
      <c r="J117" s="16">
        <f t="shared" si="27"/>
        <v>0</v>
      </c>
      <c r="K117" s="16">
        <v>2</v>
      </c>
      <c r="L117" s="16">
        <v>1</v>
      </c>
      <c r="M117" s="16">
        <v>2</v>
      </c>
      <c r="N117" s="16">
        <f t="shared" si="31"/>
        <v>2</v>
      </c>
      <c r="O117" s="16" t="s">
        <v>715</v>
      </c>
      <c r="P117" s="16"/>
      <c r="T117" s="40"/>
      <c r="U117" s="40"/>
      <c r="V117" s="40" t="str">
        <f t="shared" si="32"/>
        <v/>
      </c>
      <c r="W117" s="40" t="str">
        <f t="shared" si="33"/>
        <v/>
      </c>
      <c r="X117" s="40"/>
      <c r="Y117" s="42"/>
      <c r="Z117" s="40"/>
      <c r="AA117" s="40"/>
      <c r="AB117" s="44"/>
      <c r="AC117" s="22"/>
    </row>
    <row r="118" spans="1:29" s="12" customFormat="1" ht="32.25" customHeight="1" x14ac:dyDescent="0.25">
      <c r="A118" s="16"/>
      <c r="B118" s="32" t="s">
        <v>728</v>
      </c>
      <c r="C118" s="16"/>
      <c r="D118" s="16" t="s">
        <v>731</v>
      </c>
      <c r="E118" s="16"/>
      <c r="F118" s="31">
        <v>452</v>
      </c>
      <c r="G118" s="31"/>
      <c r="H118" s="25" t="s">
        <v>1137</v>
      </c>
      <c r="I118" s="16">
        <f t="shared" si="28"/>
        <v>0</v>
      </c>
      <c r="J118" s="16">
        <f t="shared" si="27"/>
        <v>0</v>
      </c>
      <c r="K118" s="16">
        <v>6</v>
      </c>
      <c r="L118" s="16">
        <v>2</v>
      </c>
      <c r="M118" s="16">
        <v>10</v>
      </c>
      <c r="N118" s="16">
        <f t="shared" si="31"/>
        <v>6</v>
      </c>
      <c r="O118" s="16" t="s">
        <v>730</v>
      </c>
      <c r="P118" s="16"/>
      <c r="Q118"/>
      <c r="R118"/>
      <c r="S118"/>
      <c r="T118" s="40"/>
      <c r="U118" s="40"/>
      <c r="V118" s="40" t="str">
        <f t="shared" si="32"/>
        <v/>
      </c>
      <c r="W118" s="40" t="str">
        <f t="shared" si="33"/>
        <v/>
      </c>
      <c r="X118" s="40"/>
      <c r="Y118" s="42"/>
      <c r="Z118" s="40"/>
      <c r="AA118" s="40"/>
      <c r="AB118" s="44"/>
      <c r="AC118" s="22"/>
    </row>
    <row r="119" spans="1:29" ht="32.25" customHeight="1" x14ac:dyDescent="0.25">
      <c r="A119" s="16"/>
      <c r="B119" s="32" t="s">
        <v>732</v>
      </c>
      <c r="C119" s="16"/>
      <c r="D119" s="16" t="s">
        <v>731</v>
      </c>
      <c r="E119" s="16"/>
      <c r="F119" s="31">
        <v>462</v>
      </c>
      <c r="G119" s="31"/>
      <c r="H119" s="25" t="s">
        <v>1137</v>
      </c>
      <c r="I119" s="16">
        <f t="shared" si="28"/>
        <v>0</v>
      </c>
      <c r="J119" s="16">
        <f t="shared" si="27"/>
        <v>0</v>
      </c>
      <c r="K119" s="16">
        <v>3</v>
      </c>
      <c r="L119" s="16">
        <v>2</v>
      </c>
      <c r="M119" s="16">
        <v>5</v>
      </c>
      <c r="N119" s="16">
        <f t="shared" si="31"/>
        <v>3</v>
      </c>
      <c r="O119" s="16" t="s">
        <v>730</v>
      </c>
      <c r="P119" s="16"/>
      <c r="T119" s="52"/>
      <c r="U119" s="52"/>
      <c r="V119" s="52" t="str">
        <f t="shared" si="32"/>
        <v/>
      </c>
      <c r="W119" s="52" t="str">
        <f t="shared" si="33"/>
        <v/>
      </c>
      <c r="X119" s="52"/>
      <c r="Y119" s="54"/>
      <c r="Z119" s="52"/>
      <c r="AA119" s="52"/>
      <c r="AB119" s="55"/>
    </row>
    <row r="120" spans="1:29" ht="32.25" customHeight="1" x14ac:dyDescent="0.25">
      <c r="A120" s="16"/>
      <c r="B120" s="32" t="s">
        <v>728</v>
      </c>
      <c r="C120" s="16" t="s">
        <v>926</v>
      </c>
      <c r="D120" s="16" t="s">
        <v>729</v>
      </c>
      <c r="E120" s="16" t="s">
        <v>1148</v>
      </c>
      <c r="F120" s="31">
        <v>305.27999999999997</v>
      </c>
      <c r="G120" s="31"/>
      <c r="H120" s="61" t="s">
        <v>1137</v>
      </c>
      <c r="I120" s="16">
        <f t="shared" si="28"/>
        <v>0</v>
      </c>
      <c r="J120" s="16">
        <f t="shared" si="27"/>
        <v>0</v>
      </c>
      <c r="K120" s="16">
        <v>2</v>
      </c>
      <c r="L120" s="16">
        <v>4</v>
      </c>
      <c r="M120" s="16">
        <v>10</v>
      </c>
      <c r="N120" s="16">
        <f t="shared" si="31"/>
        <v>2</v>
      </c>
      <c r="O120" s="16" t="s">
        <v>730</v>
      </c>
      <c r="P120" s="16"/>
      <c r="T120" s="52"/>
      <c r="U120" s="52"/>
      <c r="V120" s="52" t="str">
        <f t="shared" si="32"/>
        <v/>
      </c>
      <c r="W120" s="52" t="str">
        <f t="shared" si="33"/>
        <v/>
      </c>
      <c r="X120" s="52"/>
      <c r="Y120" s="54"/>
      <c r="Z120" s="52"/>
      <c r="AA120" s="52"/>
      <c r="AB120" s="55"/>
    </row>
    <row r="121" spans="1:29" ht="32.25" customHeight="1" x14ac:dyDescent="0.25">
      <c r="A121" s="16"/>
      <c r="B121" s="32" t="s">
        <v>728</v>
      </c>
      <c r="C121" s="16" t="s">
        <v>1087</v>
      </c>
      <c r="D121" s="16" t="s">
        <v>1086</v>
      </c>
      <c r="E121" s="16"/>
      <c r="F121" s="31">
        <v>171.95</v>
      </c>
      <c r="G121" s="31"/>
      <c r="H121" s="61" t="s">
        <v>1137</v>
      </c>
      <c r="I121" s="16">
        <f t="shared" si="28"/>
        <v>10</v>
      </c>
      <c r="J121" s="16">
        <f t="shared" si="27"/>
        <v>0</v>
      </c>
      <c r="K121" s="16">
        <v>2</v>
      </c>
      <c r="L121" s="16">
        <v>1</v>
      </c>
      <c r="M121" s="16">
        <v>2</v>
      </c>
      <c r="N121" s="16">
        <f t="shared" si="31"/>
        <v>12</v>
      </c>
      <c r="O121" s="16" t="s">
        <v>730</v>
      </c>
      <c r="P121" s="16"/>
      <c r="T121" s="52"/>
      <c r="U121" s="52"/>
      <c r="V121" s="52" t="str">
        <f t="shared" si="32"/>
        <v/>
      </c>
      <c r="W121" s="52" t="str">
        <f t="shared" si="33"/>
        <v/>
      </c>
      <c r="X121" s="52"/>
      <c r="Y121" s="54"/>
      <c r="Z121" s="52"/>
      <c r="AA121" s="52"/>
      <c r="AB121" s="55"/>
    </row>
    <row r="122" spans="1:29" ht="32.25" customHeight="1" x14ac:dyDescent="0.25">
      <c r="A122" s="16"/>
      <c r="B122" s="32" t="s">
        <v>728</v>
      </c>
      <c r="C122" s="16"/>
      <c r="D122" s="16" t="s">
        <v>1061</v>
      </c>
      <c r="E122" s="16" t="s">
        <v>1148</v>
      </c>
      <c r="F122" s="31">
        <v>586.17999999999995</v>
      </c>
      <c r="G122" s="31"/>
      <c r="H122" s="61" t="s">
        <v>1137</v>
      </c>
      <c r="I122" s="16">
        <f t="shared" si="28"/>
        <v>0</v>
      </c>
      <c r="J122" s="16">
        <f t="shared" si="27"/>
        <v>0</v>
      </c>
      <c r="K122" s="16">
        <v>10</v>
      </c>
      <c r="L122" s="16">
        <v>4</v>
      </c>
      <c r="M122" s="16">
        <v>10</v>
      </c>
      <c r="N122" s="16">
        <f t="shared" si="31"/>
        <v>10</v>
      </c>
      <c r="O122" s="16" t="s">
        <v>730</v>
      </c>
      <c r="P122" s="16"/>
      <c r="T122" s="52"/>
      <c r="U122" s="52"/>
      <c r="V122" s="52" t="str">
        <f t="shared" si="32"/>
        <v/>
      </c>
      <c r="W122" s="52" t="str">
        <f t="shared" si="33"/>
        <v/>
      </c>
      <c r="X122" s="52"/>
      <c r="Y122" s="54"/>
      <c r="Z122" s="52"/>
      <c r="AA122" s="52"/>
      <c r="AB122" s="55"/>
    </row>
    <row r="123" spans="1:29" ht="32.25" customHeight="1" x14ac:dyDescent="0.25">
      <c r="A123" s="16"/>
      <c r="B123" s="16" t="s">
        <v>1089</v>
      </c>
      <c r="C123" s="16" t="s">
        <v>1417</v>
      </c>
      <c r="D123" s="16" t="s">
        <v>1416</v>
      </c>
      <c r="E123" s="16"/>
      <c r="F123" s="31"/>
      <c r="G123" s="31"/>
      <c r="H123" s="25" t="s">
        <v>1418</v>
      </c>
      <c r="I123" s="16">
        <f t="shared" ref="I123:I129" si="34">+SUMIFS($X$9:$X$143,$T$9:$T$143,"ENTRADA",$U$9:$U$143,C123)</f>
        <v>0</v>
      </c>
      <c r="J123" s="16">
        <f t="shared" ref="J123:J129" si="35">+SUMIFS($X$9:$X$143,$T$9:$T$143,"SALIDA",$U$9:$U$143,C123)</f>
        <v>0</v>
      </c>
      <c r="K123" s="16">
        <v>3</v>
      </c>
      <c r="L123" s="16">
        <v>1</v>
      </c>
      <c r="M123" s="16">
        <v>2</v>
      </c>
      <c r="N123" s="16">
        <f t="shared" si="31"/>
        <v>3</v>
      </c>
      <c r="O123" s="16" t="s">
        <v>730</v>
      </c>
      <c r="P123" s="24"/>
    </row>
    <row r="124" spans="1:29" ht="32.25" customHeight="1" x14ac:dyDescent="0.25">
      <c r="A124" s="16"/>
      <c r="B124" s="16"/>
      <c r="C124" s="16" t="s">
        <v>1431</v>
      </c>
      <c r="D124" s="16" t="s">
        <v>1432</v>
      </c>
      <c r="E124" s="16"/>
      <c r="F124" s="31">
        <v>1197.6300000000001</v>
      </c>
      <c r="G124" s="31"/>
      <c r="H124" s="25" t="s">
        <v>1137</v>
      </c>
      <c r="I124" s="16">
        <f t="shared" si="34"/>
        <v>0</v>
      </c>
      <c r="J124" s="16">
        <f t="shared" si="35"/>
        <v>0</v>
      </c>
      <c r="K124" s="16">
        <v>3</v>
      </c>
      <c r="L124" s="16">
        <v>1</v>
      </c>
      <c r="M124" s="16">
        <v>2</v>
      </c>
      <c r="N124" s="16">
        <f t="shared" si="31"/>
        <v>3</v>
      </c>
      <c r="O124" s="16" t="s">
        <v>715</v>
      </c>
      <c r="P124" s="24"/>
    </row>
    <row r="125" spans="1:29" ht="32.25" customHeight="1" x14ac:dyDescent="0.25">
      <c r="A125" s="16"/>
      <c r="B125" s="16"/>
      <c r="C125" s="16" t="s">
        <v>1433</v>
      </c>
      <c r="D125" s="16" t="s">
        <v>1434</v>
      </c>
      <c r="E125" s="16"/>
      <c r="F125" s="31">
        <v>1197.5</v>
      </c>
      <c r="G125" s="31"/>
      <c r="H125" s="25" t="s">
        <v>1137</v>
      </c>
      <c r="I125" s="16">
        <f t="shared" si="34"/>
        <v>0</v>
      </c>
      <c r="J125" s="16">
        <f t="shared" si="35"/>
        <v>0</v>
      </c>
      <c r="K125" s="16">
        <v>3</v>
      </c>
      <c r="L125" s="16">
        <v>1</v>
      </c>
      <c r="M125" s="16">
        <v>2</v>
      </c>
      <c r="N125" s="16">
        <f>K125+I125-J125</f>
        <v>3</v>
      </c>
      <c r="O125" s="16" t="s">
        <v>651</v>
      </c>
      <c r="P125" s="24"/>
    </row>
    <row r="126" spans="1:29" ht="32.25" customHeight="1" x14ac:dyDescent="0.25">
      <c r="A126" s="16"/>
      <c r="B126" s="16"/>
      <c r="C126" s="16" t="s">
        <v>1438</v>
      </c>
      <c r="D126" s="16" t="s">
        <v>1435</v>
      </c>
      <c r="E126" s="16"/>
      <c r="F126" s="31">
        <v>451.22</v>
      </c>
      <c r="G126" s="31"/>
      <c r="H126" s="61" t="s">
        <v>1137</v>
      </c>
      <c r="I126" s="16">
        <f t="shared" si="34"/>
        <v>0</v>
      </c>
      <c r="J126" s="16">
        <f t="shared" si="35"/>
        <v>0</v>
      </c>
      <c r="K126" s="16">
        <v>3</v>
      </c>
      <c r="L126" s="16">
        <v>1</v>
      </c>
      <c r="M126" s="16">
        <v>2</v>
      </c>
      <c r="N126" s="16">
        <f t="shared" ref="N126:N127" si="36">K126+I126-J126</f>
        <v>3</v>
      </c>
      <c r="O126" s="16" t="s">
        <v>651</v>
      </c>
      <c r="P126" s="24"/>
    </row>
    <row r="127" spans="1:29" ht="32.25" customHeight="1" x14ac:dyDescent="0.25">
      <c r="A127" s="16"/>
      <c r="B127" s="16"/>
      <c r="C127" s="16" t="s">
        <v>1437</v>
      </c>
      <c r="D127" s="16" t="s">
        <v>1436</v>
      </c>
      <c r="E127" s="16"/>
      <c r="F127" s="31">
        <v>361.81</v>
      </c>
      <c r="G127" s="31"/>
      <c r="H127" s="61" t="s">
        <v>1137</v>
      </c>
      <c r="I127" s="16">
        <f t="shared" si="34"/>
        <v>0</v>
      </c>
      <c r="J127" s="16">
        <f t="shared" si="35"/>
        <v>0</v>
      </c>
      <c r="K127" s="16">
        <v>3</v>
      </c>
      <c r="L127" s="16">
        <v>1</v>
      </c>
      <c r="M127" s="16">
        <v>2</v>
      </c>
      <c r="N127" s="16">
        <f t="shared" si="36"/>
        <v>3</v>
      </c>
      <c r="O127" s="16" t="s">
        <v>651</v>
      </c>
      <c r="P127" s="24"/>
    </row>
    <row r="128" spans="1:29" ht="32.25" customHeight="1" x14ac:dyDescent="0.25">
      <c r="A128" s="16"/>
      <c r="B128" s="16" t="s">
        <v>728</v>
      </c>
      <c r="C128" s="16" t="s">
        <v>1382</v>
      </c>
      <c r="D128" s="16" t="s">
        <v>1573</v>
      </c>
      <c r="E128" s="16"/>
      <c r="F128" s="31">
        <v>3486.59</v>
      </c>
      <c r="G128" s="31"/>
      <c r="H128" s="61" t="s">
        <v>1137</v>
      </c>
      <c r="I128" s="16">
        <f t="shared" si="34"/>
        <v>4</v>
      </c>
      <c r="J128" s="16">
        <f t="shared" si="35"/>
        <v>0</v>
      </c>
      <c r="K128" s="16">
        <v>0</v>
      </c>
      <c r="L128" s="16">
        <v>1</v>
      </c>
      <c r="M128" s="16">
        <v>4</v>
      </c>
      <c r="N128" s="16">
        <f t="shared" ref="N128" si="37">K128+I128-J128</f>
        <v>4</v>
      </c>
      <c r="O128" s="16" t="s">
        <v>730</v>
      </c>
      <c r="P128" s="24"/>
    </row>
    <row r="129" spans="1:16" ht="32.25" customHeight="1" x14ac:dyDescent="0.25">
      <c r="A129" s="16"/>
      <c r="B129" s="16"/>
      <c r="C129" s="16"/>
      <c r="D129" s="16" t="s">
        <v>1578</v>
      </c>
      <c r="E129" s="16"/>
      <c r="F129" s="31"/>
      <c r="G129" s="31"/>
      <c r="H129" s="61" t="s">
        <v>1137</v>
      </c>
      <c r="I129" s="16">
        <f t="shared" si="34"/>
        <v>0</v>
      </c>
      <c r="J129" s="16">
        <f t="shared" si="35"/>
        <v>0</v>
      </c>
      <c r="K129" s="16">
        <v>1</v>
      </c>
      <c r="L129" s="16">
        <v>1</v>
      </c>
      <c r="M129" s="16">
        <v>2</v>
      </c>
      <c r="N129" s="16">
        <f>K129+I129-J129</f>
        <v>1</v>
      </c>
      <c r="O129" s="16" t="s">
        <v>715</v>
      </c>
      <c r="P129" s="24"/>
    </row>
    <row r="130" spans="1:16" ht="32.25" customHeight="1" x14ac:dyDescent="0.25">
      <c r="A130" s="16"/>
      <c r="B130" s="16"/>
      <c r="C130" s="16"/>
      <c r="D130" s="16" t="s">
        <v>1579</v>
      </c>
      <c r="E130" s="16"/>
      <c r="F130" s="31"/>
      <c r="G130" s="31"/>
      <c r="H130" s="61" t="s">
        <v>1137</v>
      </c>
      <c r="I130" s="16">
        <f t="shared" ref="I130" si="38">+SUMIFS($X$9:$X$143,$T$9:$T$143,"ENTRADA",$U$9:$U$143,C130)</f>
        <v>0</v>
      </c>
      <c r="J130" s="16">
        <f t="shared" ref="J130" si="39">+SUMIFS($X$9:$X$143,$T$9:$T$143,"SALIDA",$U$9:$U$143,C130)</f>
        <v>0</v>
      </c>
      <c r="K130" s="16">
        <v>2</v>
      </c>
      <c r="L130" s="16">
        <v>1</v>
      </c>
      <c r="M130" s="16">
        <v>2</v>
      </c>
      <c r="N130" s="16">
        <f>K130+I130-J130</f>
        <v>2</v>
      </c>
      <c r="O130" s="16" t="s">
        <v>715</v>
      </c>
      <c r="P130" s="24"/>
    </row>
    <row r="131" spans="1:16" ht="32.25" customHeight="1" x14ac:dyDescent="0.25">
      <c r="A131" s="16"/>
      <c r="B131" s="16"/>
      <c r="C131" s="16" t="s">
        <v>1653</v>
      </c>
      <c r="D131" s="16" t="s">
        <v>1649</v>
      </c>
      <c r="E131" s="16"/>
      <c r="F131" s="31"/>
      <c r="G131" s="31"/>
      <c r="H131" s="61" t="s">
        <v>1418</v>
      </c>
      <c r="I131" s="16">
        <f t="shared" ref="I131:I134" si="40">+SUMIFS($X$9:$X$143,$T$9:$T$143,"ENTRADA",$U$9:$U$143,C131)</f>
        <v>1</v>
      </c>
      <c r="J131" s="16">
        <f t="shared" ref="J131:J134" si="41">+SUMIFS($X$9:$X$143,$T$9:$T$143,"SALIDA",$U$9:$U$143,C131)</f>
        <v>0</v>
      </c>
      <c r="K131" s="16">
        <v>0</v>
      </c>
      <c r="L131" s="16">
        <v>1</v>
      </c>
      <c r="M131" s="16">
        <v>2</v>
      </c>
      <c r="N131" s="16">
        <f t="shared" ref="N131:N134" si="42">K131+I131-J131</f>
        <v>1</v>
      </c>
      <c r="O131" s="16" t="s">
        <v>730</v>
      </c>
      <c r="P131" s="248"/>
    </row>
    <row r="132" spans="1:16" ht="32.25" customHeight="1" x14ac:dyDescent="0.25">
      <c r="A132" s="16"/>
      <c r="B132" s="16"/>
      <c r="C132" s="16" t="s">
        <v>1655</v>
      </c>
      <c r="D132" s="16" t="s">
        <v>1650</v>
      </c>
      <c r="E132" s="16"/>
      <c r="F132" s="31"/>
      <c r="G132" s="31"/>
      <c r="H132" s="61" t="s">
        <v>1418</v>
      </c>
      <c r="I132" s="16">
        <f t="shared" si="40"/>
        <v>1</v>
      </c>
      <c r="J132" s="16">
        <f t="shared" si="41"/>
        <v>0</v>
      </c>
      <c r="K132" s="16">
        <v>0</v>
      </c>
      <c r="L132" s="16">
        <v>1</v>
      </c>
      <c r="M132" s="16">
        <v>2</v>
      </c>
      <c r="N132" s="16">
        <f t="shared" si="42"/>
        <v>1</v>
      </c>
      <c r="O132" s="16" t="s">
        <v>730</v>
      </c>
      <c r="P132" s="248"/>
    </row>
    <row r="133" spans="1:16" ht="32.25" customHeight="1" x14ac:dyDescent="0.25">
      <c r="A133" s="16"/>
      <c r="B133" s="16"/>
      <c r="C133" s="16" t="s">
        <v>1654</v>
      </c>
      <c r="D133" s="16" t="s">
        <v>1651</v>
      </c>
      <c r="E133" s="16"/>
      <c r="F133" s="31"/>
      <c r="G133" s="31"/>
      <c r="H133" s="61" t="s">
        <v>1418</v>
      </c>
      <c r="I133" s="16">
        <f t="shared" si="40"/>
        <v>1</v>
      </c>
      <c r="J133" s="16">
        <f t="shared" si="41"/>
        <v>0</v>
      </c>
      <c r="K133" s="16">
        <v>0</v>
      </c>
      <c r="L133" s="16">
        <v>1</v>
      </c>
      <c r="M133" s="16">
        <v>2</v>
      </c>
      <c r="N133" s="16">
        <f t="shared" si="42"/>
        <v>1</v>
      </c>
      <c r="O133" s="16" t="s">
        <v>730</v>
      </c>
      <c r="P133" s="248"/>
    </row>
    <row r="134" spans="1:16" ht="32.25" customHeight="1" x14ac:dyDescent="0.25">
      <c r="A134" s="16"/>
      <c r="B134" s="16"/>
      <c r="C134" s="16" t="s">
        <v>1656</v>
      </c>
      <c r="D134" s="16" t="s">
        <v>1652</v>
      </c>
      <c r="E134" s="16"/>
      <c r="F134" s="31"/>
      <c r="G134" s="31"/>
      <c r="H134" s="61" t="s">
        <v>1418</v>
      </c>
      <c r="I134" s="16">
        <f t="shared" si="40"/>
        <v>1</v>
      </c>
      <c r="J134" s="16">
        <f t="shared" si="41"/>
        <v>0</v>
      </c>
      <c r="K134" s="16">
        <v>0</v>
      </c>
      <c r="L134" s="16">
        <v>1</v>
      </c>
      <c r="M134" s="16">
        <v>2</v>
      </c>
      <c r="N134" s="16">
        <f t="shared" si="42"/>
        <v>1</v>
      </c>
      <c r="O134" s="16" t="s">
        <v>730</v>
      </c>
      <c r="P134" s="248"/>
    </row>
    <row r="135" spans="1:16" ht="32.25" customHeight="1" x14ac:dyDescent="0.25">
      <c r="A135" s="39" t="s">
        <v>912</v>
      </c>
      <c r="B135" s="16"/>
      <c r="C135" s="16" t="s">
        <v>1658</v>
      </c>
      <c r="D135" s="16" t="s">
        <v>1657</v>
      </c>
      <c r="E135" s="16"/>
      <c r="F135" s="31">
        <v>6402.02</v>
      </c>
      <c r="G135" s="31"/>
      <c r="H135" s="61" t="s">
        <v>1659</v>
      </c>
      <c r="I135" s="16">
        <f t="shared" ref="I135" si="43">+SUMIFS($X$9:$X$143,$T$9:$T$143,"ENTRADA",$U$9:$U$143,C135)</f>
        <v>1</v>
      </c>
      <c r="J135" s="16">
        <f t="shared" ref="J135" si="44">+SUMIFS($X$9:$X$143,$T$9:$T$143,"SALIDA",$U$9:$U$143,C135)</f>
        <v>0</v>
      </c>
      <c r="K135" s="16">
        <v>0</v>
      </c>
      <c r="L135" s="16">
        <v>1</v>
      </c>
      <c r="M135" s="16">
        <v>2</v>
      </c>
      <c r="N135" s="16">
        <f t="shared" ref="N135" si="45">K135+I135-J135</f>
        <v>1</v>
      </c>
      <c r="O135" s="16" t="s">
        <v>715</v>
      </c>
      <c r="P135" s="248"/>
    </row>
    <row r="136" spans="1:16" ht="32.25" customHeight="1" x14ac:dyDescent="0.25">
      <c r="A136" s="16"/>
      <c r="B136" s="16"/>
      <c r="C136" s="16"/>
      <c r="D136" s="16"/>
      <c r="E136" s="16"/>
      <c r="F136" s="31"/>
      <c r="G136" s="31"/>
      <c r="H136" s="61"/>
      <c r="I136" s="16"/>
      <c r="J136" s="16"/>
      <c r="K136" s="16"/>
      <c r="L136" s="16"/>
      <c r="M136" s="16"/>
      <c r="N136" s="16"/>
      <c r="O136" s="16"/>
      <c r="P136" s="248"/>
    </row>
    <row r="137" spans="1:16" ht="32.25" customHeight="1" x14ac:dyDescent="0.25">
      <c r="A137" s="16"/>
      <c r="B137" s="16"/>
      <c r="C137" s="16"/>
      <c r="D137" s="16"/>
      <c r="E137" s="16"/>
      <c r="F137" s="31"/>
      <c r="G137" s="31"/>
      <c r="H137" s="61"/>
      <c r="I137" s="16"/>
      <c r="J137" s="16"/>
      <c r="K137" s="16"/>
      <c r="L137" s="16"/>
      <c r="M137" s="16"/>
      <c r="N137" s="16"/>
      <c r="O137" s="16"/>
      <c r="P137" s="248"/>
    </row>
    <row r="138" spans="1:16" ht="32.25" customHeight="1" x14ac:dyDescent="0.25">
      <c r="A138" s="16"/>
      <c r="B138" s="16"/>
      <c r="C138" s="16"/>
      <c r="D138" s="16"/>
      <c r="E138" s="16"/>
      <c r="F138" s="31"/>
      <c r="G138" s="31"/>
      <c r="H138" s="61"/>
      <c r="I138" s="16"/>
      <c r="J138" s="16"/>
      <c r="K138" s="16"/>
      <c r="L138" s="16"/>
      <c r="M138" s="16"/>
      <c r="N138" s="16"/>
      <c r="O138" s="16"/>
      <c r="P138" s="248"/>
    </row>
    <row r="139" spans="1:16" ht="32.25" customHeight="1" x14ac:dyDescent="0.25">
      <c r="A139" s="16"/>
      <c r="B139" s="16"/>
      <c r="C139" s="16"/>
      <c r="D139" s="16"/>
      <c r="E139" s="16"/>
      <c r="F139" s="31"/>
      <c r="G139" s="31"/>
      <c r="H139" s="61"/>
      <c r="I139" s="16"/>
      <c r="J139" s="16"/>
      <c r="K139" s="16"/>
      <c r="L139" s="16"/>
      <c r="M139" s="16"/>
      <c r="N139" s="16"/>
      <c r="O139" s="16"/>
      <c r="P139" s="248"/>
    </row>
    <row r="140" spans="1:16" ht="32.25" customHeight="1" x14ac:dyDescent="0.25">
      <c r="A140" s="16"/>
      <c r="B140" s="16"/>
      <c r="C140" s="16"/>
      <c r="D140" s="16"/>
      <c r="E140" s="16"/>
      <c r="F140" s="31"/>
      <c r="G140" s="31"/>
      <c r="H140" s="25"/>
      <c r="I140" s="16"/>
      <c r="J140" s="16"/>
      <c r="K140" s="16"/>
      <c r="L140" s="16"/>
      <c r="M140" s="16"/>
      <c r="N140" s="16"/>
      <c r="O140" s="16"/>
      <c r="P140" s="16"/>
    </row>
    <row r="141" spans="1:16" ht="32.25" customHeight="1" x14ac:dyDescent="0.25">
      <c r="A141" s="16"/>
      <c r="B141" s="16"/>
      <c r="C141" s="16"/>
      <c r="D141" s="16"/>
      <c r="E141" s="16"/>
      <c r="F141" s="31"/>
      <c r="G141" s="31"/>
      <c r="H141" s="25"/>
      <c r="I141" s="16"/>
      <c r="J141" s="16"/>
      <c r="K141" s="16"/>
      <c r="L141" s="16"/>
      <c r="M141" s="16"/>
      <c r="N141" s="16"/>
      <c r="O141" s="16"/>
      <c r="P141" s="16"/>
    </row>
    <row r="142" spans="1:16" ht="32.25" customHeight="1" x14ac:dyDescent="0.25">
      <c r="B142" s="36" t="s">
        <v>965</v>
      </c>
      <c r="C142" s="36">
        <v>17.582599999999999</v>
      </c>
      <c r="H142" s="25"/>
      <c r="N142" s="16"/>
    </row>
    <row r="143" spans="1:16" ht="32.25" customHeight="1" x14ac:dyDescent="0.25">
      <c r="H143" s="25"/>
      <c r="N143" s="16"/>
    </row>
    <row r="144" spans="1:16" ht="32.25" customHeight="1" x14ac:dyDescent="0.25">
      <c r="H144" s="56"/>
      <c r="N144" s="16"/>
    </row>
    <row r="145" spans="8:14" ht="32.25" customHeight="1" x14ac:dyDescent="0.25">
      <c r="H145" s="56"/>
      <c r="N145" s="16"/>
    </row>
    <row r="146" spans="8:14" ht="32.25" customHeight="1" x14ac:dyDescent="0.25">
      <c r="N146" s="16"/>
    </row>
    <row r="147" spans="8:14" ht="32.25" customHeight="1" x14ac:dyDescent="0.25">
      <c r="N147" s="16"/>
    </row>
    <row r="148" spans="8:14" ht="32.25" customHeight="1" x14ac:dyDescent="0.25">
      <c r="N148" s="16"/>
    </row>
    <row r="149" spans="8:14" ht="32.25" customHeight="1" x14ac:dyDescent="0.25">
      <c r="N149" s="16"/>
    </row>
    <row r="150" spans="8:14" ht="32.25" customHeight="1" x14ac:dyDescent="0.25">
      <c r="N150" s="16"/>
    </row>
    <row r="151" spans="8:14" ht="32.25" customHeight="1" x14ac:dyDescent="0.25">
      <c r="N151" s="16"/>
    </row>
    <row r="152" spans="8:14" ht="32.25" customHeight="1" x14ac:dyDescent="0.25">
      <c r="N152" s="16"/>
    </row>
    <row r="153" spans="8:14" ht="32.25" customHeight="1" x14ac:dyDescent="0.25">
      <c r="N153" s="16"/>
    </row>
    <row r="154" spans="8:14" ht="32.25" customHeight="1" x14ac:dyDescent="0.25">
      <c r="N154" s="16"/>
    </row>
    <row r="155" spans="8:14" ht="32.25" customHeight="1" x14ac:dyDescent="0.25">
      <c r="N155" s="16"/>
    </row>
    <row r="156" spans="8:14" ht="32.25" customHeight="1" x14ac:dyDescent="0.25">
      <c r="N156" s="16"/>
    </row>
    <row r="157" spans="8:14" ht="32.25" customHeight="1" x14ac:dyDescent="0.25">
      <c r="N157" s="16"/>
    </row>
  </sheetData>
  <autoFilter ref="A8:AB142">
    <sortState ref="A17:AB129">
      <sortCondition ref="C8:C133"/>
    </sortState>
  </autoFilter>
  <mergeCells count="28">
    <mergeCell ref="A1:P2"/>
    <mergeCell ref="A3:L6"/>
    <mergeCell ref="M3:P6"/>
    <mergeCell ref="A7:A8"/>
    <mergeCell ref="B7:B8"/>
    <mergeCell ref="D7:D8"/>
    <mergeCell ref="I7:I8"/>
    <mergeCell ref="J7:J8"/>
    <mergeCell ref="K7:K8"/>
    <mergeCell ref="N7:N8"/>
    <mergeCell ref="L7:L8"/>
    <mergeCell ref="M7:M8"/>
    <mergeCell ref="O7:O8"/>
    <mergeCell ref="P7:P8"/>
    <mergeCell ref="C7:C8"/>
    <mergeCell ref="F7:F8"/>
    <mergeCell ref="H7:H8"/>
    <mergeCell ref="Z7:Z8"/>
    <mergeCell ref="G7:G8"/>
    <mergeCell ref="Y7:Y8"/>
    <mergeCell ref="E7:E8"/>
    <mergeCell ref="AA7:AA8"/>
    <mergeCell ref="AB7:AB8"/>
    <mergeCell ref="W7:W8"/>
    <mergeCell ref="T7:T8"/>
    <mergeCell ref="U7:U8"/>
    <mergeCell ref="V7:V8"/>
    <mergeCell ref="X7:X8"/>
  </mergeCells>
  <conditionalFormatting sqref="N9:N24 N27:N28 N31:N38 N41:N42 N55:N68 N75:N120 N44:N52">
    <cfRule type="cellIs" dxfId="102" priority="75" operator="equal">
      <formula>$L$9</formula>
    </cfRule>
    <cfRule type="cellIs" dxfId="101" priority="76" operator="lessThan">
      <formula>$L$9</formula>
    </cfRule>
  </conditionalFormatting>
  <conditionalFormatting sqref="N71:N72 N43">
    <cfRule type="cellIs" dxfId="100" priority="71" operator="greaterThan">
      <formula>$L$9</formula>
    </cfRule>
    <cfRule type="cellIs" dxfId="99" priority="72" operator="equal">
      <formula>$L$9</formula>
    </cfRule>
    <cfRule type="cellIs" dxfId="98" priority="73" operator="lessThan">
      <formula>$L$9</formula>
    </cfRule>
  </conditionalFormatting>
  <conditionalFormatting sqref="N25:N26">
    <cfRule type="cellIs" dxfId="97" priority="68" operator="greaterThan">
      <formula>$L$9</formula>
    </cfRule>
    <cfRule type="cellIs" dxfId="96" priority="69" operator="equal">
      <formula>$L$9</formula>
    </cfRule>
    <cfRule type="cellIs" dxfId="95" priority="70" operator="lessThan">
      <formula>$L$9</formula>
    </cfRule>
  </conditionalFormatting>
  <conditionalFormatting sqref="T73:T118 T24:T48 T50:T70 T17">
    <cfRule type="containsText" dxfId="94" priority="66" operator="containsText" text="SALIDA">
      <formula>NOT(ISERROR(SEARCH("SALIDA",T17)))</formula>
    </cfRule>
    <cfRule type="containsText" dxfId="93" priority="67" operator="containsText" text="ENTRADA">
      <formula>NOT(ISERROR(SEARCH("ENTRADA",T17)))</formula>
    </cfRule>
  </conditionalFormatting>
  <conditionalFormatting sqref="N53:N54">
    <cfRule type="cellIs" dxfId="92" priority="63" operator="greaterThan">
      <formula>$L$9</formula>
    </cfRule>
    <cfRule type="cellIs" dxfId="91" priority="64" operator="equal">
      <formula>$L$9</formula>
    </cfRule>
    <cfRule type="cellIs" dxfId="90" priority="65" operator="lessThan">
      <formula>$L$9</formula>
    </cfRule>
  </conditionalFormatting>
  <conditionalFormatting sqref="N29:N30">
    <cfRule type="cellIs" dxfId="89" priority="57" operator="greaterThan">
      <formula>$L$9</formula>
    </cfRule>
    <cfRule type="cellIs" dxfId="88" priority="58" operator="equal">
      <formula>$L$9</formula>
    </cfRule>
    <cfRule type="cellIs" dxfId="87" priority="59" operator="lessThan">
      <formula>$L$9</formula>
    </cfRule>
  </conditionalFormatting>
  <conditionalFormatting sqref="N69:N70">
    <cfRule type="cellIs" dxfId="86" priority="51" operator="greaterThan">
      <formula>$L$9</formula>
    </cfRule>
    <cfRule type="cellIs" dxfId="85" priority="52" operator="equal">
      <formula>$L$9</formula>
    </cfRule>
    <cfRule type="cellIs" dxfId="84" priority="53" operator="lessThan">
      <formula>$L$9</formula>
    </cfRule>
  </conditionalFormatting>
  <conditionalFormatting sqref="N73:N74">
    <cfRule type="cellIs" dxfId="83" priority="48" operator="greaterThan">
      <formula>$L$9</formula>
    </cfRule>
    <cfRule type="cellIs" dxfId="82" priority="49" operator="equal">
      <formula>$L$9</formula>
    </cfRule>
    <cfRule type="cellIs" dxfId="81" priority="50" operator="lessThan">
      <formula>$L$9</formula>
    </cfRule>
  </conditionalFormatting>
  <conditionalFormatting sqref="T71:T72">
    <cfRule type="containsText" dxfId="80" priority="46" operator="containsText" text="SALIDA">
      <formula>NOT(ISERROR(SEARCH("SALIDA",T71)))</formula>
    </cfRule>
    <cfRule type="containsText" dxfId="79" priority="47" operator="containsText" text="ENTRADA">
      <formula>NOT(ISERROR(SEARCH("ENTRADA",T71)))</formula>
    </cfRule>
  </conditionalFormatting>
  <conditionalFormatting sqref="T9:T16">
    <cfRule type="containsText" dxfId="78" priority="44" operator="containsText" text="SALIDA">
      <formula>NOT(ISERROR(SEARCH("SALIDA",T9)))</formula>
    </cfRule>
    <cfRule type="containsText" dxfId="77" priority="45" operator="containsText" text="ENTRADA">
      <formula>NOT(ISERROR(SEARCH("ENTRADA",T9)))</formula>
    </cfRule>
  </conditionalFormatting>
  <conditionalFormatting sqref="N39:N40">
    <cfRule type="cellIs" dxfId="76" priority="41" operator="greaterThan">
      <formula>$L$9</formula>
    </cfRule>
    <cfRule type="cellIs" dxfId="75" priority="42" operator="equal">
      <formula>$L$9</formula>
    </cfRule>
    <cfRule type="cellIs" dxfId="74" priority="43" operator="lessThan">
      <formula>$L$9</formula>
    </cfRule>
  </conditionalFormatting>
  <conditionalFormatting sqref="N140:N143 N9:N120">
    <cfRule type="cellIs" dxfId="73" priority="74" operator="greaterThan">
      <formula>$L$9</formula>
    </cfRule>
  </conditionalFormatting>
  <conditionalFormatting sqref="N121:N139">
    <cfRule type="cellIs" dxfId="72" priority="8" operator="equal">
      <formula>$L$9</formula>
    </cfRule>
    <cfRule type="cellIs" dxfId="71" priority="9" operator="lessThan">
      <formula>$L$9</formula>
    </cfRule>
    <cfRule type="cellIs" dxfId="70" priority="10" operator="greaterThan">
      <formula>$L$9</formula>
    </cfRule>
  </conditionalFormatting>
  <conditionalFormatting sqref="T18">
    <cfRule type="containsText" dxfId="69" priority="3" operator="containsText" text="SALIDA">
      <formula>NOT(ISERROR(SEARCH("SALIDA",T18)))</formula>
    </cfRule>
    <cfRule type="containsText" dxfId="68" priority="4" operator="containsText" text="ENTRADA">
      <formula>NOT(ISERROR(SEARCH("ENTRADA",T18)))</formula>
    </cfRule>
  </conditionalFormatting>
  <conditionalFormatting sqref="T19:T23">
    <cfRule type="containsText" dxfId="67" priority="1" operator="containsText" text="SALIDA">
      <formula>NOT(ISERROR(SEARCH("SALIDA",T19)))</formula>
    </cfRule>
    <cfRule type="containsText" dxfId="66" priority="2" operator="containsText" text="ENTRADA">
      <formula>NOT(ISERROR(SEARCH("ENTRADA",T19)))</formula>
    </cfRule>
  </conditionalFormatting>
  <pageMargins left="0.70866141732283472" right="0.70866141732283472" top="0.74803149606299213" bottom="0.74803149606299213" header="0.31496062992125984" footer="0.31496062992125984"/>
  <pageSetup scale="31" orientation="landscape" r:id="rId1"/>
  <rowBreaks count="3" manualBreakCount="3">
    <brk id="51" max="31" man="1"/>
    <brk id="80" max="31" man="1"/>
    <brk id="114" max="16383" man="1"/>
  </rowBreaks>
  <colBreaks count="1" manualBreakCount="1">
    <brk id="1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3"/>
  <sheetViews>
    <sheetView topLeftCell="A70" zoomScale="55" zoomScaleNormal="55" zoomScaleSheetLayoutView="70" workbookViewId="0">
      <selection activeCell="V19" sqref="V19"/>
    </sheetView>
  </sheetViews>
  <sheetFormatPr baseColWidth="10" defaultRowHeight="27.75" customHeight="1" x14ac:dyDescent="0.25"/>
  <cols>
    <col min="1" max="1" width="18.140625" style="38" customWidth="1"/>
    <col min="2" max="2" width="30.7109375" style="38" customWidth="1"/>
    <col min="3" max="3" width="20.7109375" style="38" customWidth="1"/>
    <col min="4" max="4" width="36.7109375" style="38" customWidth="1"/>
    <col min="5" max="5" width="30.7109375" style="38" customWidth="1"/>
    <col min="6" max="7" width="17" style="38" customWidth="1"/>
    <col min="8" max="8" width="27.85546875" style="30" customWidth="1"/>
    <col min="9" max="11" width="15.7109375" style="38" customWidth="1"/>
    <col min="12" max="13" width="10.7109375" style="38" customWidth="1"/>
    <col min="14" max="15" width="15.7109375" style="38" customWidth="1"/>
    <col min="16" max="16" width="30.7109375" style="38" customWidth="1"/>
    <col min="20" max="20" width="22.85546875" style="165" customWidth="1"/>
    <col min="21" max="21" width="19" style="165" customWidth="1"/>
    <col min="22" max="23" width="38.140625" style="165" customWidth="1"/>
    <col min="24" max="24" width="14.5703125" style="165" customWidth="1"/>
    <col min="25" max="25" width="21.28515625" style="165" customWidth="1"/>
    <col min="26" max="26" width="32.140625" style="165" customWidth="1"/>
    <col min="27" max="27" width="23.42578125" style="165" customWidth="1"/>
    <col min="28" max="28" width="17.85546875" style="165" customWidth="1"/>
  </cols>
  <sheetData>
    <row r="1" spans="1:28" ht="27.75" customHeight="1" x14ac:dyDescent="0.25">
      <c r="A1" s="281" t="s">
        <v>11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</row>
    <row r="2" spans="1:28" ht="27.75" customHeight="1" x14ac:dyDescent="0.25">
      <c r="A2" s="281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</row>
    <row r="3" spans="1:28" ht="27.75" customHeight="1" x14ac:dyDescent="0.25">
      <c r="A3" s="262" t="s">
        <v>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3" t="s">
        <v>565</v>
      </c>
      <c r="N3" s="263"/>
      <c r="O3" s="263"/>
      <c r="P3" s="263"/>
    </row>
    <row r="4" spans="1:28" ht="27.75" customHeight="1" x14ac:dyDescent="0.25">
      <c r="A4" s="262"/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3"/>
      <c r="N4" s="263"/>
      <c r="O4" s="263"/>
      <c r="P4" s="263"/>
    </row>
    <row r="5" spans="1:28" ht="27.75" customHeight="1" x14ac:dyDescent="0.25">
      <c r="A5" s="262"/>
      <c r="B5" s="262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3"/>
      <c r="N5" s="263"/>
      <c r="O5" s="263"/>
      <c r="P5" s="263"/>
    </row>
    <row r="6" spans="1:28" ht="27.75" customHeight="1" x14ac:dyDescent="0.25">
      <c r="A6" s="262"/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3"/>
      <c r="N6" s="263"/>
      <c r="O6" s="263"/>
      <c r="P6" s="263"/>
    </row>
    <row r="7" spans="1:28" ht="27.75" customHeight="1" x14ac:dyDescent="0.25">
      <c r="A7" s="250" t="s">
        <v>9</v>
      </c>
      <c r="B7" s="250" t="s">
        <v>10</v>
      </c>
      <c r="C7" s="250" t="s">
        <v>6</v>
      </c>
      <c r="D7" s="250" t="s">
        <v>5</v>
      </c>
      <c r="E7" s="250" t="s">
        <v>1146</v>
      </c>
      <c r="F7" s="250" t="s">
        <v>966</v>
      </c>
      <c r="G7" s="250" t="s">
        <v>967</v>
      </c>
      <c r="H7" s="273" t="s">
        <v>987</v>
      </c>
      <c r="I7" s="250" t="s">
        <v>1</v>
      </c>
      <c r="J7" s="250" t="s">
        <v>7</v>
      </c>
      <c r="K7" s="273" t="s">
        <v>818</v>
      </c>
      <c r="L7" s="267" t="s">
        <v>2</v>
      </c>
      <c r="M7" s="269" t="s">
        <v>3</v>
      </c>
      <c r="N7" s="275" t="s">
        <v>788</v>
      </c>
      <c r="O7" s="250" t="s">
        <v>8</v>
      </c>
      <c r="P7" s="250" t="s">
        <v>4</v>
      </c>
      <c r="T7" s="287" t="s">
        <v>830</v>
      </c>
      <c r="U7" s="287" t="s">
        <v>820</v>
      </c>
      <c r="V7" s="287" t="s">
        <v>821</v>
      </c>
      <c r="W7" s="287" t="s">
        <v>963</v>
      </c>
      <c r="X7" s="287" t="s">
        <v>822</v>
      </c>
      <c r="Y7" s="287" t="s">
        <v>971</v>
      </c>
      <c r="Z7" s="287" t="s">
        <v>823</v>
      </c>
      <c r="AA7" s="288" t="s">
        <v>827</v>
      </c>
      <c r="AB7" s="286" t="s">
        <v>824</v>
      </c>
    </row>
    <row r="8" spans="1:28" ht="27.75" customHeight="1" x14ac:dyDescent="0.25">
      <c r="A8" s="250"/>
      <c r="B8" s="250"/>
      <c r="C8" s="250"/>
      <c r="D8" s="250"/>
      <c r="E8" s="250"/>
      <c r="F8" s="250"/>
      <c r="G8" s="250"/>
      <c r="H8" s="273"/>
      <c r="I8" s="250"/>
      <c r="J8" s="250"/>
      <c r="K8" s="273"/>
      <c r="L8" s="267"/>
      <c r="M8" s="269"/>
      <c r="N8" s="275"/>
      <c r="O8" s="250"/>
      <c r="P8" s="250"/>
      <c r="T8" s="287"/>
      <c r="U8" s="287"/>
      <c r="V8" s="287"/>
      <c r="W8" s="287"/>
      <c r="X8" s="287"/>
      <c r="Y8" s="287"/>
      <c r="Z8" s="287"/>
      <c r="AA8" s="289"/>
      <c r="AB8" s="286"/>
    </row>
    <row r="9" spans="1:28" s="12" customFormat="1" ht="27.75" customHeight="1" x14ac:dyDescent="0.2">
      <c r="A9" s="16"/>
      <c r="B9" s="32" t="s">
        <v>150</v>
      </c>
      <c r="C9" s="77" t="s">
        <v>1287</v>
      </c>
      <c r="D9" s="16" t="s">
        <v>622</v>
      </c>
      <c r="E9" s="16"/>
      <c r="F9" s="31">
        <v>4513</v>
      </c>
      <c r="G9" s="31"/>
      <c r="H9" s="61" t="s">
        <v>1139</v>
      </c>
      <c r="I9" s="16">
        <f t="shared" ref="I9:I50" si="0">+SUMIFS($X$9:$X$159,$T$9:$T$159,"ENTRADA",$U$9:$U$159,C9)</f>
        <v>0</v>
      </c>
      <c r="J9" s="16">
        <f t="shared" ref="J9:J50" si="1">+SUMIFS($X$9:$X$159,$T$9:$T$159,"SALIDA",$U$9:$U$159,C9)</f>
        <v>0</v>
      </c>
      <c r="K9" s="16">
        <v>1</v>
      </c>
      <c r="L9" s="16">
        <v>1</v>
      </c>
      <c r="M9" s="16">
        <v>3</v>
      </c>
      <c r="N9" s="16">
        <f t="shared" ref="N9:N50" si="2">K9+I9-J9</f>
        <v>1</v>
      </c>
      <c r="O9" s="16" t="s">
        <v>621</v>
      </c>
      <c r="P9" s="16"/>
      <c r="T9" s="80" t="s">
        <v>1216</v>
      </c>
      <c r="U9" s="248" t="s">
        <v>1291</v>
      </c>
      <c r="V9" s="80" t="str">
        <f t="shared" ref="V9:V44" si="3">IFERROR((VLOOKUP($U$9:$U$159,$C$9:$D$183,2,FALSE)),"")</f>
        <v>CDA2L50-520Z-A54L</v>
      </c>
      <c r="W9" s="166">
        <f t="shared" ref="W9:W28" si="4">IFERROR((VLOOKUP($V$9:$V$198,$D$9:$F$207,3,FALSE)),"")</f>
        <v>3432.12</v>
      </c>
      <c r="X9" s="80">
        <v>2</v>
      </c>
      <c r="Y9" s="81">
        <f t="shared" ref="Y9:Y31" si="5">W9*X9</f>
        <v>6864.24</v>
      </c>
      <c r="Z9" s="80" t="s">
        <v>891</v>
      </c>
      <c r="AA9" s="192"/>
      <c r="AB9" s="168">
        <v>45539</v>
      </c>
    </row>
    <row r="10" spans="1:28" s="12" customFormat="1" ht="27.75" customHeight="1" x14ac:dyDescent="0.2">
      <c r="A10" s="16"/>
      <c r="B10" s="32" t="s">
        <v>150</v>
      </c>
      <c r="C10" s="248"/>
      <c r="D10" s="16" t="s">
        <v>620</v>
      </c>
      <c r="E10" s="16"/>
      <c r="F10" s="31">
        <v>5200</v>
      </c>
      <c r="G10" s="31"/>
      <c r="H10" s="25" t="s">
        <v>1139</v>
      </c>
      <c r="I10" s="16">
        <f t="shared" si="0"/>
        <v>0</v>
      </c>
      <c r="J10" s="16">
        <f t="shared" si="1"/>
        <v>0</v>
      </c>
      <c r="K10" s="16">
        <v>2</v>
      </c>
      <c r="L10" s="16">
        <v>1</v>
      </c>
      <c r="M10" s="16">
        <v>3</v>
      </c>
      <c r="N10" s="16">
        <f t="shared" si="2"/>
        <v>2</v>
      </c>
      <c r="O10" s="16" t="s">
        <v>621</v>
      </c>
      <c r="P10" s="16"/>
      <c r="T10" s="80" t="s">
        <v>1216</v>
      </c>
      <c r="U10" s="248" t="s">
        <v>1301</v>
      </c>
      <c r="V10" s="80" t="str">
        <f t="shared" si="3"/>
        <v>MGPM40-150Z</v>
      </c>
      <c r="W10" s="166">
        <f t="shared" si="4"/>
        <v>3754.86</v>
      </c>
      <c r="X10" s="80">
        <v>4</v>
      </c>
      <c r="Y10" s="81">
        <f t="shared" si="5"/>
        <v>15019.44</v>
      </c>
      <c r="Z10" s="190" t="s">
        <v>891</v>
      </c>
      <c r="AA10" s="244"/>
      <c r="AB10" s="189">
        <v>45539</v>
      </c>
    </row>
    <row r="11" spans="1:28" s="12" customFormat="1" ht="27.75" customHeight="1" x14ac:dyDescent="0.25">
      <c r="A11" s="16"/>
      <c r="B11" s="32" t="s">
        <v>778</v>
      </c>
      <c r="C11" s="248" t="s">
        <v>1305</v>
      </c>
      <c r="D11" s="16" t="s">
        <v>1098</v>
      </c>
      <c r="E11" s="16"/>
      <c r="F11" s="31">
        <v>3989.34</v>
      </c>
      <c r="G11" s="31"/>
      <c r="H11" s="25" t="s">
        <v>1139</v>
      </c>
      <c r="I11" s="16">
        <f t="shared" si="0"/>
        <v>2</v>
      </c>
      <c r="J11" s="16">
        <f t="shared" si="1"/>
        <v>0</v>
      </c>
      <c r="K11" s="16">
        <v>2</v>
      </c>
      <c r="L11" s="16">
        <v>1</v>
      </c>
      <c r="M11" s="16">
        <v>2</v>
      </c>
      <c r="N11" s="16">
        <f t="shared" si="2"/>
        <v>4</v>
      </c>
      <c r="O11" s="16" t="s">
        <v>621</v>
      </c>
      <c r="P11" s="38"/>
      <c r="Q11"/>
      <c r="R11"/>
      <c r="S11"/>
      <c r="T11" s="80" t="s">
        <v>1218</v>
      </c>
      <c r="U11" s="244" t="s">
        <v>1245</v>
      </c>
      <c r="V11" s="80" t="str">
        <f t="shared" si="3"/>
        <v>CDG1LA25-500Z</v>
      </c>
      <c r="W11" s="166">
        <f t="shared" si="4"/>
        <v>0</v>
      </c>
      <c r="X11" s="80">
        <v>1</v>
      </c>
      <c r="Y11" s="81">
        <f t="shared" si="5"/>
        <v>0</v>
      </c>
      <c r="Z11" s="190" t="s">
        <v>1575</v>
      </c>
      <c r="AA11" s="244" t="s">
        <v>1217</v>
      </c>
      <c r="AB11" s="243">
        <v>45544</v>
      </c>
    </row>
    <row r="12" spans="1:28" s="12" customFormat="1" ht="27.75" customHeight="1" x14ac:dyDescent="0.2">
      <c r="A12" s="39" t="s">
        <v>911</v>
      </c>
      <c r="B12" s="32" t="s">
        <v>150</v>
      </c>
      <c r="C12" s="248" t="s">
        <v>1277</v>
      </c>
      <c r="D12" s="16" t="s">
        <v>986</v>
      </c>
      <c r="E12" s="16" t="s">
        <v>1149</v>
      </c>
      <c r="F12" s="31">
        <v>7736.72</v>
      </c>
      <c r="G12" s="31"/>
      <c r="H12" s="25" t="s">
        <v>1150</v>
      </c>
      <c r="I12" s="16">
        <f t="shared" si="0"/>
        <v>0</v>
      </c>
      <c r="J12" s="16">
        <f t="shared" si="1"/>
        <v>0</v>
      </c>
      <c r="K12" s="16">
        <v>4</v>
      </c>
      <c r="L12" s="16">
        <v>1</v>
      </c>
      <c r="M12" s="16">
        <v>3</v>
      </c>
      <c r="N12" s="16">
        <f t="shared" si="2"/>
        <v>4</v>
      </c>
      <c r="O12" s="16" t="s">
        <v>567</v>
      </c>
      <c r="P12" s="16" t="s">
        <v>1021</v>
      </c>
      <c r="T12" s="80" t="s">
        <v>1216</v>
      </c>
      <c r="U12" s="248" t="s">
        <v>1280</v>
      </c>
      <c r="V12" s="80" t="str">
        <f t="shared" si="3"/>
        <v>MGPM20-250Z</v>
      </c>
      <c r="W12" s="166">
        <f t="shared" si="4"/>
        <v>2321</v>
      </c>
      <c r="X12" s="80">
        <v>2</v>
      </c>
      <c r="Y12" s="81">
        <f t="shared" si="5"/>
        <v>4642</v>
      </c>
      <c r="Z12" s="80" t="s">
        <v>891</v>
      </c>
      <c r="AA12" s="244"/>
      <c r="AB12" s="243">
        <v>45539</v>
      </c>
    </row>
    <row r="13" spans="1:28" s="12" customFormat="1" ht="27.75" customHeight="1" x14ac:dyDescent="0.25">
      <c r="A13" s="16"/>
      <c r="B13" s="32" t="s">
        <v>778</v>
      </c>
      <c r="C13" s="163" t="s">
        <v>1340</v>
      </c>
      <c r="D13" s="16" t="s">
        <v>1048</v>
      </c>
      <c r="E13" s="16"/>
      <c r="F13" s="31">
        <f>G13*16.99</f>
        <v>649.69759999999997</v>
      </c>
      <c r="G13" s="31">
        <v>38.24</v>
      </c>
      <c r="H13" s="25" t="s">
        <v>1139</v>
      </c>
      <c r="I13" s="16">
        <f t="shared" si="0"/>
        <v>0</v>
      </c>
      <c r="J13" s="16">
        <f t="shared" si="1"/>
        <v>0</v>
      </c>
      <c r="K13" s="16">
        <v>3</v>
      </c>
      <c r="L13" s="16">
        <v>1</v>
      </c>
      <c r="M13" s="16">
        <v>2</v>
      </c>
      <c r="N13" s="16">
        <f t="shared" si="2"/>
        <v>3</v>
      </c>
      <c r="O13" s="16" t="s">
        <v>567</v>
      </c>
      <c r="P13" s="16"/>
      <c r="Q13"/>
      <c r="R13"/>
      <c r="S13"/>
      <c r="T13" s="80" t="s">
        <v>1216</v>
      </c>
      <c r="U13" s="245" t="s">
        <v>1266</v>
      </c>
      <c r="V13" s="80" t="str">
        <f t="shared" si="3"/>
        <v>RB500-LLC6-LT</v>
      </c>
      <c r="W13" s="166">
        <f t="shared" si="4"/>
        <v>0</v>
      </c>
      <c r="X13" s="80">
        <v>3</v>
      </c>
      <c r="Y13" s="81">
        <f t="shared" si="5"/>
        <v>0</v>
      </c>
      <c r="Z13" s="80" t="s">
        <v>1572</v>
      </c>
      <c r="AA13" s="244"/>
      <c r="AB13" s="191">
        <v>45539</v>
      </c>
    </row>
    <row r="14" spans="1:28" s="12" customFormat="1" ht="27.75" customHeight="1" x14ac:dyDescent="0.2">
      <c r="A14" s="39" t="s">
        <v>911</v>
      </c>
      <c r="B14" s="32" t="s">
        <v>150</v>
      </c>
      <c r="C14" s="24" t="s">
        <v>1270</v>
      </c>
      <c r="D14" s="16" t="s">
        <v>568</v>
      </c>
      <c r="E14" s="16" t="s">
        <v>1171</v>
      </c>
      <c r="F14" s="31">
        <v>518</v>
      </c>
      <c r="G14" s="31"/>
      <c r="H14" s="25" t="s">
        <v>1228</v>
      </c>
      <c r="I14" s="16">
        <f t="shared" si="0"/>
        <v>0</v>
      </c>
      <c r="J14" s="16">
        <f t="shared" si="1"/>
        <v>0</v>
      </c>
      <c r="K14" s="16">
        <v>4</v>
      </c>
      <c r="L14" s="16">
        <v>1</v>
      </c>
      <c r="M14" s="16">
        <v>4</v>
      </c>
      <c r="N14" s="16">
        <f t="shared" si="2"/>
        <v>4</v>
      </c>
      <c r="O14" s="16" t="s">
        <v>567</v>
      </c>
      <c r="P14" s="16"/>
      <c r="T14" s="80" t="s">
        <v>1218</v>
      </c>
      <c r="U14" s="248" t="s">
        <v>1272</v>
      </c>
      <c r="V14" s="80" t="str">
        <f t="shared" si="3"/>
        <v>CDBM2L40-175A-HN-C73L</v>
      </c>
      <c r="W14" s="166">
        <f t="shared" si="4"/>
        <v>2376</v>
      </c>
      <c r="X14" s="80">
        <v>1</v>
      </c>
      <c r="Y14" s="81">
        <f t="shared" si="5"/>
        <v>2376</v>
      </c>
      <c r="Z14" s="80" t="s">
        <v>1576</v>
      </c>
      <c r="AA14" s="244" t="s">
        <v>1136</v>
      </c>
      <c r="AB14" s="232">
        <v>45539</v>
      </c>
    </row>
    <row r="15" spans="1:28" s="12" customFormat="1" ht="27.75" customHeight="1" x14ac:dyDescent="0.2">
      <c r="A15" s="39" t="s">
        <v>911</v>
      </c>
      <c r="B15" s="32" t="s">
        <v>150</v>
      </c>
      <c r="C15" s="24" t="s">
        <v>1280</v>
      </c>
      <c r="D15" s="16" t="s">
        <v>572</v>
      </c>
      <c r="E15" s="16" t="s">
        <v>1149</v>
      </c>
      <c r="F15" s="31">
        <v>2321</v>
      </c>
      <c r="G15" s="31"/>
      <c r="H15" s="25" t="s">
        <v>1137</v>
      </c>
      <c r="I15" s="16">
        <f t="shared" si="0"/>
        <v>2</v>
      </c>
      <c r="J15" s="16">
        <f t="shared" si="1"/>
        <v>0</v>
      </c>
      <c r="K15" s="16">
        <v>0</v>
      </c>
      <c r="L15" s="16">
        <v>1</v>
      </c>
      <c r="M15" s="16">
        <v>3</v>
      </c>
      <c r="N15" s="16">
        <f t="shared" si="2"/>
        <v>2</v>
      </c>
      <c r="O15" s="16" t="s">
        <v>567</v>
      </c>
      <c r="P15" s="16"/>
      <c r="T15" s="80" t="s">
        <v>1216</v>
      </c>
      <c r="U15" s="248" t="s">
        <v>1305</v>
      </c>
      <c r="V15" s="80" t="str">
        <f t="shared" si="3"/>
        <v>MGPM25-200BZ-M9BL-XC8</v>
      </c>
      <c r="W15" s="166">
        <f t="shared" si="4"/>
        <v>3989.34</v>
      </c>
      <c r="X15" s="80">
        <v>2</v>
      </c>
      <c r="Y15" s="81">
        <f t="shared" si="5"/>
        <v>7978.68</v>
      </c>
      <c r="Z15" s="80" t="s">
        <v>891</v>
      </c>
      <c r="AA15" s="244"/>
      <c r="AB15" s="168">
        <v>45546</v>
      </c>
    </row>
    <row r="16" spans="1:28" s="12" customFormat="1" ht="27.75" customHeight="1" x14ac:dyDescent="0.2">
      <c r="A16" s="39" t="s">
        <v>911</v>
      </c>
      <c r="B16" s="32" t="s">
        <v>150</v>
      </c>
      <c r="C16" s="248" t="s">
        <v>1281</v>
      </c>
      <c r="D16" s="16" t="s">
        <v>573</v>
      </c>
      <c r="E16" s="16" t="s">
        <v>1168</v>
      </c>
      <c r="F16" s="31">
        <v>3308.91</v>
      </c>
      <c r="G16" s="31"/>
      <c r="H16" s="61" t="s">
        <v>1228</v>
      </c>
      <c r="I16" s="16">
        <f t="shared" si="0"/>
        <v>0</v>
      </c>
      <c r="J16" s="16">
        <f t="shared" si="1"/>
        <v>0</v>
      </c>
      <c r="K16" s="16">
        <v>2</v>
      </c>
      <c r="L16" s="16">
        <v>1</v>
      </c>
      <c r="M16" s="16">
        <v>3</v>
      </c>
      <c r="N16" s="16">
        <f t="shared" si="2"/>
        <v>2</v>
      </c>
      <c r="O16" s="16" t="s">
        <v>567</v>
      </c>
      <c r="P16" s="16"/>
      <c r="T16" s="80" t="s">
        <v>1218</v>
      </c>
      <c r="U16" s="248" t="s">
        <v>1301</v>
      </c>
      <c r="V16" s="80" t="str">
        <f t="shared" si="3"/>
        <v>MGPM40-150Z</v>
      </c>
      <c r="W16" s="166">
        <f t="shared" si="4"/>
        <v>3754.86</v>
      </c>
      <c r="X16" s="80">
        <v>1</v>
      </c>
      <c r="Y16" s="81">
        <f t="shared" si="5"/>
        <v>3754.86</v>
      </c>
      <c r="Z16" s="80" t="s">
        <v>1643</v>
      </c>
      <c r="AA16" s="192"/>
      <c r="AB16" s="168">
        <v>45541</v>
      </c>
    </row>
    <row r="17" spans="1:28" s="12" customFormat="1" ht="27.75" customHeight="1" x14ac:dyDescent="0.2">
      <c r="A17" s="16"/>
      <c r="B17" s="32" t="s">
        <v>150</v>
      </c>
      <c r="C17" s="248" t="s">
        <v>1332</v>
      </c>
      <c r="D17" s="16" t="s">
        <v>1008</v>
      </c>
      <c r="E17" s="16"/>
      <c r="F17" s="31">
        <v>2417.75</v>
      </c>
      <c r="G17" s="31"/>
      <c r="H17" s="25" t="s">
        <v>1137</v>
      </c>
      <c r="I17" s="16">
        <f t="shared" si="0"/>
        <v>0</v>
      </c>
      <c r="J17" s="16">
        <f t="shared" si="1"/>
        <v>0</v>
      </c>
      <c r="K17" s="16">
        <v>1</v>
      </c>
      <c r="L17" s="16">
        <v>1</v>
      </c>
      <c r="M17" s="16">
        <v>2</v>
      </c>
      <c r="N17" s="16">
        <f t="shared" si="2"/>
        <v>1</v>
      </c>
      <c r="O17" s="16" t="s">
        <v>567</v>
      </c>
      <c r="P17" s="16"/>
      <c r="T17" s="80" t="s">
        <v>1218</v>
      </c>
      <c r="U17" s="248" t="s">
        <v>1455</v>
      </c>
      <c r="V17" s="80" t="str">
        <f t="shared" si="3"/>
        <v>MGPM32-300Z</v>
      </c>
      <c r="W17" s="166">
        <f t="shared" si="4"/>
        <v>0</v>
      </c>
      <c r="X17" s="80">
        <v>1</v>
      </c>
      <c r="Y17" s="81">
        <f t="shared" si="5"/>
        <v>0</v>
      </c>
      <c r="Z17" s="80" t="s">
        <v>1644</v>
      </c>
      <c r="AA17" s="244"/>
      <c r="AB17" s="168">
        <v>45545</v>
      </c>
    </row>
    <row r="18" spans="1:28" s="12" customFormat="1" ht="27.75" customHeight="1" x14ac:dyDescent="0.2">
      <c r="A18" s="39" t="s">
        <v>911</v>
      </c>
      <c r="B18" s="32" t="s">
        <v>150</v>
      </c>
      <c r="C18" s="163" t="s">
        <v>1262</v>
      </c>
      <c r="D18" s="16" t="s">
        <v>569</v>
      </c>
      <c r="E18" s="16" t="s">
        <v>1152</v>
      </c>
      <c r="F18" s="31">
        <v>3432</v>
      </c>
      <c r="G18" s="31"/>
      <c r="H18" s="25" t="s">
        <v>1228</v>
      </c>
      <c r="I18" s="16">
        <f t="shared" si="0"/>
        <v>0</v>
      </c>
      <c r="J18" s="16">
        <f t="shared" si="1"/>
        <v>0</v>
      </c>
      <c r="K18" s="16">
        <v>2</v>
      </c>
      <c r="L18" s="16">
        <v>1</v>
      </c>
      <c r="M18" s="16">
        <v>3</v>
      </c>
      <c r="N18" s="16">
        <f t="shared" si="2"/>
        <v>2</v>
      </c>
      <c r="O18" s="16" t="s">
        <v>567</v>
      </c>
      <c r="P18" s="16"/>
      <c r="T18" s="80" t="s">
        <v>1218</v>
      </c>
      <c r="U18" s="163" t="s">
        <v>1661</v>
      </c>
      <c r="V18" s="80" t="str">
        <f t="shared" si="3"/>
        <v>MDBBB50-150-HN-A53L</v>
      </c>
      <c r="W18" s="166">
        <f t="shared" si="4"/>
        <v>0</v>
      </c>
      <c r="X18" s="80">
        <v>1</v>
      </c>
      <c r="Y18" s="81">
        <f t="shared" si="5"/>
        <v>0</v>
      </c>
      <c r="Z18" s="80" t="s">
        <v>1576</v>
      </c>
      <c r="AA18" s="192" t="s">
        <v>1136</v>
      </c>
      <c r="AB18" s="168"/>
    </row>
    <row r="19" spans="1:28" s="12" customFormat="1" ht="27.75" customHeight="1" x14ac:dyDescent="0.2">
      <c r="A19" s="16"/>
      <c r="B19" s="32" t="s">
        <v>150</v>
      </c>
      <c r="C19" s="163" t="s">
        <v>1235</v>
      </c>
      <c r="D19" s="16" t="s">
        <v>948</v>
      </c>
      <c r="E19" s="16"/>
      <c r="F19" s="31">
        <v>4706</v>
      </c>
      <c r="G19" s="31"/>
      <c r="H19" s="25" t="s">
        <v>1137</v>
      </c>
      <c r="I19" s="16">
        <f t="shared" si="0"/>
        <v>0</v>
      </c>
      <c r="J19" s="16">
        <f t="shared" si="1"/>
        <v>0</v>
      </c>
      <c r="K19" s="16">
        <v>3</v>
      </c>
      <c r="L19" s="16">
        <v>1</v>
      </c>
      <c r="M19" s="16">
        <v>3</v>
      </c>
      <c r="N19" s="16">
        <f t="shared" si="2"/>
        <v>3</v>
      </c>
      <c r="O19" s="16" t="s">
        <v>567</v>
      </c>
      <c r="P19" s="16"/>
      <c r="T19" s="80"/>
      <c r="U19" s="16"/>
      <c r="V19" s="80" t="str">
        <f t="shared" si="3"/>
        <v/>
      </c>
      <c r="W19" s="166" t="str">
        <f t="shared" si="4"/>
        <v/>
      </c>
      <c r="X19" s="80"/>
      <c r="Y19" s="81" t="e">
        <f t="shared" si="5"/>
        <v>#VALUE!</v>
      </c>
      <c r="Z19" s="80"/>
      <c r="AA19" s="244"/>
      <c r="AB19" s="168"/>
    </row>
    <row r="20" spans="1:28" s="12" customFormat="1" ht="27.75" customHeight="1" x14ac:dyDescent="0.2">
      <c r="A20" s="16"/>
      <c r="B20" s="32" t="s">
        <v>150</v>
      </c>
      <c r="C20" s="24" t="s">
        <v>1298</v>
      </c>
      <c r="D20" s="16" t="s">
        <v>781</v>
      </c>
      <c r="E20" s="16"/>
      <c r="F20" s="31">
        <f>G20*$C$184</f>
        <v>0</v>
      </c>
      <c r="G20" s="31"/>
      <c r="H20" s="61" t="s">
        <v>1137</v>
      </c>
      <c r="I20" s="16">
        <f t="shared" si="0"/>
        <v>0</v>
      </c>
      <c r="J20" s="16">
        <f t="shared" si="1"/>
        <v>0</v>
      </c>
      <c r="K20" s="16">
        <v>1</v>
      </c>
      <c r="L20" s="16">
        <v>1</v>
      </c>
      <c r="M20" s="16">
        <v>2</v>
      </c>
      <c r="N20" s="16">
        <f t="shared" si="2"/>
        <v>1</v>
      </c>
      <c r="O20" s="16" t="s">
        <v>567</v>
      </c>
      <c r="P20" s="16"/>
      <c r="T20" s="80"/>
      <c r="U20" s="16"/>
      <c r="V20" s="80" t="str">
        <f t="shared" si="3"/>
        <v/>
      </c>
      <c r="W20" s="166" t="str">
        <f t="shared" si="4"/>
        <v/>
      </c>
      <c r="X20" s="80"/>
      <c r="Y20" s="81" t="e">
        <f t="shared" si="5"/>
        <v>#VALUE!</v>
      </c>
      <c r="Z20" s="80"/>
      <c r="AA20" s="244"/>
      <c r="AB20" s="168"/>
    </row>
    <row r="21" spans="1:28" s="12" customFormat="1" ht="27.75" customHeight="1" x14ac:dyDescent="0.2">
      <c r="A21" s="16"/>
      <c r="B21" s="32" t="s">
        <v>150</v>
      </c>
      <c r="C21" s="24" t="s">
        <v>1299</v>
      </c>
      <c r="D21" s="16" t="s">
        <v>574</v>
      </c>
      <c r="E21" s="16" t="s">
        <v>1134</v>
      </c>
      <c r="F21" s="31">
        <v>4772</v>
      </c>
      <c r="G21" s="31"/>
      <c r="H21" s="25" t="s">
        <v>1137</v>
      </c>
      <c r="I21" s="16">
        <f t="shared" si="0"/>
        <v>0</v>
      </c>
      <c r="J21" s="16">
        <f t="shared" si="1"/>
        <v>0</v>
      </c>
      <c r="K21" s="16">
        <v>2</v>
      </c>
      <c r="L21" s="16">
        <v>1</v>
      </c>
      <c r="M21" s="16">
        <v>3</v>
      </c>
      <c r="N21" s="16">
        <f t="shared" si="2"/>
        <v>2</v>
      </c>
      <c r="O21" s="16" t="s">
        <v>567</v>
      </c>
      <c r="P21" s="16"/>
      <c r="T21" s="80"/>
      <c r="U21" s="16"/>
      <c r="V21" s="80" t="str">
        <f t="shared" si="3"/>
        <v/>
      </c>
      <c r="W21" s="166" t="str">
        <f t="shared" si="4"/>
        <v/>
      </c>
      <c r="X21" s="80"/>
      <c r="Y21" s="81" t="e">
        <f t="shared" si="5"/>
        <v>#VALUE!</v>
      </c>
      <c r="Z21" s="80"/>
      <c r="AA21" s="245"/>
      <c r="AB21" s="176"/>
    </row>
    <row r="22" spans="1:28" s="12" customFormat="1" ht="27.75" customHeight="1" x14ac:dyDescent="0.2">
      <c r="A22" s="16"/>
      <c r="B22" s="32" t="s">
        <v>150</v>
      </c>
      <c r="C22" s="248" t="s">
        <v>1258</v>
      </c>
      <c r="D22" s="16" t="s">
        <v>566</v>
      </c>
      <c r="E22" s="16" t="s">
        <v>1144</v>
      </c>
      <c r="F22" s="31">
        <v>5294</v>
      </c>
      <c r="G22" s="31"/>
      <c r="H22" s="61" t="s">
        <v>1226</v>
      </c>
      <c r="I22" s="16">
        <f t="shared" si="0"/>
        <v>0</v>
      </c>
      <c r="J22" s="16">
        <f t="shared" si="1"/>
        <v>0</v>
      </c>
      <c r="K22" s="16">
        <v>4</v>
      </c>
      <c r="L22" s="16">
        <v>1</v>
      </c>
      <c r="M22" s="16">
        <v>3</v>
      </c>
      <c r="N22" s="16">
        <f t="shared" si="2"/>
        <v>4</v>
      </c>
      <c r="O22" s="16" t="s">
        <v>567</v>
      </c>
      <c r="P22" s="16"/>
      <c r="T22" s="244"/>
      <c r="U22" s="248"/>
      <c r="V22" s="244" t="str">
        <f t="shared" si="3"/>
        <v/>
      </c>
      <c r="W22" s="166" t="str">
        <f t="shared" si="4"/>
        <v/>
      </c>
      <c r="X22" s="244"/>
      <c r="Y22" s="81" t="e">
        <f t="shared" si="5"/>
        <v>#VALUE!</v>
      </c>
      <c r="Z22" s="244"/>
      <c r="AA22" s="246"/>
      <c r="AB22" s="243"/>
    </row>
    <row r="23" spans="1:28" s="12" customFormat="1" ht="27.75" customHeight="1" x14ac:dyDescent="0.2">
      <c r="A23" s="16"/>
      <c r="B23" s="32" t="s">
        <v>150</v>
      </c>
      <c r="C23" s="248" t="s">
        <v>1254</v>
      </c>
      <c r="D23" s="16" t="s">
        <v>577</v>
      </c>
      <c r="E23" s="16" t="s">
        <v>1168</v>
      </c>
      <c r="F23" s="31">
        <v>5702.85</v>
      </c>
      <c r="G23" s="31"/>
      <c r="H23" s="61" t="s">
        <v>1226</v>
      </c>
      <c r="I23" s="16">
        <f t="shared" si="0"/>
        <v>0</v>
      </c>
      <c r="J23" s="16">
        <f t="shared" si="1"/>
        <v>0</v>
      </c>
      <c r="K23" s="16">
        <v>2</v>
      </c>
      <c r="L23" s="16">
        <v>1</v>
      </c>
      <c r="M23" s="16">
        <v>3</v>
      </c>
      <c r="N23" s="16">
        <f t="shared" si="2"/>
        <v>2</v>
      </c>
      <c r="O23" s="16" t="s">
        <v>567</v>
      </c>
      <c r="P23" s="16"/>
      <c r="T23" s="244"/>
      <c r="U23" s="248"/>
      <c r="V23" s="244" t="str">
        <f t="shared" si="3"/>
        <v/>
      </c>
      <c r="W23" s="81" t="str">
        <f t="shared" si="4"/>
        <v/>
      </c>
      <c r="X23" s="244"/>
      <c r="Y23" s="81" t="e">
        <f t="shared" si="5"/>
        <v>#VALUE!</v>
      </c>
      <c r="Z23" s="244"/>
      <c r="AA23" s="249"/>
      <c r="AB23" s="243"/>
    </row>
    <row r="24" spans="1:28" s="12" customFormat="1" ht="27.75" customHeight="1" x14ac:dyDescent="0.2">
      <c r="A24" s="39" t="s">
        <v>911</v>
      </c>
      <c r="B24" s="32" t="s">
        <v>150</v>
      </c>
      <c r="C24" s="248" t="s">
        <v>1264</v>
      </c>
      <c r="D24" s="16" t="s">
        <v>579</v>
      </c>
      <c r="E24" s="16" t="s">
        <v>1167</v>
      </c>
      <c r="F24" s="31">
        <v>33438.949999999997</v>
      </c>
      <c r="G24" s="31"/>
      <c r="H24" s="61" t="s">
        <v>1228</v>
      </c>
      <c r="I24" s="16">
        <f t="shared" si="0"/>
        <v>0</v>
      </c>
      <c r="J24" s="16">
        <f t="shared" si="1"/>
        <v>0</v>
      </c>
      <c r="K24" s="16">
        <v>2</v>
      </c>
      <c r="L24" s="16">
        <v>1</v>
      </c>
      <c r="M24" s="16">
        <v>3</v>
      </c>
      <c r="N24" s="16">
        <f t="shared" si="2"/>
        <v>2</v>
      </c>
      <c r="O24" s="16" t="s">
        <v>575</v>
      </c>
      <c r="P24" s="16"/>
      <c r="T24" s="244"/>
      <c r="U24" s="244"/>
      <c r="V24" s="244" t="str">
        <f t="shared" si="3"/>
        <v/>
      </c>
      <c r="W24" s="81" t="str">
        <f t="shared" si="4"/>
        <v/>
      </c>
      <c r="X24" s="244"/>
      <c r="Y24" s="81" t="e">
        <f t="shared" si="5"/>
        <v>#VALUE!</v>
      </c>
      <c r="Z24" s="244"/>
      <c r="AA24" s="246"/>
      <c r="AB24" s="243"/>
    </row>
    <row r="25" spans="1:28" s="12" customFormat="1" ht="27.75" customHeight="1" x14ac:dyDescent="0.2">
      <c r="A25" s="16"/>
      <c r="B25" s="32" t="s">
        <v>150</v>
      </c>
      <c r="C25" s="248" t="s">
        <v>1261</v>
      </c>
      <c r="D25" s="16" t="s">
        <v>581</v>
      </c>
      <c r="E25" s="16" t="s">
        <v>1152</v>
      </c>
      <c r="F25" s="31">
        <v>579</v>
      </c>
      <c r="G25" s="31"/>
      <c r="H25" s="61" t="s">
        <v>1137</v>
      </c>
      <c r="I25" s="16">
        <f t="shared" si="0"/>
        <v>0</v>
      </c>
      <c r="J25" s="16">
        <f t="shared" si="1"/>
        <v>0</v>
      </c>
      <c r="K25" s="16">
        <v>2</v>
      </c>
      <c r="L25" s="16">
        <v>1</v>
      </c>
      <c r="M25" s="16">
        <v>3</v>
      </c>
      <c r="N25" s="16">
        <f t="shared" si="2"/>
        <v>2</v>
      </c>
      <c r="O25" s="16" t="s">
        <v>575</v>
      </c>
      <c r="P25" s="16"/>
      <c r="T25" s="178"/>
      <c r="U25" s="169"/>
      <c r="V25" s="80" t="str">
        <f t="shared" si="3"/>
        <v/>
      </c>
      <c r="W25" s="81" t="str">
        <f t="shared" si="4"/>
        <v/>
      </c>
      <c r="X25" s="80"/>
      <c r="Y25" s="81" t="e">
        <f t="shared" si="5"/>
        <v>#VALUE!</v>
      </c>
      <c r="Z25" s="80"/>
      <c r="AA25" s="167"/>
      <c r="AB25" s="177"/>
    </row>
    <row r="26" spans="1:28" s="12" customFormat="1" ht="27.75" customHeight="1" x14ac:dyDescent="0.2">
      <c r="A26" s="16"/>
      <c r="B26" s="32" t="s">
        <v>150</v>
      </c>
      <c r="C26" s="248" t="s">
        <v>1336</v>
      </c>
      <c r="D26" s="16" t="s">
        <v>1028</v>
      </c>
      <c r="E26" s="16"/>
      <c r="F26" s="31">
        <f>G26*$C$184</f>
        <v>0</v>
      </c>
      <c r="G26" s="31">
        <v>59.64</v>
      </c>
      <c r="H26" s="61" t="s">
        <v>1226</v>
      </c>
      <c r="I26" s="16">
        <f t="shared" si="0"/>
        <v>0</v>
      </c>
      <c r="J26" s="16">
        <f t="shared" si="1"/>
        <v>0</v>
      </c>
      <c r="K26" s="16">
        <v>2</v>
      </c>
      <c r="L26" s="16">
        <v>1</v>
      </c>
      <c r="M26" s="16">
        <v>2</v>
      </c>
      <c r="N26" s="16">
        <f t="shared" si="2"/>
        <v>2</v>
      </c>
      <c r="O26" s="16" t="s">
        <v>575</v>
      </c>
      <c r="P26" s="16"/>
      <c r="T26" s="178"/>
      <c r="U26" s="102"/>
      <c r="V26" s="80" t="str">
        <f t="shared" si="3"/>
        <v/>
      </c>
      <c r="W26" s="81" t="str">
        <f t="shared" si="4"/>
        <v/>
      </c>
      <c r="X26" s="80"/>
      <c r="Y26" s="81" t="e">
        <f t="shared" si="5"/>
        <v>#VALUE!</v>
      </c>
      <c r="Z26" s="80"/>
      <c r="AA26" s="108"/>
      <c r="AB26" s="177"/>
    </row>
    <row r="27" spans="1:28" s="12" customFormat="1" ht="27.75" customHeight="1" x14ac:dyDescent="0.2">
      <c r="A27" s="16"/>
      <c r="B27" s="32" t="s">
        <v>775</v>
      </c>
      <c r="C27" s="16" t="s">
        <v>777</v>
      </c>
      <c r="D27" s="16" t="s">
        <v>776</v>
      </c>
      <c r="E27" s="16"/>
      <c r="F27" s="31">
        <v>647.96</v>
      </c>
      <c r="G27" s="31"/>
      <c r="H27" s="25" t="s">
        <v>1139</v>
      </c>
      <c r="I27" s="16">
        <f t="shared" si="0"/>
        <v>0</v>
      </c>
      <c r="J27" s="16">
        <f t="shared" si="1"/>
        <v>0</v>
      </c>
      <c r="K27" s="16">
        <v>9</v>
      </c>
      <c r="L27" s="16">
        <v>1</v>
      </c>
      <c r="M27" s="16">
        <v>2</v>
      </c>
      <c r="N27" s="16">
        <f t="shared" si="2"/>
        <v>9</v>
      </c>
      <c r="O27" s="16" t="s">
        <v>575</v>
      </c>
      <c r="P27" s="16"/>
      <c r="T27" s="80"/>
      <c r="U27" s="244"/>
      <c r="V27" s="80" t="str">
        <f t="shared" si="3"/>
        <v/>
      </c>
      <c r="W27" s="81" t="str">
        <f t="shared" si="4"/>
        <v/>
      </c>
      <c r="X27" s="80"/>
      <c r="Y27" s="81" t="e">
        <f t="shared" si="5"/>
        <v>#VALUE!</v>
      </c>
      <c r="Z27" s="80"/>
      <c r="AA27" s="167"/>
      <c r="AB27" s="168"/>
    </row>
    <row r="28" spans="1:28" s="12" customFormat="1" ht="27.75" customHeight="1" x14ac:dyDescent="0.2">
      <c r="A28" s="39" t="s">
        <v>911</v>
      </c>
      <c r="B28" s="32" t="s">
        <v>150</v>
      </c>
      <c r="C28" s="248" t="s">
        <v>1231</v>
      </c>
      <c r="D28" s="16" t="s">
        <v>580</v>
      </c>
      <c r="E28" s="16"/>
      <c r="F28" s="31">
        <f>G28*$C$184</f>
        <v>0</v>
      </c>
      <c r="G28" s="31"/>
      <c r="H28" s="61" t="s">
        <v>1354</v>
      </c>
      <c r="I28" s="16">
        <f t="shared" si="0"/>
        <v>0</v>
      </c>
      <c r="J28" s="16">
        <f t="shared" si="1"/>
        <v>0</v>
      </c>
      <c r="K28" s="16">
        <v>3</v>
      </c>
      <c r="L28" s="16">
        <v>1</v>
      </c>
      <c r="M28" s="16">
        <v>3</v>
      </c>
      <c r="N28" s="16">
        <f t="shared" si="2"/>
        <v>3</v>
      </c>
      <c r="O28" s="16" t="s">
        <v>575</v>
      </c>
      <c r="P28" s="16"/>
      <c r="T28" s="80"/>
      <c r="U28" s="80"/>
      <c r="V28" s="80" t="str">
        <f t="shared" si="3"/>
        <v/>
      </c>
      <c r="W28" s="81" t="str">
        <f t="shared" si="4"/>
        <v/>
      </c>
      <c r="X28" s="80"/>
      <c r="Y28" s="81" t="e">
        <f t="shared" si="5"/>
        <v>#VALUE!</v>
      </c>
      <c r="Z28" s="80"/>
      <c r="AA28" s="246"/>
      <c r="AB28" s="177"/>
    </row>
    <row r="29" spans="1:28" s="12" customFormat="1" ht="27.75" customHeight="1" x14ac:dyDescent="0.2">
      <c r="A29" s="16"/>
      <c r="B29" s="32" t="s">
        <v>778</v>
      </c>
      <c r="C29" s="16" t="s">
        <v>780</v>
      </c>
      <c r="D29" s="16" t="s">
        <v>779</v>
      </c>
      <c r="E29" s="16"/>
      <c r="F29" s="31">
        <f>G29*$C$184</f>
        <v>0</v>
      </c>
      <c r="G29" s="31"/>
      <c r="H29" s="61" t="s">
        <v>1139</v>
      </c>
      <c r="I29" s="16">
        <f t="shared" si="0"/>
        <v>0</v>
      </c>
      <c r="J29" s="16">
        <f t="shared" si="1"/>
        <v>0</v>
      </c>
      <c r="K29" s="16">
        <v>2</v>
      </c>
      <c r="L29" s="16">
        <v>1</v>
      </c>
      <c r="M29" s="16">
        <v>2</v>
      </c>
      <c r="N29" s="16">
        <f t="shared" si="2"/>
        <v>2</v>
      </c>
      <c r="O29" s="16" t="s">
        <v>575</v>
      </c>
      <c r="P29" s="16"/>
      <c r="T29" s="178"/>
      <c r="U29" s="80"/>
      <c r="V29" s="80" t="str">
        <f t="shared" si="3"/>
        <v/>
      </c>
      <c r="W29" s="81" t="str">
        <f>IFERROR((VLOOKUP(V29:V160,$D$9:$F$183,2,FALSE)),"")</f>
        <v/>
      </c>
      <c r="X29" s="80"/>
      <c r="Y29" s="81" t="e">
        <f t="shared" si="5"/>
        <v>#VALUE!</v>
      </c>
      <c r="Z29" s="178"/>
      <c r="AA29" s="245"/>
      <c r="AB29" s="177"/>
    </row>
    <row r="30" spans="1:28" s="12" customFormat="1" ht="27.75" customHeight="1" x14ac:dyDescent="0.2">
      <c r="A30" s="39" t="s">
        <v>911</v>
      </c>
      <c r="B30" s="32" t="s">
        <v>150</v>
      </c>
      <c r="C30" s="248" t="s">
        <v>1259</v>
      </c>
      <c r="D30" s="16" t="s">
        <v>570</v>
      </c>
      <c r="E30" s="16" t="s">
        <v>1171</v>
      </c>
      <c r="F30" s="31">
        <f>G30*$C$184</f>
        <v>0</v>
      </c>
      <c r="G30" s="31"/>
      <c r="H30" s="61" t="s">
        <v>1228</v>
      </c>
      <c r="I30" s="16">
        <f t="shared" si="0"/>
        <v>0</v>
      </c>
      <c r="J30" s="16">
        <f t="shared" si="1"/>
        <v>0</v>
      </c>
      <c r="K30" s="16">
        <v>2</v>
      </c>
      <c r="L30" s="16">
        <v>1</v>
      </c>
      <c r="M30" s="16">
        <v>3</v>
      </c>
      <c r="N30" s="16">
        <f t="shared" si="2"/>
        <v>2</v>
      </c>
      <c r="O30" s="16" t="s">
        <v>575</v>
      </c>
      <c r="P30" s="16"/>
      <c r="T30" s="80"/>
      <c r="U30" s="248"/>
      <c r="V30" s="80" t="str">
        <f t="shared" si="3"/>
        <v/>
      </c>
      <c r="W30" s="81" t="str">
        <f>IFERROR((VLOOKUP(V30:V164,$D$9:$F$183,2,FALSE)),"")</f>
        <v/>
      </c>
      <c r="X30" s="80"/>
      <c r="Y30" s="81" t="e">
        <f t="shared" si="5"/>
        <v>#VALUE!</v>
      </c>
      <c r="Z30" s="80"/>
      <c r="AA30" s="246"/>
      <c r="AB30" s="168"/>
    </row>
    <row r="31" spans="1:28" s="12" customFormat="1" ht="27.75" customHeight="1" x14ac:dyDescent="0.2">
      <c r="A31" s="16"/>
      <c r="B31" s="32" t="s">
        <v>150</v>
      </c>
      <c r="C31" s="163" t="s">
        <v>1325</v>
      </c>
      <c r="D31" s="16" t="s">
        <v>1007</v>
      </c>
      <c r="E31" s="16"/>
      <c r="F31" s="31">
        <v>6850</v>
      </c>
      <c r="G31" s="31"/>
      <c r="H31" s="25" t="s">
        <v>1139</v>
      </c>
      <c r="I31" s="16">
        <f t="shared" si="0"/>
        <v>0</v>
      </c>
      <c r="J31" s="16">
        <f t="shared" si="1"/>
        <v>0</v>
      </c>
      <c r="K31" s="16">
        <v>1</v>
      </c>
      <c r="L31" s="16">
        <v>1</v>
      </c>
      <c r="M31" s="16">
        <v>2</v>
      </c>
      <c r="N31" s="16">
        <f t="shared" si="2"/>
        <v>1</v>
      </c>
      <c r="O31" s="16" t="s">
        <v>575</v>
      </c>
      <c r="P31" s="16"/>
      <c r="T31" s="80" t="s">
        <v>1216</v>
      </c>
      <c r="U31" s="244" t="s">
        <v>1242</v>
      </c>
      <c r="V31" s="80" t="str">
        <f t="shared" si="3"/>
        <v>CDG1BN20-125Z</v>
      </c>
      <c r="W31" s="166">
        <f>IFERROR((VLOOKUP($V$9:$V$198,$D$9:$F$207,3,FALSE)),"")</f>
        <v>0</v>
      </c>
      <c r="X31" s="80">
        <v>3</v>
      </c>
      <c r="Y31" s="81">
        <f t="shared" si="5"/>
        <v>0</v>
      </c>
      <c r="Z31" s="80" t="s">
        <v>891</v>
      </c>
      <c r="AA31" s="245"/>
      <c r="AB31" s="168">
        <v>45539</v>
      </c>
    </row>
    <row r="32" spans="1:28" s="12" customFormat="1" ht="27.75" customHeight="1" x14ac:dyDescent="0.2">
      <c r="A32" s="16"/>
      <c r="B32" s="32" t="s">
        <v>150</v>
      </c>
      <c r="C32" s="163" t="s">
        <v>1279</v>
      </c>
      <c r="D32" s="16" t="s">
        <v>586</v>
      </c>
      <c r="E32" s="16"/>
      <c r="F32" s="31">
        <f>G32*$C$184</f>
        <v>0</v>
      </c>
      <c r="G32" s="31"/>
      <c r="H32" s="25" t="s">
        <v>1137</v>
      </c>
      <c r="I32" s="16">
        <f t="shared" si="0"/>
        <v>0</v>
      </c>
      <c r="J32" s="16">
        <f t="shared" si="1"/>
        <v>0</v>
      </c>
      <c r="K32" s="16">
        <v>1</v>
      </c>
      <c r="L32" s="16">
        <v>1</v>
      </c>
      <c r="M32" s="16">
        <v>3</v>
      </c>
      <c r="N32" s="16">
        <f t="shared" si="2"/>
        <v>1</v>
      </c>
      <c r="O32" s="16" t="s">
        <v>575</v>
      </c>
      <c r="P32" s="16"/>
      <c r="T32" s="80"/>
      <c r="U32" s="80"/>
      <c r="V32" s="80" t="str">
        <f t="shared" si="3"/>
        <v/>
      </c>
      <c r="W32" s="80" t="str">
        <f>IFERROR((VLOOKUP(V32:V151,$D$9:$F$183,2,FALSE)),"")</f>
        <v/>
      </c>
      <c r="X32" s="80"/>
      <c r="Y32" s="80"/>
      <c r="Z32" s="80"/>
      <c r="AA32" s="246"/>
      <c r="AB32" s="168"/>
    </row>
    <row r="33" spans="1:28" s="12" customFormat="1" ht="27.75" customHeight="1" x14ac:dyDescent="0.2">
      <c r="A33" s="16"/>
      <c r="B33" s="32" t="s">
        <v>150</v>
      </c>
      <c r="C33" s="163" t="s">
        <v>1275</v>
      </c>
      <c r="D33" s="16" t="s">
        <v>584</v>
      </c>
      <c r="E33" s="16" t="s">
        <v>1168</v>
      </c>
      <c r="F33" s="31">
        <v>1960.26</v>
      </c>
      <c r="G33" s="31"/>
      <c r="H33" s="25" t="s">
        <v>1137</v>
      </c>
      <c r="I33" s="16">
        <f t="shared" si="0"/>
        <v>0</v>
      </c>
      <c r="J33" s="16">
        <f t="shared" si="1"/>
        <v>0</v>
      </c>
      <c r="K33" s="16">
        <v>2</v>
      </c>
      <c r="L33" s="16">
        <v>1</v>
      </c>
      <c r="M33" s="16">
        <v>3</v>
      </c>
      <c r="N33" s="16">
        <f t="shared" si="2"/>
        <v>2</v>
      </c>
      <c r="O33" s="16" t="s">
        <v>575</v>
      </c>
      <c r="P33" s="16"/>
      <c r="T33" s="80"/>
      <c r="U33" s="80"/>
      <c r="V33" s="80" t="str">
        <f t="shared" si="3"/>
        <v/>
      </c>
      <c r="W33" s="80" t="str">
        <f>IFERROR((VLOOKUP(V33:V154,$D$9:$F$183,2,FALSE)),"")</f>
        <v/>
      </c>
      <c r="X33" s="80"/>
      <c r="Y33" s="80"/>
      <c r="Z33" s="80"/>
      <c r="AA33" s="245"/>
      <c r="AB33" s="168"/>
    </row>
    <row r="34" spans="1:28" s="12" customFormat="1" ht="27.75" customHeight="1" x14ac:dyDescent="0.2">
      <c r="A34" s="39" t="s">
        <v>911</v>
      </c>
      <c r="B34" s="32" t="s">
        <v>150</v>
      </c>
      <c r="C34" s="24" t="s">
        <v>1282</v>
      </c>
      <c r="D34" s="16" t="s">
        <v>734</v>
      </c>
      <c r="E34" s="16" t="s">
        <v>1168</v>
      </c>
      <c r="F34" s="31">
        <v>3332.22</v>
      </c>
      <c r="G34" s="31"/>
      <c r="H34" s="25" t="s">
        <v>1228</v>
      </c>
      <c r="I34" s="16">
        <f t="shared" si="0"/>
        <v>0</v>
      </c>
      <c r="J34" s="16">
        <f t="shared" si="1"/>
        <v>0</v>
      </c>
      <c r="K34" s="16">
        <v>3</v>
      </c>
      <c r="L34" s="16">
        <v>1</v>
      </c>
      <c r="M34" s="16">
        <v>2</v>
      </c>
      <c r="N34" s="16">
        <f t="shared" si="2"/>
        <v>3</v>
      </c>
      <c r="O34" s="16" t="s">
        <v>575</v>
      </c>
      <c r="P34" s="16"/>
      <c r="T34" s="80"/>
      <c r="U34" s="80"/>
      <c r="V34" s="80" t="str">
        <f t="shared" si="3"/>
        <v/>
      </c>
      <c r="W34" s="80" t="str">
        <f>IFERROR((VLOOKUP(V34:V152,$D$9:$F$183,2,FALSE)),"")</f>
        <v/>
      </c>
      <c r="X34" s="80"/>
      <c r="Y34" s="80"/>
      <c r="Z34" s="80"/>
      <c r="AA34" s="246"/>
      <c r="AB34" s="168"/>
    </row>
    <row r="35" spans="1:28" s="12" customFormat="1" ht="27.75" customHeight="1" x14ac:dyDescent="0.2">
      <c r="A35" s="16"/>
      <c r="B35" s="32" t="s">
        <v>150</v>
      </c>
      <c r="C35" s="24" t="s">
        <v>1297</v>
      </c>
      <c r="D35" s="16" t="s">
        <v>578</v>
      </c>
      <c r="E35" s="16" t="s">
        <v>1138</v>
      </c>
      <c r="F35" s="31">
        <f>G35*$C$184</f>
        <v>0</v>
      </c>
      <c r="G35" s="31"/>
      <c r="H35" s="25" t="s">
        <v>1226</v>
      </c>
      <c r="I35" s="16">
        <f t="shared" si="0"/>
        <v>0</v>
      </c>
      <c r="J35" s="16">
        <f t="shared" si="1"/>
        <v>0</v>
      </c>
      <c r="K35" s="16">
        <v>1</v>
      </c>
      <c r="L35" s="16">
        <v>1</v>
      </c>
      <c r="M35" s="16">
        <v>3</v>
      </c>
      <c r="N35" s="16">
        <f t="shared" si="2"/>
        <v>1</v>
      </c>
      <c r="O35" s="16" t="s">
        <v>575</v>
      </c>
      <c r="P35" s="16"/>
      <c r="T35" s="80"/>
      <c r="U35" s="244"/>
      <c r="V35" s="80" t="str">
        <f t="shared" si="3"/>
        <v/>
      </c>
      <c r="W35" s="81" t="str">
        <f>IFERROR((VLOOKUP(V35:V165,$D$9:$F$183,2,FALSE)),"")</f>
        <v/>
      </c>
      <c r="X35" s="80"/>
      <c r="Y35" s="81"/>
      <c r="Z35" s="80"/>
      <c r="AA35" s="245"/>
      <c r="AB35" s="168"/>
    </row>
    <row r="36" spans="1:28" s="12" customFormat="1" ht="27.75" customHeight="1" x14ac:dyDescent="0.2">
      <c r="A36" s="16"/>
      <c r="B36" s="32" t="s">
        <v>150</v>
      </c>
      <c r="C36" s="163" t="s">
        <v>1233</v>
      </c>
      <c r="D36" s="16" t="s">
        <v>576</v>
      </c>
      <c r="E36" s="16" t="s">
        <v>1147</v>
      </c>
      <c r="F36" s="31">
        <v>4884</v>
      </c>
      <c r="G36" s="31"/>
      <c r="H36" s="25" t="s">
        <v>1226</v>
      </c>
      <c r="I36" s="16">
        <f t="shared" si="0"/>
        <v>0</v>
      </c>
      <c r="J36" s="16">
        <f t="shared" si="1"/>
        <v>0</v>
      </c>
      <c r="K36" s="16">
        <v>1</v>
      </c>
      <c r="L36" s="16">
        <v>1</v>
      </c>
      <c r="M36" s="16">
        <v>3</v>
      </c>
      <c r="N36" s="16">
        <f t="shared" si="2"/>
        <v>1</v>
      </c>
      <c r="O36" s="16" t="s">
        <v>575</v>
      </c>
      <c r="P36" s="16"/>
      <c r="T36" s="80"/>
      <c r="U36" s="248"/>
      <c r="V36" s="80" t="str">
        <f t="shared" si="3"/>
        <v/>
      </c>
      <c r="W36" s="81" t="str">
        <f>IFERROR((VLOOKUP(V36:V167,$D$9:$F$183,2,FALSE)),"")</f>
        <v/>
      </c>
      <c r="X36" s="80"/>
      <c r="Y36" s="81"/>
      <c r="Z36" s="80"/>
      <c r="AA36" s="245"/>
      <c r="AB36" s="168"/>
    </row>
    <row r="37" spans="1:28" s="12" customFormat="1" ht="27.75" customHeight="1" x14ac:dyDescent="0.2">
      <c r="A37" s="16"/>
      <c r="B37" s="32" t="s">
        <v>150</v>
      </c>
      <c r="C37" s="24" t="s">
        <v>1271</v>
      </c>
      <c r="D37" s="16" t="s">
        <v>842</v>
      </c>
      <c r="E37" s="16" t="s">
        <v>1171</v>
      </c>
      <c r="F37" s="31">
        <v>3010.55</v>
      </c>
      <c r="G37" s="31"/>
      <c r="H37" s="25" t="s">
        <v>1137</v>
      </c>
      <c r="I37" s="16">
        <f t="shared" si="0"/>
        <v>0</v>
      </c>
      <c r="J37" s="16">
        <f t="shared" si="1"/>
        <v>0</v>
      </c>
      <c r="K37" s="16">
        <v>3</v>
      </c>
      <c r="L37" s="16">
        <v>1</v>
      </c>
      <c r="M37" s="16">
        <v>3</v>
      </c>
      <c r="N37" s="16">
        <f t="shared" si="2"/>
        <v>3</v>
      </c>
      <c r="O37" s="16" t="s">
        <v>575</v>
      </c>
      <c r="P37" s="16"/>
      <c r="T37" s="80"/>
      <c r="U37" s="244"/>
      <c r="V37" s="80" t="str">
        <f t="shared" si="3"/>
        <v/>
      </c>
      <c r="W37" s="244" t="str">
        <f>IFERROR((VLOOKUP(V37:V166,$D$9:$F$183,2,FALSE)),"")</f>
        <v/>
      </c>
      <c r="X37" s="80"/>
      <c r="Y37" s="81"/>
      <c r="Z37" s="80"/>
      <c r="AA37" s="246"/>
      <c r="AB37" s="168"/>
    </row>
    <row r="38" spans="1:28" s="12" customFormat="1" ht="27.75" customHeight="1" x14ac:dyDescent="0.2">
      <c r="A38" s="16"/>
      <c r="B38" s="32" t="s">
        <v>150</v>
      </c>
      <c r="C38" s="24" t="s">
        <v>1290</v>
      </c>
      <c r="D38" s="16" t="s">
        <v>845</v>
      </c>
      <c r="E38" s="16"/>
      <c r="F38" s="31">
        <f>G38*$C$184</f>
        <v>0</v>
      </c>
      <c r="G38" s="31"/>
      <c r="H38" s="25" t="s">
        <v>1137</v>
      </c>
      <c r="I38" s="16">
        <f t="shared" si="0"/>
        <v>0</v>
      </c>
      <c r="J38" s="16">
        <f t="shared" si="1"/>
        <v>0</v>
      </c>
      <c r="K38" s="16">
        <v>2</v>
      </c>
      <c r="L38" s="16">
        <v>1</v>
      </c>
      <c r="M38" s="16">
        <v>3</v>
      </c>
      <c r="N38" s="16">
        <f t="shared" si="2"/>
        <v>2</v>
      </c>
      <c r="O38" s="16" t="s">
        <v>575</v>
      </c>
      <c r="P38" s="16"/>
      <c r="T38" s="80"/>
      <c r="U38" s="80"/>
      <c r="V38" s="80" t="str">
        <f t="shared" si="3"/>
        <v/>
      </c>
      <c r="W38" s="80" t="str">
        <f>IFERROR((VLOOKUP(V38:V166,$D$9:$F$183,2,FALSE)),"")</f>
        <v/>
      </c>
      <c r="X38" s="80"/>
      <c r="Y38" s="81"/>
      <c r="Z38" s="80"/>
      <c r="AA38" s="245"/>
      <c r="AB38" s="168"/>
    </row>
    <row r="39" spans="1:28" s="12" customFormat="1" ht="27.75" customHeight="1" x14ac:dyDescent="0.2">
      <c r="A39" s="39" t="s">
        <v>911</v>
      </c>
      <c r="B39" s="32" t="s">
        <v>150</v>
      </c>
      <c r="C39" s="248" t="s">
        <v>1237</v>
      </c>
      <c r="D39" s="16" t="s">
        <v>583</v>
      </c>
      <c r="E39" s="16" t="s">
        <v>1134</v>
      </c>
      <c r="F39" s="31">
        <v>1673.88</v>
      </c>
      <c r="G39" s="31"/>
      <c r="H39" s="25" t="s">
        <v>1353</v>
      </c>
      <c r="I39" s="16">
        <f t="shared" si="0"/>
        <v>0</v>
      </c>
      <c r="J39" s="16">
        <f t="shared" si="1"/>
        <v>0</v>
      </c>
      <c r="K39" s="16">
        <v>1</v>
      </c>
      <c r="L39" s="16">
        <v>1</v>
      </c>
      <c r="M39" s="16">
        <v>3</v>
      </c>
      <c r="N39" s="16">
        <f t="shared" si="2"/>
        <v>1</v>
      </c>
      <c r="O39" s="16" t="s">
        <v>575</v>
      </c>
      <c r="P39" s="16"/>
      <c r="T39" s="244"/>
      <c r="U39" s="244"/>
      <c r="V39" s="244" t="str">
        <f t="shared" si="3"/>
        <v/>
      </c>
      <c r="W39" s="244" t="str">
        <f>IFERROR((VLOOKUP(V39:V162,$D$9:$F$183,2,FALSE)),"")</f>
        <v/>
      </c>
      <c r="X39" s="244"/>
      <c r="Y39" s="244"/>
      <c r="Z39" s="244"/>
      <c r="AA39" s="246"/>
      <c r="AB39" s="243"/>
    </row>
    <row r="40" spans="1:28" s="12" customFormat="1" ht="27.75" customHeight="1" x14ac:dyDescent="0.2">
      <c r="A40" s="16"/>
      <c r="B40" s="32" t="s">
        <v>150</v>
      </c>
      <c r="C40" s="248" t="s">
        <v>1230</v>
      </c>
      <c r="D40" s="16" t="s">
        <v>582</v>
      </c>
      <c r="E40" s="16" t="s">
        <v>1134</v>
      </c>
      <c r="F40" s="31">
        <v>2917</v>
      </c>
      <c r="G40" s="31"/>
      <c r="H40" s="25" t="s">
        <v>1140</v>
      </c>
      <c r="I40" s="16">
        <f t="shared" si="0"/>
        <v>0</v>
      </c>
      <c r="J40" s="16">
        <f t="shared" si="1"/>
        <v>0</v>
      </c>
      <c r="K40" s="16">
        <v>6</v>
      </c>
      <c r="L40" s="16">
        <v>1</v>
      </c>
      <c r="M40" s="16">
        <v>3</v>
      </c>
      <c r="N40" s="16">
        <f t="shared" si="2"/>
        <v>6</v>
      </c>
      <c r="O40" s="16" t="s">
        <v>575</v>
      </c>
      <c r="P40" s="16"/>
      <c r="T40" s="80"/>
      <c r="U40" s="80"/>
      <c r="V40" s="80" t="str">
        <f t="shared" si="3"/>
        <v/>
      </c>
      <c r="W40" s="80" t="str">
        <f>IFERROR((VLOOKUP(V40:V165,$D$9:$F$183,2,FALSE)),"")</f>
        <v/>
      </c>
      <c r="X40" s="80"/>
      <c r="Y40" s="80"/>
      <c r="Z40" s="80"/>
      <c r="AA40" s="245"/>
      <c r="AB40" s="168"/>
    </row>
    <row r="41" spans="1:28" s="12" customFormat="1" ht="27.75" customHeight="1" x14ac:dyDescent="0.2">
      <c r="A41" s="39" t="s">
        <v>911</v>
      </c>
      <c r="B41" s="32" t="s">
        <v>150</v>
      </c>
      <c r="C41" s="248" t="s">
        <v>1286</v>
      </c>
      <c r="D41" s="16" t="s">
        <v>785</v>
      </c>
      <c r="E41" s="16" t="s">
        <v>1134</v>
      </c>
      <c r="F41" s="31">
        <f>G41*$C$184</f>
        <v>0</v>
      </c>
      <c r="G41" s="31"/>
      <c r="H41" s="61" t="s">
        <v>1228</v>
      </c>
      <c r="I41" s="16">
        <f t="shared" si="0"/>
        <v>0</v>
      </c>
      <c r="J41" s="16">
        <f t="shared" si="1"/>
        <v>0</v>
      </c>
      <c r="K41" s="16">
        <v>1</v>
      </c>
      <c r="L41" s="16">
        <v>1</v>
      </c>
      <c r="M41" s="16">
        <v>2</v>
      </c>
      <c r="N41" s="16">
        <f t="shared" si="2"/>
        <v>1</v>
      </c>
      <c r="O41" s="16" t="s">
        <v>575</v>
      </c>
      <c r="P41" s="16"/>
      <c r="T41" s="244"/>
      <c r="U41" s="244"/>
      <c r="V41" s="244" t="str">
        <f t="shared" si="3"/>
        <v/>
      </c>
      <c r="W41" s="244" t="str">
        <f>IFERROR((VLOOKUP(V41:V165,$D$9:$F$183,2,FALSE)),"")</f>
        <v/>
      </c>
      <c r="X41" s="244"/>
      <c r="Y41" s="244"/>
      <c r="Z41" s="244"/>
      <c r="AA41" s="246"/>
      <c r="AB41" s="243"/>
    </row>
    <row r="42" spans="1:28" s="12" customFormat="1" ht="27.75" customHeight="1" x14ac:dyDescent="0.2">
      <c r="A42" s="39" t="s">
        <v>911</v>
      </c>
      <c r="B42" s="32" t="s">
        <v>150</v>
      </c>
      <c r="C42" s="248" t="s">
        <v>1244</v>
      </c>
      <c r="D42" s="16" t="s">
        <v>984</v>
      </c>
      <c r="E42" s="16" t="s">
        <v>1152</v>
      </c>
      <c r="F42" s="31">
        <f>G42*$C$184</f>
        <v>0</v>
      </c>
      <c r="G42" s="31"/>
      <c r="H42" s="25" t="s">
        <v>1353</v>
      </c>
      <c r="I42" s="16">
        <f t="shared" si="0"/>
        <v>0</v>
      </c>
      <c r="J42" s="16">
        <f t="shared" si="1"/>
        <v>0</v>
      </c>
      <c r="K42" s="16">
        <v>2</v>
      </c>
      <c r="L42" s="16">
        <v>1</v>
      </c>
      <c r="M42" s="16">
        <v>3</v>
      </c>
      <c r="N42" s="16">
        <f t="shared" si="2"/>
        <v>2</v>
      </c>
      <c r="O42" s="16" t="s">
        <v>587</v>
      </c>
      <c r="P42" s="16"/>
      <c r="T42" s="244"/>
      <c r="U42" s="244"/>
      <c r="V42" s="244" t="str">
        <f t="shared" si="3"/>
        <v/>
      </c>
      <c r="W42" s="244" t="str">
        <f>IFERROR((VLOOKUP(V42:V160,$D$9:$F$183,2,FALSE)),"")</f>
        <v/>
      </c>
      <c r="X42" s="244"/>
      <c r="Y42" s="244"/>
      <c r="Z42" s="244"/>
      <c r="AA42" s="245"/>
      <c r="AB42" s="243"/>
    </row>
    <row r="43" spans="1:28" s="12" customFormat="1" ht="27.75" customHeight="1" x14ac:dyDescent="0.2">
      <c r="A43" s="39" t="s">
        <v>911</v>
      </c>
      <c r="B43" s="32" t="s">
        <v>150</v>
      </c>
      <c r="C43" s="87" t="s">
        <v>1269</v>
      </c>
      <c r="D43" s="16" t="s">
        <v>985</v>
      </c>
      <c r="E43" s="16"/>
      <c r="F43" s="31">
        <v>882.7</v>
      </c>
      <c r="G43" s="31"/>
      <c r="H43" s="25" t="s">
        <v>1353</v>
      </c>
      <c r="I43" s="16">
        <f t="shared" si="0"/>
        <v>0</v>
      </c>
      <c r="J43" s="16">
        <f t="shared" si="1"/>
        <v>0</v>
      </c>
      <c r="K43" s="16">
        <v>2</v>
      </c>
      <c r="L43" s="16">
        <v>1</v>
      </c>
      <c r="M43" s="16">
        <v>3</v>
      </c>
      <c r="N43" s="16">
        <f t="shared" si="2"/>
        <v>2</v>
      </c>
      <c r="O43" s="16" t="s">
        <v>587</v>
      </c>
      <c r="P43" s="16"/>
      <c r="T43" s="80"/>
      <c r="U43" s="80"/>
      <c r="V43" s="80" t="str">
        <f t="shared" si="3"/>
        <v/>
      </c>
      <c r="W43" s="80" t="str">
        <f>IFERROR((VLOOKUP(V43:V160,$D$9:$F$183,2,FALSE)),"")</f>
        <v/>
      </c>
      <c r="X43" s="80"/>
      <c r="Y43" s="80"/>
      <c r="Z43" s="80"/>
      <c r="AA43" s="246"/>
      <c r="AB43" s="168"/>
    </row>
    <row r="44" spans="1:28" s="12" customFormat="1" ht="27.75" customHeight="1" x14ac:dyDescent="0.2">
      <c r="A44" s="16"/>
      <c r="B44" s="32" t="s">
        <v>150</v>
      </c>
      <c r="C44" s="163" t="s">
        <v>1292</v>
      </c>
      <c r="D44" s="16" t="s">
        <v>589</v>
      </c>
      <c r="E44" s="16"/>
      <c r="F44" s="31">
        <f>G44*$C$184</f>
        <v>0</v>
      </c>
      <c r="G44" s="31"/>
      <c r="H44" s="25" t="s">
        <v>1139</v>
      </c>
      <c r="I44" s="16">
        <f t="shared" si="0"/>
        <v>0</v>
      </c>
      <c r="J44" s="16">
        <f t="shared" si="1"/>
        <v>0</v>
      </c>
      <c r="K44" s="16">
        <v>0</v>
      </c>
      <c r="L44" s="16">
        <v>1</v>
      </c>
      <c r="M44" s="16">
        <v>3</v>
      </c>
      <c r="N44" s="16">
        <f t="shared" si="2"/>
        <v>0</v>
      </c>
      <c r="O44" s="16" t="s">
        <v>587</v>
      </c>
      <c r="P44" s="16"/>
      <c r="T44" s="80"/>
      <c r="U44" s="80"/>
      <c r="V44" s="80" t="str">
        <f t="shared" si="3"/>
        <v/>
      </c>
      <c r="W44" s="80" t="str">
        <f>IFERROR((VLOOKUP(V44:V167,$D$9:$F$183,2,FALSE)),"")</f>
        <v/>
      </c>
      <c r="X44" s="80"/>
      <c r="Y44" s="80"/>
      <c r="Z44" s="80"/>
      <c r="AA44" s="245"/>
      <c r="AB44" s="168"/>
    </row>
    <row r="45" spans="1:28" s="12" customFormat="1" ht="27.75" customHeight="1" x14ac:dyDescent="0.25">
      <c r="A45" s="16"/>
      <c r="B45" s="32" t="s">
        <v>778</v>
      </c>
      <c r="C45" s="16" t="s">
        <v>1425</v>
      </c>
      <c r="D45" s="16" t="s">
        <v>1194</v>
      </c>
      <c r="E45" s="16"/>
      <c r="F45" s="31"/>
      <c r="G45" s="31"/>
      <c r="H45" s="25" t="s">
        <v>1139</v>
      </c>
      <c r="I45" s="16">
        <f t="shared" si="0"/>
        <v>0</v>
      </c>
      <c r="J45" s="16">
        <f t="shared" si="1"/>
        <v>0</v>
      </c>
      <c r="K45" s="16">
        <v>1</v>
      </c>
      <c r="L45" s="16">
        <v>1</v>
      </c>
      <c r="M45" s="16">
        <v>2</v>
      </c>
      <c r="N45" s="16">
        <f t="shared" si="2"/>
        <v>1</v>
      </c>
      <c r="O45" s="16" t="s">
        <v>587</v>
      </c>
      <c r="P45" s="38"/>
      <c r="Q45"/>
      <c r="R45"/>
      <c r="S45"/>
      <c r="T45" s="80"/>
      <c r="U45" s="244"/>
      <c r="V45" s="80"/>
      <c r="W45" s="244"/>
      <c r="X45" s="80"/>
      <c r="Y45" s="244"/>
      <c r="Z45" s="80"/>
      <c r="AA45" s="245"/>
      <c r="AB45" s="244"/>
    </row>
    <row r="46" spans="1:28" s="12" customFormat="1" ht="27.75" customHeight="1" x14ac:dyDescent="0.2">
      <c r="A46" s="16"/>
      <c r="B46" s="32" t="s">
        <v>150</v>
      </c>
      <c r="C46" s="248" t="s">
        <v>1331</v>
      </c>
      <c r="D46" s="16" t="s">
        <v>1009</v>
      </c>
      <c r="E46" s="16"/>
      <c r="F46" s="31">
        <v>8696.1</v>
      </c>
      <c r="G46" s="31"/>
      <c r="H46" s="25" t="s">
        <v>1139</v>
      </c>
      <c r="I46" s="16">
        <f t="shared" si="0"/>
        <v>0</v>
      </c>
      <c r="J46" s="16">
        <f t="shared" si="1"/>
        <v>0</v>
      </c>
      <c r="K46" s="16">
        <v>1</v>
      </c>
      <c r="L46" s="16">
        <v>1</v>
      </c>
      <c r="M46" s="16">
        <v>3</v>
      </c>
      <c r="N46" s="16">
        <f t="shared" si="2"/>
        <v>1</v>
      </c>
      <c r="O46" s="16" t="s">
        <v>587</v>
      </c>
      <c r="P46" s="16"/>
      <c r="T46" s="80"/>
      <c r="U46" s="80"/>
      <c r="V46" s="80" t="str">
        <f>IFERROR((VLOOKUP($U$9:$U$159,$C$9:$D$183,2,FALSE)),"")</f>
        <v/>
      </c>
      <c r="W46" s="80" t="str">
        <f>IFERROR((VLOOKUP(V46:V164,$D$9:$F$183,2,FALSE)),"")</f>
        <v/>
      </c>
      <c r="X46" s="80"/>
      <c r="Y46" s="80"/>
      <c r="Z46" s="80"/>
      <c r="AA46" s="246"/>
      <c r="AB46" s="243"/>
    </row>
    <row r="47" spans="1:28" s="12" customFormat="1" ht="27.75" customHeight="1" x14ac:dyDescent="0.25">
      <c r="A47" s="16"/>
      <c r="B47" s="32"/>
      <c r="C47" s="77" t="s">
        <v>1338</v>
      </c>
      <c r="D47" s="16" t="s">
        <v>1032</v>
      </c>
      <c r="E47" s="16"/>
      <c r="F47" s="16">
        <v>1853.6</v>
      </c>
      <c r="G47" s="31"/>
      <c r="H47" s="25" t="s">
        <v>1137</v>
      </c>
      <c r="I47" s="16">
        <f t="shared" si="0"/>
        <v>0</v>
      </c>
      <c r="J47" s="16">
        <f t="shared" si="1"/>
        <v>0</v>
      </c>
      <c r="K47" s="16">
        <v>2</v>
      </c>
      <c r="L47" s="16">
        <v>1</v>
      </c>
      <c r="M47" s="16">
        <v>2</v>
      </c>
      <c r="N47" s="16">
        <f t="shared" si="2"/>
        <v>2</v>
      </c>
      <c r="O47" s="16" t="s">
        <v>587</v>
      </c>
      <c r="P47" s="16"/>
      <c r="Q47"/>
      <c r="R47"/>
      <c r="S47"/>
      <c r="T47" s="80"/>
      <c r="U47" s="80"/>
      <c r="V47" s="80"/>
      <c r="W47" s="80"/>
      <c r="X47" s="80"/>
      <c r="Y47" s="80"/>
      <c r="Z47" s="80"/>
      <c r="AA47" s="245"/>
      <c r="AB47" s="244"/>
    </row>
    <row r="48" spans="1:28" s="12" customFormat="1" ht="27.75" customHeight="1" x14ac:dyDescent="0.25">
      <c r="A48" s="16"/>
      <c r="B48" s="32" t="s">
        <v>728</v>
      </c>
      <c r="C48" s="16"/>
      <c r="D48" s="16" t="s">
        <v>1190</v>
      </c>
      <c r="E48" s="16"/>
      <c r="F48" s="31"/>
      <c r="G48" s="31"/>
      <c r="H48" s="25" t="s">
        <v>1137</v>
      </c>
      <c r="I48" s="16">
        <f t="shared" si="0"/>
        <v>0</v>
      </c>
      <c r="J48" s="16">
        <f t="shared" si="1"/>
        <v>0</v>
      </c>
      <c r="K48" s="16">
        <v>2</v>
      </c>
      <c r="L48" s="16">
        <v>1</v>
      </c>
      <c r="M48" s="16">
        <v>2</v>
      </c>
      <c r="N48" s="16">
        <f t="shared" si="2"/>
        <v>2</v>
      </c>
      <c r="O48" s="16" t="s">
        <v>587</v>
      </c>
      <c r="P48" s="38"/>
      <c r="Q48"/>
      <c r="R48"/>
      <c r="S48"/>
      <c r="T48" s="80"/>
      <c r="U48" s="80"/>
      <c r="V48" s="80"/>
      <c r="W48" s="80"/>
      <c r="X48" s="80"/>
      <c r="Y48" s="80"/>
      <c r="Z48" s="80"/>
      <c r="AA48" s="246"/>
      <c r="AB48" s="80"/>
    </row>
    <row r="49" spans="1:28" s="12" customFormat="1" ht="27.75" customHeight="1" x14ac:dyDescent="0.2">
      <c r="A49" s="16"/>
      <c r="B49" s="32" t="s">
        <v>150</v>
      </c>
      <c r="C49" s="248" t="s">
        <v>1232</v>
      </c>
      <c r="D49" s="16" t="s">
        <v>588</v>
      </c>
      <c r="E49" s="16"/>
      <c r="F49" s="31">
        <v>16381.54</v>
      </c>
      <c r="G49" s="31"/>
      <c r="H49" s="25" t="s">
        <v>1137</v>
      </c>
      <c r="I49" s="16">
        <f t="shared" si="0"/>
        <v>0</v>
      </c>
      <c r="J49" s="16">
        <f t="shared" si="1"/>
        <v>0</v>
      </c>
      <c r="K49" s="16">
        <v>1</v>
      </c>
      <c r="L49" s="16">
        <v>1</v>
      </c>
      <c r="M49" s="16">
        <v>3</v>
      </c>
      <c r="N49" s="16">
        <f t="shared" si="2"/>
        <v>1</v>
      </c>
      <c r="O49" s="16" t="s">
        <v>587</v>
      </c>
      <c r="P49" s="16"/>
      <c r="T49" s="80"/>
      <c r="U49" s="80"/>
      <c r="V49" s="80" t="str">
        <f>IFERROR((VLOOKUP($U$9:$U$159,$C$9:$D$183,2,FALSE)),"")</f>
        <v/>
      </c>
      <c r="W49" s="80" t="str">
        <f>IFERROR((VLOOKUP(V49:V167,$D$9:$F$183,2,FALSE)),"")</f>
        <v/>
      </c>
      <c r="X49" s="80"/>
      <c r="Y49" s="80"/>
      <c r="Z49" s="80"/>
      <c r="AA49" s="245"/>
      <c r="AB49" s="243"/>
    </row>
    <row r="50" spans="1:28" s="12" customFormat="1" ht="27.75" customHeight="1" x14ac:dyDescent="0.2">
      <c r="A50" s="16"/>
      <c r="B50" s="32" t="s">
        <v>150</v>
      </c>
      <c r="C50" s="163" t="s">
        <v>1309</v>
      </c>
      <c r="D50" s="16" t="s">
        <v>945</v>
      </c>
      <c r="E50" s="16"/>
      <c r="F50" s="31">
        <f>G50*$C$184</f>
        <v>0</v>
      </c>
      <c r="G50" s="31"/>
      <c r="H50" s="25" t="s">
        <v>1139</v>
      </c>
      <c r="I50" s="16">
        <f t="shared" si="0"/>
        <v>0</v>
      </c>
      <c r="J50" s="16">
        <f t="shared" si="1"/>
        <v>0</v>
      </c>
      <c r="K50" s="16">
        <v>1</v>
      </c>
      <c r="L50" s="16">
        <v>1</v>
      </c>
      <c r="M50" s="16">
        <v>3</v>
      </c>
      <c r="N50" s="16">
        <f t="shared" si="2"/>
        <v>1</v>
      </c>
      <c r="O50" s="16" t="s">
        <v>587</v>
      </c>
      <c r="P50" s="16"/>
      <c r="T50" s="80"/>
      <c r="U50" s="80"/>
      <c r="V50" s="80" t="str">
        <f>IFERROR((VLOOKUP($U$9:$U$159,$C$9:$D$183,2,FALSE)),"")</f>
        <v/>
      </c>
      <c r="W50" s="80" t="str">
        <f>IFERROR((VLOOKUP(V50:V182,$D$9:$F$183,2,FALSE)),"")</f>
        <v/>
      </c>
      <c r="X50" s="80"/>
      <c r="Y50" s="80"/>
      <c r="Z50" s="80"/>
      <c r="AA50" s="246"/>
      <c r="AB50" s="243"/>
    </row>
    <row r="51" spans="1:28" s="12" customFormat="1" ht="27.75" customHeight="1" x14ac:dyDescent="0.25">
      <c r="A51" s="16"/>
      <c r="B51" s="32" t="s">
        <v>670</v>
      </c>
      <c r="C51" s="90" t="s">
        <v>1328</v>
      </c>
      <c r="D51" s="16" t="s">
        <v>1191</v>
      </c>
      <c r="E51" s="16"/>
      <c r="F51" s="31">
        <v>6067.7552599999999</v>
      </c>
      <c r="G51" s="31">
        <v>345.1</v>
      </c>
      <c r="H51" s="25" t="s">
        <v>1227</v>
      </c>
      <c r="I51" s="16">
        <v>0</v>
      </c>
      <c r="J51" s="16">
        <v>0</v>
      </c>
      <c r="K51" s="16">
        <v>3</v>
      </c>
      <c r="L51" s="16">
        <v>2</v>
      </c>
      <c r="M51" s="16">
        <v>3</v>
      </c>
      <c r="N51" s="16">
        <v>3</v>
      </c>
      <c r="O51" s="16" t="s">
        <v>587</v>
      </c>
      <c r="P51" s="38"/>
      <c r="Q51"/>
      <c r="R51"/>
      <c r="S51"/>
      <c r="T51" s="80"/>
      <c r="U51" s="244"/>
      <c r="V51" s="80"/>
      <c r="W51" s="244"/>
      <c r="X51" s="80"/>
      <c r="Y51" s="244"/>
      <c r="Z51" s="80"/>
      <c r="AA51" s="245"/>
      <c r="AB51" s="244"/>
    </row>
    <row r="52" spans="1:28" s="12" customFormat="1" ht="27.75" customHeight="1" x14ac:dyDescent="0.25">
      <c r="A52" s="16"/>
      <c r="B52" s="16"/>
      <c r="C52" s="16" t="s">
        <v>1492</v>
      </c>
      <c r="D52" s="16" t="s">
        <v>1494</v>
      </c>
      <c r="E52" s="16"/>
      <c r="F52" s="138">
        <v>1535.1</v>
      </c>
      <c r="G52" s="16"/>
      <c r="H52" s="25"/>
      <c r="I52" s="16">
        <f t="shared" ref="I52:I58" si="6">+SUMIFS($X$9:$X$159,$T$9:$T$159,"ENTRADA",$U$9:$U$159,C52)</f>
        <v>0</v>
      </c>
      <c r="J52" s="16">
        <f t="shared" ref="J52:J58" si="7">+SUMIFS($X$9:$X$159,$T$9:$T$159,"SALIDA",$U$9:$U$159,C52)</f>
        <v>0</v>
      </c>
      <c r="K52" s="16">
        <v>4</v>
      </c>
      <c r="L52" s="16">
        <v>1</v>
      </c>
      <c r="M52" s="16">
        <v>2</v>
      </c>
      <c r="N52" s="16">
        <f t="shared" ref="N52:N83" si="8">K52+I52-J52</f>
        <v>4</v>
      </c>
      <c r="O52" s="16" t="s">
        <v>587</v>
      </c>
      <c r="P52" s="38"/>
      <c r="Q52"/>
      <c r="R52"/>
      <c r="S52"/>
      <c r="T52" s="80"/>
      <c r="U52" s="80"/>
      <c r="V52" s="80"/>
      <c r="W52" s="80"/>
      <c r="X52" s="80"/>
      <c r="Y52" s="80"/>
      <c r="Z52" s="80"/>
      <c r="AA52" s="246"/>
      <c r="AB52" s="244"/>
    </row>
    <row r="53" spans="1:28" s="12" customFormat="1" ht="27.75" customHeight="1" x14ac:dyDescent="0.25">
      <c r="A53" s="16"/>
      <c r="B53" s="32" t="s">
        <v>778</v>
      </c>
      <c r="C53" s="16" t="s">
        <v>1426</v>
      </c>
      <c r="D53" s="16" t="s">
        <v>1193</v>
      </c>
      <c r="E53" s="16"/>
      <c r="F53" s="31">
        <v>4127.22</v>
      </c>
      <c r="G53" s="31"/>
      <c r="H53" s="25" t="s">
        <v>1137</v>
      </c>
      <c r="I53" s="16">
        <f t="shared" si="6"/>
        <v>0</v>
      </c>
      <c r="J53" s="16">
        <f t="shared" si="7"/>
        <v>0</v>
      </c>
      <c r="K53" s="16">
        <v>3</v>
      </c>
      <c r="L53" s="16">
        <v>1</v>
      </c>
      <c r="M53" s="16">
        <v>2</v>
      </c>
      <c r="N53" s="16">
        <f t="shared" si="8"/>
        <v>3</v>
      </c>
      <c r="O53" s="16" t="s">
        <v>587</v>
      </c>
      <c r="P53" s="38"/>
      <c r="Q53"/>
      <c r="R53"/>
      <c r="S53"/>
      <c r="T53" s="80"/>
      <c r="U53" s="80"/>
      <c r="V53" s="80"/>
      <c r="W53" s="80"/>
      <c r="X53" s="80"/>
      <c r="Y53" s="80"/>
      <c r="Z53" s="80"/>
      <c r="AA53" s="245"/>
      <c r="AB53" s="244"/>
    </row>
    <row r="54" spans="1:28" s="12" customFormat="1" ht="27.75" customHeight="1" x14ac:dyDescent="0.2">
      <c r="A54" s="16"/>
      <c r="B54" s="32" t="s">
        <v>150</v>
      </c>
      <c r="C54" s="164" t="s">
        <v>1333</v>
      </c>
      <c r="D54" s="16" t="s">
        <v>1010</v>
      </c>
      <c r="E54" s="16"/>
      <c r="F54" s="31">
        <v>5418.8</v>
      </c>
      <c r="G54" s="31"/>
      <c r="H54" s="25" t="s">
        <v>1139</v>
      </c>
      <c r="I54" s="16">
        <f t="shared" si="6"/>
        <v>0</v>
      </c>
      <c r="J54" s="16">
        <f t="shared" si="7"/>
        <v>0</v>
      </c>
      <c r="K54" s="16">
        <v>3</v>
      </c>
      <c r="L54" s="16">
        <v>1</v>
      </c>
      <c r="M54" s="16">
        <v>2</v>
      </c>
      <c r="N54" s="16">
        <f t="shared" si="8"/>
        <v>3</v>
      </c>
      <c r="O54" s="16" t="s">
        <v>587</v>
      </c>
      <c r="P54" s="16"/>
      <c r="T54" s="80"/>
      <c r="U54" s="80"/>
      <c r="V54" s="80" t="str">
        <f>IFERROR((VLOOKUP($U$9:$U$159,$C$9:$D$183,2,FALSE)),"")</f>
        <v/>
      </c>
      <c r="W54" s="80" t="str">
        <f>IFERROR((VLOOKUP(V54:V181,$D$9:$F$183,2,FALSE)),"")</f>
        <v/>
      </c>
      <c r="X54" s="80"/>
      <c r="Y54" s="80"/>
      <c r="Z54" s="80"/>
      <c r="AA54" s="246"/>
      <c r="AB54" s="243"/>
    </row>
    <row r="55" spans="1:28" s="12" customFormat="1" ht="27.75" customHeight="1" x14ac:dyDescent="0.2">
      <c r="A55" s="16"/>
      <c r="B55" s="32" t="s">
        <v>150</v>
      </c>
      <c r="C55" s="163" t="s">
        <v>1266</v>
      </c>
      <c r="D55" s="16" t="s">
        <v>1571</v>
      </c>
      <c r="E55" s="16"/>
      <c r="F55" s="31">
        <f>G55*$C$184</f>
        <v>0</v>
      </c>
      <c r="G55" s="31"/>
      <c r="H55" s="25" t="s">
        <v>1137</v>
      </c>
      <c r="I55" s="16">
        <f t="shared" si="6"/>
        <v>3</v>
      </c>
      <c r="J55" s="16">
        <f t="shared" si="7"/>
        <v>0</v>
      </c>
      <c r="K55" s="16">
        <v>1</v>
      </c>
      <c r="L55" s="16">
        <v>1</v>
      </c>
      <c r="M55" s="16">
        <v>3</v>
      </c>
      <c r="N55" s="16">
        <f t="shared" si="8"/>
        <v>4</v>
      </c>
      <c r="O55" s="16" t="s">
        <v>587</v>
      </c>
      <c r="P55" s="16"/>
      <c r="T55" s="244"/>
      <c r="U55" s="244"/>
      <c r="V55" s="244" t="str">
        <f>IFERROR((VLOOKUP($U$9:$U$159,$C$9:$D$183,2,FALSE)),"")</f>
        <v/>
      </c>
      <c r="W55" s="244" t="str">
        <f>IFERROR((VLOOKUP(V55:V182,$D$9:$F$183,2,FALSE)),"")</f>
        <v/>
      </c>
      <c r="X55" s="244"/>
      <c r="Y55" s="244"/>
      <c r="Z55" s="244"/>
      <c r="AA55" s="245"/>
      <c r="AB55" s="243"/>
    </row>
    <row r="56" spans="1:28" s="12" customFormat="1" ht="27.75" customHeight="1" x14ac:dyDescent="0.2">
      <c r="A56" s="16"/>
      <c r="B56" s="32" t="s">
        <v>150</v>
      </c>
      <c r="C56" s="90" t="s">
        <v>1324</v>
      </c>
      <c r="D56" s="16" t="s">
        <v>930</v>
      </c>
      <c r="E56" s="16"/>
      <c r="F56" s="31">
        <f>G56*$C$184</f>
        <v>0</v>
      </c>
      <c r="G56" s="31"/>
      <c r="H56" s="61" t="s">
        <v>1137</v>
      </c>
      <c r="I56" s="16">
        <f t="shared" si="6"/>
        <v>0</v>
      </c>
      <c r="J56" s="16">
        <f t="shared" si="7"/>
        <v>0</v>
      </c>
      <c r="K56" s="16">
        <v>2</v>
      </c>
      <c r="L56" s="16">
        <v>1</v>
      </c>
      <c r="M56" s="16">
        <v>3</v>
      </c>
      <c r="N56" s="16">
        <f t="shared" si="8"/>
        <v>2</v>
      </c>
      <c r="O56" s="16" t="s">
        <v>587</v>
      </c>
      <c r="P56" s="16"/>
      <c r="T56" s="244"/>
      <c r="U56" s="244"/>
      <c r="V56" s="244" t="str">
        <f>IFERROR((VLOOKUP($U$9:$U$159,$C$9:$D$183,2,FALSE)),"")</f>
        <v/>
      </c>
      <c r="W56" s="81" t="str">
        <f>IFERROR((VLOOKUP(V56:V194,$D$9:$F$183,2,FALSE)),"")</f>
        <v/>
      </c>
      <c r="X56" s="244"/>
      <c r="Y56" s="81"/>
      <c r="Z56" s="244"/>
      <c r="AA56" s="246"/>
      <c r="AB56" s="243"/>
    </row>
    <row r="57" spans="1:28" s="12" customFormat="1" ht="27.75" customHeight="1" x14ac:dyDescent="0.25">
      <c r="A57" s="16"/>
      <c r="B57" s="32" t="s">
        <v>778</v>
      </c>
      <c r="C57" s="16"/>
      <c r="D57" s="16" t="s">
        <v>1192</v>
      </c>
      <c r="E57" s="16"/>
      <c r="F57" s="31"/>
      <c r="G57" s="31"/>
      <c r="H57" s="61" t="s">
        <v>1139</v>
      </c>
      <c r="I57" s="16">
        <f t="shared" si="6"/>
        <v>0</v>
      </c>
      <c r="J57" s="16">
        <f t="shared" si="7"/>
        <v>0</v>
      </c>
      <c r="K57" s="16">
        <v>1</v>
      </c>
      <c r="L57" s="16">
        <v>1</v>
      </c>
      <c r="M57" s="16">
        <v>2</v>
      </c>
      <c r="N57" s="16">
        <f t="shared" si="8"/>
        <v>1</v>
      </c>
      <c r="O57" s="16" t="s">
        <v>587</v>
      </c>
      <c r="P57" s="38"/>
      <c r="Q57"/>
      <c r="R57"/>
      <c r="S57"/>
      <c r="T57" s="244"/>
      <c r="U57" s="244"/>
      <c r="V57" s="244"/>
      <c r="W57" s="244"/>
      <c r="X57" s="244"/>
      <c r="Y57" s="244"/>
      <c r="Z57" s="244"/>
      <c r="AA57" s="245"/>
      <c r="AB57" s="244"/>
    </row>
    <row r="58" spans="1:28" s="12" customFormat="1" ht="27.75" customHeight="1" x14ac:dyDescent="0.2">
      <c r="A58" s="16"/>
      <c r="B58" s="32" t="s">
        <v>197</v>
      </c>
      <c r="C58" s="163" t="s">
        <v>1236</v>
      </c>
      <c r="D58" s="16" t="s">
        <v>782</v>
      </c>
      <c r="E58" s="16"/>
      <c r="F58" s="31">
        <f>G58*$C$184</f>
        <v>0</v>
      </c>
      <c r="G58" s="31"/>
      <c r="H58" s="25" t="s">
        <v>1137</v>
      </c>
      <c r="I58" s="16">
        <f t="shared" si="6"/>
        <v>0</v>
      </c>
      <c r="J58" s="16">
        <f t="shared" si="7"/>
        <v>0</v>
      </c>
      <c r="K58" s="16">
        <v>1</v>
      </c>
      <c r="L58" s="16">
        <v>1</v>
      </c>
      <c r="M58" s="16">
        <v>1</v>
      </c>
      <c r="N58" s="16">
        <f t="shared" si="8"/>
        <v>1</v>
      </c>
      <c r="O58" s="16" t="s">
        <v>587</v>
      </c>
      <c r="P58" s="16"/>
      <c r="T58" s="244"/>
      <c r="U58" s="244"/>
      <c r="V58" s="244" t="str">
        <f>IFERROR((VLOOKUP($U$9:$U$159,$C$9:$D$183,2,FALSE)),"")</f>
        <v/>
      </c>
      <c r="W58" s="244" t="str">
        <f>IFERROR((VLOOKUP(V58:V190,$D$9:$F$183,2,FALSE)),"")</f>
        <v/>
      </c>
      <c r="X58" s="244"/>
      <c r="Y58" s="244"/>
      <c r="Z58" s="244"/>
      <c r="AA58" s="246"/>
      <c r="AB58" s="243"/>
    </row>
    <row r="59" spans="1:28" s="12" customFormat="1" ht="27.75" customHeight="1" x14ac:dyDescent="0.25">
      <c r="A59" s="16"/>
      <c r="B59" s="32" t="s">
        <v>1059</v>
      </c>
      <c r="C59" s="16" t="s">
        <v>1463</v>
      </c>
      <c r="D59" s="16" t="s">
        <v>1212</v>
      </c>
      <c r="E59" s="16"/>
      <c r="F59" s="16"/>
      <c r="G59" s="16"/>
      <c r="H59" s="61" t="s">
        <v>1139</v>
      </c>
      <c r="I59" s="16">
        <f>+SUMIFS($W$9:$W$159,$S$9:$S$159,"ENTRADA",$T$9:$T$159,D59)</f>
        <v>0</v>
      </c>
      <c r="J59" s="16">
        <f>+SUMIFS($W$9:$W$159,$S$9:$S$159,"SALIDA",$T$9:$T$159,D59)</f>
        <v>0</v>
      </c>
      <c r="K59" s="16">
        <v>4</v>
      </c>
      <c r="L59" s="16">
        <v>1</v>
      </c>
      <c r="M59" s="16">
        <v>2</v>
      </c>
      <c r="N59" s="16">
        <f t="shared" si="8"/>
        <v>4</v>
      </c>
      <c r="O59" s="16" t="s">
        <v>587</v>
      </c>
      <c r="P59" s="38"/>
      <c r="Q59"/>
      <c r="R59"/>
      <c r="S59"/>
      <c r="T59" s="244"/>
      <c r="U59" s="244"/>
      <c r="V59" s="244" t="str">
        <f>IFERROR((VLOOKUP($U$9:$U$159,$C$9:$D$183,2,FALSE)),"")</f>
        <v/>
      </c>
      <c r="W59" s="244"/>
      <c r="X59" s="244"/>
      <c r="Y59" s="244"/>
      <c r="Z59" s="244"/>
      <c r="AA59" s="245"/>
      <c r="AB59" s="244"/>
    </row>
    <row r="60" spans="1:28" s="12" customFormat="1" ht="27.75" customHeight="1" x14ac:dyDescent="0.25">
      <c r="A60" s="16"/>
      <c r="B60" s="16"/>
      <c r="C60" s="16" t="s">
        <v>1423</v>
      </c>
      <c r="D60" s="16" t="s">
        <v>275</v>
      </c>
      <c r="E60" s="16"/>
      <c r="F60" s="16"/>
      <c r="G60" s="16"/>
      <c r="H60" s="61" t="s">
        <v>1137</v>
      </c>
      <c r="I60" s="16">
        <f t="shared" ref="I60:I69" si="9">+SUMIFS($X$9:$X$159,$T$9:$T$159,"ENTRADA",$U$9:$U$159,C60)</f>
        <v>0</v>
      </c>
      <c r="J60" s="16">
        <f t="shared" ref="J60:J91" si="10">+SUMIFS($X$9:$X$159,$T$9:$T$159,"SALIDA",$U$9:$U$159,C60)</f>
        <v>0</v>
      </c>
      <c r="K60" s="16">
        <v>1</v>
      </c>
      <c r="L60" s="16">
        <v>1</v>
      </c>
      <c r="M60" s="16">
        <v>2</v>
      </c>
      <c r="N60" s="16">
        <f t="shared" si="8"/>
        <v>1</v>
      </c>
      <c r="O60" s="16" t="s">
        <v>593</v>
      </c>
      <c r="P60" s="38"/>
      <c r="Q60"/>
      <c r="R60"/>
      <c r="S60"/>
      <c r="T60" s="80"/>
      <c r="U60" s="80"/>
      <c r="V60" s="80"/>
      <c r="W60" s="80"/>
      <c r="X60" s="80"/>
      <c r="Y60" s="80"/>
      <c r="Z60" s="80"/>
      <c r="AA60" s="246"/>
      <c r="AB60" s="244"/>
    </row>
    <row r="61" spans="1:28" s="12" customFormat="1" ht="27.75" customHeight="1" x14ac:dyDescent="0.25">
      <c r="A61" s="16"/>
      <c r="B61" s="16"/>
      <c r="C61" s="16" t="s">
        <v>1424</v>
      </c>
      <c r="D61" s="16" t="s">
        <v>277</v>
      </c>
      <c r="E61" s="16"/>
      <c r="F61" s="16"/>
      <c r="G61" s="16"/>
      <c r="H61" s="61" t="s">
        <v>1137</v>
      </c>
      <c r="I61" s="16">
        <f t="shared" si="9"/>
        <v>0</v>
      </c>
      <c r="J61" s="16">
        <f t="shared" si="10"/>
        <v>0</v>
      </c>
      <c r="K61" s="16">
        <v>1</v>
      </c>
      <c r="L61" s="16">
        <v>1</v>
      </c>
      <c r="M61" s="16">
        <v>2</v>
      </c>
      <c r="N61" s="16">
        <f t="shared" si="8"/>
        <v>1</v>
      </c>
      <c r="O61" s="16" t="s">
        <v>593</v>
      </c>
      <c r="P61" s="38"/>
      <c r="Q61"/>
      <c r="R61"/>
      <c r="S61"/>
      <c r="T61" s="80"/>
      <c r="U61" s="80"/>
      <c r="V61" s="80"/>
      <c r="W61" s="80"/>
      <c r="X61" s="80"/>
      <c r="Y61" s="80"/>
      <c r="Z61" s="80"/>
      <c r="AA61" s="245"/>
      <c r="AB61" s="244"/>
    </row>
    <row r="62" spans="1:28" s="12" customFormat="1" ht="27.75" customHeight="1" x14ac:dyDescent="0.2">
      <c r="A62" s="39" t="s">
        <v>911</v>
      </c>
      <c r="B62" s="32" t="s">
        <v>150</v>
      </c>
      <c r="C62" s="90" t="s">
        <v>1246</v>
      </c>
      <c r="D62" s="16" t="s">
        <v>923</v>
      </c>
      <c r="E62" s="16"/>
      <c r="F62" s="31">
        <f>G62*$C$184</f>
        <v>0</v>
      </c>
      <c r="G62" s="31"/>
      <c r="H62" s="25" t="s">
        <v>1228</v>
      </c>
      <c r="I62" s="16">
        <f t="shared" si="9"/>
        <v>0</v>
      </c>
      <c r="J62" s="16">
        <f t="shared" si="10"/>
        <v>0</v>
      </c>
      <c r="K62" s="16">
        <v>3</v>
      </c>
      <c r="L62" s="16">
        <v>1</v>
      </c>
      <c r="M62" s="16">
        <v>3</v>
      </c>
      <c r="N62" s="16">
        <f t="shared" si="8"/>
        <v>3</v>
      </c>
      <c r="O62" s="16" t="s">
        <v>593</v>
      </c>
      <c r="P62" s="16"/>
      <c r="T62" s="80"/>
      <c r="U62" s="244"/>
      <c r="V62" s="80" t="str">
        <f>IFERROR((VLOOKUP($U$9:$U$159,$C$9:$D$183,2,FALSE)),"")</f>
        <v/>
      </c>
      <c r="W62" s="244" t="str">
        <f>IFERROR((VLOOKUP(V62:V194,$D$9:$F$183,2,FALSE)),"")</f>
        <v/>
      </c>
      <c r="X62" s="80"/>
      <c r="Y62" s="244"/>
      <c r="Z62" s="80"/>
      <c r="AA62" s="246"/>
      <c r="AB62" s="168"/>
    </row>
    <row r="63" spans="1:28" s="12" customFormat="1" ht="27.75" customHeight="1" x14ac:dyDescent="0.25">
      <c r="A63" s="16"/>
      <c r="B63" s="32" t="s">
        <v>778</v>
      </c>
      <c r="C63" s="248" t="s">
        <v>1296</v>
      </c>
      <c r="D63" s="16" t="s">
        <v>1109</v>
      </c>
      <c r="E63" s="16"/>
      <c r="F63" s="31">
        <v>2564.38</v>
      </c>
      <c r="G63" s="31"/>
      <c r="H63" s="61" t="s">
        <v>1139</v>
      </c>
      <c r="I63" s="16">
        <f t="shared" si="9"/>
        <v>0</v>
      </c>
      <c r="J63" s="16">
        <f t="shared" si="10"/>
        <v>0</v>
      </c>
      <c r="K63" s="16">
        <v>1</v>
      </c>
      <c r="L63" s="16">
        <v>1</v>
      </c>
      <c r="M63" s="16">
        <v>2</v>
      </c>
      <c r="N63" s="16">
        <f t="shared" si="8"/>
        <v>1</v>
      </c>
      <c r="O63" s="16" t="s">
        <v>1110</v>
      </c>
      <c r="P63" s="38"/>
      <c r="Q63"/>
      <c r="R63"/>
      <c r="S63"/>
      <c r="T63" s="80"/>
      <c r="U63" s="80"/>
      <c r="V63" s="80"/>
      <c r="W63" s="80"/>
      <c r="X63" s="80"/>
      <c r="Y63" s="80"/>
      <c r="Z63" s="80"/>
      <c r="AA63" s="245"/>
      <c r="AB63" s="244"/>
    </row>
    <row r="64" spans="1:28" s="12" customFormat="1" ht="27.75" customHeight="1" x14ac:dyDescent="0.25">
      <c r="A64" s="60"/>
      <c r="B64" s="32" t="s">
        <v>1133</v>
      </c>
      <c r="C64" s="163" t="s">
        <v>1301</v>
      </c>
      <c r="D64" s="16" t="s">
        <v>1132</v>
      </c>
      <c r="E64" s="16" t="s">
        <v>1130</v>
      </c>
      <c r="F64" s="31">
        <v>3754.86</v>
      </c>
      <c r="G64" s="31"/>
      <c r="H64" s="61" t="s">
        <v>1137</v>
      </c>
      <c r="I64" s="16">
        <f t="shared" si="9"/>
        <v>4</v>
      </c>
      <c r="J64" s="16">
        <f t="shared" si="10"/>
        <v>1</v>
      </c>
      <c r="K64" s="16">
        <v>1</v>
      </c>
      <c r="L64" s="16">
        <v>1</v>
      </c>
      <c r="M64" s="16">
        <v>2</v>
      </c>
      <c r="N64" s="16">
        <f t="shared" si="8"/>
        <v>4</v>
      </c>
      <c r="O64" s="16" t="s">
        <v>1110</v>
      </c>
      <c r="P64" s="38" t="s">
        <v>983</v>
      </c>
      <c r="Q64"/>
      <c r="R64"/>
      <c r="S64"/>
      <c r="T64" s="80"/>
      <c r="U64" s="80"/>
      <c r="V64" s="80"/>
      <c r="W64" s="80"/>
      <c r="X64" s="80"/>
      <c r="Y64" s="80"/>
      <c r="Z64" s="80"/>
      <c r="AA64" s="246"/>
      <c r="AB64" s="244"/>
    </row>
    <row r="65" spans="1:28" s="12" customFormat="1" ht="27.75" customHeight="1" x14ac:dyDescent="0.25">
      <c r="A65" s="16"/>
      <c r="B65" s="32" t="s">
        <v>778</v>
      </c>
      <c r="C65" s="16" t="s">
        <v>1422</v>
      </c>
      <c r="D65" s="16" t="s">
        <v>1348</v>
      </c>
      <c r="E65" s="16"/>
      <c r="F65" s="16"/>
      <c r="G65" s="16"/>
      <c r="H65" s="25" t="s">
        <v>1139</v>
      </c>
      <c r="I65" s="16">
        <f t="shared" si="9"/>
        <v>0</v>
      </c>
      <c r="J65" s="16">
        <f t="shared" si="10"/>
        <v>0</v>
      </c>
      <c r="K65" s="16">
        <v>2</v>
      </c>
      <c r="L65" s="16">
        <v>1</v>
      </c>
      <c r="M65" s="16">
        <v>2</v>
      </c>
      <c r="N65" s="16">
        <f t="shared" si="8"/>
        <v>2</v>
      </c>
      <c r="O65" s="16" t="s">
        <v>1110</v>
      </c>
      <c r="P65" s="38"/>
      <c r="Q65"/>
      <c r="R65"/>
      <c r="S65"/>
      <c r="T65" s="80"/>
      <c r="U65" s="80"/>
      <c r="V65" s="80"/>
      <c r="W65" s="80"/>
      <c r="X65" s="80"/>
      <c r="Y65" s="80"/>
      <c r="Z65" s="80"/>
      <c r="AA65" s="245"/>
      <c r="AB65" s="80"/>
    </row>
    <row r="66" spans="1:28" s="12" customFormat="1" ht="27.75" customHeight="1" x14ac:dyDescent="0.25">
      <c r="A66" s="16"/>
      <c r="B66" s="16"/>
      <c r="C66" s="16" t="s">
        <v>1451</v>
      </c>
      <c r="D66" s="16" t="s">
        <v>1450</v>
      </c>
      <c r="E66" s="16"/>
      <c r="F66" s="138">
        <v>4338.1099999999997</v>
      </c>
      <c r="G66" s="16"/>
      <c r="H66" s="61" t="s">
        <v>1137</v>
      </c>
      <c r="I66" s="16">
        <f t="shared" si="9"/>
        <v>0</v>
      </c>
      <c r="J66" s="16">
        <f t="shared" si="10"/>
        <v>0</v>
      </c>
      <c r="K66" s="16">
        <v>2</v>
      </c>
      <c r="L66" s="16">
        <v>1</v>
      </c>
      <c r="M66" s="16">
        <v>2</v>
      </c>
      <c r="N66" s="16">
        <f t="shared" si="8"/>
        <v>2</v>
      </c>
      <c r="O66" s="16" t="s">
        <v>1110</v>
      </c>
      <c r="P66" s="38"/>
      <c r="Q66"/>
      <c r="R66"/>
      <c r="S66"/>
      <c r="T66" s="80"/>
      <c r="U66" s="244"/>
      <c r="V66" s="80"/>
      <c r="W66" s="244"/>
      <c r="X66" s="80"/>
      <c r="Y66" s="244"/>
      <c r="Z66" s="80"/>
      <c r="AA66" s="246"/>
      <c r="AB66" s="244"/>
    </row>
    <row r="67" spans="1:28" s="12" customFormat="1" ht="27.75" customHeight="1" x14ac:dyDescent="0.2">
      <c r="A67" s="16"/>
      <c r="B67" s="32" t="s">
        <v>778</v>
      </c>
      <c r="C67" s="24" t="s">
        <v>1317</v>
      </c>
      <c r="D67" s="16" t="s">
        <v>810</v>
      </c>
      <c r="E67" s="16"/>
      <c r="F67" s="31">
        <f>G67*$C$184</f>
        <v>0</v>
      </c>
      <c r="G67" s="31"/>
      <c r="H67" s="25" t="s">
        <v>1139</v>
      </c>
      <c r="I67" s="16">
        <f t="shared" si="9"/>
        <v>0</v>
      </c>
      <c r="J67" s="16">
        <f t="shared" si="10"/>
        <v>0</v>
      </c>
      <c r="K67" s="16">
        <v>1</v>
      </c>
      <c r="L67" s="16">
        <v>1</v>
      </c>
      <c r="M67" s="16">
        <v>2</v>
      </c>
      <c r="N67" s="16">
        <f t="shared" si="8"/>
        <v>1</v>
      </c>
      <c r="O67" s="16" t="s">
        <v>594</v>
      </c>
      <c r="P67" s="16"/>
      <c r="T67" s="80"/>
      <c r="U67" s="80"/>
      <c r="V67" s="80" t="str">
        <f t="shared" ref="V67:V76" si="11">IFERROR((VLOOKUP($U$9:$U$159,$C$9:$D$183,2,FALSE)),"")</f>
        <v/>
      </c>
      <c r="W67" s="80" t="str">
        <f>IFERROR((VLOOKUP(V67:V199,$D$9:$F$183,2,FALSE)),"")</f>
        <v/>
      </c>
      <c r="X67" s="80"/>
      <c r="Y67" s="80"/>
      <c r="Z67" s="80"/>
      <c r="AA67" s="245"/>
      <c r="AB67" s="168"/>
    </row>
    <row r="68" spans="1:28" s="12" customFormat="1" ht="27.75" customHeight="1" x14ac:dyDescent="0.2">
      <c r="A68" s="16"/>
      <c r="B68" s="32" t="s">
        <v>775</v>
      </c>
      <c r="C68" s="248" t="s">
        <v>1330</v>
      </c>
      <c r="D68" s="16" t="s">
        <v>998</v>
      </c>
      <c r="E68" s="16"/>
      <c r="F68" s="31">
        <v>1965.22</v>
      </c>
      <c r="G68" s="31"/>
      <c r="H68" s="25" t="s">
        <v>1137</v>
      </c>
      <c r="I68" s="16">
        <f t="shared" si="9"/>
        <v>0</v>
      </c>
      <c r="J68" s="16">
        <f t="shared" si="10"/>
        <v>0</v>
      </c>
      <c r="K68" s="16">
        <v>2</v>
      </c>
      <c r="L68" s="16">
        <v>1</v>
      </c>
      <c r="M68" s="16">
        <v>2</v>
      </c>
      <c r="N68" s="16">
        <f t="shared" si="8"/>
        <v>2</v>
      </c>
      <c r="O68" s="16" t="s">
        <v>594</v>
      </c>
      <c r="P68" s="16"/>
      <c r="T68" s="80"/>
      <c r="U68" s="80"/>
      <c r="V68" s="80" t="str">
        <f t="shared" si="11"/>
        <v/>
      </c>
      <c r="W68" s="80" t="str">
        <f>IFERROR((VLOOKUP(V68:V200,$D$9:$F$183,2,FALSE)),"")</f>
        <v/>
      </c>
      <c r="X68" s="80"/>
      <c r="Y68" s="80"/>
      <c r="Z68" s="80"/>
      <c r="AA68" s="246"/>
      <c r="AB68" s="168"/>
    </row>
    <row r="69" spans="1:28" s="12" customFormat="1" ht="27.75" customHeight="1" x14ac:dyDescent="0.2">
      <c r="A69" s="16"/>
      <c r="B69" s="32" t="s">
        <v>150</v>
      </c>
      <c r="C69" s="163" t="s">
        <v>1268</v>
      </c>
      <c r="D69" s="16" t="s">
        <v>738</v>
      </c>
      <c r="E69" s="16"/>
      <c r="F69" s="31">
        <f t="shared" ref="F69:F76" si="12">G69*$C$184</f>
        <v>0</v>
      </c>
      <c r="G69" s="31"/>
      <c r="H69" s="25" t="s">
        <v>1139</v>
      </c>
      <c r="I69" s="16">
        <f t="shared" si="9"/>
        <v>0</v>
      </c>
      <c r="J69" s="16">
        <f t="shared" si="10"/>
        <v>0</v>
      </c>
      <c r="K69" s="16">
        <v>3</v>
      </c>
      <c r="L69" s="16">
        <v>1</v>
      </c>
      <c r="M69" s="16">
        <v>2</v>
      </c>
      <c r="N69" s="16">
        <f t="shared" si="8"/>
        <v>3</v>
      </c>
      <c r="O69" s="16" t="s">
        <v>594</v>
      </c>
      <c r="P69" s="16"/>
      <c r="T69" s="80"/>
      <c r="U69" s="80"/>
      <c r="V69" s="80" t="str">
        <f t="shared" si="11"/>
        <v/>
      </c>
      <c r="W69" s="80" t="str">
        <f>IFERROR((VLOOKUP(V69:V201,$D$9:$F$183,2,FALSE)),"")</f>
        <v/>
      </c>
      <c r="X69" s="80"/>
      <c r="Y69" s="80"/>
      <c r="Z69" s="80"/>
      <c r="AA69" s="245"/>
      <c r="AB69" s="243"/>
    </row>
    <row r="70" spans="1:28" s="12" customFormat="1" ht="27.75" customHeight="1" x14ac:dyDescent="0.2">
      <c r="A70" s="16"/>
      <c r="B70" s="32" t="s">
        <v>778</v>
      </c>
      <c r="C70" s="24" t="s">
        <v>1318</v>
      </c>
      <c r="D70" s="16" t="s">
        <v>1024</v>
      </c>
      <c r="E70" s="16"/>
      <c r="F70" s="31">
        <f t="shared" si="12"/>
        <v>0</v>
      </c>
      <c r="G70" s="31">
        <v>90.03</v>
      </c>
      <c r="H70" s="25" t="s">
        <v>1137</v>
      </c>
      <c r="I70" s="16"/>
      <c r="J70" s="16">
        <f t="shared" si="10"/>
        <v>0</v>
      </c>
      <c r="K70" s="16">
        <v>4</v>
      </c>
      <c r="L70" s="16">
        <v>1</v>
      </c>
      <c r="M70" s="16">
        <v>2</v>
      </c>
      <c r="N70" s="16">
        <f t="shared" si="8"/>
        <v>4</v>
      </c>
      <c r="O70" s="16" t="s">
        <v>594</v>
      </c>
      <c r="P70" s="16"/>
      <c r="T70" s="80"/>
      <c r="U70" s="80"/>
      <c r="V70" s="80" t="str">
        <f t="shared" si="11"/>
        <v/>
      </c>
      <c r="W70" s="80" t="str">
        <f>IFERROR((VLOOKUP(V70:V203,$D$9:$F$183,2,FALSE)),"")</f>
        <v/>
      </c>
      <c r="X70" s="80"/>
      <c r="Y70" s="80"/>
      <c r="Z70" s="80"/>
      <c r="AA70" s="246"/>
      <c r="AB70" s="243"/>
    </row>
    <row r="71" spans="1:28" s="12" customFormat="1" ht="27.75" customHeight="1" x14ac:dyDescent="0.2">
      <c r="A71" s="16"/>
      <c r="B71" s="32" t="s">
        <v>150</v>
      </c>
      <c r="C71" s="248" t="s">
        <v>1252</v>
      </c>
      <c r="D71" s="16" t="s">
        <v>733</v>
      </c>
      <c r="E71" s="16"/>
      <c r="F71" s="31">
        <f t="shared" si="12"/>
        <v>0</v>
      </c>
      <c r="G71" s="31"/>
      <c r="H71" s="25" t="s">
        <v>1139</v>
      </c>
      <c r="I71" s="16">
        <f t="shared" ref="I71:I112" si="13">+SUMIFS($X$9:$X$159,$T$9:$T$159,"ENTRADA",$U$9:$U$159,C71)</f>
        <v>0</v>
      </c>
      <c r="J71" s="16">
        <f t="shared" si="10"/>
        <v>0</v>
      </c>
      <c r="K71" s="16">
        <v>1</v>
      </c>
      <c r="L71" s="16">
        <v>1</v>
      </c>
      <c r="M71" s="16">
        <v>2</v>
      </c>
      <c r="N71" s="16">
        <f t="shared" si="8"/>
        <v>1</v>
      </c>
      <c r="O71" s="16" t="s">
        <v>594</v>
      </c>
      <c r="P71" s="16"/>
      <c r="T71" s="80"/>
      <c r="U71" s="80"/>
      <c r="V71" s="80" t="str">
        <f t="shared" si="11"/>
        <v/>
      </c>
      <c r="W71" s="244" t="str">
        <f t="shared" ref="W71:W76" si="14">IFERROR((VLOOKUP(V71:V203,$D$9:$F$183,2,FALSE)),"")</f>
        <v/>
      </c>
      <c r="X71" s="80"/>
      <c r="Y71" s="244"/>
      <c r="Z71" s="80"/>
      <c r="AA71" s="245"/>
      <c r="AB71" s="168"/>
    </row>
    <row r="72" spans="1:28" s="12" customFormat="1" ht="27.75" customHeight="1" x14ac:dyDescent="0.2">
      <c r="A72" s="39" t="s">
        <v>911</v>
      </c>
      <c r="B72" s="32" t="s">
        <v>440</v>
      </c>
      <c r="C72" s="24" t="s">
        <v>1320</v>
      </c>
      <c r="D72" s="16" t="s">
        <v>841</v>
      </c>
      <c r="E72" s="16"/>
      <c r="F72" s="31">
        <f t="shared" si="12"/>
        <v>0</v>
      </c>
      <c r="G72" s="31"/>
      <c r="H72" s="25" t="s">
        <v>1228</v>
      </c>
      <c r="I72" s="16">
        <f t="shared" si="13"/>
        <v>0</v>
      </c>
      <c r="J72" s="16">
        <f t="shared" si="10"/>
        <v>0</v>
      </c>
      <c r="K72" s="16">
        <v>2</v>
      </c>
      <c r="L72" s="16">
        <v>1</v>
      </c>
      <c r="M72" s="16">
        <v>2</v>
      </c>
      <c r="N72" s="16">
        <f t="shared" si="8"/>
        <v>2</v>
      </c>
      <c r="O72" s="16" t="s">
        <v>594</v>
      </c>
      <c r="P72" s="16"/>
      <c r="T72" s="80"/>
      <c r="U72" s="80"/>
      <c r="V72" s="80" t="str">
        <f t="shared" si="11"/>
        <v/>
      </c>
      <c r="W72" s="80" t="str">
        <f t="shared" si="14"/>
        <v/>
      </c>
      <c r="X72" s="80"/>
      <c r="Y72" s="80"/>
      <c r="Z72" s="80"/>
      <c r="AA72" s="246"/>
      <c r="AB72" s="168"/>
    </row>
    <row r="73" spans="1:28" s="12" customFormat="1" ht="27.75" customHeight="1" x14ac:dyDescent="0.2">
      <c r="A73" s="16"/>
      <c r="B73" s="32" t="s">
        <v>150</v>
      </c>
      <c r="C73" s="90" t="s">
        <v>1315</v>
      </c>
      <c r="D73" s="16" t="s">
        <v>1363</v>
      </c>
      <c r="E73" s="16"/>
      <c r="F73" s="31">
        <f t="shared" si="12"/>
        <v>0</v>
      </c>
      <c r="G73" s="31"/>
      <c r="H73" s="25" t="s">
        <v>1139</v>
      </c>
      <c r="I73" s="16">
        <f t="shared" si="13"/>
        <v>0</v>
      </c>
      <c r="J73" s="16">
        <f t="shared" si="10"/>
        <v>0</v>
      </c>
      <c r="K73" s="16">
        <v>2</v>
      </c>
      <c r="L73" s="16">
        <v>1</v>
      </c>
      <c r="M73" s="16">
        <v>3</v>
      </c>
      <c r="N73" s="16">
        <f t="shared" si="8"/>
        <v>2</v>
      </c>
      <c r="O73" s="16" t="s">
        <v>594</v>
      </c>
      <c r="P73" s="16"/>
      <c r="T73" s="80"/>
      <c r="U73" s="80"/>
      <c r="V73" s="80" t="str">
        <f t="shared" si="11"/>
        <v/>
      </c>
      <c r="W73" s="80" t="str">
        <f t="shared" si="14"/>
        <v/>
      </c>
      <c r="X73" s="80"/>
      <c r="Y73" s="80"/>
      <c r="Z73" s="80"/>
      <c r="AA73" s="245"/>
      <c r="AB73" s="168"/>
    </row>
    <row r="74" spans="1:28" s="12" customFormat="1" ht="27.75" customHeight="1" x14ac:dyDescent="0.2">
      <c r="A74" s="16"/>
      <c r="B74" s="32" t="s">
        <v>150</v>
      </c>
      <c r="C74" s="163" t="s">
        <v>1249</v>
      </c>
      <c r="D74" s="16" t="s">
        <v>1364</v>
      </c>
      <c r="E74" s="16"/>
      <c r="F74" s="31">
        <f t="shared" si="12"/>
        <v>0</v>
      </c>
      <c r="G74" s="31"/>
      <c r="H74" s="25" t="s">
        <v>1137</v>
      </c>
      <c r="I74" s="16">
        <f t="shared" si="13"/>
        <v>0</v>
      </c>
      <c r="J74" s="16">
        <f t="shared" si="10"/>
        <v>0</v>
      </c>
      <c r="K74" s="16">
        <v>1</v>
      </c>
      <c r="L74" s="16">
        <v>1</v>
      </c>
      <c r="M74" s="16">
        <v>2</v>
      </c>
      <c r="N74" s="16">
        <f t="shared" si="8"/>
        <v>1</v>
      </c>
      <c r="O74" s="16" t="s">
        <v>594</v>
      </c>
      <c r="P74" s="16"/>
      <c r="T74" s="80"/>
      <c r="U74" s="80"/>
      <c r="V74" s="80" t="str">
        <f t="shared" si="11"/>
        <v/>
      </c>
      <c r="W74" s="80" t="str">
        <f t="shared" si="14"/>
        <v/>
      </c>
      <c r="X74" s="80"/>
      <c r="Y74" s="80"/>
      <c r="Z74" s="80"/>
      <c r="AA74" s="246"/>
      <c r="AB74" s="168"/>
    </row>
    <row r="75" spans="1:28" s="12" customFormat="1" ht="27.75" customHeight="1" x14ac:dyDescent="0.2">
      <c r="A75" s="16"/>
      <c r="B75" s="32" t="s">
        <v>150</v>
      </c>
      <c r="C75" s="90" t="s">
        <v>1248</v>
      </c>
      <c r="D75" s="16" t="s">
        <v>736</v>
      </c>
      <c r="E75" s="16"/>
      <c r="F75" s="31">
        <f t="shared" si="12"/>
        <v>0</v>
      </c>
      <c r="G75" s="31"/>
      <c r="H75" s="25" t="s">
        <v>1137</v>
      </c>
      <c r="I75" s="16">
        <f t="shared" si="13"/>
        <v>0</v>
      </c>
      <c r="J75" s="16">
        <f t="shared" si="10"/>
        <v>0</v>
      </c>
      <c r="K75" s="16">
        <v>2</v>
      </c>
      <c r="L75" s="16">
        <v>1</v>
      </c>
      <c r="M75" s="16">
        <v>2</v>
      </c>
      <c r="N75" s="16">
        <f t="shared" si="8"/>
        <v>2</v>
      </c>
      <c r="O75" s="16" t="s">
        <v>594</v>
      </c>
      <c r="P75" s="16"/>
      <c r="T75" s="80"/>
      <c r="U75" s="80"/>
      <c r="V75" s="80" t="str">
        <f t="shared" si="11"/>
        <v/>
      </c>
      <c r="W75" s="244" t="str">
        <f t="shared" si="14"/>
        <v/>
      </c>
      <c r="X75" s="80"/>
      <c r="Y75" s="244"/>
      <c r="Z75" s="80"/>
      <c r="AA75" s="245"/>
      <c r="AB75" s="168"/>
    </row>
    <row r="76" spans="1:28" s="12" customFormat="1" ht="27.75" customHeight="1" x14ac:dyDescent="0.2">
      <c r="A76" s="16"/>
      <c r="B76" s="32" t="s">
        <v>150</v>
      </c>
      <c r="C76" s="248" t="s">
        <v>1253</v>
      </c>
      <c r="D76" s="16" t="s">
        <v>737</v>
      </c>
      <c r="E76" s="16"/>
      <c r="F76" s="31">
        <f t="shared" si="12"/>
        <v>0</v>
      </c>
      <c r="G76" s="31"/>
      <c r="H76" s="25" t="s">
        <v>1139</v>
      </c>
      <c r="I76" s="16">
        <f t="shared" si="13"/>
        <v>0</v>
      </c>
      <c r="J76" s="16">
        <f t="shared" si="10"/>
        <v>0</v>
      </c>
      <c r="K76" s="16">
        <v>1</v>
      </c>
      <c r="L76" s="16">
        <v>1</v>
      </c>
      <c r="M76" s="16">
        <v>2</v>
      </c>
      <c r="N76" s="16">
        <f t="shared" si="8"/>
        <v>1</v>
      </c>
      <c r="O76" s="16" t="s">
        <v>594</v>
      </c>
      <c r="P76" s="16"/>
      <c r="T76" s="80"/>
      <c r="U76" s="80"/>
      <c r="V76" s="80" t="str">
        <f t="shared" si="11"/>
        <v/>
      </c>
      <c r="W76" s="244" t="str">
        <f t="shared" si="14"/>
        <v/>
      </c>
      <c r="X76" s="80"/>
      <c r="Y76" s="244"/>
      <c r="Z76" s="80"/>
      <c r="AA76" s="246"/>
      <c r="AB76" s="168"/>
    </row>
    <row r="77" spans="1:28" s="12" customFormat="1" ht="27.75" customHeight="1" x14ac:dyDescent="0.25">
      <c r="A77" s="16"/>
      <c r="B77" s="32" t="s">
        <v>778</v>
      </c>
      <c r="C77" s="87" t="s">
        <v>1311</v>
      </c>
      <c r="D77" s="16" t="s">
        <v>1095</v>
      </c>
      <c r="E77" s="16"/>
      <c r="F77" s="31">
        <v>1955.23</v>
      </c>
      <c r="G77" s="31"/>
      <c r="H77" s="25" t="s">
        <v>1137</v>
      </c>
      <c r="I77" s="16">
        <f t="shared" si="13"/>
        <v>0</v>
      </c>
      <c r="J77" s="16">
        <f t="shared" si="10"/>
        <v>0</v>
      </c>
      <c r="K77" s="16">
        <v>1</v>
      </c>
      <c r="L77" s="16">
        <v>1</v>
      </c>
      <c r="M77" s="16">
        <v>2</v>
      </c>
      <c r="N77" s="16">
        <f t="shared" si="8"/>
        <v>1</v>
      </c>
      <c r="O77" s="16" t="s">
        <v>594</v>
      </c>
      <c r="P77" s="16"/>
      <c r="Q77"/>
      <c r="R77"/>
      <c r="S77"/>
      <c r="T77" s="80"/>
      <c r="U77" s="244"/>
      <c r="V77" s="80"/>
      <c r="W77" s="244"/>
      <c r="X77" s="80"/>
      <c r="Y77" s="244"/>
      <c r="Z77" s="80"/>
      <c r="AA77" s="245"/>
      <c r="AB77" s="244"/>
    </row>
    <row r="78" spans="1:28" s="12" customFormat="1" ht="27.75" customHeight="1" x14ac:dyDescent="0.2">
      <c r="A78" s="16"/>
      <c r="B78" s="32" t="s">
        <v>150</v>
      </c>
      <c r="C78" s="248" t="s">
        <v>1321</v>
      </c>
      <c r="D78" s="16" t="s">
        <v>892</v>
      </c>
      <c r="E78" s="16"/>
      <c r="F78" s="31">
        <f>G78*$C$184</f>
        <v>0</v>
      </c>
      <c r="G78" s="31"/>
      <c r="H78" s="25" t="s">
        <v>1137</v>
      </c>
      <c r="I78" s="16">
        <f t="shared" si="13"/>
        <v>0</v>
      </c>
      <c r="J78" s="16">
        <f t="shared" si="10"/>
        <v>0</v>
      </c>
      <c r="K78" s="16">
        <v>1</v>
      </c>
      <c r="L78" s="16">
        <v>1</v>
      </c>
      <c r="M78" s="16">
        <v>4</v>
      </c>
      <c r="N78" s="16">
        <f t="shared" si="8"/>
        <v>1</v>
      </c>
      <c r="O78" s="16" t="s">
        <v>594</v>
      </c>
      <c r="P78" s="16"/>
      <c r="T78" s="80"/>
      <c r="U78" s="80"/>
      <c r="V78" s="80" t="str">
        <f>IFERROR((VLOOKUP($U$9:$U$159,$C$9:$D$183,2,FALSE)),"")</f>
        <v/>
      </c>
      <c r="W78" s="80" t="str">
        <f>IFERROR((VLOOKUP(V78:V210,$D$9:$F$183,2,FALSE)),"")</f>
        <v/>
      </c>
      <c r="X78" s="80"/>
      <c r="Y78" s="80"/>
      <c r="Z78" s="80"/>
      <c r="AA78" s="246"/>
      <c r="AB78" s="243"/>
    </row>
    <row r="79" spans="1:28" s="12" customFormat="1" ht="27.75" customHeight="1" x14ac:dyDescent="0.25">
      <c r="A79" s="16"/>
      <c r="B79" s="32" t="s">
        <v>778</v>
      </c>
      <c r="C79" s="87" t="s">
        <v>1283</v>
      </c>
      <c r="D79" s="16" t="s">
        <v>1100</v>
      </c>
      <c r="E79" s="16" t="s">
        <v>1034</v>
      </c>
      <c r="F79" s="31"/>
      <c r="G79" s="31"/>
      <c r="H79" s="61" t="s">
        <v>1140</v>
      </c>
      <c r="I79" s="16">
        <f t="shared" si="13"/>
        <v>0</v>
      </c>
      <c r="J79" s="16">
        <f t="shared" si="10"/>
        <v>0</v>
      </c>
      <c r="K79" s="16">
        <v>1</v>
      </c>
      <c r="L79" s="16">
        <v>1</v>
      </c>
      <c r="M79" s="16">
        <v>2</v>
      </c>
      <c r="N79" s="16">
        <f t="shared" si="8"/>
        <v>1</v>
      </c>
      <c r="O79" s="16" t="s">
        <v>594</v>
      </c>
      <c r="P79" s="38"/>
      <c r="Q79"/>
      <c r="R79"/>
      <c r="S79"/>
      <c r="T79" s="80"/>
      <c r="U79" s="80"/>
      <c r="V79" s="80"/>
      <c r="W79" s="80"/>
      <c r="X79" s="80"/>
      <c r="Y79" s="80"/>
      <c r="Z79" s="80"/>
      <c r="AA79" s="245"/>
      <c r="AB79" s="244"/>
    </row>
    <row r="80" spans="1:28" s="12" customFormat="1" ht="27.75" customHeight="1" x14ac:dyDescent="0.2">
      <c r="A80" s="16"/>
      <c r="B80" s="32" t="s">
        <v>816</v>
      </c>
      <c r="C80" s="90" t="s">
        <v>1263</v>
      </c>
      <c r="D80" s="16" t="s">
        <v>753</v>
      </c>
      <c r="E80" s="16" t="s">
        <v>1152</v>
      </c>
      <c r="F80" s="31">
        <v>6003</v>
      </c>
      <c r="G80" s="31"/>
      <c r="H80" s="25" t="s">
        <v>1139</v>
      </c>
      <c r="I80" s="16">
        <f t="shared" si="13"/>
        <v>0</v>
      </c>
      <c r="J80" s="16">
        <f t="shared" si="10"/>
        <v>0</v>
      </c>
      <c r="K80" s="16">
        <v>2</v>
      </c>
      <c r="L80" s="16">
        <v>1</v>
      </c>
      <c r="M80" s="16">
        <v>2</v>
      </c>
      <c r="N80" s="16">
        <f t="shared" si="8"/>
        <v>2</v>
      </c>
      <c r="O80" s="16" t="s">
        <v>594</v>
      </c>
      <c r="P80" s="16"/>
      <c r="T80" s="80"/>
      <c r="U80" s="244"/>
      <c r="V80" s="80" t="str">
        <f t="shared" ref="V80:V88" si="15">IFERROR((VLOOKUP($U$9:$U$159,$C$9:$D$183,2,FALSE)),"")</f>
        <v/>
      </c>
      <c r="W80" s="244" t="str">
        <f t="shared" ref="W80:W88" si="16">IFERROR((VLOOKUP(V80:V212,$D$9:$F$183,2,FALSE)),"")</f>
        <v/>
      </c>
      <c r="X80" s="80"/>
      <c r="Y80" s="244"/>
      <c r="Z80" s="80"/>
      <c r="AA80" s="246"/>
      <c r="AB80" s="243"/>
    </row>
    <row r="81" spans="1:28" s="12" customFormat="1" ht="27.75" customHeight="1" x14ac:dyDescent="0.2">
      <c r="A81" s="39" t="s">
        <v>911</v>
      </c>
      <c r="B81" s="32" t="s">
        <v>150</v>
      </c>
      <c r="C81" s="24" t="s">
        <v>1310</v>
      </c>
      <c r="D81" s="16" t="s">
        <v>992</v>
      </c>
      <c r="E81" s="16"/>
      <c r="F81" s="31">
        <v>1673</v>
      </c>
      <c r="G81" s="31"/>
      <c r="H81" s="25" t="s">
        <v>1228</v>
      </c>
      <c r="I81" s="16">
        <f t="shared" si="13"/>
        <v>0</v>
      </c>
      <c r="J81" s="16">
        <f t="shared" si="10"/>
        <v>0</v>
      </c>
      <c r="K81" s="16">
        <v>3</v>
      </c>
      <c r="L81" s="16">
        <v>1</v>
      </c>
      <c r="M81" s="16">
        <v>2</v>
      </c>
      <c r="N81" s="16">
        <f t="shared" si="8"/>
        <v>3</v>
      </c>
      <c r="O81" s="16" t="s">
        <v>740</v>
      </c>
      <c r="P81" s="16"/>
      <c r="T81" s="80"/>
      <c r="U81" s="80"/>
      <c r="V81" s="80" t="str">
        <f t="shared" si="15"/>
        <v/>
      </c>
      <c r="W81" s="80" t="str">
        <f t="shared" si="16"/>
        <v/>
      </c>
      <c r="X81" s="80"/>
      <c r="Y81" s="80"/>
      <c r="Z81" s="80"/>
      <c r="AA81" s="245"/>
      <c r="AB81" s="168"/>
    </row>
    <row r="82" spans="1:28" s="12" customFormat="1" ht="27.75" customHeight="1" x14ac:dyDescent="0.2">
      <c r="A82" s="39" t="s">
        <v>911</v>
      </c>
      <c r="B82" s="32" t="s">
        <v>150</v>
      </c>
      <c r="C82" s="163" t="s">
        <v>1274</v>
      </c>
      <c r="D82" s="16" t="s">
        <v>886</v>
      </c>
      <c r="E82" s="16" t="s">
        <v>1149</v>
      </c>
      <c r="F82" s="31">
        <f>G82*$C$184</f>
        <v>0</v>
      </c>
      <c r="G82" s="31"/>
      <c r="H82" s="25" t="s">
        <v>1228</v>
      </c>
      <c r="I82" s="16">
        <f t="shared" si="13"/>
        <v>0</v>
      </c>
      <c r="J82" s="16">
        <f t="shared" si="10"/>
        <v>0</v>
      </c>
      <c r="K82" s="16">
        <v>2</v>
      </c>
      <c r="L82" s="16">
        <v>1</v>
      </c>
      <c r="M82" s="16">
        <v>2</v>
      </c>
      <c r="N82" s="16">
        <f t="shared" si="8"/>
        <v>2</v>
      </c>
      <c r="O82" s="16" t="s">
        <v>740</v>
      </c>
      <c r="P82" s="16"/>
      <c r="T82" s="80"/>
      <c r="U82" s="80"/>
      <c r="V82" s="80" t="str">
        <f t="shared" si="15"/>
        <v/>
      </c>
      <c r="W82" s="80" t="str">
        <f t="shared" si="16"/>
        <v/>
      </c>
      <c r="X82" s="80"/>
      <c r="Y82" s="80"/>
      <c r="Z82" s="80"/>
      <c r="AA82" s="246"/>
      <c r="AB82" s="168"/>
    </row>
    <row r="83" spans="1:28" s="12" customFormat="1" ht="27.75" customHeight="1" x14ac:dyDescent="0.2">
      <c r="A83" s="39" t="s">
        <v>911</v>
      </c>
      <c r="B83" s="32" t="s">
        <v>150</v>
      </c>
      <c r="C83" s="163" t="s">
        <v>1304</v>
      </c>
      <c r="D83" s="16" t="s">
        <v>603</v>
      </c>
      <c r="E83" s="16"/>
      <c r="F83" s="31">
        <v>1568</v>
      </c>
      <c r="G83" s="31"/>
      <c r="H83" s="25" t="s">
        <v>1228</v>
      </c>
      <c r="I83" s="16">
        <f t="shared" si="13"/>
        <v>0</v>
      </c>
      <c r="J83" s="16">
        <f t="shared" si="10"/>
        <v>0</v>
      </c>
      <c r="K83" s="16">
        <v>3</v>
      </c>
      <c r="L83" s="16">
        <v>1</v>
      </c>
      <c r="M83" s="16">
        <v>3</v>
      </c>
      <c r="N83" s="16">
        <f t="shared" si="8"/>
        <v>3</v>
      </c>
      <c r="O83" s="16" t="s">
        <v>740</v>
      </c>
      <c r="P83" s="16"/>
      <c r="T83" s="80"/>
      <c r="U83" s="80"/>
      <c r="V83" s="80" t="str">
        <f t="shared" si="15"/>
        <v/>
      </c>
      <c r="W83" s="80" t="str">
        <f t="shared" si="16"/>
        <v/>
      </c>
      <c r="X83" s="80"/>
      <c r="Y83" s="80"/>
      <c r="Z83" s="80"/>
      <c r="AA83" s="245"/>
      <c r="AB83" s="243"/>
    </row>
    <row r="84" spans="1:28" s="12" customFormat="1" ht="27.75" customHeight="1" x14ac:dyDescent="0.2">
      <c r="A84" s="39" t="s">
        <v>911</v>
      </c>
      <c r="B84" s="32" t="s">
        <v>150</v>
      </c>
      <c r="C84" s="248" t="s">
        <v>1308</v>
      </c>
      <c r="D84" s="16" t="s">
        <v>962</v>
      </c>
      <c r="E84" s="16"/>
      <c r="F84" s="31">
        <v>3601.5</v>
      </c>
      <c r="G84" s="31"/>
      <c r="H84" s="25" t="s">
        <v>1228</v>
      </c>
      <c r="I84" s="16">
        <f t="shared" si="13"/>
        <v>0</v>
      </c>
      <c r="J84" s="16">
        <f t="shared" si="10"/>
        <v>0</v>
      </c>
      <c r="K84" s="16">
        <v>2</v>
      </c>
      <c r="L84" s="16">
        <v>1</v>
      </c>
      <c r="M84" s="16">
        <v>2</v>
      </c>
      <c r="N84" s="16">
        <f t="shared" ref="N84:N115" si="17">K84+I84-J84</f>
        <v>2</v>
      </c>
      <c r="O84" s="16" t="s">
        <v>740</v>
      </c>
      <c r="P84" s="16"/>
      <c r="T84" s="80"/>
      <c r="U84" s="80"/>
      <c r="V84" s="80" t="str">
        <f t="shared" si="15"/>
        <v/>
      </c>
      <c r="W84" s="80" t="str">
        <f t="shared" si="16"/>
        <v/>
      </c>
      <c r="X84" s="80"/>
      <c r="Y84" s="80"/>
      <c r="Z84" s="80"/>
      <c r="AA84" s="246"/>
      <c r="AB84" s="243"/>
    </row>
    <row r="85" spans="1:28" s="12" customFormat="1" ht="27.75" customHeight="1" x14ac:dyDescent="0.2">
      <c r="A85" s="39" t="s">
        <v>911</v>
      </c>
      <c r="B85" s="32" t="s">
        <v>150</v>
      </c>
      <c r="C85" s="163" t="s">
        <v>1307</v>
      </c>
      <c r="D85" s="16" t="s">
        <v>746</v>
      </c>
      <c r="E85" s="16"/>
      <c r="F85" s="31">
        <f>G85*$C$184</f>
        <v>0</v>
      </c>
      <c r="G85" s="31">
        <v>80.22</v>
      </c>
      <c r="H85" s="25" t="s">
        <v>1228</v>
      </c>
      <c r="I85" s="16">
        <f t="shared" si="13"/>
        <v>0</v>
      </c>
      <c r="J85" s="16">
        <f t="shared" si="10"/>
        <v>0</v>
      </c>
      <c r="K85" s="16">
        <v>4</v>
      </c>
      <c r="L85" s="16">
        <v>1</v>
      </c>
      <c r="M85" s="16">
        <v>2</v>
      </c>
      <c r="N85" s="16">
        <f t="shared" si="17"/>
        <v>4</v>
      </c>
      <c r="O85" s="16" t="s">
        <v>740</v>
      </c>
      <c r="P85" s="16"/>
      <c r="T85" s="80"/>
      <c r="U85" s="80"/>
      <c r="V85" s="80" t="str">
        <f t="shared" si="15"/>
        <v/>
      </c>
      <c r="W85" s="80" t="str">
        <f t="shared" si="16"/>
        <v/>
      </c>
      <c r="X85" s="80"/>
      <c r="Y85" s="80"/>
      <c r="Z85" s="80"/>
      <c r="AA85" s="245"/>
      <c r="AB85" s="168"/>
    </row>
    <row r="86" spans="1:28" s="12" customFormat="1" ht="27.75" customHeight="1" x14ac:dyDescent="0.2">
      <c r="A86" s="16"/>
      <c r="B86" s="32" t="s">
        <v>150</v>
      </c>
      <c r="C86" s="163" t="s">
        <v>1442</v>
      </c>
      <c r="D86" s="16" t="s">
        <v>1099</v>
      </c>
      <c r="E86" s="16"/>
      <c r="F86" s="31">
        <f>G86*$C$184</f>
        <v>0</v>
      </c>
      <c r="G86" s="31"/>
      <c r="H86" s="61" t="s">
        <v>1137</v>
      </c>
      <c r="I86" s="16">
        <f t="shared" si="13"/>
        <v>0</v>
      </c>
      <c r="J86" s="16">
        <f t="shared" si="10"/>
        <v>0</v>
      </c>
      <c r="K86" s="16">
        <v>3</v>
      </c>
      <c r="L86" s="16">
        <v>1</v>
      </c>
      <c r="M86" s="16">
        <v>2</v>
      </c>
      <c r="N86" s="16">
        <f t="shared" si="17"/>
        <v>3</v>
      </c>
      <c r="O86" s="16" t="s">
        <v>740</v>
      </c>
      <c r="P86" s="16"/>
      <c r="T86" s="80"/>
      <c r="U86" s="80"/>
      <c r="V86" s="80" t="str">
        <f t="shared" si="15"/>
        <v/>
      </c>
      <c r="W86" s="80" t="str">
        <f t="shared" si="16"/>
        <v/>
      </c>
      <c r="X86" s="80"/>
      <c r="Y86" s="80"/>
      <c r="Z86" s="80"/>
      <c r="AA86" s="246"/>
      <c r="AB86" s="168"/>
    </row>
    <row r="87" spans="1:28" s="12" customFormat="1" ht="27.75" customHeight="1" x14ac:dyDescent="0.2">
      <c r="A87" s="16"/>
      <c r="B87" s="32" t="s">
        <v>150</v>
      </c>
      <c r="C87" s="248" t="s">
        <v>1256</v>
      </c>
      <c r="D87" s="16" t="s">
        <v>742</v>
      </c>
      <c r="E87" s="16"/>
      <c r="F87" s="31">
        <f>G87*$C$184</f>
        <v>0</v>
      </c>
      <c r="G87" s="31"/>
      <c r="H87" s="61" t="s">
        <v>1139</v>
      </c>
      <c r="I87" s="16">
        <f t="shared" si="13"/>
        <v>0</v>
      </c>
      <c r="J87" s="16">
        <f t="shared" si="10"/>
        <v>0</v>
      </c>
      <c r="K87" s="16">
        <v>3</v>
      </c>
      <c r="L87" s="16">
        <v>1</v>
      </c>
      <c r="M87" s="16">
        <v>2</v>
      </c>
      <c r="N87" s="16">
        <f t="shared" si="17"/>
        <v>3</v>
      </c>
      <c r="O87" s="16" t="s">
        <v>740</v>
      </c>
      <c r="P87" s="16"/>
      <c r="T87" s="80"/>
      <c r="U87" s="80"/>
      <c r="V87" s="80" t="str">
        <f t="shared" si="15"/>
        <v/>
      </c>
      <c r="W87" s="80" t="str">
        <f t="shared" si="16"/>
        <v/>
      </c>
      <c r="X87" s="80"/>
      <c r="Y87" s="80"/>
      <c r="Z87" s="80"/>
      <c r="AA87" s="245"/>
      <c r="AB87" s="243"/>
    </row>
    <row r="88" spans="1:28" s="12" customFormat="1" ht="27.75" customHeight="1" x14ac:dyDescent="0.2">
      <c r="A88" s="16"/>
      <c r="B88" s="32" t="s">
        <v>150</v>
      </c>
      <c r="C88" s="90" t="s">
        <v>1327</v>
      </c>
      <c r="D88" s="16" t="s">
        <v>1365</v>
      </c>
      <c r="E88" s="16"/>
      <c r="F88" s="31">
        <f>G88*$C$184</f>
        <v>0</v>
      </c>
      <c r="G88" s="31"/>
      <c r="H88" s="61" t="s">
        <v>1139</v>
      </c>
      <c r="I88" s="16">
        <f t="shared" si="13"/>
        <v>0</v>
      </c>
      <c r="J88" s="16">
        <f t="shared" si="10"/>
        <v>0</v>
      </c>
      <c r="K88" s="16">
        <v>1</v>
      </c>
      <c r="L88" s="16">
        <v>1</v>
      </c>
      <c r="M88" s="16">
        <v>2</v>
      </c>
      <c r="N88" s="16">
        <f t="shared" si="17"/>
        <v>1</v>
      </c>
      <c r="O88" s="16" t="s">
        <v>740</v>
      </c>
      <c r="P88" s="16"/>
      <c r="T88" s="80"/>
      <c r="U88" s="80"/>
      <c r="V88" s="80" t="str">
        <f t="shared" si="15"/>
        <v/>
      </c>
      <c r="W88" s="80" t="str">
        <f t="shared" si="16"/>
        <v/>
      </c>
      <c r="X88" s="80"/>
      <c r="Y88" s="80"/>
      <c r="Z88" s="80"/>
      <c r="AA88" s="246"/>
      <c r="AB88" s="168"/>
    </row>
    <row r="89" spans="1:28" s="12" customFormat="1" ht="27.75" customHeight="1" x14ac:dyDescent="0.25">
      <c r="A89" s="16"/>
      <c r="B89" s="32" t="s">
        <v>778</v>
      </c>
      <c r="C89" s="16" t="s">
        <v>1415</v>
      </c>
      <c r="D89" s="16" t="s">
        <v>1345</v>
      </c>
      <c r="E89" s="16"/>
      <c r="F89" s="138">
        <v>1294.04</v>
      </c>
      <c r="G89" s="16"/>
      <c r="H89" s="248" t="s">
        <v>1137</v>
      </c>
      <c r="I89" s="16">
        <f t="shared" si="13"/>
        <v>0</v>
      </c>
      <c r="J89" s="16">
        <f t="shared" si="10"/>
        <v>0</v>
      </c>
      <c r="K89" s="16">
        <v>1</v>
      </c>
      <c r="L89" s="16">
        <v>1</v>
      </c>
      <c r="M89" s="16">
        <v>2</v>
      </c>
      <c r="N89" s="16">
        <f t="shared" si="17"/>
        <v>1</v>
      </c>
      <c r="O89" s="16" t="s">
        <v>740</v>
      </c>
      <c r="P89" s="38"/>
      <c r="Q89"/>
      <c r="R89"/>
      <c r="S89"/>
      <c r="T89" s="80"/>
      <c r="U89" s="80"/>
      <c r="V89" s="80"/>
      <c r="W89" s="80"/>
      <c r="X89" s="80"/>
      <c r="Y89" s="80"/>
      <c r="Z89" s="80"/>
      <c r="AA89" s="245"/>
      <c r="AB89" s="244"/>
    </row>
    <row r="90" spans="1:28" s="12" customFormat="1" ht="27.75" customHeight="1" x14ac:dyDescent="0.2">
      <c r="A90" s="16"/>
      <c r="B90" s="32" t="s">
        <v>150</v>
      </c>
      <c r="C90" s="248" t="s">
        <v>1251</v>
      </c>
      <c r="D90" s="16" t="s">
        <v>743</v>
      </c>
      <c r="E90" s="16"/>
      <c r="F90" s="31">
        <f>G90*$C$184</f>
        <v>0</v>
      </c>
      <c r="G90" s="31"/>
      <c r="H90" s="61" t="s">
        <v>1139</v>
      </c>
      <c r="I90" s="16">
        <f t="shared" si="13"/>
        <v>0</v>
      </c>
      <c r="J90" s="16">
        <f t="shared" si="10"/>
        <v>0</v>
      </c>
      <c r="K90" s="16">
        <v>2</v>
      </c>
      <c r="L90" s="16">
        <v>1</v>
      </c>
      <c r="M90" s="16">
        <v>2</v>
      </c>
      <c r="N90" s="16">
        <f t="shared" si="17"/>
        <v>2</v>
      </c>
      <c r="O90" s="16" t="s">
        <v>740</v>
      </c>
      <c r="P90" s="16"/>
      <c r="T90" s="80"/>
      <c r="U90" s="80"/>
      <c r="V90" s="80" t="str">
        <f>IFERROR((VLOOKUP($U$9:$U$159,$C$9:$D$183,2,FALSE)),"")</f>
        <v/>
      </c>
      <c r="W90" s="80" t="str">
        <f>IFERROR((VLOOKUP(V90:V222,$D$9:$F$183,2,FALSE)),"")</f>
        <v/>
      </c>
      <c r="X90" s="80"/>
      <c r="Y90" s="80"/>
      <c r="Z90" s="80"/>
      <c r="AA90" s="246"/>
      <c r="AB90" s="243"/>
    </row>
    <row r="91" spans="1:28" s="12" customFormat="1" ht="27.75" customHeight="1" x14ac:dyDescent="0.25">
      <c r="A91" s="16"/>
      <c r="B91" s="32" t="s">
        <v>778</v>
      </c>
      <c r="C91" s="163" t="s">
        <v>1337</v>
      </c>
      <c r="D91" s="16" t="s">
        <v>1085</v>
      </c>
      <c r="E91" s="16"/>
      <c r="F91" s="31" t="e">
        <f>G91*#REF!</f>
        <v>#REF!</v>
      </c>
      <c r="G91" s="31"/>
      <c r="H91" s="61" t="s">
        <v>1137</v>
      </c>
      <c r="I91" s="16">
        <f t="shared" si="13"/>
        <v>0</v>
      </c>
      <c r="J91" s="16">
        <f t="shared" si="10"/>
        <v>0</v>
      </c>
      <c r="K91" s="16">
        <v>2</v>
      </c>
      <c r="L91" s="16">
        <v>1</v>
      </c>
      <c r="M91" s="16">
        <v>2</v>
      </c>
      <c r="N91" s="16">
        <f t="shared" si="17"/>
        <v>2</v>
      </c>
      <c r="O91" s="16" t="s">
        <v>740</v>
      </c>
      <c r="P91" s="16"/>
      <c r="Q91"/>
      <c r="R91"/>
      <c r="S91"/>
      <c r="T91" s="80"/>
      <c r="U91" s="80"/>
      <c r="V91" s="80"/>
      <c r="W91" s="80"/>
      <c r="X91" s="80"/>
      <c r="Y91" s="80"/>
      <c r="Z91" s="80"/>
      <c r="AA91" s="245"/>
      <c r="AB91" s="244"/>
    </row>
    <row r="92" spans="1:28" s="12" customFormat="1" ht="27.75" customHeight="1" x14ac:dyDescent="0.2">
      <c r="A92" s="39" t="s">
        <v>911</v>
      </c>
      <c r="B92" s="32" t="s">
        <v>150</v>
      </c>
      <c r="C92" s="248" t="s">
        <v>1265</v>
      </c>
      <c r="D92" s="16" t="s">
        <v>747</v>
      </c>
      <c r="E92" s="16"/>
      <c r="F92" s="31">
        <f>G92*$C$184</f>
        <v>0</v>
      </c>
      <c r="G92" s="31"/>
      <c r="H92" s="25" t="s">
        <v>1228</v>
      </c>
      <c r="I92" s="16">
        <f t="shared" si="13"/>
        <v>0</v>
      </c>
      <c r="J92" s="16">
        <f t="shared" ref="J92:J112" si="18">+SUMIFS($X$9:$X$159,$T$9:$T$159,"SALIDA",$U$9:$U$159,C92)</f>
        <v>0</v>
      </c>
      <c r="K92" s="16">
        <v>5</v>
      </c>
      <c r="L92" s="16">
        <v>1</v>
      </c>
      <c r="M92" s="16">
        <v>2</v>
      </c>
      <c r="N92" s="16">
        <f t="shared" si="17"/>
        <v>5</v>
      </c>
      <c r="O92" s="16" t="s">
        <v>740</v>
      </c>
      <c r="P92" s="16"/>
      <c r="T92" s="80"/>
      <c r="U92" s="80"/>
      <c r="V92" s="80" t="str">
        <f>IFERROR((VLOOKUP($U$9:$U$159,$C$9:$D$183,2,FALSE)),"")</f>
        <v/>
      </c>
      <c r="W92" s="80" t="str">
        <f>IFERROR((VLOOKUP(V92:V224,$D$9:$F$183,2,FALSE)),"")</f>
        <v/>
      </c>
      <c r="X92" s="80"/>
      <c r="Y92" s="80"/>
      <c r="Z92" s="80"/>
      <c r="AA92" s="246"/>
      <c r="AB92" s="243"/>
    </row>
    <row r="93" spans="1:28" s="12" customFormat="1" ht="27.75" customHeight="1" x14ac:dyDescent="0.25">
      <c r="A93" s="16"/>
      <c r="B93" s="32" t="s">
        <v>778</v>
      </c>
      <c r="C93" s="163" t="s">
        <v>1334</v>
      </c>
      <c r="D93" s="16" t="s">
        <v>1075</v>
      </c>
      <c r="E93" s="16"/>
      <c r="F93" s="16"/>
      <c r="G93" s="31"/>
      <c r="H93" s="25" t="s">
        <v>1137</v>
      </c>
      <c r="I93" s="16">
        <f t="shared" si="13"/>
        <v>0</v>
      </c>
      <c r="J93" s="16">
        <f t="shared" si="18"/>
        <v>0</v>
      </c>
      <c r="K93" s="16">
        <v>2</v>
      </c>
      <c r="L93" s="16">
        <v>1</v>
      </c>
      <c r="M93" s="16">
        <v>2</v>
      </c>
      <c r="N93" s="16">
        <f t="shared" si="17"/>
        <v>2</v>
      </c>
      <c r="O93" s="16" t="s">
        <v>740</v>
      </c>
      <c r="P93" s="16"/>
      <c r="Q93"/>
      <c r="R93"/>
      <c r="S93"/>
      <c r="T93" s="80"/>
      <c r="U93" s="80"/>
      <c r="V93" s="80"/>
      <c r="W93" s="80"/>
      <c r="X93" s="80"/>
      <c r="Y93" s="80"/>
      <c r="Z93" s="80"/>
      <c r="AA93" s="245"/>
      <c r="AB93" s="244"/>
    </row>
    <row r="94" spans="1:28" s="12" customFormat="1" ht="27.75" customHeight="1" x14ac:dyDescent="0.2">
      <c r="A94" s="16"/>
      <c r="B94" s="32" t="s">
        <v>150</v>
      </c>
      <c r="C94" s="163" t="s">
        <v>1255</v>
      </c>
      <c r="D94" s="16" t="s">
        <v>741</v>
      </c>
      <c r="E94" s="16"/>
      <c r="F94" s="31">
        <f>G94*$C$184</f>
        <v>0</v>
      </c>
      <c r="G94" s="31"/>
      <c r="H94" s="25" t="s">
        <v>1137</v>
      </c>
      <c r="I94" s="16">
        <f t="shared" si="13"/>
        <v>0</v>
      </c>
      <c r="J94" s="16">
        <f t="shared" si="18"/>
        <v>0</v>
      </c>
      <c r="K94" s="16">
        <v>2</v>
      </c>
      <c r="L94" s="16">
        <v>1</v>
      </c>
      <c r="M94" s="16">
        <v>2</v>
      </c>
      <c r="N94" s="16">
        <f t="shared" si="17"/>
        <v>2</v>
      </c>
      <c r="O94" s="16" t="s">
        <v>740</v>
      </c>
      <c r="P94" s="16"/>
      <c r="T94" s="80"/>
      <c r="U94" s="80"/>
      <c r="V94" s="80" t="str">
        <f>IFERROR((VLOOKUP($U$9:$U$159,$C$9:$D$183,2,FALSE)),"")</f>
        <v/>
      </c>
      <c r="W94" s="80" t="str">
        <f>IFERROR((VLOOKUP(V94:V226,$D$9:$F$183,2,FALSE)),"")</f>
        <v/>
      </c>
      <c r="X94" s="80"/>
      <c r="Y94" s="80"/>
      <c r="Z94" s="80"/>
      <c r="AA94" s="246"/>
      <c r="AB94" s="243"/>
    </row>
    <row r="95" spans="1:28" s="12" customFormat="1" ht="27.75" customHeight="1" x14ac:dyDescent="0.2">
      <c r="A95" s="16"/>
      <c r="B95" s="32" t="s">
        <v>150</v>
      </c>
      <c r="C95" s="90" t="s">
        <v>1284</v>
      </c>
      <c r="D95" s="16" t="s">
        <v>1189</v>
      </c>
      <c r="E95" s="16"/>
      <c r="F95" s="31">
        <f>G95*$C$184</f>
        <v>0</v>
      </c>
      <c r="G95" s="31"/>
      <c r="H95" s="25" t="s">
        <v>1137</v>
      </c>
      <c r="I95" s="16">
        <f t="shared" si="13"/>
        <v>0</v>
      </c>
      <c r="J95" s="16">
        <f t="shared" si="18"/>
        <v>0</v>
      </c>
      <c r="K95" s="16">
        <v>3</v>
      </c>
      <c r="L95" s="16">
        <v>1</v>
      </c>
      <c r="M95" s="16">
        <v>2</v>
      </c>
      <c r="N95" s="16">
        <f t="shared" si="17"/>
        <v>3</v>
      </c>
      <c r="O95" s="16" t="s">
        <v>740</v>
      </c>
      <c r="P95" s="16"/>
      <c r="T95" s="80"/>
      <c r="U95" s="80"/>
      <c r="V95" s="80" t="str">
        <f>IFERROR((VLOOKUP($U$9:$U$159,$C$9:$D$183,2,FALSE)),"")</f>
        <v/>
      </c>
      <c r="W95" s="80" t="str">
        <f>IFERROR((VLOOKUP(V95:V227,$D$9:$F$183,2,FALSE)),"")</f>
        <v/>
      </c>
      <c r="X95" s="80"/>
      <c r="Y95" s="80"/>
      <c r="Z95" s="80"/>
      <c r="AA95" s="245"/>
      <c r="AB95" s="168"/>
    </row>
    <row r="96" spans="1:28" s="12" customFormat="1" ht="27.75" customHeight="1" x14ac:dyDescent="0.2">
      <c r="A96" s="16"/>
      <c r="B96" s="32" t="s">
        <v>150</v>
      </c>
      <c r="C96" s="163" t="s">
        <v>1322</v>
      </c>
      <c r="D96" s="16" t="s">
        <v>942</v>
      </c>
      <c r="E96" s="16"/>
      <c r="F96" s="31">
        <f>G96*$C$184</f>
        <v>0</v>
      </c>
      <c r="G96" s="31"/>
      <c r="H96" s="25" t="s">
        <v>1139</v>
      </c>
      <c r="I96" s="16">
        <f t="shared" si="13"/>
        <v>0</v>
      </c>
      <c r="J96" s="16">
        <f t="shared" si="18"/>
        <v>0</v>
      </c>
      <c r="K96" s="16">
        <v>2</v>
      </c>
      <c r="L96" s="16">
        <v>1</v>
      </c>
      <c r="M96" s="16">
        <v>2</v>
      </c>
      <c r="N96" s="16">
        <f t="shared" si="17"/>
        <v>2</v>
      </c>
      <c r="O96" s="16" t="s">
        <v>740</v>
      </c>
      <c r="P96" s="16"/>
      <c r="T96" s="80"/>
      <c r="U96" s="80"/>
      <c r="V96" s="80" t="str">
        <f>IFERROR((VLOOKUP($U$9:$U$159,$C$9:$D$183,2,FALSE)),"")</f>
        <v/>
      </c>
      <c r="W96" s="244" t="str">
        <f>IFERROR((VLOOKUP(V96:V228,$D$9:$F$183,2,FALSE)),"")</f>
        <v/>
      </c>
      <c r="X96" s="80"/>
      <c r="Y96" s="244"/>
      <c r="Z96" s="80"/>
      <c r="AA96" s="246"/>
      <c r="AB96" s="168"/>
    </row>
    <row r="97" spans="1:28" s="12" customFormat="1" ht="27.75" customHeight="1" x14ac:dyDescent="0.2">
      <c r="A97" s="16"/>
      <c r="B97" s="32" t="s">
        <v>150</v>
      </c>
      <c r="C97" s="16" t="s">
        <v>1443</v>
      </c>
      <c r="D97" s="16" t="s">
        <v>735</v>
      </c>
      <c r="E97" s="16"/>
      <c r="F97" s="31">
        <f>G97*$C$184</f>
        <v>0</v>
      </c>
      <c r="G97" s="31"/>
      <c r="H97" s="25" t="s">
        <v>1139</v>
      </c>
      <c r="I97" s="16">
        <f t="shared" si="13"/>
        <v>0</v>
      </c>
      <c r="J97" s="16">
        <f t="shared" si="18"/>
        <v>0</v>
      </c>
      <c r="K97" s="16">
        <v>2</v>
      </c>
      <c r="L97" s="16">
        <v>1</v>
      </c>
      <c r="M97" s="16">
        <v>2</v>
      </c>
      <c r="N97" s="16">
        <f t="shared" si="17"/>
        <v>2</v>
      </c>
      <c r="O97" s="16" t="s">
        <v>740</v>
      </c>
      <c r="P97" s="16"/>
      <c r="T97" s="80"/>
      <c r="U97" s="80"/>
      <c r="V97" s="80" t="str">
        <f>IFERROR((VLOOKUP($U$9:$U$159,$C$9:$D$183,2,FALSE)),"")</f>
        <v/>
      </c>
      <c r="W97" s="80" t="str">
        <f>IFERROR((VLOOKUP(V97:V229,$D$9:$F$183,2,FALSE)),"")</f>
        <v/>
      </c>
      <c r="X97" s="80"/>
      <c r="Y97" s="80"/>
      <c r="Z97" s="80"/>
      <c r="AA97" s="245"/>
      <c r="AB97" s="168"/>
    </row>
    <row r="98" spans="1:28" s="12" customFormat="1" ht="27.75" customHeight="1" x14ac:dyDescent="0.25">
      <c r="A98" s="16"/>
      <c r="B98" s="16"/>
      <c r="C98" s="16" t="s">
        <v>854</v>
      </c>
      <c r="D98" s="16" t="s">
        <v>1447</v>
      </c>
      <c r="E98" s="16"/>
      <c r="F98" s="138"/>
      <c r="G98" s="16"/>
      <c r="H98" s="25" t="s">
        <v>1137</v>
      </c>
      <c r="I98" s="16">
        <f t="shared" si="13"/>
        <v>0</v>
      </c>
      <c r="J98" s="16">
        <f t="shared" si="18"/>
        <v>0</v>
      </c>
      <c r="K98" s="16">
        <v>3</v>
      </c>
      <c r="L98" s="16">
        <v>1</v>
      </c>
      <c r="M98" s="16">
        <v>2</v>
      </c>
      <c r="N98" s="16">
        <f t="shared" si="17"/>
        <v>3</v>
      </c>
      <c r="O98" s="16" t="s">
        <v>740</v>
      </c>
      <c r="P98" s="38"/>
      <c r="Q98"/>
      <c r="R98"/>
      <c r="S98"/>
      <c r="T98" s="80"/>
      <c r="U98" s="80"/>
      <c r="V98" s="80"/>
      <c r="W98" s="80"/>
      <c r="X98" s="80"/>
      <c r="Y98" s="80"/>
      <c r="Z98" s="80"/>
      <c r="AA98" s="246"/>
      <c r="AB98" s="244"/>
    </row>
    <row r="99" spans="1:28" s="12" customFormat="1" ht="27.75" customHeight="1" x14ac:dyDescent="0.2">
      <c r="A99" s="16"/>
      <c r="B99" s="32" t="s">
        <v>150</v>
      </c>
      <c r="C99" s="16" t="s">
        <v>1444</v>
      </c>
      <c r="D99" s="16" t="s">
        <v>739</v>
      </c>
      <c r="E99" s="16"/>
      <c r="F99" s="31">
        <f>G99*$C$184</f>
        <v>0</v>
      </c>
      <c r="G99" s="31"/>
      <c r="H99" s="61" t="s">
        <v>1137</v>
      </c>
      <c r="I99" s="16">
        <f t="shared" si="13"/>
        <v>0</v>
      </c>
      <c r="J99" s="16">
        <f t="shared" si="18"/>
        <v>0</v>
      </c>
      <c r="K99" s="16">
        <v>2</v>
      </c>
      <c r="L99" s="16">
        <v>1</v>
      </c>
      <c r="M99" s="16">
        <v>2</v>
      </c>
      <c r="N99" s="16">
        <f t="shared" si="17"/>
        <v>2</v>
      </c>
      <c r="O99" s="16" t="s">
        <v>740</v>
      </c>
      <c r="P99" s="16"/>
      <c r="T99" s="244"/>
      <c r="U99" s="244"/>
      <c r="V99" s="244" t="str">
        <f>IFERROR((VLOOKUP($U$9:$U$159,$C$9:$D$183,2,FALSE)),"")</f>
        <v/>
      </c>
      <c r="W99" s="244" t="str">
        <f>IFERROR((VLOOKUP(V99:V231,$D$9:$F$183,2,FALSE)),"")</f>
        <v/>
      </c>
      <c r="X99" s="244"/>
      <c r="Y99" s="244"/>
      <c r="Z99" s="244"/>
      <c r="AA99" s="246"/>
      <c r="AB99" s="243"/>
    </row>
    <row r="100" spans="1:28" s="12" customFormat="1" ht="27.75" customHeight="1" x14ac:dyDescent="0.2">
      <c r="A100" s="16"/>
      <c r="B100" s="32" t="s">
        <v>150</v>
      </c>
      <c r="C100" s="248" t="s">
        <v>1323</v>
      </c>
      <c r="D100" s="16" t="s">
        <v>943</v>
      </c>
      <c r="E100" s="16"/>
      <c r="F100" s="31">
        <f>G100*$C$184</f>
        <v>0</v>
      </c>
      <c r="G100" s="31"/>
      <c r="H100" s="61" t="s">
        <v>1137</v>
      </c>
      <c r="I100" s="16">
        <f t="shared" si="13"/>
        <v>0</v>
      </c>
      <c r="J100" s="16">
        <f t="shared" si="18"/>
        <v>0</v>
      </c>
      <c r="K100" s="16">
        <v>1</v>
      </c>
      <c r="L100" s="16">
        <v>1</v>
      </c>
      <c r="M100" s="16">
        <v>2</v>
      </c>
      <c r="N100" s="16">
        <f t="shared" si="17"/>
        <v>1</v>
      </c>
      <c r="O100" s="16" t="s">
        <v>740</v>
      </c>
      <c r="P100" s="16"/>
      <c r="T100" s="244"/>
      <c r="U100" s="244"/>
      <c r="V100" s="244" t="str">
        <f>IFERROR((VLOOKUP($U$9:$U$159,$C$9:$D$183,2,FALSE)),"")</f>
        <v/>
      </c>
      <c r="W100" s="244" t="str">
        <f>IFERROR((VLOOKUP(V100:V232,$D$9:$F$183,2,FALSE)),"")</f>
        <v/>
      </c>
      <c r="X100" s="244"/>
      <c r="Y100" s="244"/>
      <c r="Z100" s="244"/>
      <c r="AA100" s="245"/>
      <c r="AB100" s="243"/>
    </row>
    <row r="101" spans="1:28" s="12" customFormat="1" ht="27.75" customHeight="1" x14ac:dyDescent="0.2">
      <c r="A101" s="39" t="s">
        <v>911</v>
      </c>
      <c r="B101" s="32" t="s">
        <v>778</v>
      </c>
      <c r="C101" s="248" t="s">
        <v>1314</v>
      </c>
      <c r="D101" s="16" t="s">
        <v>809</v>
      </c>
      <c r="E101" s="16" t="s">
        <v>1152</v>
      </c>
      <c r="F101" s="31">
        <v>2000</v>
      </c>
      <c r="G101" s="31"/>
      <c r="H101" s="25" t="s">
        <v>1228</v>
      </c>
      <c r="I101" s="16">
        <f t="shared" si="13"/>
        <v>0</v>
      </c>
      <c r="J101" s="16">
        <f t="shared" si="18"/>
        <v>0</v>
      </c>
      <c r="K101" s="16">
        <v>3</v>
      </c>
      <c r="L101" s="16">
        <v>1</v>
      </c>
      <c r="M101" s="16">
        <v>2</v>
      </c>
      <c r="N101" s="16">
        <f t="shared" si="17"/>
        <v>3</v>
      </c>
      <c r="O101" s="16" t="s">
        <v>740</v>
      </c>
      <c r="P101" s="16"/>
      <c r="T101" s="80"/>
      <c r="U101" s="80"/>
      <c r="V101" s="80" t="str">
        <f>IFERROR((VLOOKUP($U$9:$U$159,$C$9:$D$183,2,FALSE)),"")</f>
        <v/>
      </c>
      <c r="W101" s="80" t="str">
        <f>IFERROR((VLOOKUP(V101:V233,$D$9:$F$183,2,FALSE)),"")</f>
        <v/>
      </c>
      <c r="X101" s="80"/>
      <c r="Y101" s="80"/>
      <c r="Z101" s="80"/>
      <c r="AA101" s="246"/>
      <c r="AB101" s="168"/>
    </row>
    <row r="102" spans="1:28" s="12" customFormat="1" ht="27.75" customHeight="1" x14ac:dyDescent="0.2">
      <c r="A102" s="16"/>
      <c r="B102" s="32" t="s">
        <v>150</v>
      </c>
      <c r="C102" s="90" t="s">
        <v>1257</v>
      </c>
      <c r="D102" s="16" t="s">
        <v>744</v>
      </c>
      <c r="E102" s="16"/>
      <c r="F102" s="31">
        <f>G102*$C$184</f>
        <v>0</v>
      </c>
      <c r="G102" s="31"/>
      <c r="H102" s="25" t="s">
        <v>1137</v>
      </c>
      <c r="I102" s="16">
        <f t="shared" si="13"/>
        <v>0</v>
      </c>
      <c r="J102" s="16">
        <f t="shared" si="18"/>
        <v>0</v>
      </c>
      <c r="K102" s="16">
        <v>3</v>
      </c>
      <c r="L102" s="16">
        <v>1</v>
      </c>
      <c r="M102" s="16">
        <v>2</v>
      </c>
      <c r="N102" s="16">
        <f t="shared" si="17"/>
        <v>3</v>
      </c>
      <c r="O102" s="16" t="s">
        <v>740</v>
      </c>
      <c r="P102" s="16"/>
      <c r="T102" s="80"/>
      <c r="U102" s="80"/>
      <c r="V102" s="80" t="str">
        <f>IFERROR((VLOOKUP($U$9:$U$159,$C$9:$D$183,2,FALSE)),"")</f>
        <v/>
      </c>
      <c r="W102" s="80" t="str">
        <f>IFERROR((VLOOKUP(V102:V234,$D$9:$F$183,2,FALSE)),"")</f>
        <v/>
      </c>
      <c r="X102" s="80"/>
      <c r="Y102" s="80"/>
      <c r="Z102" s="80"/>
      <c r="AA102" s="245"/>
      <c r="AB102" s="168"/>
    </row>
    <row r="103" spans="1:28" s="12" customFormat="1" ht="27.75" customHeight="1" x14ac:dyDescent="0.25">
      <c r="A103" s="16"/>
      <c r="B103" s="32" t="s">
        <v>778</v>
      </c>
      <c r="C103" s="90" t="s">
        <v>1278</v>
      </c>
      <c r="D103" s="16" t="s">
        <v>1091</v>
      </c>
      <c r="E103" s="16"/>
      <c r="F103" s="16"/>
      <c r="G103" s="31"/>
      <c r="H103" s="61" t="s">
        <v>1137</v>
      </c>
      <c r="I103" s="16">
        <f t="shared" si="13"/>
        <v>0</v>
      </c>
      <c r="J103" s="16">
        <f t="shared" si="18"/>
        <v>0</v>
      </c>
      <c r="K103" s="16">
        <v>4</v>
      </c>
      <c r="L103" s="16">
        <v>1</v>
      </c>
      <c r="M103" s="16">
        <v>2</v>
      </c>
      <c r="N103" s="16">
        <f t="shared" si="17"/>
        <v>4</v>
      </c>
      <c r="O103" s="16" t="s">
        <v>740</v>
      </c>
      <c r="P103" s="38"/>
      <c r="Q103"/>
      <c r="R103"/>
      <c r="S103"/>
      <c r="T103" s="80"/>
      <c r="U103" s="80"/>
      <c r="V103" s="80"/>
      <c r="W103" s="80"/>
      <c r="X103" s="80"/>
      <c r="Y103" s="80"/>
      <c r="Z103" s="80"/>
      <c r="AA103" s="246"/>
      <c r="AB103" s="244"/>
    </row>
    <row r="104" spans="1:28" s="12" customFormat="1" ht="27.75" customHeight="1" x14ac:dyDescent="0.2">
      <c r="A104" s="16"/>
      <c r="B104" s="32" t="s">
        <v>150</v>
      </c>
      <c r="C104" s="90" t="s">
        <v>1241</v>
      </c>
      <c r="D104" s="16" t="s">
        <v>745</v>
      </c>
      <c r="E104" s="16"/>
      <c r="F104" s="31">
        <f t="shared" ref="F104:F112" si="19">G104*$C$184</f>
        <v>0</v>
      </c>
      <c r="G104" s="31"/>
      <c r="H104" s="61" t="s">
        <v>1137</v>
      </c>
      <c r="I104" s="16">
        <f t="shared" si="13"/>
        <v>0</v>
      </c>
      <c r="J104" s="16">
        <f t="shared" si="18"/>
        <v>0</v>
      </c>
      <c r="K104" s="16">
        <v>8</v>
      </c>
      <c r="L104" s="16">
        <v>1</v>
      </c>
      <c r="M104" s="16">
        <v>2</v>
      </c>
      <c r="N104" s="16">
        <f t="shared" si="17"/>
        <v>8</v>
      </c>
      <c r="O104" s="16" t="s">
        <v>740</v>
      </c>
      <c r="P104" s="16"/>
      <c r="T104" s="244"/>
      <c r="U104" s="244"/>
      <c r="V104" s="244" t="str">
        <f t="shared" ref="V104:V112" si="20">IFERROR((VLOOKUP($U$9:$U$159,$C$9:$D$183,2,FALSE)),"")</f>
        <v/>
      </c>
      <c r="W104" s="244" t="str">
        <f>IFERROR((VLOOKUP(V104:V236,$D$9:$F$183,2,FALSE)),"")</f>
        <v/>
      </c>
      <c r="X104" s="244"/>
      <c r="Y104" s="244"/>
      <c r="Z104" s="244"/>
      <c r="AA104" s="245"/>
      <c r="AB104" s="243"/>
    </row>
    <row r="105" spans="1:28" s="12" customFormat="1" ht="27.75" customHeight="1" x14ac:dyDescent="0.25">
      <c r="A105" s="16"/>
      <c r="B105" s="32"/>
      <c r="C105" s="16" t="s">
        <v>1225</v>
      </c>
      <c r="D105" s="16" t="s">
        <v>606</v>
      </c>
      <c r="E105" s="16"/>
      <c r="F105" s="31">
        <f t="shared" si="19"/>
        <v>0</v>
      </c>
      <c r="G105" s="31"/>
      <c r="H105" s="25" t="s">
        <v>1137</v>
      </c>
      <c r="I105" s="16">
        <f t="shared" si="13"/>
        <v>0</v>
      </c>
      <c r="J105" s="16">
        <f t="shared" si="18"/>
        <v>0</v>
      </c>
      <c r="K105" s="16">
        <v>1</v>
      </c>
      <c r="L105" s="16">
        <v>1</v>
      </c>
      <c r="M105" s="16">
        <v>4</v>
      </c>
      <c r="N105" s="16">
        <f t="shared" si="17"/>
        <v>1</v>
      </c>
      <c r="O105" s="16" t="s">
        <v>597</v>
      </c>
      <c r="P105" s="16"/>
      <c r="Q105"/>
      <c r="R105"/>
      <c r="S105"/>
      <c r="T105" s="80"/>
      <c r="U105" s="80"/>
      <c r="V105" s="80" t="str">
        <f t="shared" si="20"/>
        <v/>
      </c>
      <c r="W105" s="80" t="str">
        <f>IFERROR((VLOOKUP(V105:V241,$D$9:$F$183,2,FALSE)),"")</f>
        <v/>
      </c>
      <c r="X105" s="80"/>
      <c r="Y105" s="80"/>
      <c r="Z105" s="80"/>
      <c r="AA105" s="246"/>
      <c r="AB105" s="168"/>
    </row>
    <row r="106" spans="1:28" s="12" customFormat="1" ht="27.75" customHeight="1" x14ac:dyDescent="0.2">
      <c r="A106" s="16"/>
      <c r="B106" s="32" t="s">
        <v>917</v>
      </c>
      <c r="C106" s="248" t="s">
        <v>1295</v>
      </c>
      <c r="D106" s="16" t="s">
        <v>916</v>
      </c>
      <c r="E106" s="16" t="s">
        <v>595</v>
      </c>
      <c r="F106" s="31">
        <f t="shared" si="19"/>
        <v>0</v>
      </c>
      <c r="G106" s="31">
        <v>448.9</v>
      </c>
      <c r="H106" s="25" t="s">
        <v>1139</v>
      </c>
      <c r="I106" s="16">
        <f t="shared" si="13"/>
        <v>0</v>
      </c>
      <c r="J106" s="16">
        <f t="shared" si="18"/>
        <v>0</v>
      </c>
      <c r="K106" s="16">
        <v>4</v>
      </c>
      <c r="L106" s="16">
        <v>1</v>
      </c>
      <c r="M106" s="16">
        <v>2</v>
      </c>
      <c r="N106" s="16">
        <f t="shared" si="17"/>
        <v>4</v>
      </c>
      <c r="O106" s="16" t="s">
        <v>597</v>
      </c>
      <c r="P106" s="16"/>
      <c r="T106" s="80"/>
      <c r="U106" s="80"/>
      <c r="V106" s="80" t="str">
        <f t="shared" si="20"/>
        <v/>
      </c>
      <c r="W106" s="80" t="str">
        <f t="shared" ref="W106:W112" si="21">IFERROR((VLOOKUP(V106:V239,$D$9:$F$183,2,FALSE)),"")</f>
        <v/>
      </c>
      <c r="X106" s="80"/>
      <c r="Y106" s="80"/>
      <c r="Z106" s="80"/>
      <c r="AA106" s="245"/>
      <c r="AB106" s="243"/>
    </row>
    <row r="107" spans="1:28" s="12" customFormat="1" ht="27.75" customHeight="1" x14ac:dyDescent="0.2">
      <c r="A107" s="16"/>
      <c r="B107" s="32" t="s">
        <v>595</v>
      </c>
      <c r="C107" s="16"/>
      <c r="D107" s="16" t="s">
        <v>750</v>
      </c>
      <c r="E107" s="16" t="s">
        <v>595</v>
      </c>
      <c r="F107" s="31">
        <f t="shared" si="19"/>
        <v>0</v>
      </c>
      <c r="G107" s="31"/>
      <c r="H107" s="25" t="s">
        <v>1139</v>
      </c>
      <c r="I107" s="16">
        <f t="shared" si="13"/>
        <v>0</v>
      </c>
      <c r="J107" s="16">
        <f t="shared" si="18"/>
        <v>0</v>
      </c>
      <c r="K107" s="16">
        <v>2</v>
      </c>
      <c r="L107" s="16">
        <v>1</v>
      </c>
      <c r="M107" s="16">
        <v>2</v>
      </c>
      <c r="N107" s="16">
        <f t="shared" si="17"/>
        <v>2</v>
      </c>
      <c r="O107" s="16" t="s">
        <v>597</v>
      </c>
      <c r="P107" s="16"/>
      <c r="T107" s="80"/>
      <c r="U107" s="244"/>
      <c r="V107" s="80" t="str">
        <f t="shared" si="20"/>
        <v/>
      </c>
      <c r="W107" s="80" t="str">
        <f t="shared" si="21"/>
        <v/>
      </c>
      <c r="X107" s="80"/>
      <c r="Y107" s="80"/>
      <c r="Z107" s="80"/>
      <c r="AA107" s="246"/>
      <c r="AB107" s="168"/>
    </row>
    <row r="108" spans="1:28" s="12" customFormat="1" ht="27.75" customHeight="1" x14ac:dyDescent="0.2">
      <c r="A108" s="16"/>
      <c r="B108" s="32" t="s">
        <v>595</v>
      </c>
      <c r="C108" s="16"/>
      <c r="D108" s="16" t="s">
        <v>751</v>
      </c>
      <c r="E108" s="16" t="s">
        <v>595</v>
      </c>
      <c r="F108" s="31">
        <f t="shared" si="19"/>
        <v>0</v>
      </c>
      <c r="G108" s="31"/>
      <c r="H108" s="25" t="s">
        <v>1139</v>
      </c>
      <c r="I108" s="16">
        <f t="shared" si="13"/>
        <v>0</v>
      </c>
      <c r="J108" s="16">
        <f t="shared" si="18"/>
        <v>0</v>
      </c>
      <c r="K108" s="16">
        <v>2</v>
      </c>
      <c r="L108" s="16">
        <v>1</v>
      </c>
      <c r="M108" s="16">
        <v>2</v>
      </c>
      <c r="N108" s="16">
        <f t="shared" si="17"/>
        <v>2</v>
      </c>
      <c r="O108" s="16" t="s">
        <v>597</v>
      </c>
      <c r="P108" s="16"/>
      <c r="T108" s="80"/>
      <c r="U108" s="244"/>
      <c r="V108" s="80" t="str">
        <f t="shared" si="20"/>
        <v/>
      </c>
      <c r="W108" s="80" t="str">
        <f t="shared" si="21"/>
        <v/>
      </c>
      <c r="X108" s="80"/>
      <c r="Y108" s="80"/>
      <c r="Z108" s="80"/>
      <c r="AA108" s="245"/>
      <c r="AB108" s="168"/>
    </row>
    <row r="109" spans="1:28" s="12" customFormat="1" ht="27.75" customHeight="1" x14ac:dyDescent="0.2">
      <c r="A109" s="16"/>
      <c r="B109" s="32" t="s">
        <v>595</v>
      </c>
      <c r="C109" s="16"/>
      <c r="D109" s="16" t="s">
        <v>748</v>
      </c>
      <c r="E109" s="16" t="s">
        <v>595</v>
      </c>
      <c r="F109" s="31">
        <f t="shared" si="19"/>
        <v>0</v>
      </c>
      <c r="G109" s="31"/>
      <c r="H109" s="25" t="s">
        <v>1139</v>
      </c>
      <c r="I109" s="16">
        <f t="shared" si="13"/>
        <v>0</v>
      </c>
      <c r="J109" s="16">
        <f t="shared" si="18"/>
        <v>0</v>
      </c>
      <c r="K109" s="16">
        <v>3</v>
      </c>
      <c r="L109" s="16">
        <v>1</v>
      </c>
      <c r="M109" s="16">
        <v>2</v>
      </c>
      <c r="N109" s="16">
        <f t="shared" si="17"/>
        <v>3</v>
      </c>
      <c r="O109" s="16" t="s">
        <v>597</v>
      </c>
      <c r="P109" s="16" t="s">
        <v>1016</v>
      </c>
      <c r="T109" s="80"/>
      <c r="U109" s="80"/>
      <c r="V109" s="80" t="str">
        <f t="shared" si="20"/>
        <v/>
      </c>
      <c r="W109" s="80" t="str">
        <f t="shared" si="21"/>
        <v/>
      </c>
      <c r="X109" s="80"/>
      <c r="Y109" s="80"/>
      <c r="Z109" s="80"/>
      <c r="AA109" s="246"/>
      <c r="AB109" s="243"/>
    </row>
    <row r="110" spans="1:28" s="12" customFormat="1" ht="27.75" customHeight="1" x14ac:dyDescent="0.2">
      <c r="A110" s="39" t="s">
        <v>911</v>
      </c>
      <c r="B110" s="32" t="s">
        <v>595</v>
      </c>
      <c r="C110" s="248" t="s">
        <v>1294</v>
      </c>
      <c r="D110" s="16" t="s">
        <v>752</v>
      </c>
      <c r="E110" s="16" t="s">
        <v>595</v>
      </c>
      <c r="F110" s="31">
        <f t="shared" si="19"/>
        <v>0</v>
      </c>
      <c r="G110" s="31"/>
      <c r="H110" s="25" t="s">
        <v>1353</v>
      </c>
      <c r="I110" s="16">
        <f t="shared" si="13"/>
        <v>0</v>
      </c>
      <c r="J110" s="16">
        <f t="shared" si="18"/>
        <v>0</v>
      </c>
      <c r="K110" s="16">
        <v>0</v>
      </c>
      <c r="L110" s="16">
        <v>1</v>
      </c>
      <c r="M110" s="16">
        <v>2</v>
      </c>
      <c r="N110" s="16">
        <f t="shared" si="17"/>
        <v>0</v>
      </c>
      <c r="O110" s="16" t="s">
        <v>597</v>
      </c>
      <c r="P110" s="16"/>
      <c r="T110" s="80"/>
      <c r="U110" s="80"/>
      <c r="V110" s="80" t="str">
        <f t="shared" si="20"/>
        <v/>
      </c>
      <c r="W110" s="80" t="str">
        <f t="shared" si="21"/>
        <v/>
      </c>
      <c r="X110" s="80"/>
      <c r="Y110" s="80"/>
      <c r="Z110" s="80"/>
      <c r="AA110" s="245"/>
      <c r="AB110" s="243"/>
    </row>
    <row r="111" spans="1:28" s="12" customFormat="1" ht="27.75" customHeight="1" x14ac:dyDescent="0.2">
      <c r="A111" s="16"/>
      <c r="B111" s="32" t="s">
        <v>595</v>
      </c>
      <c r="C111" s="16"/>
      <c r="D111" s="16" t="s">
        <v>596</v>
      </c>
      <c r="E111" s="16" t="s">
        <v>595</v>
      </c>
      <c r="F111" s="31">
        <f t="shared" si="19"/>
        <v>0</v>
      </c>
      <c r="G111" s="31"/>
      <c r="H111" s="25" t="s">
        <v>1139</v>
      </c>
      <c r="I111" s="16">
        <f t="shared" si="13"/>
        <v>0</v>
      </c>
      <c r="J111" s="16">
        <f t="shared" si="18"/>
        <v>0</v>
      </c>
      <c r="K111" s="16">
        <v>3</v>
      </c>
      <c r="L111" s="16">
        <v>1</v>
      </c>
      <c r="M111" s="16">
        <v>3</v>
      </c>
      <c r="N111" s="16">
        <f t="shared" si="17"/>
        <v>3</v>
      </c>
      <c r="O111" s="16" t="s">
        <v>597</v>
      </c>
      <c r="P111" s="16"/>
      <c r="T111" s="80"/>
      <c r="U111" s="80"/>
      <c r="V111" s="80" t="str">
        <f t="shared" si="20"/>
        <v/>
      </c>
      <c r="W111" s="80" t="str">
        <f t="shared" si="21"/>
        <v/>
      </c>
      <c r="X111" s="80"/>
      <c r="Y111" s="80"/>
      <c r="Z111" s="80"/>
      <c r="AA111" s="246"/>
      <c r="AB111" s="168"/>
    </row>
    <row r="112" spans="1:28" s="12" customFormat="1" ht="27.75" customHeight="1" x14ac:dyDescent="0.2">
      <c r="A112" s="16"/>
      <c r="B112" s="32" t="s">
        <v>595</v>
      </c>
      <c r="C112" s="16"/>
      <c r="D112" s="16" t="s">
        <v>749</v>
      </c>
      <c r="E112" s="16" t="s">
        <v>595</v>
      </c>
      <c r="F112" s="31">
        <f t="shared" si="19"/>
        <v>0</v>
      </c>
      <c r="G112" s="31"/>
      <c r="H112" s="25" t="s">
        <v>1139</v>
      </c>
      <c r="I112" s="16">
        <f t="shared" si="13"/>
        <v>0</v>
      </c>
      <c r="J112" s="16">
        <f t="shared" si="18"/>
        <v>0</v>
      </c>
      <c r="K112" s="16">
        <v>0</v>
      </c>
      <c r="L112" s="16">
        <v>1</v>
      </c>
      <c r="M112" s="16">
        <v>2</v>
      </c>
      <c r="N112" s="16">
        <f t="shared" si="17"/>
        <v>0</v>
      </c>
      <c r="O112" s="16" t="s">
        <v>597</v>
      </c>
      <c r="P112" s="16"/>
      <c r="T112" s="80"/>
      <c r="U112" s="80"/>
      <c r="V112" s="80" t="str">
        <f t="shared" si="20"/>
        <v/>
      </c>
      <c r="W112" s="80" t="str">
        <f t="shared" si="21"/>
        <v/>
      </c>
      <c r="X112" s="80"/>
      <c r="Y112" s="80"/>
      <c r="Z112" s="80"/>
      <c r="AA112" s="244"/>
      <c r="AB112" s="168"/>
    </row>
    <row r="113" spans="1:28" s="12" customFormat="1" ht="27.75" customHeight="1" x14ac:dyDescent="0.25">
      <c r="A113" s="16"/>
      <c r="B113" s="32" t="s">
        <v>778</v>
      </c>
      <c r="C113" s="16"/>
      <c r="D113" s="16" t="s">
        <v>1207</v>
      </c>
      <c r="E113" s="16"/>
      <c r="F113" s="16"/>
      <c r="G113" s="16"/>
      <c r="H113" s="25" t="s">
        <v>1139</v>
      </c>
      <c r="I113" s="16">
        <f>+SUMIFS($W$9:$W$159,$S$9:$S$159,"ENTRADA",$T$9:$T$159,D113)</f>
        <v>0</v>
      </c>
      <c r="J113" s="16">
        <f>+SUMIFS($W$9:$W$159,$S$9:$S$159,"SALIDA",$T$9:$T$159,D113)</f>
        <v>0</v>
      </c>
      <c r="K113" s="16">
        <v>1</v>
      </c>
      <c r="L113" s="16">
        <v>1</v>
      </c>
      <c r="M113" s="16">
        <v>2</v>
      </c>
      <c r="N113" s="16">
        <f t="shared" si="17"/>
        <v>1</v>
      </c>
      <c r="O113" s="16" t="s">
        <v>1215</v>
      </c>
      <c r="P113" s="38"/>
      <c r="Q113"/>
      <c r="R113"/>
      <c r="S113"/>
      <c r="T113" s="80"/>
      <c r="U113" s="80"/>
      <c r="V113" s="80"/>
      <c r="W113" s="80"/>
      <c r="X113" s="80"/>
      <c r="Y113" s="80"/>
      <c r="Z113" s="80"/>
      <c r="AA113" s="244"/>
      <c r="AB113" s="244"/>
    </row>
    <row r="114" spans="1:28" s="12" customFormat="1" ht="27.75" customHeight="1" x14ac:dyDescent="0.2">
      <c r="A114" s="16"/>
      <c r="B114" s="32" t="s">
        <v>592</v>
      </c>
      <c r="C114" s="16" t="s">
        <v>1495</v>
      </c>
      <c r="D114" s="16" t="s">
        <v>1496</v>
      </c>
      <c r="E114" s="16"/>
      <c r="F114" s="31">
        <v>21300</v>
      </c>
      <c r="G114" s="31"/>
      <c r="H114" s="25" t="s">
        <v>1137</v>
      </c>
      <c r="I114" s="16">
        <f t="shared" ref="I114:I150" si="22">+SUMIFS($X$9:$X$159,$T$9:$T$159,"ENTRADA",$U$9:$U$159,C114)</f>
        <v>0</v>
      </c>
      <c r="J114" s="16">
        <f t="shared" ref="J114:J150" si="23">+SUMIFS($X$9:$X$159,$T$9:$T$159,"SALIDA",$U$9:$U$159,C114)</f>
        <v>0</v>
      </c>
      <c r="K114" s="16">
        <v>1</v>
      </c>
      <c r="L114" s="16">
        <v>1</v>
      </c>
      <c r="M114" s="16">
        <v>3</v>
      </c>
      <c r="N114" s="16">
        <f t="shared" si="17"/>
        <v>1</v>
      </c>
      <c r="O114" s="16" t="s">
        <v>1215</v>
      </c>
      <c r="P114" s="16"/>
      <c r="T114" s="80"/>
      <c r="U114" s="80"/>
      <c r="V114" s="80" t="str">
        <f t="shared" ref="V114:V122" si="24">IFERROR((VLOOKUP($U$9:$U$159,$C$9:$D$183,2,FALSE)),"")</f>
        <v/>
      </c>
      <c r="W114" s="80" t="str">
        <f>IFERROR((VLOOKUP(V114:V246,$D$9:$F$183,2,FALSE)),"")</f>
        <v/>
      </c>
      <c r="X114" s="80"/>
      <c r="Y114" s="80"/>
      <c r="Z114" s="80"/>
      <c r="AA114" s="244"/>
      <c r="AB114" s="243"/>
    </row>
    <row r="115" spans="1:28" s="12" customFormat="1" ht="27.75" customHeight="1" x14ac:dyDescent="0.2">
      <c r="A115" s="39" t="s">
        <v>911</v>
      </c>
      <c r="B115" s="32" t="s">
        <v>150</v>
      </c>
      <c r="C115" s="162" t="s">
        <v>1291</v>
      </c>
      <c r="D115" s="16" t="s">
        <v>755</v>
      </c>
      <c r="E115" s="16"/>
      <c r="F115" s="31">
        <v>3432.12</v>
      </c>
      <c r="G115" s="31"/>
      <c r="H115" s="25" t="s">
        <v>1137</v>
      </c>
      <c r="I115" s="16">
        <f t="shared" si="22"/>
        <v>2</v>
      </c>
      <c r="J115" s="16">
        <f t="shared" si="23"/>
        <v>0</v>
      </c>
      <c r="K115" s="16">
        <v>0</v>
      </c>
      <c r="L115" s="16">
        <v>1</v>
      </c>
      <c r="M115" s="16">
        <v>2</v>
      </c>
      <c r="N115" s="16">
        <f t="shared" si="17"/>
        <v>2</v>
      </c>
      <c r="O115" s="16" t="s">
        <v>1493</v>
      </c>
      <c r="P115" s="16" t="s">
        <v>983</v>
      </c>
      <c r="T115" s="80"/>
      <c r="U115" s="80"/>
      <c r="V115" s="80" t="str">
        <f t="shared" si="24"/>
        <v/>
      </c>
      <c r="W115" s="80" t="str">
        <f>IFERROR((VLOOKUP(V115:V248,$D$9:$F$183,2,FALSE)),"")</f>
        <v/>
      </c>
      <c r="X115" s="80"/>
      <c r="Y115" s="80"/>
      <c r="Z115" s="80"/>
      <c r="AA115" s="244"/>
      <c r="AB115" s="168"/>
    </row>
    <row r="116" spans="1:28" s="12" customFormat="1" ht="27.75" customHeight="1" x14ac:dyDescent="0.2">
      <c r="A116" s="16"/>
      <c r="B116" s="32" t="s">
        <v>150</v>
      </c>
      <c r="C116" s="248" t="s">
        <v>1247</v>
      </c>
      <c r="D116" s="16" t="s">
        <v>585</v>
      </c>
      <c r="E116" s="16"/>
      <c r="F116" s="31">
        <v>1356.11</v>
      </c>
      <c r="G116" s="31"/>
      <c r="H116" s="25" t="s">
        <v>1137</v>
      </c>
      <c r="I116" s="16">
        <f t="shared" si="22"/>
        <v>0</v>
      </c>
      <c r="J116" s="16">
        <f t="shared" si="23"/>
        <v>0</v>
      </c>
      <c r="K116" s="16">
        <v>2</v>
      </c>
      <c r="L116" s="16">
        <v>1</v>
      </c>
      <c r="M116" s="16">
        <v>3</v>
      </c>
      <c r="N116" s="16">
        <f t="shared" ref="N116:N147" si="25">K116+I116-J116</f>
        <v>2</v>
      </c>
      <c r="O116" s="16" t="s">
        <v>1493</v>
      </c>
      <c r="P116" s="16"/>
      <c r="T116" s="80"/>
      <c r="U116" s="80"/>
      <c r="V116" s="80" t="str">
        <f t="shared" si="24"/>
        <v/>
      </c>
      <c r="W116" s="80" t="str">
        <f>IFERROR((VLOOKUP(V116:V236,$D$9:$F$183,2,FALSE)),"")</f>
        <v/>
      </c>
      <c r="X116" s="80"/>
      <c r="Y116" s="80"/>
      <c r="Z116" s="80"/>
      <c r="AA116" s="244"/>
      <c r="AB116" s="168"/>
    </row>
    <row r="117" spans="1:28" s="12" customFormat="1" ht="27.75" customHeight="1" x14ac:dyDescent="0.25">
      <c r="A117" s="16"/>
      <c r="B117" s="32" t="s">
        <v>616</v>
      </c>
      <c r="C117" s="248" t="s">
        <v>1276</v>
      </c>
      <c r="D117" s="16" t="s">
        <v>617</v>
      </c>
      <c r="E117" s="16"/>
      <c r="F117" s="31">
        <f>G117*$C$184</f>
        <v>0</v>
      </c>
      <c r="G117" s="31"/>
      <c r="H117" s="25" t="s">
        <v>1137</v>
      </c>
      <c r="I117" s="16">
        <f t="shared" si="22"/>
        <v>0</v>
      </c>
      <c r="J117" s="16">
        <f t="shared" si="23"/>
        <v>0</v>
      </c>
      <c r="K117" s="16">
        <v>2</v>
      </c>
      <c r="L117" s="16">
        <v>1</v>
      </c>
      <c r="M117" s="16">
        <v>3</v>
      </c>
      <c r="N117" s="16">
        <f t="shared" si="25"/>
        <v>2</v>
      </c>
      <c r="O117" s="16" t="s">
        <v>754</v>
      </c>
      <c r="P117" s="16"/>
      <c r="Q117"/>
      <c r="R117"/>
      <c r="S117"/>
      <c r="T117" s="80"/>
      <c r="U117" s="80"/>
      <c r="V117" s="80" t="str">
        <f t="shared" si="24"/>
        <v/>
      </c>
      <c r="W117" s="80" t="str">
        <f>IFERROR((VLOOKUP(V117:V252,$D$9:$F$183,2,FALSE)),"")</f>
        <v/>
      </c>
      <c r="X117" s="80"/>
      <c r="Y117" s="80"/>
      <c r="Z117" s="80"/>
      <c r="AA117" s="80"/>
      <c r="AB117" s="243"/>
    </row>
    <row r="118" spans="1:28" s="12" customFormat="1" ht="27.75" customHeight="1" x14ac:dyDescent="0.2">
      <c r="A118" s="16"/>
      <c r="B118" s="32" t="s">
        <v>783</v>
      </c>
      <c r="C118" s="16"/>
      <c r="D118" s="16" t="s">
        <v>784</v>
      </c>
      <c r="E118" s="16"/>
      <c r="F118" s="31">
        <f>G118*$C$184</f>
        <v>0</v>
      </c>
      <c r="G118" s="31"/>
      <c r="H118" s="25" t="s">
        <v>1139</v>
      </c>
      <c r="I118" s="16">
        <f t="shared" si="22"/>
        <v>0</v>
      </c>
      <c r="J118" s="16">
        <f t="shared" si="23"/>
        <v>0</v>
      </c>
      <c r="K118" s="16">
        <v>0</v>
      </c>
      <c r="L118" s="16">
        <v>1</v>
      </c>
      <c r="M118" s="16">
        <v>3</v>
      </c>
      <c r="N118" s="16">
        <f t="shared" si="25"/>
        <v>0</v>
      </c>
      <c r="O118" s="16" t="s">
        <v>754</v>
      </c>
      <c r="P118" s="16"/>
      <c r="T118" s="80"/>
      <c r="U118" s="80"/>
      <c r="V118" s="80" t="str">
        <f t="shared" si="24"/>
        <v/>
      </c>
      <c r="W118" s="80" t="str">
        <f>IFERROR((VLOOKUP(V118:V251,$D$9:$F$183,2,FALSE)),"")</f>
        <v/>
      </c>
      <c r="X118" s="80"/>
      <c r="Y118" s="80"/>
      <c r="Z118" s="80"/>
      <c r="AA118" s="244"/>
      <c r="AB118" s="168"/>
    </row>
    <row r="119" spans="1:28" s="12" customFormat="1" ht="27.75" customHeight="1" x14ac:dyDescent="0.2">
      <c r="A119" s="39" t="s">
        <v>911</v>
      </c>
      <c r="B119" s="32" t="s">
        <v>778</v>
      </c>
      <c r="C119" s="162" t="s">
        <v>1239</v>
      </c>
      <c r="D119" s="16" t="s">
        <v>905</v>
      </c>
      <c r="E119" s="16"/>
      <c r="F119" s="31">
        <v>2263.98</v>
      </c>
      <c r="G119" s="31"/>
      <c r="H119" s="25" t="s">
        <v>1228</v>
      </c>
      <c r="I119" s="16">
        <f t="shared" si="22"/>
        <v>0</v>
      </c>
      <c r="J119" s="16">
        <f t="shared" si="23"/>
        <v>0</v>
      </c>
      <c r="K119" s="16">
        <v>1</v>
      </c>
      <c r="L119" s="16">
        <v>1</v>
      </c>
      <c r="M119" s="16">
        <v>2</v>
      </c>
      <c r="N119" s="16">
        <f t="shared" si="25"/>
        <v>1</v>
      </c>
      <c r="O119" s="16" t="s">
        <v>754</v>
      </c>
      <c r="P119" s="16"/>
      <c r="T119" s="80"/>
      <c r="U119" s="80"/>
      <c r="V119" s="80" t="str">
        <f t="shared" si="24"/>
        <v/>
      </c>
      <c r="W119" s="80" t="str">
        <f>IFERROR((VLOOKUP(V119:V252,$D$9:$F$183,2,FALSE)),"")</f>
        <v/>
      </c>
      <c r="X119" s="80"/>
      <c r="Y119" s="80"/>
      <c r="Z119" s="80"/>
      <c r="AA119" s="244"/>
      <c r="AB119" s="168"/>
    </row>
    <row r="120" spans="1:28" s="12" customFormat="1" ht="27.75" customHeight="1" x14ac:dyDescent="0.2">
      <c r="A120" s="16"/>
      <c r="B120" s="32" t="s">
        <v>150</v>
      </c>
      <c r="C120" s="162" t="s">
        <v>1242</v>
      </c>
      <c r="D120" s="16" t="s">
        <v>1031</v>
      </c>
      <c r="E120" s="16"/>
      <c r="F120" s="31">
        <f>G120*$C$184</f>
        <v>0</v>
      </c>
      <c r="G120" s="31">
        <v>29.44</v>
      </c>
      <c r="H120" s="25" t="s">
        <v>1137</v>
      </c>
      <c r="I120" s="16">
        <f t="shared" si="22"/>
        <v>3</v>
      </c>
      <c r="J120" s="16">
        <f t="shared" si="23"/>
        <v>0</v>
      </c>
      <c r="K120" s="16">
        <v>2</v>
      </c>
      <c r="L120" s="16">
        <v>1</v>
      </c>
      <c r="M120" s="16">
        <v>3</v>
      </c>
      <c r="N120" s="16">
        <f t="shared" si="25"/>
        <v>5</v>
      </c>
      <c r="O120" s="16" t="s">
        <v>754</v>
      </c>
      <c r="P120" s="16"/>
      <c r="T120" s="80"/>
      <c r="U120" s="244"/>
      <c r="V120" s="80" t="str">
        <f t="shared" si="24"/>
        <v/>
      </c>
      <c r="W120" s="244" t="str">
        <f>IFERROR((VLOOKUP(V120:V253,$D$9:$F$183,2,FALSE)),"")</f>
        <v/>
      </c>
      <c r="X120" s="80"/>
      <c r="Y120" s="244"/>
      <c r="Z120" s="80"/>
      <c r="AA120" s="244"/>
      <c r="AB120" s="168"/>
    </row>
    <row r="121" spans="1:28" s="12" customFormat="1" ht="27.75" customHeight="1" x14ac:dyDescent="0.2">
      <c r="A121" s="39" t="s">
        <v>911</v>
      </c>
      <c r="B121" s="32" t="s">
        <v>150</v>
      </c>
      <c r="C121" s="248" t="s">
        <v>1245</v>
      </c>
      <c r="D121" s="16" t="s">
        <v>786</v>
      </c>
      <c r="E121" s="16"/>
      <c r="F121" s="31">
        <f>G121*$C$184</f>
        <v>0</v>
      </c>
      <c r="G121" s="31"/>
      <c r="H121" s="25" t="s">
        <v>1228</v>
      </c>
      <c r="I121" s="16">
        <f t="shared" si="22"/>
        <v>0</v>
      </c>
      <c r="J121" s="16">
        <f t="shared" si="23"/>
        <v>1</v>
      </c>
      <c r="K121" s="16">
        <v>1</v>
      </c>
      <c r="L121" s="16">
        <v>1</v>
      </c>
      <c r="M121" s="16">
        <v>2</v>
      </c>
      <c r="N121" s="16">
        <f t="shared" si="25"/>
        <v>0</v>
      </c>
      <c r="O121" s="16" t="s">
        <v>754</v>
      </c>
      <c r="P121" s="16"/>
      <c r="T121" s="80"/>
      <c r="U121" s="244"/>
      <c r="V121" s="80" t="str">
        <f t="shared" si="24"/>
        <v/>
      </c>
      <c r="W121" s="244" t="str">
        <f>IFERROR((VLOOKUP(V121:V255,$D$9:$F$183,2,FALSE)),"")</f>
        <v/>
      </c>
      <c r="X121" s="80"/>
      <c r="Y121" s="244"/>
      <c r="Z121" s="80"/>
      <c r="AA121" s="244"/>
      <c r="AB121" s="168"/>
    </row>
    <row r="122" spans="1:28" s="12" customFormat="1" ht="27.75" customHeight="1" x14ac:dyDescent="0.2">
      <c r="A122" s="39" t="s">
        <v>911</v>
      </c>
      <c r="B122" s="32" t="s">
        <v>150</v>
      </c>
      <c r="C122" s="16"/>
      <c r="D122" s="16" t="s">
        <v>756</v>
      </c>
      <c r="E122" s="16"/>
      <c r="F122" s="31">
        <f>G122*$C$184</f>
        <v>0</v>
      </c>
      <c r="G122" s="31"/>
      <c r="H122" s="25" t="s">
        <v>1226</v>
      </c>
      <c r="I122" s="16">
        <f t="shared" si="22"/>
        <v>0</v>
      </c>
      <c r="J122" s="16">
        <f t="shared" si="23"/>
        <v>0</v>
      </c>
      <c r="K122" s="16">
        <v>0</v>
      </c>
      <c r="L122" s="16">
        <v>1</v>
      </c>
      <c r="M122" s="16">
        <v>2</v>
      </c>
      <c r="N122" s="16">
        <f t="shared" si="25"/>
        <v>0</v>
      </c>
      <c r="O122" s="16" t="s">
        <v>754</v>
      </c>
      <c r="P122" s="16" t="s">
        <v>983</v>
      </c>
      <c r="T122" s="80"/>
      <c r="U122" s="80"/>
      <c r="V122" s="80" t="str">
        <f t="shared" si="24"/>
        <v/>
      </c>
      <c r="W122" s="80" t="str">
        <f>IFERROR((VLOOKUP(V122:V255,$D$9:$F$183,2,FALSE)),"")</f>
        <v/>
      </c>
      <c r="X122" s="80"/>
      <c r="Y122" s="80"/>
      <c r="Z122" s="80"/>
      <c r="AA122" s="244"/>
      <c r="AB122" s="168"/>
    </row>
    <row r="123" spans="1:28" s="12" customFormat="1" ht="27.75" customHeight="1" x14ac:dyDescent="0.25">
      <c r="A123" s="16"/>
      <c r="B123" s="16"/>
      <c r="C123" s="16" t="s">
        <v>1510</v>
      </c>
      <c r="D123" s="16" t="s">
        <v>1509</v>
      </c>
      <c r="E123" s="16"/>
      <c r="F123" s="138">
        <v>1536.1</v>
      </c>
      <c r="G123" s="16"/>
      <c r="H123" s="25"/>
      <c r="I123" s="16">
        <f t="shared" si="22"/>
        <v>0</v>
      </c>
      <c r="J123" s="16">
        <f t="shared" si="23"/>
        <v>0</v>
      </c>
      <c r="K123" s="16">
        <v>2</v>
      </c>
      <c r="L123" s="16">
        <v>1</v>
      </c>
      <c r="M123" s="16">
        <v>2</v>
      </c>
      <c r="N123" s="16">
        <f t="shared" si="25"/>
        <v>2</v>
      </c>
      <c r="O123" s="16" t="s">
        <v>754</v>
      </c>
      <c r="P123" s="38"/>
      <c r="Q123"/>
      <c r="R123"/>
      <c r="S123"/>
      <c r="T123" s="80"/>
      <c r="U123" s="244"/>
      <c r="V123" s="80"/>
      <c r="W123" s="244"/>
      <c r="X123" s="80"/>
      <c r="Y123" s="244"/>
      <c r="Z123" s="80"/>
      <c r="AA123" s="244"/>
      <c r="AB123" s="244"/>
    </row>
    <row r="124" spans="1:28" s="12" customFormat="1" ht="27.75" customHeight="1" x14ac:dyDescent="0.25">
      <c r="A124" s="16"/>
      <c r="B124" s="16"/>
      <c r="C124" s="16" t="s">
        <v>1453</v>
      </c>
      <c r="D124" s="16" t="s">
        <v>1452</v>
      </c>
      <c r="E124" s="16"/>
      <c r="F124" s="138">
        <v>1021.44</v>
      </c>
      <c r="G124" s="16"/>
      <c r="H124" s="25" t="s">
        <v>1137</v>
      </c>
      <c r="I124" s="16">
        <f t="shared" si="22"/>
        <v>0</v>
      </c>
      <c r="J124" s="16">
        <f t="shared" si="23"/>
        <v>0</v>
      </c>
      <c r="K124" s="16">
        <v>3</v>
      </c>
      <c r="L124" s="16">
        <v>1</v>
      </c>
      <c r="M124" s="16">
        <v>2</v>
      </c>
      <c r="N124" s="16">
        <f t="shared" si="25"/>
        <v>3</v>
      </c>
      <c r="O124" s="16" t="s">
        <v>754</v>
      </c>
      <c r="P124" s="38"/>
      <c r="Q124"/>
      <c r="R124"/>
      <c r="S124"/>
      <c r="T124" s="80"/>
      <c r="U124" s="80"/>
      <c r="V124" s="80"/>
      <c r="W124" s="80"/>
      <c r="X124" s="80"/>
      <c r="Y124" s="80"/>
      <c r="Z124" s="80"/>
      <c r="AA124" s="244"/>
      <c r="AB124" s="244"/>
    </row>
    <row r="125" spans="1:28" s="12" customFormat="1" ht="27.75" customHeight="1" x14ac:dyDescent="0.25">
      <c r="A125" s="16"/>
      <c r="B125" s="32" t="s">
        <v>778</v>
      </c>
      <c r="C125" s="162" t="s">
        <v>1343</v>
      </c>
      <c r="D125" s="16" t="s">
        <v>618</v>
      </c>
      <c r="E125" s="16"/>
      <c r="F125" s="31">
        <f>G125*$C$184</f>
        <v>0</v>
      </c>
      <c r="G125" s="31"/>
      <c r="H125" s="25" t="s">
        <v>1137</v>
      </c>
      <c r="I125" s="16">
        <f t="shared" si="22"/>
        <v>0</v>
      </c>
      <c r="J125" s="16">
        <f t="shared" si="23"/>
        <v>0</v>
      </c>
      <c r="K125" s="16">
        <v>1</v>
      </c>
      <c r="L125" s="16">
        <v>1</v>
      </c>
      <c r="M125" s="16">
        <v>3</v>
      </c>
      <c r="N125" s="16">
        <f t="shared" si="25"/>
        <v>1</v>
      </c>
      <c r="O125" s="16" t="s">
        <v>754</v>
      </c>
      <c r="P125" s="16"/>
      <c r="Q125"/>
      <c r="R125"/>
      <c r="S125"/>
      <c r="T125" s="80"/>
      <c r="U125" s="80"/>
      <c r="V125" s="80" t="str">
        <f>IFERROR((VLOOKUP($U$9:$U$159,$C$9:$D$183,2,FALSE)),"")</f>
        <v/>
      </c>
      <c r="W125" s="80" t="str">
        <f>IFERROR((VLOOKUP(V125:V260,$D$9:$F$183,2,FALSE)),"")</f>
        <v/>
      </c>
      <c r="X125" s="80"/>
      <c r="Y125" s="80"/>
      <c r="Z125" s="80"/>
      <c r="AA125" s="244"/>
      <c r="AB125" s="243"/>
    </row>
    <row r="126" spans="1:28" s="12" customFormat="1" ht="27.75" customHeight="1" x14ac:dyDescent="0.2">
      <c r="A126" s="39" t="s">
        <v>911</v>
      </c>
      <c r="B126" s="32" t="s">
        <v>150</v>
      </c>
      <c r="C126" s="162" t="s">
        <v>1273</v>
      </c>
      <c r="D126" s="16" t="s">
        <v>993</v>
      </c>
      <c r="E126" s="16"/>
      <c r="F126" s="31">
        <f>G126*$C$184</f>
        <v>0</v>
      </c>
      <c r="G126" s="31"/>
      <c r="H126" s="61" t="s">
        <v>1228</v>
      </c>
      <c r="I126" s="16">
        <f t="shared" si="22"/>
        <v>0</v>
      </c>
      <c r="J126" s="16">
        <f t="shared" si="23"/>
        <v>0</v>
      </c>
      <c r="K126" s="16">
        <v>3</v>
      </c>
      <c r="L126" s="16">
        <v>1</v>
      </c>
      <c r="M126" s="16">
        <v>2</v>
      </c>
      <c r="N126" s="16">
        <f t="shared" si="25"/>
        <v>3</v>
      </c>
      <c r="O126" s="16" t="s">
        <v>754</v>
      </c>
      <c r="P126" s="16"/>
      <c r="T126" s="80"/>
      <c r="U126" s="80"/>
      <c r="V126" s="80" t="str">
        <f>IFERROR((VLOOKUP($U$9:$U$159,$C$9:$D$183,2,FALSE)),"")</f>
        <v/>
      </c>
      <c r="W126" s="244" t="str">
        <f>IFERROR((VLOOKUP(V126:V259,$D$9:$F$183,2,FALSE)),"")</f>
        <v/>
      </c>
      <c r="X126" s="80"/>
      <c r="Y126" s="244"/>
      <c r="Z126" s="80"/>
      <c r="AA126" s="244"/>
      <c r="AB126" s="168"/>
    </row>
    <row r="127" spans="1:28" s="12" customFormat="1" ht="27.75" customHeight="1" x14ac:dyDescent="0.25">
      <c r="A127" s="16"/>
      <c r="B127" s="16"/>
      <c r="C127" s="16" t="s">
        <v>1445</v>
      </c>
      <c r="D127" s="16" t="s">
        <v>1446</v>
      </c>
      <c r="E127" s="16"/>
      <c r="F127" s="138">
        <v>1013.95</v>
      </c>
      <c r="G127" s="16"/>
      <c r="H127" s="25" t="s">
        <v>1137</v>
      </c>
      <c r="I127" s="16">
        <f t="shared" si="22"/>
        <v>0</v>
      </c>
      <c r="J127" s="16">
        <f t="shared" si="23"/>
        <v>0</v>
      </c>
      <c r="K127" s="16">
        <v>2</v>
      </c>
      <c r="L127" s="16">
        <v>1</v>
      </c>
      <c r="M127" s="16">
        <v>2</v>
      </c>
      <c r="N127" s="16">
        <f t="shared" si="25"/>
        <v>2</v>
      </c>
      <c r="O127" s="16" t="s">
        <v>754</v>
      </c>
      <c r="P127" s="38"/>
      <c r="Q127"/>
      <c r="R127"/>
      <c r="S127"/>
      <c r="T127" s="80"/>
      <c r="U127" s="244"/>
      <c r="V127" s="80"/>
      <c r="W127" s="244"/>
      <c r="X127" s="80"/>
      <c r="Y127" s="244"/>
      <c r="Z127" s="80"/>
      <c r="AA127" s="244"/>
      <c r="AB127" s="244"/>
    </row>
    <row r="128" spans="1:28" s="12" customFormat="1" ht="27.75" customHeight="1" x14ac:dyDescent="0.25">
      <c r="A128" s="16"/>
      <c r="B128" s="32" t="s">
        <v>778</v>
      </c>
      <c r="C128" s="248" t="s">
        <v>1339</v>
      </c>
      <c r="D128" s="16" t="s">
        <v>1092</v>
      </c>
      <c r="E128" s="16"/>
      <c r="F128" s="31"/>
      <c r="G128" s="31"/>
      <c r="H128" s="25" t="s">
        <v>1137</v>
      </c>
      <c r="I128" s="16">
        <f t="shared" si="22"/>
        <v>0</v>
      </c>
      <c r="J128" s="16">
        <f t="shared" si="23"/>
        <v>0</v>
      </c>
      <c r="K128" s="16">
        <v>4</v>
      </c>
      <c r="L128" s="16">
        <v>1</v>
      </c>
      <c r="M128" s="16">
        <v>2</v>
      </c>
      <c r="N128" s="16">
        <f t="shared" si="25"/>
        <v>4</v>
      </c>
      <c r="O128" s="37" t="s">
        <v>754</v>
      </c>
      <c r="P128" s="16"/>
      <c r="Q128"/>
      <c r="R128"/>
      <c r="S128"/>
      <c r="T128" s="80"/>
      <c r="U128" s="80"/>
      <c r="V128" s="80"/>
      <c r="W128" s="80"/>
      <c r="X128" s="80"/>
      <c r="Y128" s="80"/>
      <c r="Z128" s="80"/>
      <c r="AA128" s="244"/>
      <c r="AB128" s="244"/>
    </row>
    <row r="129" spans="1:28" s="12" customFormat="1" ht="27.75" customHeight="1" x14ac:dyDescent="0.2">
      <c r="A129" s="16"/>
      <c r="B129" s="32" t="s">
        <v>150</v>
      </c>
      <c r="C129" s="162" t="s">
        <v>1326</v>
      </c>
      <c r="D129" s="16" t="s">
        <v>988</v>
      </c>
      <c r="E129" s="16"/>
      <c r="F129" s="31">
        <f>G129*$C$184</f>
        <v>0</v>
      </c>
      <c r="G129" s="31">
        <v>78.202299999999994</v>
      </c>
      <c r="H129" s="61" t="s">
        <v>1137</v>
      </c>
      <c r="I129" s="16">
        <f t="shared" si="22"/>
        <v>0</v>
      </c>
      <c r="J129" s="16">
        <f t="shared" si="23"/>
        <v>0</v>
      </c>
      <c r="K129" s="16">
        <v>1</v>
      </c>
      <c r="L129" s="16">
        <v>1</v>
      </c>
      <c r="M129" s="16">
        <v>3</v>
      </c>
      <c r="N129" s="16">
        <f t="shared" si="25"/>
        <v>1</v>
      </c>
      <c r="O129" s="16" t="s">
        <v>754</v>
      </c>
      <c r="P129" s="16"/>
      <c r="T129" s="80"/>
      <c r="U129" s="80"/>
      <c r="V129" s="80" t="str">
        <f t="shared" ref="V129:V137" si="26">IFERROR((VLOOKUP($U$9:$U$159,$C$9:$D$183,2,FALSE)),"")</f>
        <v/>
      </c>
      <c r="W129" s="80" t="str">
        <f t="shared" ref="W129:W135" si="27">IFERROR((VLOOKUP(V129:V262,$D$9:$F$183,2,FALSE)),"")</f>
        <v/>
      </c>
      <c r="X129" s="80"/>
      <c r="Y129" s="80"/>
      <c r="Z129" s="80"/>
      <c r="AA129" s="244"/>
      <c r="AB129" s="243"/>
    </row>
    <row r="130" spans="1:28" s="12" customFormat="1" ht="27.75" customHeight="1" x14ac:dyDescent="0.2">
      <c r="A130" s="16"/>
      <c r="B130" s="32" t="s">
        <v>150</v>
      </c>
      <c r="C130" s="248" t="s">
        <v>1300</v>
      </c>
      <c r="D130" s="16" t="s">
        <v>1449</v>
      </c>
      <c r="E130" s="16"/>
      <c r="F130" s="31">
        <f>G130*$C$184</f>
        <v>0</v>
      </c>
      <c r="G130" s="31"/>
      <c r="H130" s="25" t="s">
        <v>1137</v>
      </c>
      <c r="I130" s="16">
        <f t="shared" si="22"/>
        <v>0</v>
      </c>
      <c r="J130" s="16">
        <f t="shared" si="23"/>
        <v>0</v>
      </c>
      <c r="K130" s="16">
        <v>2</v>
      </c>
      <c r="L130" s="16">
        <v>1</v>
      </c>
      <c r="M130" s="16">
        <v>2</v>
      </c>
      <c r="N130" s="16">
        <f t="shared" si="25"/>
        <v>2</v>
      </c>
      <c r="O130" s="16" t="s">
        <v>754</v>
      </c>
      <c r="P130" s="16"/>
      <c r="T130" s="80"/>
      <c r="U130" s="80"/>
      <c r="V130" s="80" t="str">
        <f t="shared" si="26"/>
        <v/>
      </c>
      <c r="W130" s="80" t="str">
        <f t="shared" si="27"/>
        <v/>
      </c>
      <c r="X130" s="80"/>
      <c r="Y130" s="80"/>
      <c r="Z130" s="80"/>
      <c r="AA130" s="244"/>
      <c r="AB130" s="168"/>
    </row>
    <row r="131" spans="1:28" s="12" customFormat="1" ht="27.75" customHeight="1" x14ac:dyDescent="0.2">
      <c r="A131" s="39" t="s">
        <v>911</v>
      </c>
      <c r="B131" s="32" t="s">
        <v>150</v>
      </c>
      <c r="C131" s="16" t="s">
        <v>1661</v>
      </c>
      <c r="D131" s="16" t="s">
        <v>1448</v>
      </c>
      <c r="E131" s="16"/>
      <c r="F131" s="31">
        <f>G131*$C$184</f>
        <v>0</v>
      </c>
      <c r="G131" s="31"/>
      <c r="H131" s="25" t="s">
        <v>1228</v>
      </c>
      <c r="I131" s="16">
        <f t="shared" si="22"/>
        <v>0</v>
      </c>
      <c r="J131" s="16">
        <f t="shared" si="23"/>
        <v>1</v>
      </c>
      <c r="K131" s="16">
        <v>2</v>
      </c>
      <c r="L131" s="16">
        <v>1</v>
      </c>
      <c r="M131" s="16">
        <v>2</v>
      </c>
      <c r="N131" s="16">
        <f t="shared" si="25"/>
        <v>1</v>
      </c>
      <c r="O131" s="16" t="s">
        <v>754</v>
      </c>
      <c r="P131" s="16"/>
      <c r="T131" s="80"/>
      <c r="U131" s="244"/>
      <c r="V131" s="80" t="str">
        <f t="shared" si="26"/>
        <v/>
      </c>
      <c r="W131" s="244" t="str">
        <f t="shared" si="27"/>
        <v/>
      </c>
      <c r="X131" s="80"/>
      <c r="Y131" s="244"/>
      <c r="Z131" s="80"/>
      <c r="AA131" s="244"/>
      <c r="AB131" s="168"/>
    </row>
    <row r="132" spans="1:28" s="12" customFormat="1" ht="27.75" customHeight="1" x14ac:dyDescent="0.2">
      <c r="A132" s="16"/>
      <c r="B132" s="32" t="s">
        <v>150</v>
      </c>
      <c r="C132" s="77" t="s">
        <v>1250</v>
      </c>
      <c r="D132" s="16" t="s">
        <v>605</v>
      </c>
      <c r="E132" s="16" t="s">
        <v>1149</v>
      </c>
      <c r="F132" s="31">
        <v>2293</v>
      </c>
      <c r="G132" s="31"/>
      <c r="H132" s="25" t="s">
        <v>1137</v>
      </c>
      <c r="I132" s="16">
        <f t="shared" si="22"/>
        <v>0</v>
      </c>
      <c r="J132" s="16">
        <f t="shared" si="23"/>
        <v>0</v>
      </c>
      <c r="K132" s="16">
        <v>4</v>
      </c>
      <c r="L132" s="16">
        <v>1</v>
      </c>
      <c r="M132" s="16">
        <v>2</v>
      </c>
      <c r="N132" s="16">
        <f t="shared" si="25"/>
        <v>4</v>
      </c>
      <c r="O132" s="16" t="s">
        <v>754</v>
      </c>
      <c r="P132" s="16"/>
      <c r="T132" s="80"/>
      <c r="U132" s="80"/>
      <c r="V132" s="80" t="str">
        <f t="shared" si="26"/>
        <v/>
      </c>
      <c r="W132" s="80" t="str">
        <f t="shared" si="27"/>
        <v/>
      </c>
      <c r="X132" s="80"/>
      <c r="Y132" s="80"/>
      <c r="Z132" s="80"/>
      <c r="AA132" s="244"/>
      <c r="AB132" s="243"/>
    </row>
    <row r="133" spans="1:28" s="12" customFormat="1" ht="27.75" customHeight="1" x14ac:dyDescent="0.25">
      <c r="A133" s="39" t="s">
        <v>911</v>
      </c>
      <c r="B133" s="32" t="s">
        <v>150</v>
      </c>
      <c r="C133" s="163" t="s">
        <v>1302</v>
      </c>
      <c r="D133" s="16" t="s">
        <v>604</v>
      </c>
      <c r="E133" s="16"/>
      <c r="F133" s="31">
        <f>G133*$C$184</f>
        <v>0</v>
      </c>
      <c r="G133" s="31"/>
      <c r="H133" s="25" t="s">
        <v>1226</v>
      </c>
      <c r="I133" s="16">
        <f t="shared" si="22"/>
        <v>0</v>
      </c>
      <c r="J133" s="16">
        <f t="shared" si="23"/>
        <v>0</v>
      </c>
      <c r="K133" s="16">
        <v>2</v>
      </c>
      <c r="L133" s="16">
        <v>1</v>
      </c>
      <c r="M133" s="16">
        <v>3</v>
      </c>
      <c r="N133" s="16">
        <f t="shared" si="25"/>
        <v>2</v>
      </c>
      <c r="O133" s="16" t="s">
        <v>599</v>
      </c>
      <c r="P133" s="16" t="s">
        <v>983</v>
      </c>
      <c r="Q133"/>
      <c r="R133"/>
      <c r="S133"/>
      <c r="T133" s="80"/>
      <c r="U133" s="244"/>
      <c r="V133" s="80" t="str">
        <f t="shared" si="26"/>
        <v/>
      </c>
      <c r="W133" s="244" t="str">
        <f t="shared" si="27"/>
        <v/>
      </c>
      <c r="X133" s="80"/>
      <c r="Y133" s="244"/>
      <c r="Z133" s="80"/>
      <c r="AA133" s="244"/>
      <c r="AB133" s="168"/>
    </row>
    <row r="134" spans="1:28" s="12" customFormat="1" ht="27.75" customHeight="1" x14ac:dyDescent="0.2">
      <c r="A134" s="16"/>
      <c r="B134" s="32" t="s">
        <v>150</v>
      </c>
      <c r="C134" s="16" t="s">
        <v>1101</v>
      </c>
      <c r="D134" s="16" t="s">
        <v>601</v>
      </c>
      <c r="E134" s="16"/>
      <c r="F134" s="31">
        <f>G134*$C$184</f>
        <v>0</v>
      </c>
      <c r="G134" s="31"/>
      <c r="H134" s="61" t="s">
        <v>1139</v>
      </c>
      <c r="I134" s="16">
        <f t="shared" si="22"/>
        <v>0</v>
      </c>
      <c r="J134" s="16">
        <f t="shared" si="23"/>
        <v>0</v>
      </c>
      <c r="K134" s="16">
        <v>1</v>
      </c>
      <c r="L134" s="16">
        <v>1</v>
      </c>
      <c r="M134" s="16">
        <v>3</v>
      </c>
      <c r="N134" s="16">
        <f t="shared" si="25"/>
        <v>1</v>
      </c>
      <c r="O134" s="16" t="s">
        <v>599</v>
      </c>
      <c r="P134" s="16"/>
      <c r="T134" s="80"/>
      <c r="U134" s="80"/>
      <c r="V134" s="80" t="str">
        <f t="shared" si="26"/>
        <v/>
      </c>
      <c r="W134" s="80" t="str">
        <f t="shared" si="27"/>
        <v/>
      </c>
      <c r="X134" s="80"/>
      <c r="Y134" s="80"/>
      <c r="Z134" s="80"/>
      <c r="AA134" s="244"/>
      <c r="AB134" s="168"/>
    </row>
    <row r="135" spans="1:28" s="12" customFormat="1" ht="27.75" customHeight="1" x14ac:dyDescent="0.2">
      <c r="A135" s="39" t="s">
        <v>911</v>
      </c>
      <c r="B135" s="32" t="s">
        <v>150</v>
      </c>
      <c r="C135" s="90" t="s">
        <v>1267</v>
      </c>
      <c r="D135" s="16" t="s">
        <v>602</v>
      </c>
      <c r="E135" s="16"/>
      <c r="F135" s="31">
        <f>G135*$C$184</f>
        <v>0</v>
      </c>
      <c r="G135" s="31"/>
      <c r="H135" s="25" t="s">
        <v>1228</v>
      </c>
      <c r="I135" s="16">
        <f t="shared" si="22"/>
        <v>0</v>
      </c>
      <c r="J135" s="16">
        <f t="shared" si="23"/>
        <v>0</v>
      </c>
      <c r="K135" s="16">
        <v>2</v>
      </c>
      <c r="L135" s="16">
        <v>1</v>
      </c>
      <c r="M135" s="16">
        <v>3</v>
      </c>
      <c r="N135" s="16">
        <f t="shared" si="25"/>
        <v>2</v>
      </c>
      <c r="O135" s="16" t="s">
        <v>599</v>
      </c>
      <c r="P135" s="16"/>
      <c r="T135" s="80"/>
      <c r="U135" s="244"/>
      <c r="V135" s="80" t="str">
        <f t="shared" si="26"/>
        <v/>
      </c>
      <c r="W135" s="244" t="str">
        <f t="shared" si="27"/>
        <v/>
      </c>
      <c r="X135" s="80"/>
      <c r="Y135" s="244"/>
      <c r="Z135" s="80"/>
      <c r="AA135" s="244"/>
      <c r="AB135" s="168"/>
    </row>
    <row r="136" spans="1:28" s="12" customFormat="1" ht="27.75" customHeight="1" x14ac:dyDescent="0.2">
      <c r="A136" s="39" t="s">
        <v>911</v>
      </c>
      <c r="B136" s="32" t="s">
        <v>150</v>
      </c>
      <c r="C136" s="248" t="s">
        <v>1272</v>
      </c>
      <c r="D136" s="16" t="s">
        <v>590</v>
      </c>
      <c r="E136" s="16" t="s">
        <v>1171</v>
      </c>
      <c r="F136" s="31">
        <v>2376</v>
      </c>
      <c r="G136" s="31"/>
      <c r="H136" s="25" t="s">
        <v>1228</v>
      </c>
      <c r="I136" s="16">
        <f t="shared" si="22"/>
        <v>0</v>
      </c>
      <c r="J136" s="16">
        <f t="shared" si="23"/>
        <v>1</v>
      </c>
      <c r="K136" s="16">
        <v>1</v>
      </c>
      <c r="L136" s="16">
        <v>1</v>
      </c>
      <c r="M136" s="16">
        <v>3</v>
      </c>
      <c r="N136" s="16">
        <f t="shared" si="25"/>
        <v>0</v>
      </c>
      <c r="O136" s="16" t="s">
        <v>599</v>
      </c>
      <c r="P136" s="16"/>
      <c r="T136" s="80"/>
      <c r="U136" s="80"/>
      <c r="V136" s="80" t="str">
        <f t="shared" si="26"/>
        <v/>
      </c>
      <c r="W136" s="80" t="str">
        <f>IFERROR((VLOOKUP(V136:V270,$D$9:$F$183,2,FALSE)),"")</f>
        <v/>
      </c>
      <c r="X136" s="80"/>
      <c r="Y136" s="80"/>
      <c r="Z136" s="80"/>
      <c r="AA136" s="244"/>
      <c r="AB136" s="243"/>
    </row>
    <row r="137" spans="1:28" s="12" customFormat="1" ht="27.75" customHeight="1" x14ac:dyDescent="0.25">
      <c r="A137" s="16"/>
      <c r="B137" s="32" t="s">
        <v>150</v>
      </c>
      <c r="C137" s="248" t="s">
        <v>1238</v>
      </c>
      <c r="D137" s="16" t="s">
        <v>614</v>
      </c>
      <c r="E137" s="16"/>
      <c r="F137" s="31">
        <f>G137*$C$184</f>
        <v>0</v>
      </c>
      <c r="G137" s="31"/>
      <c r="H137" s="25" t="s">
        <v>1137</v>
      </c>
      <c r="I137" s="16">
        <f t="shared" si="22"/>
        <v>0</v>
      </c>
      <c r="J137" s="16">
        <f t="shared" si="23"/>
        <v>0</v>
      </c>
      <c r="K137" s="16">
        <v>0</v>
      </c>
      <c r="L137" s="16">
        <v>1</v>
      </c>
      <c r="M137" s="16">
        <v>3</v>
      </c>
      <c r="N137" s="16">
        <f t="shared" si="25"/>
        <v>0</v>
      </c>
      <c r="O137" s="16" t="s">
        <v>599</v>
      </c>
      <c r="P137" s="16"/>
      <c r="Q137"/>
      <c r="R137"/>
      <c r="S137"/>
      <c r="T137" s="244"/>
      <c r="U137" s="244"/>
      <c r="V137" s="244" t="str">
        <f t="shared" si="26"/>
        <v/>
      </c>
      <c r="W137" s="244" t="str">
        <f>IFERROR((VLOOKUP(V137:V273,$D$9:$F$183,2,FALSE)),"")</f>
        <v/>
      </c>
      <c r="X137" s="244"/>
      <c r="Y137" s="244"/>
      <c r="Z137" s="244"/>
      <c r="AA137" s="244"/>
      <c r="AB137" s="243"/>
    </row>
    <row r="138" spans="1:28" s="12" customFormat="1" ht="27.75" customHeight="1" x14ac:dyDescent="0.25">
      <c r="A138" s="16"/>
      <c r="B138" s="16"/>
      <c r="C138" s="16"/>
      <c r="D138" s="16" t="s">
        <v>1466</v>
      </c>
      <c r="E138" s="16"/>
      <c r="F138" s="138"/>
      <c r="G138" s="16"/>
      <c r="H138" s="25"/>
      <c r="I138" s="16">
        <f t="shared" si="22"/>
        <v>0</v>
      </c>
      <c r="J138" s="16">
        <f t="shared" si="23"/>
        <v>0</v>
      </c>
      <c r="K138" s="16">
        <v>1</v>
      </c>
      <c r="L138" s="16">
        <v>1</v>
      </c>
      <c r="M138" s="16">
        <v>2</v>
      </c>
      <c r="N138" s="16">
        <f t="shared" si="25"/>
        <v>1</v>
      </c>
      <c r="O138" s="16" t="s">
        <v>599</v>
      </c>
      <c r="P138" s="38"/>
      <c r="Q138"/>
      <c r="R138"/>
      <c r="S138"/>
      <c r="T138" s="80"/>
      <c r="U138" s="80"/>
      <c r="V138" s="80"/>
      <c r="W138" s="80"/>
      <c r="X138" s="80"/>
      <c r="Y138" s="80"/>
      <c r="Z138" s="80"/>
      <c r="AA138" s="244"/>
      <c r="AB138" s="244"/>
    </row>
    <row r="139" spans="1:28" s="12" customFormat="1" ht="27.75" customHeight="1" x14ac:dyDescent="0.2">
      <c r="A139" s="16"/>
      <c r="B139" s="32" t="s">
        <v>150</v>
      </c>
      <c r="C139" s="87" t="s">
        <v>1312</v>
      </c>
      <c r="D139" s="16" t="s">
        <v>598</v>
      </c>
      <c r="E139" s="16"/>
      <c r="F139" s="31">
        <f>G139*$C$184</f>
        <v>0</v>
      </c>
      <c r="G139" s="31"/>
      <c r="H139" s="25" t="s">
        <v>1137</v>
      </c>
      <c r="I139" s="16">
        <f t="shared" si="22"/>
        <v>0</v>
      </c>
      <c r="J139" s="16">
        <f t="shared" si="23"/>
        <v>0</v>
      </c>
      <c r="K139" s="16">
        <v>4</v>
      </c>
      <c r="L139" s="16">
        <v>1</v>
      </c>
      <c r="M139" s="16">
        <v>3</v>
      </c>
      <c r="N139" s="16">
        <f t="shared" si="25"/>
        <v>4</v>
      </c>
      <c r="O139" s="16" t="s">
        <v>599</v>
      </c>
      <c r="P139" s="16"/>
      <c r="T139" s="80"/>
      <c r="U139" s="244"/>
      <c r="V139" s="80" t="str">
        <f>IFERROR((VLOOKUP($U$9:$U$159,$C$9:$D$183,2,FALSE)),"")</f>
        <v/>
      </c>
      <c r="W139" s="244" t="str">
        <f>IFERROR((VLOOKUP(V139:V273,$D$9:$F$183,2,FALSE)),"")</f>
        <v/>
      </c>
      <c r="X139" s="80"/>
      <c r="Y139" s="244"/>
      <c r="Z139" s="80"/>
      <c r="AA139" s="244"/>
      <c r="AB139" s="168"/>
    </row>
    <row r="140" spans="1:28" s="12" customFormat="1" ht="27.75" customHeight="1" x14ac:dyDescent="0.2">
      <c r="A140" s="16"/>
      <c r="B140" s="32" t="s">
        <v>150</v>
      </c>
      <c r="C140" s="248" t="s">
        <v>1293</v>
      </c>
      <c r="D140" s="16" t="s">
        <v>600</v>
      </c>
      <c r="E140" s="16"/>
      <c r="F140" s="31">
        <f>G140*$C$184</f>
        <v>0</v>
      </c>
      <c r="G140" s="31"/>
      <c r="H140" s="25" t="s">
        <v>1137</v>
      </c>
      <c r="I140" s="16">
        <f t="shared" si="22"/>
        <v>0</v>
      </c>
      <c r="J140" s="16">
        <f t="shared" si="23"/>
        <v>0</v>
      </c>
      <c r="K140" s="16">
        <v>2</v>
      </c>
      <c r="L140" s="16">
        <v>1</v>
      </c>
      <c r="M140" s="16">
        <v>3</v>
      </c>
      <c r="N140" s="16">
        <f t="shared" si="25"/>
        <v>2</v>
      </c>
      <c r="O140" s="16" t="s">
        <v>599</v>
      </c>
      <c r="P140" s="16"/>
      <c r="T140" s="80"/>
      <c r="U140" s="244"/>
      <c r="V140" s="80" t="str">
        <f>IFERROR((VLOOKUP($U$9:$U$159,$C$9:$D$183,2,FALSE)),"")</f>
        <v/>
      </c>
      <c r="W140" s="244" t="str">
        <f>IFERROR((VLOOKUP(V140:V274,$D$9:$F$183,2,FALSE)),"")</f>
        <v/>
      </c>
      <c r="X140" s="80"/>
      <c r="Y140" s="244"/>
      <c r="Z140" s="80"/>
      <c r="AA140" s="244"/>
      <c r="AB140" s="168"/>
    </row>
    <row r="141" spans="1:28" s="12" customFormat="1" ht="27.75" customHeight="1" x14ac:dyDescent="0.25">
      <c r="A141" s="16"/>
      <c r="B141" s="32" t="s">
        <v>778</v>
      </c>
      <c r="C141" s="248" t="s">
        <v>1335</v>
      </c>
      <c r="D141" s="16" t="s">
        <v>1042</v>
      </c>
      <c r="E141" s="16"/>
      <c r="F141" s="16"/>
      <c r="G141" s="31"/>
      <c r="H141" s="61" t="s">
        <v>1139</v>
      </c>
      <c r="I141" s="16">
        <f t="shared" si="22"/>
        <v>0</v>
      </c>
      <c r="J141" s="16">
        <f t="shared" si="23"/>
        <v>0</v>
      </c>
      <c r="K141" s="16">
        <v>2</v>
      </c>
      <c r="L141" s="16">
        <v>1</v>
      </c>
      <c r="M141" s="16">
        <v>2</v>
      </c>
      <c r="N141" s="16">
        <f t="shared" si="25"/>
        <v>2</v>
      </c>
      <c r="O141" s="16" t="s">
        <v>599</v>
      </c>
      <c r="P141" s="16"/>
      <c r="Q141"/>
      <c r="R141"/>
      <c r="S141"/>
      <c r="T141" s="80"/>
      <c r="U141" s="244"/>
      <c r="V141" s="80"/>
      <c r="W141" s="244"/>
      <c r="X141" s="80"/>
      <c r="Y141" s="244"/>
      <c r="Z141" s="80"/>
      <c r="AA141" s="244"/>
      <c r="AB141" s="244"/>
    </row>
    <row r="142" spans="1:28" s="12" customFormat="1" ht="27.75" customHeight="1" x14ac:dyDescent="0.25">
      <c r="A142" s="39" t="s">
        <v>911</v>
      </c>
      <c r="B142" s="32" t="s">
        <v>778</v>
      </c>
      <c r="C142" s="90" t="s">
        <v>1342</v>
      </c>
      <c r="D142" s="16" t="s">
        <v>619</v>
      </c>
      <c r="E142" s="16"/>
      <c r="F142" s="31">
        <f t="shared" ref="F142:F148" si="28">G142*$C$184</f>
        <v>0</v>
      </c>
      <c r="G142" s="31"/>
      <c r="H142" s="61" t="s">
        <v>1227</v>
      </c>
      <c r="I142" s="16">
        <f t="shared" si="22"/>
        <v>0</v>
      </c>
      <c r="J142" s="16">
        <f t="shared" si="23"/>
        <v>0</v>
      </c>
      <c r="K142" s="16">
        <v>0</v>
      </c>
      <c r="L142" s="16">
        <v>1</v>
      </c>
      <c r="M142" s="16">
        <v>4</v>
      </c>
      <c r="N142" s="16">
        <f t="shared" si="25"/>
        <v>0</v>
      </c>
      <c r="O142" s="16" t="s">
        <v>599</v>
      </c>
      <c r="P142" s="16" t="s">
        <v>983</v>
      </c>
      <c r="Q142"/>
      <c r="R142"/>
      <c r="S142"/>
      <c r="T142" s="80"/>
      <c r="U142" s="80"/>
      <c r="V142" s="80" t="str">
        <f t="shared" ref="V142:V150" si="29">IFERROR((VLOOKUP($U$9:$U$159,$C$9:$D$183,2,FALSE)),"")</f>
        <v/>
      </c>
      <c r="W142" s="244" t="str">
        <f>IFERROR((VLOOKUP(V142:V278,$D$9:$F$183,2,FALSE)),"")</f>
        <v/>
      </c>
      <c r="X142" s="80"/>
      <c r="Y142" s="244"/>
      <c r="Z142" s="80"/>
      <c r="AA142" s="244"/>
      <c r="AB142" s="168"/>
    </row>
    <row r="143" spans="1:28" s="12" customFormat="1" ht="27.75" customHeight="1" x14ac:dyDescent="0.25">
      <c r="A143" s="16"/>
      <c r="B143" s="32" t="s">
        <v>778</v>
      </c>
      <c r="C143" s="77" t="s">
        <v>1285</v>
      </c>
      <c r="D143" s="16" t="s">
        <v>615</v>
      </c>
      <c r="E143" s="16"/>
      <c r="F143" s="31">
        <f t="shared" si="28"/>
        <v>0</v>
      </c>
      <c r="G143" s="31"/>
      <c r="H143" s="61" t="s">
        <v>1137</v>
      </c>
      <c r="I143" s="16">
        <f t="shared" si="22"/>
        <v>0</v>
      </c>
      <c r="J143" s="16">
        <f t="shared" si="23"/>
        <v>0</v>
      </c>
      <c r="K143" s="16">
        <v>3</v>
      </c>
      <c r="L143" s="16">
        <v>1</v>
      </c>
      <c r="M143" s="16">
        <v>3</v>
      </c>
      <c r="N143" s="16">
        <f t="shared" si="25"/>
        <v>3</v>
      </c>
      <c r="O143" s="16" t="s">
        <v>599</v>
      </c>
      <c r="P143" s="16"/>
      <c r="Q143"/>
      <c r="R143"/>
      <c r="S143"/>
      <c r="T143" s="80"/>
      <c r="U143" s="244"/>
      <c r="V143" s="80" t="str">
        <f t="shared" si="29"/>
        <v/>
      </c>
      <c r="W143" s="244" t="str">
        <f>IFERROR((VLOOKUP(V143:V279,$D$9:$F$183,2,FALSE)),"")</f>
        <v/>
      </c>
      <c r="X143" s="80"/>
      <c r="Y143" s="244"/>
      <c r="Z143" s="80"/>
      <c r="AA143" s="244"/>
      <c r="AB143" s="168"/>
    </row>
    <row r="144" spans="1:28" s="12" customFormat="1" ht="27.75" customHeight="1" x14ac:dyDescent="0.2">
      <c r="A144" s="39" t="s">
        <v>911</v>
      </c>
      <c r="B144" s="32" t="s">
        <v>150</v>
      </c>
      <c r="C144" s="163" t="s">
        <v>1303</v>
      </c>
      <c r="D144" s="16" t="s">
        <v>571</v>
      </c>
      <c r="E144" s="16" t="s">
        <v>1152</v>
      </c>
      <c r="F144" s="31">
        <f t="shared" si="28"/>
        <v>0</v>
      </c>
      <c r="G144" s="31"/>
      <c r="H144" s="61" t="s">
        <v>1228</v>
      </c>
      <c r="I144" s="16">
        <f t="shared" si="22"/>
        <v>0</v>
      </c>
      <c r="J144" s="16">
        <f t="shared" si="23"/>
        <v>0</v>
      </c>
      <c r="K144" s="16">
        <v>1</v>
      </c>
      <c r="L144" s="16">
        <v>1</v>
      </c>
      <c r="M144" s="16">
        <v>3</v>
      </c>
      <c r="N144" s="16">
        <f t="shared" si="25"/>
        <v>1</v>
      </c>
      <c r="O144" s="16" t="s">
        <v>599</v>
      </c>
      <c r="P144" s="16"/>
      <c r="T144" s="80"/>
      <c r="U144" s="248"/>
      <c r="V144" s="80" t="str">
        <f t="shared" si="29"/>
        <v/>
      </c>
      <c r="W144" s="81" t="str">
        <f>IFERROR((VLOOKUP(V144:V225,$D$9:$F$183,2,FALSE)),"")</f>
        <v/>
      </c>
      <c r="X144" s="80"/>
      <c r="Y144" s="81" t="e">
        <f>W144*X144</f>
        <v>#VALUE!</v>
      </c>
      <c r="Z144" s="80"/>
      <c r="AA144" s="244"/>
      <c r="AB144" s="168"/>
    </row>
    <row r="145" spans="1:28" s="12" customFormat="1" ht="27.75" customHeight="1" x14ac:dyDescent="0.2">
      <c r="A145" s="16"/>
      <c r="B145" s="32" t="s">
        <v>150</v>
      </c>
      <c r="C145" s="16" t="s">
        <v>1455</v>
      </c>
      <c r="D145" s="16" t="s">
        <v>591</v>
      </c>
      <c r="E145" s="16"/>
      <c r="F145" s="31">
        <f t="shared" si="28"/>
        <v>0</v>
      </c>
      <c r="G145" s="31"/>
      <c r="H145" s="25" t="s">
        <v>1137</v>
      </c>
      <c r="I145" s="16">
        <f t="shared" si="22"/>
        <v>0</v>
      </c>
      <c r="J145" s="16">
        <f t="shared" si="23"/>
        <v>1</v>
      </c>
      <c r="K145" s="16">
        <v>1</v>
      </c>
      <c r="L145" s="16">
        <v>1</v>
      </c>
      <c r="M145" s="16">
        <v>3</v>
      </c>
      <c r="N145" s="16">
        <f t="shared" si="25"/>
        <v>0</v>
      </c>
      <c r="O145" s="16" t="s">
        <v>599</v>
      </c>
      <c r="P145" s="16"/>
      <c r="T145" s="80"/>
      <c r="U145" s="244"/>
      <c r="V145" s="80" t="str">
        <f t="shared" si="29"/>
        <v/>
      </c>
      <c r="W145" s="244" t="str">
        <f>IFERROR((VLOOKUP(V145:V279,$D$9:$F$183,2,FALSE)),"")</f>
        <v/>
      </c>
      <c r="X145" s="80"/>
      <c r="Y145" s="244"/>
      <c r="Z145" s="80"/>
      <c r="AA145" s="244"/>
      <c r="AB145" s="168"/>
    </row>
    <row r="146" spans="1:28" s="12" customFormat="1" ht="27.75" customHeight="1" x14ac:dyDescent="0.2">
      <c r="A146" s="39" t="s">
        <v>911</v>
      </c>
      <c r="B146" s="32" t="s">
        <v>150</v>
      </c>
      <c r="C146" s="248" t="s">
        <v>1229</v>
      </c>
      <c r="D146" s="16" t="s">
        <v>1108</v>
      </c>
      <c r="E146" s="16"/>
      <c r="F146" s="31">
        <f t="shared" si="28"/>
        <v>0</v>
      </c>
      <c r="G146" s="31"/>
      <c r="H146" s="61" t="s">
        <v>1228</v>
      </c>
      <c r="I146" s="16">
        <f t="shared" si="22"/>
        <v>0</v>
      </c>
      <c r="J146" s="16">
        <f t="shared" si="23"/>
        <v>0</v>
      </c>
      <c r="K146" s="16">
        <v>1</v>
      </c>
      <c r="L146" s="16">
        <v>1</v>
      </c>
      <c r="M146" s="16">
        <v>3</v>
      </c>
      <c r="N146" s="16">
        <f t="shared" si="25"/>
        <v>1</v>
      </c>
      <c r="O146" s="16" t="s">
        <v>599</v>
      </c>
      <c r="P146" s="16"/>
      <c r="T146" s="80"/>
      <c r="U146" s="248"/>
      <c r="V146" s="80" t="str">
        <f t="shared" si="29"/>
        <v/>
      </c>
      <c r="W146" s="81" t="str">
        <f>IFERROR((VLOOKUP(V146:V227,$D$9:$F$183,2,FALSE)),"")</f>
        <v/>
      </c>
      <c r="X146" s="80"/>
      <c r="Y146" s="81" t="e">
        <f>W146*X146</f>
        <v>#VALUE!</v>
      </c>
      <c r="Z146" s="80"/>
      <c r="AA146" s="244"/>
      <c r="AB146" s="168"/>
    </row>
    <row r="147" spans="1:28" s="12" customFormat="1" ht="27.75" customHeight="1" x14ac:dyDescent="0.25">
      <c r="A147" s="39" t="s">
        <v>911</v>
      </c>
      <c r="B147" s="32"/>
      <c r="C147" s="162" t="s">
        <v>1319</v>
      </c>
      <c r="D147" s="16" t="s">
        <v>887</v>
      </c>
      <c r="E147" s="16"/>
      <c r="F147" s="31">
        <f t="shared" si="28"/>
        <v>0</v>
      </c>
      <c r="G147" s="31"/>
      <c r="H147" s="25" t="s">
        <v>1150</v>
      </c>
      <c r="I147" s="16">
        <f t="shared" si="22"/>
        <v>0</v>
      </c>
      <c r="J147" s="16">
        <f t="shared" si="23"/>
        <v>0</v>
      </c>
      <c r="K147" s="16">
        <v>3</v>
      </c>
      <c r="L147" s="16">
        <v>1</v>
      </c>
      <c r="M147" s="16">
        <v>4</v>
      </c>
      <c r="N147" s="16">
        <f t="shared" si="25"/>
        <v>3</v>
      </c>
      <c r="O147" s="16" t="s">
        <v>599</v>
      </c>
      <c r="P147" s="16"/>
      <c r="Q147"/>
      <c r="R147"/>
      <c r="S147"/>
      <c r="T147" s="244"/>
      <c r="U147" s="244"/>
      <c r="V147" s="244" t="str">
        <f t="shared" si="29"/>
        <v/>
      </c>
      <c r="W147" s="244" t="str">
        <f>IFERROR((VLOOKUP(V147:V283,$D$9:$F$183,2,FALSE)),"")</f>
        <v/>
      </c>
      <c r="X147" s="244"/>
      <c r="Y147" s="244"/>
      <c r="Z147" s="244"/>
      <c r="AA147" s="244"/>
      <c r="AB147" s="243"/>
    </row>
    <row r="148" spans="1:28" s="12" customFormat="1" ht="27.75" customHeight="1" x14ac:dyDescent="0.2">
      <c r="A148" s="16"/>
      <c r="B148" s="32" t="s">
        <v>150</v>
      </c>
      <c r="C148" s="248" t="s">
        <v>1329</v>
      </c>
      <c r="D148" s="16" t="s">
        <v>941</v>
      </c>
      <c r="E148" s="16"/>
      <c r="F148" s="31">
        <f t="shared" si="28"/>
        <v>0</v>
      </c>
      <c r="G148" s="31"/>
      <c r="H148" s="61" t="s">
        <v>1139</v>
      </c>
      <c r="I148" s="16">
        <f t="shared" si="22"/>
        <v>0</v>
      </c>
      <c r="J148" s="16">
        <f t="shared" si="23"/>
        <v>0</v>
      </c>
      <c r="K148" s="16">
        <v>1</v>
      </c>
      <c r="L148" s="16">
        <v>1</v>
      </c>
      <c r="M148" s="16">
        <v>3</v>
      </c>
      <c r="N148" s="16">
        <f t="shared" ref="N148:N178" si="30">K148+I148-J148</f>
        <v>1</v>
      </c>
      <c r="O148" s="16" t="s">
        <v>599</v>
      </c>
      <c r="P148" s="16"/>
      <c r="T148" s="244"/>
      <c r="U148" s="244"/>
      <c r="V148" s="244" t="str">
        <f t="shared" si="29"/>
        <v/>
      </c>
      <c r="W148" s="244" t="str">
        <f>IFERROR((VLOOKUP(V148:V282,$D$9:$F$183,2,FALSE)),"")</f>
        <v/>
      </c>
      <c r="X148" s="244"/>
      <c r="Y148" s="244"/>
      <c r="Z148" s="244"/>
      <c r="AA148" s="244"/>
      <c r="AB148" s="243"/>
    </row>
    <row r="149" spans="1:28" s="12" customFormat="1" ht="27.75" customHeight="1" x14ac:dyDescent="0.25">
      <c r="A149" s="16"/>
      <c r="B149" s="32"/>
      <c r="C149" s="248" t="s">
        <v>1316</v>
      </c>
      <c r="D149" s="16" t="s">
        <v>853</v>
      </c>
      <c r="E149" s="16" t="s">
        <v>49</v>
      </c>
      <c r="F149" s="31">
        <v>53</v>
      </c>
      <c r="G149" s="31"/>
      <c r="H149" s="25" t="s">
        <v>1139</v>
      </c>
      <c r="I149" s="16">
        <f t="shared" si="22"/>
        <v>0</v>
      </c>
      <c r="J149" s="16">
        <f t="shared" si="23"/>
        <v>0</v>
      </c>
      <c r="K149" s="16">
        <v>0</v>
      </c>
      <c r="L149" s="16">
        <v>1</v>
      </c>
      <c r="M149" s="16">
        <v>4</v>
      </c>
      <c r="N149" s="16">
        <f t="shared" si="30"/>
        <v>0</v>
      </c>
      <c r="O149" s="16" t="s">
        <v>599</v>
      </c>
      <c r="P149" s="16"/>
      <c r="Q149"/>
      <c r="R149"/>
      <c r="S149"/>
      <c r="T149" s="244"/>
      <c r="U149" s="244"/>
      <c r="V149" s="244" t="str">
        <f t="shared" si="29"/>
        <v/>
      </c>
      <c r="W149" s="244" t="str">
        <f>IFERROR((VLOOKUP(V149:V285,$D$9:$F$183,2,FALSE)),"")</f>
        <v/>
      </c>
      <c r="X149" s="244"/>
      <c r="Y149" s="244"/>
      <c r="Z149" s="244"/>
      <c r="AA149" s="244"/>
      <c r="AB149" s="243"/>
    </row>
    <row r="150" spans="1:28" s="12" customFormat="1" ht="27.75" customHeight="1" x14ac:dyDescent="0.25">
      <c r="A150" s="60"/>
      <c r="B150" s="32"/>
      <c r="C150" s="16"/>
      <c r="D150" s="16" t="s">
        <v>608</v>
      </c>
      <c r="E150" s="16"/>
      <c r="F150" s="31">
        <f>G150*$C$184</f>
        <v>0</v>
      </c>
      <c r="G150" s="31"/>
      <c r="H150" s="25" t="s">
        <v>1137</v>
      </c>
      <c r="I150" s="16">
        <f t="shared" si="22"/>
        <v>0</v>
      </c>
      <c r="J150" s="16">
        <f t="shared" si="23"/>
        <v>0</v>
      </c>
      <c r="K150" s="16">
        <v>0</v>
      </c>
      <c r="L150" s="16">
        <v>1</v>
      </c>
      <c r="M150" s="16">
        <v>3</v>
      </c>
      <c r="N150" s="16">
        <f t="shared" si="30"/>
        <v>0</v>
      </c>
      <c r="O150" s="16" t="s">
        <v>607</v>
      </c>
      <c r="P150" s="16" t="s">
        <v>983</v>
      </c>
      <c r="Q150"/>
      <c r="R150"/>
      <c r="S150"/>
      <c r="T150" s="80"/>
      <c r="U150" s="80"/>
      <c r="V150" s="80" t="str">
        <f t="shared" si="29"/>
        <v/>
      </c>
      <c r="W150" s="80" t="str">
        <f>IFERROR((VLOOKUP(V150:V287,$D$9:$F$183,2,FALSE)),"")</f>
        <v/>
      </c>
      <c r="X150" s="80"/>
      <c r="Y150" s="80"/>
      <c r="Z150" s="80"/>
      <c r="AA150" s="244"/>
      <c r="AB150" s="168"/>
    </row>
    <row r="151" spans="1:28" s="12" customFormat="1" ht="27.75" customHeight="1" x14ac:dyDescent="0.25">
      <c r="A151" s="16"/>
      <c r="B151" s="32" t="s">
        <v>778</v>
      </c>
      <c r="C151" s="16"/>
      <c r="D151" s="16" t="s">
        <v>1206</v>
      </c>
      <c r="E151" s="16"/>
      <c r="F151" s="16"/>
      <c r="G151" s="16"/>
      <c r="H151" s="248" t="s">
        <v>1139</v>
      </c>
      <c r="I151" s="16">
        <f>+SUMIFS($W$9:$W$159,$S$9:$S$159,"ENTRADA",$T$9:$T$159,D151)</f>
        <v>0</v>
      </c>
      <c r="J151" s="16">
        <f>+SUMIFS($W$9:$W$159,$S$9:$S$159,"SALIDA",$T$9:$T$159,D151)</f>
        <v>0</v>
      </c>
      <c r="K151" s="16">
        <v>1</v>
      </c>
      <c r="L151" s="16">
        <v>1</v>
      </c>
      <c r="M151" s="16">
        <v>2</v>
      </c>
      <c r="N151" s="16">
        <f t="shared" si="30"/>
        <v>1</v>
      </c>
      <c r="O151" s="16" t="s">
        <v>607</v>
      </c>
      <c r="P151" s="38"/>
      <c r="Q151"/>
      <c r="R151"/>
      <c r="S151"/>
      <c r="T151" s="80"/>
      <c r="U151" s="80"/>
      <c r="V151" s="80"/>
      <c r="W151" s="80"/>
      <c r="X151" s="80"/>
      <c r="Y151" s="80"/>
      <c r="Z151" s="80"/>
      <c r="AA151" s="244"/>
      <c r="AB151" s="244"/>
    </row>
    <row r="152" spans="1:28" s="12" customFormat="1" ht="27.75" customHeight="1" x14ac:dyDescent="0.25">
      <c r="A152" s="16"/>
      <c r="B152" s="32"/>
      <c r="C152" s="16"/>
      <c r="D152" s="16" t="s">
        <v>612</v>
      </c>
      <c r="E152" s="16"/>
      <c r="F152" s="31">
        <f>G152*$C$184</f>
        <v>0</v>
      </c>
      <c r="G152" s="31"/>
      <c r="H152" s="25" t="s">
        <v>1139</v>
      </c>
      <c r="I152" s="16">
        <f t="shared" ref="I152:I160" si="31">+SUMIFS($X$9:$X$159,$T$9:$T$159,"ENTRADA",$U$9:$U$159,C152)</f>
        <v>0</v>
      </c>
      <c r="J152" s="16">
        <f t="shared" ref="J152:J160" si="32">+SUMIFS($X$9:$X$159,$T$9:$T$159,"SALIDA",$U$9:$U$159,C152)</f>
        <v>0</v>
      </c>
      <c r="K152" s="16">
        <v>0</v>
      </c>
      <c r="L152" s="16">
        <v>1</v>
      </c>
      <c r="M152" s="16">
        <v>3</v>
      </c>
      <c r="N152" s="16">
        <f t="shared" si="30"/>
        <v>0</v>
      </c>
      <c r="O152" s="16" t="s">
        <v>607</v>
      </c>
      <c r="P152" s="16"/>
      <c r="Q152"/>
      <c r="R152"/>
      <c r="S152"/>
      <c r="T152" s="80"/>
      <c r="U152" s="80"/>
      <c r="V152" s="80" t="str">
        <f>IFERROR((VLOOKUP($U$9:$U$159,$C$9:$D$183,2,FALSE)),"")</f>
        <v/>
      </c>
      <c r="W152" s="80" t="str">
        <f>IFERROR((VLOOKUP(V152:V289,$D$9:$F$183,2,FALSE)),"")</f>
        <v/>
      </c>
      <c r="X152" s="80"/>
      <c r="Y152" s="80"/>
      <c r="Z152" s="80"/>
      <c r="AA152" s="244"/>
      <c r="AB152" s="243"/>
    </row>
    <row r="153" spans="1:28" s="12" customFormat="1" ht="27.75" customHeight="1" x14ac:dyDescent="0.25">
      <c r="A153" s="39" t="s">
        <v>911</v>
      </c>
      <c r="B153" s="32" t="s">
        <v>1102</v>
      </c>
      <c r="C153" s="163" t="s">
        <v>1243</v>
      </c>
      <c r="D153" s="16" t="s">
        <v>610</v>
      </c>
      <c r="E153" s="16"/>
      <c r="F153" s="31">
        <f>G153*$C$184</f>
        <v>0</v>
      </c>
      <c r="G153" s="31"/>
      <c r="H153" s="25" t="s">
        <v>1353</v>
      </c>
      <c r="I153" s="16">
        <f t="shared" si="31"/>
        <v>0</v>
      </c>
      <c r="J153" s="16">
        <f t="shared" si="32"/>
        <v>0</v>
      </c>
      <c r="K153" s="16">
        <v>1</v>
      </c>
      <c r="L153" s="16">
        <v>1</v>
      </c>
      <c r="M153" s="16">
        <v>3</v>
      </c>
      <c r="N153" s="16">
        <f t="shared" si="30"/>
        <v>1</v>
      </c>
      <c r="O153" s="16" t="s">
        <v>607</v>
      </c>
      <c r="P153" s="16"/>
      <c r="Q153"/>
      <c r="R153"/>
      <c r="S153"/>
      <c r="T153" s="80"/>
      <c r="U153" s="80"/>
      <c r="V153" s="80" t="str">
        <f>IFERROR((VLOOKUP($U$9:$U$159,$C$9:$D$183,2,FALSE)),"")</f>
        <v/>
      </c>
      <c r="W153" s="80" t="str">
        <f>IFERROR((VLOOKUP(V153:V289,$D$9:$F$183,2,FALSE)),"")</f>
        <v/>
      </c>
      <c r="X153" s="80"/>
      <c r="Y153" s="80"/>
      <c r="Z153" s="80"/>
      <c r="AA153" s="244"/>
      <c r="AB153" s="243"/>
    </row>
    <row r="154" spans="1:28" s="12" customFormat="1" ht="27.75" customHeight="1" x14ac:dyDescent="0.25">
      <c r="A154" s="39" t="s">
        <v>911</v>
      </c>
      <c r="B154" s="32" t="s">
        <v>1102</v>
      </c>
      <c r="C154" s="248" t="s">
        <v>1289</v>
      </c>
      <c r="D154" s="16" t="s">
        <v>609</v>
      </c>
      <c r="E154" s="16"/>
      <c r="F154" s="31">
        <f>G154*$C$184</f>
        <v>0</v>
      </c>
      <c r="G154" s="31"/>
      <c r="H154" s="25" t="s">
        <v>1353</v>
      </c>
      <c r="I154" s="16">
        <f t="shared" si="31"/>
        <v>0</v>
      </c>
      <c r="J154" s="16">
        <f t="shared" si="32"/>
        <v>0</v>
      </c>
      <c r="K154" s="16">
        <v>1</v>
      </c>
      <c r="L154" s="16">
        <v>1</v>
      </c>
      <c r="M154" s="16">
        <v>3</v>
      </c>
      <c r="N154" s="16">
        <f t="shared" si="30"/>
        <v>1</v>
      </c>
      <c r="O154" s="16" t="s">
        <v>607</v>
      </c>
      <c r="P154" s="16"/>
      <c r="Q154"/>
      <c r="R154"/>
      <c r="S154"/>
      <c r="T154" s="244"/>
      <c r="U154" s="244"/>
      <c r="V154" s="244" t="str">
        <f>IFERROR((VLOOKUP($U$9:$U$159,$C$9:$D$183,2,FALSE)),"")</f>
        <v/>
      </c>
      <c r="W154" s="244" t="str">
        <f>IFERROR((VLOOKUP(V154:V290,$D$9:$F$183,2,FALSE)),"")</f>
        <v/>
      </c>
      <c r="X154" s="244"/>
      <c r="Y154" s="244"/>
      <c r="Z154" s="244"/>
      <c r="AA154" s="244"/>
      <c r="AB154" s="243"/>
    </row>
    <row r="155" spans="1:28" s="12" customFormat="1" ht="27.75" customHeight="1" x14ac:dyDescent="0.25">
      <c r="A155" s="16"/>
      <c r="B155" s="32" t="s">
        <v>1103</v>
      </c>
      <c r="C155" s="16" t="s">
        <v>1457</v>
      </c>
      <c r="D155" s="16" t="s">
        <v>1456</v>
      </c>
      <c r="E155" s="16" t="s">
        <v>1131</v>
      </c>
      <c r="F155" s="31">
        <f>G155*$C$184</f>
        <v>0</v>
      </c>
      <c r="G155" s="31"/>
      <c r="H155" s="25" t="s">
        <v>1139</v>
      </c>
      <c r="I155" s="16">
        <f t="shared" si="31"/>
        <v>0</v>
      </c>
      <c r="J155" s="16">
        <f t="shared" si="32"/>
        <v>0</v>
      </c>
      <c r="K155" s="16">
        <v>3</v>
      </c>
      <c r="L155" s="16">
        <v>1</v>
      </c>
      <c r="M155" s="16">
        <v>3</v>
      </c>
      <c r="N155" s="16">
        <f t="shared" si="30"/>
        <v>3</v>
      </c>
      <c r="O155" s="16" t="s">
        <v>607</v>
      </c>
      <c r="P155" s="16"/>
      <c r="Q155"/>
      <c r="R155"/>
      <c r="S155"/>
      <c r="T155" s="80"/>
      <c r="U155" s="80"/>
      <c r="V155" s="80" t="str">
        <f>IFERROR((VLOOKUP($U$9:$U$159,$C$9:$D$183,2,FALSE)),"")</f>
        <v/>
      </c>
      <c r="W155" s="80" t="str">
        <f>IFERROR((VLOOKUP(V155:V292,$D$9:$F$183,2,FALSE)),"")</f>
        <v/>
      </c>
      <c r="X155" s="80"/>
      <c r="Y155" s="80"/>
      <c r="Z155" s="80"/>
      <c r="AA155" s="244"/>
      <c r="AB155" s="168"/>
    </row>
    <row r="156" spans="1:28" s="12" customFormat="1" ht="27.75" customHeight="1" x14ac:dyDescent="0.25">
      <c r="A156" s="39" t="s">
        <v>911</v>
      </c>
      <c r="B156" s="32" t="s">
        <v>1103</v>
      </c>
      <c r="C156" s="162" t="s">
        <v>1260</v>
      </c>
      <c r="D156" s="16" t="s">
        <v>811</v>
      </c>
      <c r="E156" s="16" t="s">
        <v>1130</v>
      </c>
      <c r="F156" s="31">
        <v>8083</v>
      </c>
      <c r="G156" s="31"/>
      <c r="H156" s="25" t="s">
        <v>1228</v>
      </c>
      <c r="I156" s="16">
        <f t="shared" si="31"/>
        <v>0</v>
      </c>
      <c r="J156" s="16">
        <f t="shared" si="32"/>
        <v>0</v>
      </c>
      <c r="K156" s="16">
        <v>2</v>
      </c>
      <c r="L156" s="16">
        <v>1</v>
      </c>
      <c r="M156" s="16">
        <v>3</v>
      </c>
      <c r="N156" s="16">
        <f t="shared" si="30"/>
        <v>2</v>
      </c>
      <c r="O156" s="16" t="s">
        <v>607</v>
      </c>
      <c r="P156" s="16"/>
      <c r="Q156"/>
      <c r="R156"/>
      <c r="S156"/>
      <c r="T156" s="80"/>
      <c r="U156" s="80"/>
      <c r="V156" s="80"/>
      <c r="W156" s="80"/>
      <c r="X156" s="80"/>
      <c r="Y156" s="80"/>
      <c r="Z156" s="80"/>
      <c r="AA156" s="244"/>
      <c r="AB156" s="244"/>
    </row>
    <row r="157" spans="1:28" s="12" customFormat="1" ht="27.75" customHeight="1" x14ac:dyDescent="0.25">
      <c r="A157" s="16"/>
      <c r="B157" s="32" t="s">
        <v>1102</v>
      </c>
      <c r="C157" s="248" t="s">
        <v>1458</v>
      </c>
      <c r="D157" s="16" t="s">
        <v>1106</v>
      </c>
      <c r="E157" s="16"/>
      <c r="F157" s="31"/>
      <c r="G157" s="31"/>
      <c r="H157" s="25" t="s">
        <v>1137</v>
      </c>
      <c r="I157" s="16">
        <f t="shared" si="31"/>
        <v>0</v>
      </c>
      <c r="J157" s="16">
        <f t="shared" si="32"/>
        <v>0</v>
      </c>
      <c r="K157" s="16">
        <v>1</v>
      </c>
      <c r="L157" s="16">
        <v>1</v>
      </c>
      <c r="M157" s="16">
        <v>2</v>
      </c>
      <c r="N157" s="16">
        <f t="shared" si="30"/>
        <v>1</v>
      </c>
      <c r="O157" s="16" t="s">
        <v>607</v>
      </c>
      <c r="P157" s="38"/>
      <c r="Q157"/>
      <c r="R157"/>
      <c r="S157"/>
      <c r="T157" s="244"/>
      <c r="U157" s="244"/>
      <c r="V157" s="244"/>
      <c r="W157" s="244"/>
      <c r="X157" s="244"/>
      <c r="Y157" s="244"/>
      <c r="Z157" s="244"/>
      <c r="AA157" s="244"/>
      <c r="AB157" s="244"/>
    </row>
    <row r="158" spans="1:28" s="12" customFormat="1" ht="27.75" customHeight="1" x14ac:dyDescent="0.25">
      <c r="A158" s="16"/>
      <c r="B158" s="32" t="s">
        <v>1102</v>
      </c>
      <c r="C158" s="248" t="s">
        <v>1234</v>
      </c>
      <c r="D158" s="16" t="s">
        <v>611</v>
      </c>
      <c r="E158" s="16"/>
      <c r="F158" s="31">
        <f>G158*$C$184</f>
        <v>0</v>
      </c>
      <c r="G158" s="31"/>
      <c r="H158" s="25" t="s">
        <v>1139</v>
      </c>
      <c r="I158" s="16">
        <f t="shared" si="31"/>
        <v>0</v>
      </c>
      <c r="J158" s="16">
        <f t="shared" si="32"/>
        <v>0</v>
      </c>
      <c r="K158" s="16">
        <v>2</v>
      </c>
      <c r="L158" s="16">
        <v>1</v>
      </c>
      <c r="M158" s="16">
        <v>3</v>
      </c>
      <c r="N158" s="16">
        <f t="shared" si="30"/>
        <v>2</v>
      </c>
      <c r="O158" s="16" t="s">
        <v>607</v>
      </c>
      <c r="P158" s="16"/>
      <c r="Q158"/>
      <c r="R158"/>
      <c r="S158"/>
      <c r="T158" s="80"/>
      <c r="U158" s="80"/>
      <c r="V158" s="80" t="str">
        <f>IFERROR((VLOOKUP($U$9:$U$159,$C$9:$D$183,2,FALSE)),"")</f>
        <v/>
      </c>
      <c r="W158" s="80" t="str">
        <f>IFERROR((VLOOKUP(V158:V295,$D$9:$F$183,2,FALSE)),"")</f>
        <v/>
      </c>
      <c r="X158" s="80"/>
      <c r="Y158" s="80"/>
      <c r="Z158" s="80"/>
      <c r="AA158" s="244"/>
      <c r="AB158" s="243"/>
    </row>
    <row r="159" spans="1:28" s="12" customFormat="1" ht="27.75" customHeight="1" x14ac:dyDescent="0.25">
      <c r="A159" s="16"/>
      <c r="B159" s="32" t="s">
        <v>812</v>
      </c>
      <c r="C159" s="248" t="s">
        <v>1240</v>
      </c>
      <c r="D159" s="16" t="s">
        <v>613</v>
      </c>
      <c r="E159" s="16"/>
      <c r="F159" s="31">
        <v>9150</v>
      </c>
      <c r="G159" s="31"/>
      <c r="H159" s="25" t="s">
        <v>1139</v>
      </c>
      <c r="I159" s="16">
        <f t="shared" si="31"/>
        <v>0</v>
      </c>
      <c r="J159" s="16">
        <f t="shared" si="32"/>
        <v>0</v>
      </c>
      <c r="K159" s="16">
        <v>2</v>
      </c>
      <c r="L159" s="16">
        <v>1</v>
      </c>
      <c r="M159" s="16">
        <v>3</v>
      </c>
      <c r="N159" s="16">
        <f t="shared" si="30"/>
        <v>2</v>
      </c>
      <c r="O159" s="16" t="s">
        <v>607</v>
      </c>
      <c r="P159" s="16"/>
      <c r="Q159"/>
      <c r="R159"/>
      <c r="S159"/>
      <c r="T159" s="244"/>
      <c r="U159" s="244"/>
      <c r="V159" s="244" t="str">
        <f>IFERROR((VLOOKUP($U$9:$U$159,$C$9:$D$183,2,FALSE)),"")</f>
        <v/>
      </c>
      <c r="W159" s="244" t="str">
        <f>IFERROR((VLOOKUP(V159:V295,$D$9:$F$183,2,FALSE)),"")</f>
        <v/>
      </c>
      <c r="X159" s="244"/>
      <c r="Y159" s="244"/>
      <c r="Z159" s="244"/>
      <c r="AA159" s="244"/>
      <c r="AB159" s="243"/>
    </row>
    <row r="160" spans="1:28" ht="27.75" customHeight="1" x14ac:dyDescent="0.25">
      <c r="A160" s="16"/>
      <c r="B160" s="32" t="s">
        <v>1102</v>
      </c>
      <c r="C160" s="248" t="s">
        <v>1465</v>
      </c>
      <c r="D160" s="16" t="s">
        <v>1464</v>
      </c>
      <c r="E160" s="16"/>
      <c r="F160" s="31"/>
      <c r="G160" s="31"/>
      <c r="H160" s="61"/>
      <c r="I160" s="16">
        <f t="shared" si="31"/>
        <v>0</v>
      </c>
      <c r="J160" s="16">
        <f t="shared" si="32"/>
        <v>0</v>
      </c>
      <c r="K160" s="16">
        <v>2</v>
      </c>
      <c r="L160" s="16">
        <v>1</v>
      </c>
      <c r="M160" s="16">
        <v>2</v>
      </c>
      <c r="N160" s="16">
        <f t="shared" si="30"/>
        <v>2</v>
      </c>
      <c r="O160" s="16" t="s">
        <v>607</v>
      </c>
      <c r="T160" s="170"/>
      <c r="U160" s="170"/>
      <c r="V160" s="170"/>
      <c r="W160" s="170"/>
      <c r="X160" s="170"/>
      <c r="Y160" s="170"/>
      <c r="Z160" s="170"/>
      <c r="AA160" s="170"/>
      <c r="AB160" s="170"/>
    </row>
    <row r="161" spans="1:28" ht="27.75" customHeight="1" x14ac:dyDescent="0.25">
      <c r="A161" s="16"/>
      <c r="B161" s="32" t="s">
        <v>778</v>
      </c>
      <c r="C161" s="16" t="s">
        <v>1427</v>
      </c>
      <c r="D161" s="16" t="s">
        <v>1204</v>
      </c>
      <c r="E161" s="16"/>
      <c r="F161" s="16"/>
      <c r="G161" s="16"/>
      <c r="H161" s="61" t="s">
        <v>1137</v>
      </c>
      <c r="I161" s="16">
        <f>+SUMIFS($W$9:$W$159,$S$9:$S$159,"ENTRADA",$T$9:$T$159,D161)</f>
        <v>0</v>
      </c>
      <c r="J161" s="16">
        <f>+SUMIFS($W$9:$W$159,$S$9:$S$159,"SALIDA",$T$9:$T$159,D161)</f>
        <v>0</v>
      </c>
      <c r="K161" s="16">
        <v>4</v>
      </c>
      <c r="L161" s="16">
        <v>1</v>
      </c>
      <c r="M161" s="16">
        <v>2</v>
      </c>
      <c r="N161" s="16">
        <f t="shared" si="30"/>
        <v>4</v>
      </c>
      <c r="O161" s="16" t="s">
        <v>607</v>
      </c>
      <c r="T161" s="170"/>
      <c r="U161" s="170"/>
      <c r="V161" s="170"/>
      <c r="W161" s="170"/>
      <c r="X161" s="170"/>
      <c r="Y161" s="170"/>
      <c r="Z161" s="170"/>
      <c r="AA161" s="170"/>
      <c r="AB161" s="170"/>
    </row>
    <row r="162" spans="1:28" ht="27.75" customHeight="1" x14ac:dyDescent="0.25">
      <c r="A162" s="16"/>
      <c r="B162" s="32" t="s">
        <v>778</v>
      </c>
      <c r="C162" s="16" t="s">
        <v>1459</v>
      </c>
      <c r="D162" s="16" t="s">
        <v>1205</v>
      </c>
      <c r="E162" s="16"/>
      <c r="F162" s="16"/>
      <c r="G162" s="16"/>
      <c r="H162" s="61" t="s">
        <v>1137</v>
      </c>
      <c r="I162" s="16">
        <f>+SUMIFS($W$9:$W$159,$S$9:$S$159,"ENTRADA",$T$9:$T$159,D162)</f>
        <v>0</v>
      </c>
      <c r="J162" s="16">
        <f>+SUMIFS($W$9:$W$159,$S$9:$S$159,"SALIDA",$T$9:$T$159,D162)</f>
        <v>0</v>
      </c>
      <c r="K162" s="16">
        <v>2</v>
      </c>
      <c r="L162" s="16">
        <v>1</v>
      </c>
      <c r="M162" s="16">
        <v>2</v>
      </c>
      <c r="N162" s="16">
        <f t="shared" si="30"/>
        <v>2</v>
      </c>
      <c r="O162" s="16" t="s">
        <v>607</v>
      </c>
      <c r="T162" s="170"/>
      <c r="U162" s="170"/>
      <c r="V162" s="170"/>
      <c r="W162" s="170"/>
      <c r="X162" s="170"/>
      <c r="Y162" s="170"/>
      <c r="Z162" s="170"/>
      <c r="AA162" s="170"/>
      <c r="AB162" s="170"/>
    </row>
    <row r="163" spans="1:28" ht="27.75" customHeight="1" x14ac:dyDescent="0.25">
      <c r="A163" s="16"/>
      <c r="B163" s="16"/>
      <c r="C163" s="16" t="s">
        <v>1375</v>
      </c>
      <c r="D163" s="16" t="s">
        <v>1374</v>
      </c>
      <c r="E163" s="16"/>
      <c r="F163" s="16"/>
      <c r="G163" s="16"/>
      <c r="H163" s="61" t="s">
        <v>1140</v>
      </c>
      <c r="I163" s="16">
        <f>+SUMIFS($X$9:$X$159,$T$9:$T$159,"ENTRADA",$U$9:$U$159,C163)</f>
        <v>0</v>
      </c>
      <c r="J163" s="16">
        <f>+SUMIFS($X$9:$X$159,$T$9:$T$159,"SALIDA",$U$9:$U$159,C163)</f>
        <v>0</v>
      </c>
      <c r="K163" s="16">
        <v>2</v>
      </c>
      <c r="L163" s="16">
        <v>1</v>
      </c>
      <c r="M163" s="16">
        <v>2</v>
      </c>
      <c r="N163" s="16">
        <f t="shared" si="30"/>
        <v>2</v>
      </c>
      <c r="O163" s="16" t="s">
        <v>607</v>
      </c>
      <c r="T163" s="170"/>
      <c r="U163" s="170"/>
      <c r="V163" s="170"/>
      <c r="W163" s="170"/>
      <c r="X163" s="170"/>
      <c r="Y163" s="170"/>
      <c r="Z163" s="170"/>
      <c r="AA163" s="170"/>
      <c r="AB163" s="170"/>
    </row>
    <row r="164" spans="1:28" ht="27.75" customHeight="1" x14ac:dyDescent="0.25">
      <c r="A164" s="16"/>
      <c r="B164" s="32" t="s">
        <v>778</v>
      </c>
      <c r="C164" s="16" t="s">
        <v>1460</v>
      </c>
      <c r="D164" s="16" t="s">
        <v>1211</v>
      </c>
      <c r="E164" s="16"/>
      <c r="F164" s="16"/>
      <c r="G164" s="16"/>
      <c r="H164" s="61" t="s">
        <v>1139</v>
      </c>
      <c r="I164" s="16">
        <f>+SUMIFS($W$9:$W$159,$S$9:$S$159,"ENTRADA",$T$9:$T$159,D164)</f>
        <v>0</v>
      </c>
      <c r="J164" s="16">
        <f>+SUMIFS($W$9:$W$159,$S$9:$S$159,"SALIDA",$T$9:$T$159,D164)</f>
        <v>0</v>
      </c>
      <c r="K164" s="16">
        <v>1</v>
      </c>
      <c r="L164" s="16">
        <v>1</v>
      </c>
      <c r="M164" s="16">
        <v>2</v>
      </c>
      <c r="N164" s="16">
        <f t="shared" si="30"/>
        <v>1</v>
      </c>
      <c r="O164" s="16" t="s">
        <v>607</v>
      </c>
      <c r="T164" s="170"/>
      <c r="U164" s="170"/>
      <c r="V164" s="170"/>
      <c r="W164" s="170"/>
      <c r="X164" s="170"/>
      <c r="Y164" s="170"/>
      <c r="Z164" s="170"/>
      <c r="AA164" s="170"/>
      <c r="AB164" s="170"/>
    </row>
    <row r="165" spans="1:28" ht="27.75" customHeight="1" x14ac:dyDescent="0.25">
      <c r="A165" s="16"/>
      <c r="B165" s="32" t="s">
        <v>1208</v>
      </c>
      <c r="C165" s="16" t="s">
        <v>1461</v>
      </c>
      <c r="D165" s="16" t="s">
        <v>1209</v>
      </c>
      <c r="E165" s="16"/>
      <c r="F165" s="16"/>
      <c r="G165" s="16"/>
      <c r="H165" s="61" t="s">
        <v>1137</v>
      </c>
      <c r="I165" s="16">
        <f>+SUMIFS($W$9:$W$159,$S$9:$S$159,"ENTRADA",$T$9:$T$159,D165)</f>
        <v>0</v>
      </c>
      <c r="J165" s="16">
        <f>+SUMIFS($W$9:$W$159,$S$9:$S$159,"SALIDA",$T$9:$T$159,D165)</f>
        <v>0</v>
      </c>
      <c r="K165" s="16">
        <v>2</v>
      </c>
      <c r="L165" s="16">
        <v>1</v>
      </c>
      <c r="M165" s="16">
        <v>2</v>
      </c>
      <c r="N165" s="16">
        <f t="shared" si="30"/>
        <v>2</v>
      </c>
      <c r="O165" s="16" t="s">
        <v>607</v>
      </c>
      <c r="T165" s="170"/>
      <c r="U165" s="170"/>
      <c r="V165" s="170"/>
      <c r="W165" s="170"/>
      <c r="X165" s="170"/>
      <c r="Y165" s="170"/>
      <c r="Z165" s="170"/>
      <c r="AA165" s="170"/>
      <c r="AB165" s="170"/>
    </row>
    <row r="166" spans="1:28" ht="27.75" customHeight="1" x14ac:dyDescent="0.25">
      <c r="A166" s="16"/>
      <c r="B166" s="32"/>
      <c r="C166" s="248" t="s">
        <v>1341</v>
      </c>
      <c r="D166" s="16" t="s">
        <v>1047</v>
      </c>
      <c r="E166" s="16"/>
      <c r="F166" s="31">
        <f>G166*C195</f>
        <v>0</v>
      </c>
      <c r="G166" s="31">
        <v>584.5</v>
      </c>
      <c r="H166" s="61" t="s">
        <v>1137</v>
      </c>
      <c r="I166" s="16">
        <f>+SUMIFS($X$9:$X$159,$T$9:$T$159,"ENTRADA",$U$9:$U$159,C166)</f>
        <v>0</v>
      </c>
      <c r="J166" s="16">
        <f>+SUMIFS($X$9:$X$159,$T$9:$T$159,"SALIDA",$U$9:$U$159,C166)</f>
        <v>0</v>
      </c>
      <c r="K166" s="16">
        <v>1</v>
      </c>
      <c r="L166" s="16">
        <v>1</v>
      </c>
      <c r="M166" s="16">
        <v>2</v>
      </c>
      <c r="N166" s="16">
        <f t="shared" si="30"/>
        <v>1</v>
      </c>
      <c r="O166" s="16" t="s">
        <v>607</v>
      </c>
      <c r="P166" s="16"/>
      <c r="T166" s="170"/>
      <c r="U166" s="170"/>
      <c r="V166" s="170"/>
      <c r="W166" s="170"/>
      <c r="X166" s="170"/>
      <c r="Y166" s="170"/>
      <c r="Z166" s="170"/>
      <c r="AA166" s="170"/>
      <c r="AB166" s="170"/>
    </row>
    <row r="167" spans="1:28" ht="27.75" customHeight="1" x14ac:dyDescent="0.25">
      <c r="A167" s="16"/>
      <c r="B167" s="32" t="s">
        <v>1059</v>
      </c>
      <c r="C167" s="16"/>
      <c r="D167" s="16" t="s">
        <v>1210</v>
      </c>
      <c r="E167" s="16"/>
      <c r="F167" s="16"/>
      <c r="G167" s="16"/>
      <c r="H167" s="61" t="s">
        <v>1137</v>
      </c>
      <c r="I167" s="16">
        <f>+SUMIFS($W$9:$W$159,$S$9:$S$159,"ENTRADA",$T$9:$T$159,D167)</f>
        <v>0</v>
      </c>
      <c r="J167" s="16">
        <f>+SUMIFS($W$9:$W$159,$S$9:$S$159,"SALIDA",$T$9:$T$159,D167)</f>
        <v>0</v>
      </c>
      <c r="K167" s="16">
        <v>1</v>
      </c>
      <c r="L167" s="16">
        <v>1</v>
      </c>
      <c r="M167" s="16">
        <v>2</v>
      </c>
      <c r="N167" s="16">
        <f t="shared" si="30"/>
        <v>1</v>
      </c>
      <c r="O167" s="16" t="s">
        <v>607</v>
      </c>
      <c r="T167" s="170"/>
      <c r="U167" s="170"/>
      <c r="V167" s="170"/>
      <c r="W167" s="170"/>
      <c r="X167" s="170"/>
      <c r="Y167" s="170"/>
      <c r="Z167" s="170"/>
      <c r="AA167" s="170"/>
      <c r="AB167" s="170"/>
    </row>
    <row r="168" spans="1:28" ht="27.75" customHeight="1" x14ac:dyDescent="0.25">
      <c r="A168" s="16"/>
      <c r="B168" s="16"/>
      <c r="C168" s="16" t="s">
        <v>1481</v>
      </c>
      <c r="D168" s="16" t="s">
        <v>1480</v>
      </c>
      <c r="E168" s="16"/>
      <c r="F168" s="138">
        <v>6858.28</v>
      </c>
      <c r="G168" s="16"/>
      <c r="H168" s="61"/>
      <c r="I168" s="16">
        <f t="shared" ref="I168:I178" si="33">+SUMIFS($X$9:$X$159,$T$9:$T$159,"ENTRADA",$U$9:$U$159,C168)</f>
        <v>0</v>
      </c>
      <c r="J168" s="16">
        <f t="shared" ref="J168:J178" si="34">+SUMIFS($X$9:$X$159,$T$9:$T$159,"SALIDA",$U$9:$U$159,C168)</f>
        <v>0</v>
      </c>
      <c r="K168" s="16">
        <v>1</v>
      </c>
      <c r="L168" s="16">
        <v>1</v>
      </c>
      <c r="M168" s="16">
        <v>2</v>
      </c>
      <c r="N168" s="16">
        <f t="shared" si="30"/>
        <v>1</v>
      </c>
      <c r="O168" s="16" t="s">
        <v>607</v>
      </c>
    </row>
    <row r="169" spans="1:28" ht="27.75" customHeight="1" x14ac:dyDescent="0.25">
      <c r="A169" s="16"/>
      <c r="B169" s="32"/>
      <c r="C169" s="248" t="s">
        <v>1288</v>
      </c>
      <c r="D169" s="16" t="s">
        <v>1105</v>
      </c>
      <c r="E169" s="16"/>
      <c r="F169" s="31">
        <f>G169*$C$184</f>
        <v>0</v>
      </c>
      <c r="G169" s="31"/>
      <c r="H169" s="61" t="s">
        <v>1139</v>
      </c>
      <c r="I169" s="16">
        <f t="shared" si="33"/>
        <v>0</v>
      </c>
      <c r="J169" s="16">
        <f t="shared" si="34"/>
        <v>0</v>
      </c>
      <c r="K169" s="16">
        <v>2</v>
      </c>
      <c r="L169" s="16">
        <v>1</v>
      </c>
      <c r="M169" s="16">
        <v>3</v>
      </c>
      <c r="N169" s="16">
        <f t="shared" si="30"/>
        <v>2</v>
      </c>
      <c r="O169" s="16" t="s">
        <v>607</v>
      </c>
      <c r="P169" s="16"/>
      <c r="T169" s="170"/>
      <c r="U169" s="170"/>
      <c r="V169" s="170" t="str">
        <f>IFERROR((VLOOKUP($U$9:$U$159,$C$9:$D$183,2,FALSE)),"")</f>
        <v/>
      </c>
      <c r="W169" s="170" t="str">
        <f>IFERROR((VLOOKUP(V169:V305,$D$9:$F$183,2,FALSE)),"")</f>
        <v/>
      </c>
      <c r="X169" s="170"/>
      <c r="Y169" s="170"/>
      <c r="Z169" s="170"/>
      <c r="AA169" s="170"/>
      <c r="AB169" s="171"/>
    </row>
    <row r="170" spans="1:28" ht="27.75" customHeight="1" x14ac:dyDescent="0.25">
      <c r="A170" s="16"/>
      <c r="B170" s="32" t="s">
        <v>1102</v>
      </c>
      <c r="C170" s="248" t="s">
        <v>1313</v>
      </c>
      <c r="D170" s="16" t="s">
        <v>1104</v>
      </c>
      <c r="E170" s="16" t="s">
        <v>1170</v>
      </c>
      <c r="F170" s="31">
        <f>G170*$C$184</f>
        <v>0</v>
      </c>
      <c r="G170" s="31"/>
      <c r="H170" s="61" t="s">
        <v>1139</v>
      </c>
      <c r="I170" s="16">
        <f t="shared" si="33"/>
        <v>0</v>
      </c>
      <c r="J170" s="16">
        <f t="shared" si="34"/>
        <v>0</v>
      </c>
      <c r="K170" s="16">
        <v>1</v>
      </c>
      <c r="L170" s="16">
        <v>1</v>
      </c>
      <c r="M170" s="16">
        <v>3</v>
      </c>
      <c r="N170" s="16">
        <f t="shared" si="30"/>
        <v>1</v>
      </c>
      <c r="O170" s="16" t="s">
        <v>607</v>
      </c>
      <c r="P170" s="16"/>
      <c r="T170" s="170"/>
      <c r="U170" s="170"/>
      <c r="V170" s="170" t="str">
        <f>IFERROR((VLOOKUP($U$9:$U$159,$C$9:$D$183,2,FALSE)),"")</f>
        <v/>
      </c>
      <c r="W170" s="170" t="str">
        <f>IFERROR((VLOOKUP(V170:V307,$D$9:$F$183,2,FALSE)),"")</f>
        <v/>
      </c>
      <c r="X170" s="170"/>
      <c r="Y170" s="170"/>
      <c r="Z170" s="170"/>
      <c r="AA170" s="170"/>
      <c r="AB170" s="171"/>
    </row>
    <row r="171" spans="1:28" ht="27.75" customHeight="1" x14ac:dyDescent="0.25">
      <c r="A171" s="16"/>
      <c r="B171" s="32" t="s">
        <v>1102</v>
      </c>
      <c r="C171" s="16" t="s">
        <v>1462</v>
      </c>
      <c r="D171" s="16" t="s">
        <v>1107</v>
      </c>
      <c r="E171" s="16"/>
      <c r="F171" s="31"/>
      <c r="G171" s="31"/>
      <c r="H171" s="61" t="s">
        <v>1137</v>
      </c>
      <c r="I171" s="16">
        <f t="shared" si="33"/>
        <v>0</v>
      </c>
      <c r="J171" s="16">
        <f t="shared" si="34"/>
        <v>0</v>
      </c>
      <c r="K171" s="16">
        <v>1</v>
      </c>
      <c r="L171" s="16">
        <v>1</v>
      </c>
      <c r="M171" s="16">
        <v>2</v>
      </c>
      <c r="N171" s="16">
        <f t="shared" si="30"/>
        <v>1</v>
      </c>
      <c r="O171" s="16" t="s">
        <v>607</v>
      </c>
      <c r="T171" s="170"/>
      <c r="U171" s="170"/>
      <c r="V171" s="170"/>
      <c r="W171" s="170"/>
      <c r="X171" s="170"/>
      <c r="Y171" s="170"/>
      <c r="Z171" s="170"/>
      <c r="AA171" s="170"/>
      <c r="AB171" s="170"/>
    </row>
    <row r="172" spans="1:28" ht="27.75" customHeight="1" x14ac:dyDescent="0.25">
      <c r="A172" s="16"/>
      <c r="B172" s="32" t="s">
        <v>150</v>
      </c>
      <c r="C172" s="248" t="s">
        <v>1306</v>
      </c>
      <c r="D172" s="16" t="s">
        <v>931</v>
      </c>
      <c r="E172" s="16"/>
      <c r="F172" s="31">
        <f>G172*$C$184</f>
        <v>0</v>
      </c>
      <c r="G172" s="31"/>
      <c r="H172" s="61" t="s">
        <v>1137</v>
      </c>
      <c r="I172" s="16">
        <f t="shared" si="33"/>
        <v>0</v>
      </c>
      <c r="J172" s="16">
        <f t="shared" si="34"/>
        <v>0</v>
      </c>
      <c r="K172" s="16">
        <v>2</v>
      </c>
      <c r="L172" s="16">
        <v>1</v>
      </c>
      <c r="M172" s="16">
        <v>3</v>
      </c>
      <c r="N172" s="16">
        <f t="shared" si="30"/>
        <v>2</v>
      </c>
      <c r="O172" s="16" t="s">
        <v>607</v>
      </c>
      <c r="P172" s="16"/>
      <c r="Q172" s="12"/>
      <c r="R172" s="12"/>
      <c r="S172" s="12"/>
      <c r="T172" s="170"/>
      <c r="U172" s="170"/>
      <c r="V172" s="170" t="str">
        <f>IFERROR((VLOOKUP($U$9:$U$159,$C$9:$D$183,2,FALSE)),"")</f>
        <v/>
      </c>
      <c r="W172" s="172" t="str">
        <f>IFERROR((VLOOKUP(V172:V255,$D$9:$F$183,2,FALSE)),"")</f>
        <v/>
      </c>
      <c r="X172" s="170"/>
      <c r="Y172" s="172"/>
      <c r="Z172" s="170"/>
      <c r="AA172" s="170"/>
      <c r="AB172" s="171"/>
    </row>
    <row r="173" spans="1:28" ht="27.75" customHeight="1" x14ac:dyDescent="0.25">
      <c r="A173" s="16"/>
      <c r="B173" s="16"/>
      <c r="C173" s="16" t="s">
        <v>1485</v>
      </c>
      <c r="D173" s="16" t="s">
        <v>1484</v>
      </c>
      <c r="E173" s="16"/>
      <c r="F173" s="138">
        <v>10059.629999999999</v>
      </c>
      <c r="G173" s="16"/>
      <c r="H173" s="61"/>
      <c r="I173" s="16">
        <f t="shared" si="33"/>
        <v>0</v>
      </c>
      <c r="J173" s="16">
        <f t="shared" si="34"/>
        <v>0</v>
      </c>
      <c r="K173" s="16">
        <v>1</v>
      </c>
      <c r="L173" s="16">
        <v>1</v>
      </c>
      <c r="M173" s="16">
        <v>2</v>
      </c>
      <c r="N173" s="16">
        <f t="shared" si="30"/>
        <v>1</v>
      </c>
      <c r="O173" s="16" t="s">
        <v>607</v>
      </c>
    </row>
    <row r="174" spans="1:28" ht="27.75" customHeight="1" x14ac:dyDescent="0.25">
      <c r="A174" s="16"/>
      <c r="B174" s="16"/>
      <c r="C174" s="16" t="s">
        <v>1482</v>
      </c>
      <c r="D174" s="16" t="s">
        <v>1483</v>
      </c>
      <c r="E174" s="16"/>
      <c r="F174" s="138">
        <v>10059.629999999999</v>
      </c>
      <c r="G174" s="16"/>
      <c r="H174" s="61"/>
      <c r="I174" s="16">
        <f t="shared" si="33"/>
        <v>0</v>
      </c>
      <c r="J174" s="16">
        <f t="shared" si="34"/>
        <v>0</v>
      </c>
      <c r="K174" s="16">
        <v>1</v>
      </c>
      <c r="L174" s="16">
        <v>1</v>
      </c>
      <c r="M174" s="16">
        <v>2</v>
      </c>
      <c r="N174" s="16">
        <f t="shared" si="30"/>
        <v>1</v>
      </c>
      <c r="O174" s="16" t="s">
        <v>607</v>
      </c>
    </row>
    <row r="175" spans="1:28" ht="27.75" customHeight="1" x14ac:dyDescent="0.25">
      <c r="A175" s="16"/>
      <c r="B175" s="16"/>
      <c r="C175" s="16"/>
      <c r="D175" s="16" t="s">
        <v>1368</v>
      </c>
      <c r="E175" s="16"/>
      <c r="F175" s="16"/>
      <c r="G175" s="16"/>
      <c r="H175" s="248" t="s">
        <v>1139</v>
      </c>
      <c r="I175" s="16">
        <f t="shared" si="33"/>
        <v>0</v>
      </c>
      <c r="J175" s="16">
        <f t="shared" si="34"/>
        <v>0</v>
      </c>
      <c r="K175" s="16">
        <v>1</v>
      </c>
      <c r="L175" s="16">
        <v>1</v>
      </c>
      <c r="M175" s="16">
        <v>2</v>
      </c>
      <c r="N175" s="16">
        <f t="shared" si="30"/>
        <v>1</v>
      </c>
      <c r="O175" s="16" t="s">
        <v>1369</v>
      </c>
      <c r="T175" s="170"/>
      <c r="U175" s="170"/>
      <c r="V175" s="170"/>
      <c r="W175" s="170"/>
      <c r="X175" s="170"/>
      <c r="Y175" s="170"/>
      <c r="Z175" s="170"/>
      <c r="AA175" s="170"/>
      <c r="AB175" s="170"/>
    </row>
    <row r="176" spans="1:28" ht="27.75" customHeight="1" x14ac:dyDescent="0.25">
      <c r="A176" s="16"/>
      <c r="B176" s="32"/>
      <c r="C176" s="16"/>
      <c r="D176" s="16" t="s">
        <v>1366</v>
      </c>
      <c r="E176" s="16"/>
      <c r="F176" s="16"/>
      <c r="G176" s="16"/>
      <c r="H176" s="248" t="s">
        <v>1139</v>
      </c>
      <c r="I176" s="16">
        <f t="shared" si="33"/>
        <v>0</v>
      </c>
      <c r="J176" s="16">
        <f t="shared" si="34"/>
        <v>0</v>
      </c>
      <c r="K176" s="16">
        <v>1</v>
      </c>
      <c r="L176" s="16">
        <v>1</v>
      </c>
      <c r="M176" s="16">
        <v>2</v>
      </c>
      <c r="N176" s="16">
        <f t="shared" si="30"/>
        <v>1</v>
      </c>
      <c r="O176" s="16" t="s">
        <v>1369</v>
      </c>
      <c r="T176" s="170"/>
      <c r="U176" s="170"/>
      <c r="V176" s="170"/>
      <c r="W176" s="170"/>
      <c r="X176" s="170"/>
      <c r="Y176" s="170"/>
      <c r="Z176" s="170"/>
      <c r="AA176" s="170"/>
      <c r="AB176" s="170"/>
    </row>
    <row r="177" spans="1:28" ht="27.75" customHeight="1" x14ac:dyDescent="0.25">
      <c r="A177" s="16"/>
      <c r="B177" s="32"/>
      <c r="C177" s="16"/>
      <c r="D177" s="16" t="s">
        <v>1367</v>
      </c>
      <c r="E177" s="16"/>
      <c r="F177" s="16"/>
      <c r="G177" s="16"/>
      <c r="H177" s="248" t="s">
        <v>1139</v>
      </c>
      <c r="I177" s="16">
        <f t="shared" si="33"/>
        <v>0</v>
      </c>
      <c r="J177" s="16">
        <f t="shared" si="34"/>
        <v>0</v>
      </c>
      <c r="K177" s="16">
        <v>1</v>
      </c>
      <c r="L177" s="16">
        <v>1</v>
      </c>
      <c r="M177" s="16">
        <v>2</v>
      </c>
      <c r="N177" s="16">
        <f t="shared" si="30"/>
        <v>1</v>
      </c>
      <c r="O177" s="16" t="s">
        <v>1369</v>
      </c>
      <c r="T177" s="170"/>
      <c r="U177" s="170"/>
      <c r="V177" s="170"/>
      <c r="W177" s="170"/>
      <c r="X177" s="170"/>
      <c r="Y177" s="170"/>
      <c r="Z177" s="170"/>
      <c r="AA177" s="170"/>
      <c r="AB177" s="170"/>
    </row>
    <row r="178" spans="1:28" ht="27.75" customHeight="1" x14ac:dyDescent="0.25">
      <c r="A178" s="16"/>
      <c r="B178" s="16"/>
      <c r="C178" s="16"/>
      <c r="D178" s="16" t="s">
        <v>1370</v>
      </c>
      <c r="E178" s="16"/>
      <c r="F178" s="16"/>
      <c r="G178" s="16"/>
      <c r="H178" s="61" t="s">
        <v>1137</v>
      </c>
      <c r="I178" s="16">
        <f t="shared" si="33"/>
        <v>0</v>
      </c>
      <c r="J178" s="16">
        <f t="shared" si="34"/>
        <v>0</v>
      </c>
      <c r="K178" s="16">
        <v>3</v>
      </c>
      <c r="L178" s="16">
        <v>1</v>
      </c>
      <c r="M178" s="16">
        <v>2</v>
      </c>
      <c r="N178" s="16">
        <f t="shared" si="30"/>
        <v>3</v>
      </c>
      <c r="O178" s="16" t="s">
        <v>1369</v>
      </c>
      <c r="T178" s="170"/>
      <c r="U178" s="170"/>
      <c r="V178" s="170"/>
      <c r="W178" s="170"/>
      <c r="X178" s="170"/>
      <c r="Y178" s="170"/>
      <c r="Z178" s="170"/>
      <c r="AA178" s="170"/>
      <c r="AB178" s="170"/>
    </row>
    <row r="179" spans="1:28" ht="27.75" customHeight="1" x14ac:dyDescent="0.25">
      <c r="A179" s="16"/>
      <c r="B179" s="32"/>
      <c r="C179" s="16"/>
      <c r="D179" s="16"/>
      <c r="E179" s="16"/>
      <c r="F179" s="31"/>
      <c r="G179" s="31"/>
      <c r="H179" s="61"/>
      <c r="I179" s="16"/>
      <c r="J179" s="16"/>
      <c r="K179" s="16"/>
      <c r="L179" s="16"/>
      <c r="M179" s="16"/>
      <c r="N179" s="16"/>
      <c r="O179" s="16"/>
      <c r="P179" s="16"/>
      <c r="Q179" s="12"/>
      <c r="R179" s="12"/>
      <c r="S179" s="12"/>
      <c r="T179" s="170"/>
      <c r="U179" s="170"/>
      <c r="V179" s="170" t="str">
        <f>IFERROR((VLOOKUP($U$9:$U$159,$C$9:$D$183,2,FALSE)),"")</f>
        <v/>
      </c>
      <c r="W179" s="170" t="str">
        <f>IFERROR((VLOOKUP(V179:V311,$D$9:$F$183,2,FALSE)),"")</f>
        <v/>
      </c>
      <c r="X179" s="170"/>
      <c r="Y179" s="170"/>
      <c r="Z179" s="170"/>
      <c r="AA179" s="170"/>
      <c r="AB179" s="171"/>
    </row>
    <row r="180" spans="1:28" ht="27.75" customHeight="1" x14ac:dyDescent="0.25">
      <c r="A180" s="16"/>
      <c r="B180" s="16"/>
      <c r="C180" s="16"/>
      <c r="D180" s="16"/>
      <c r="E180" s="16"/>
      <c r="F180" s="16"/>
      <c r="G180" s="16"/>
      <c r="H180" s="87"/>
      <c r="I180" s="16"/>
      <c r="J180" s="16"/>
      <c r="K180" s="16"/>
      <c r="L180" s="16"/>
      <c r="M180" s="16"/>
      <c r="N180" s="16"/>
      <c r="O180" s="16"/>
    </row>
    <row r="181" spans="1:28" ht="27.75" customHeight="1" x14ac:dyDescent="0.25">
      <c r="A181" s="16"/>
      <c r="B181" s="16"/>
      <c r="C181" s="16"/>
      <c r="D181" s="16"/>
      <c r="E181" s="16"/>
      <c r="F181" s="16"/>
      <c r="G181" s="16"/>
      <c r="H181" s="87"/>
      <c r="I181" s="16"/>
      <c r="J181" s="16"/>
      <c r="K181" s="16"/>
      <c r="L181" s="16"/>
      <c r="M181" s="16"/>
      <c r="N181" s="16"/>
      <c r="O181" s="16"/>
    </row>
    <row r="182" spans="1:28" ht="27.75" customHeight="1" x14ac:dyDescent="0.25">
      <c r="C182" s="36">
        <v>16.9954</v>
      </c>
      <c r="H182" s="75"/>
      <c r="N182" s="16"/>
      <c r="T182" s="170"/>
      <c r="U182" s="170"/>
      <c r="V182" s="170"/>
      <c r="W182" s="170"/>
      <c r="X182" s="170"/>
      <c r="Y182" s="170"/>
      <c r="Z182" s="170"/>
      <c r="AA182" s="170"/>
      <c r="AB182" s="170"/>
    </row>
    <row r="183" spans="1:28" ht="27.75" customHeight="1" x14ac:dyDescent="0.25">
      <c r="A183" s="16"/>
      <c r="B183" s="16"/>
      <c r="C183" s="16"/>
      <c r="D183" s="16"/>
      <c r="E183" s="16"/>
      <c r="F183" s="16"/>
      <c r="G183" s="16"/>
      <c r="H183" s="24"/>
      <c r="I183" s="16"/>
      <c r="J183" s="16"/>
      <c r="K183" s="16"/>
      <c r="L183" s="16"/>
      <c r="M183" s="16"/>
      <c r="N183" s="16">
        <f>K183+I183-J183</f>
        <v>0</v>
      </c>
      <c r="O183" s="16"/>
    </row>
    <row r="184" spans="1:28" ht="27.75" customHeight="1" x14ac:dyDescent="0.25">
      <c r="A184" s="16"/>
      <c r="B184" s="16"/>
      <c r="C184" s="16"/>
      <c r="D184" s="16"/>
      <c r="E184" s="16"/>
      <c r="F184" s="16"/>
      <c r="G184" s="16"/>
      <c r="H184" s="24"/>
      <c r="I184" s="16"/>
      <c r="J184" s="16"/>
      <c r="K184" s="16"/>
      <c r="L184" s="16"/>
      <c r="M184" s="16"/>
      <c r="N184" s="16"/>
      <c r="O184" s="16"/>
    </row>
    <row r="185" spans="1:28" ht="27.75" customHeight="1" x14ac:dyDescent="0.25">
      <c r="N185" s="16"/>
    </row>
    <row r="186" spans="1:28" ht="27.75" customHeight="1" x14ac:dyDescent="0.25">
      <c r="N186" s="16"/>
    </row>
    <row r="187" spans="1:28" ht="27.75" customHeight="1" x14ac:dyDescent="0.25">
      <c r="N187" s="16"/>
    </row>
    <row r="188" spans="1:28" ht="27.75" customHeight="1" x14ac:dyDescent="0.25">
      <c r="N188" s="16"/>
    </row>
    <row r="189" spans="1:28" ht="27.75" customHeight="1" x14ac:dyDescent="0.25">
      <c r="N189" s="16"/>
    </row>
    <row r="190" spans="1:28" ht="27.75" customHeight="1" x14ac:dyDescent="0.25">
      <c r="N190" s="16"/>
    </row>
    <row r="191" spans="1:28" ht="27.75" customHeight="1" x14ac:dyDescent="0.25">
      <c r="N191" s="16"/>
    </row>
    <row r="192" spans="1:28" ht="27.75" customHeight="1" x14ac:dyDescent="0.25">
      <c r="N192" s="16"/>
    </row>
    <row r="193" spans="14:14" ht="27.75" customHeight="1" x14ac:dyDescent="0.25">
      <c r="N193" s="16"/>
    </row>
    <row r="194" spans="14:14" ht="27.75" customHeight="1" x14ac:dyDescent="0.25">
      <c r="N194" s="16"/>
    </row>
    <row r="195" spans="14:14" ht="27.75" customHeight="1" x14ac:dyDescent="0.25">
      <c r="N195" s="16"/>
    </row>
    <row r="196" spans="14:14" ht="27.75" customHeight="1" x14ac:dyDescent="0.25">
      <c r="N196" s="16"/>
    </row>
    <row r="197" spans="14:14" ht="27.75" customHeight="1" x14ac:dyDescent="0.25">
      <c r="N197" s="16"/>
    </row>
    <row r="198" spans="14:14" ht="27.75" customHeight="1" x14ac:dyDescent="0.25">
      <c r="N198" s="16"/>
    </row>
    <row r="199" spans="14:14" ht="27.75" customHeight="1" x14ac:dyDescent="0.25">
      <c r="N199" s="16"/>
    </row>
    <row r="200" spans="14:14" ht="27.75" customHeight="1" x14ac:dyDescent="0.25">
      <c r="N200" s="16"/>
    </row>
    <row r="201" spans="14:14" ht="27.75" customHeight="1" x14ac:dyDescent="0.25">
      <c r="N201" s="16"/>
    </row>
    <row r="202" spans="14:14" ht="27.75" customHeight="1" x14ac:dyDescent="0.25">
      <c r="N202" s="16"/>
    </row>
    <row r="203" spans="14:14" ht="27.75" customHeight="1" x14ac:dyDescent="0.25">
      <c r="N203" s="16"/>
    </row>
    <row r="204" spans="14:14" ht="27.75" customHeight="1" x14ac:dyDescent="0.25">
      <c r="N204" s="16"/>
    </row>
    <row r="205" spans="14:14" ht="27.75" customHeight="1" x14ac:dyDescent="0.25">
      <c r="N205" s="16"/>
    </row>
    <row r="206" spans="14:14" ht="27.75" customHeight="1" x14ac:dyDescent="0.25">
      <c r="N206" s="16"/>
    </row>
    <row r="207" spans="14:14" ht="27.75" customHeight="1" x14ac:dyDescent="0.25">
      <c r="N207" s="16"/>
    </row>
    <row r="208" spans="14:14" ht="27.75" customHeight="1" x14ac:dyDescent="0.25">
      <c r="N208" s="16"/>
    </row>
    <row r="209" spans="14:14" ht="27.75" customHeight="1" x14ac:dyDescent="0.25">
      <c r="N209" s="16"/>
    </row>
    <row r="210" spans="14:14" ht="27.75" customHeight="1" x14ac:dyDescent="0.25">
      <c r="N210" s="16"/>
    </row>
    <row r="211" spans="14:14" ht="27.75" customHeight="1" x14ac:dyDescent="0.25">
      <c r="N211" s="16"/>
    </row>
    <row r="212" spans="14:14" ht="27.75" customHeight="1" x14ac:dyDescent="0.25">
      <c r="N212" s="16"/>
    </row>
    <row r="213" spans="14:14" ht="27.75" customHeight="1" x14ac:dyDescent="0.25">
      <c r="N213" s="16"/>
    </row>
    <row r="214" spans="14:14" ht="27.75" customHeight="1" x14ac:dyDescent="0.25">
      <c r="N214" s="16"/>
    </row>
    <row r="215" spans="14:14" ht="27.75" customHeight="1" x14ac:dyDescent="0.25">
      <c r="N215" s="16"/>
    </row>
    <row r="216" spans="14:14" ht="27.75" customHeight="1" x14ac:dyDescent="0.25">
      <c r="N216" s="16"/>
    </row>
    <row r="217" spans="14:14" ht="27.75" customHeight="1" x14ac:dyDescent="0.25">
      <c r="N217" s="16"/>
    </row>
    <row r="218" spans="14:14" ht="27.75" customHeight="1" x14ac:dyDescent="0.25">
      <c r="N218" s="16"/>
    </row>
    <row r="219" spans="14:14" ht="27.75" customHeight="1" x14ac:dyDescent="0.25">
      <c r="N219" s="16"/>
    </row>
    <row r="220" spans="14:14" ht="27.75" customHeight="1" x14ac:dyDescent="0.25">
      <c r="N220" s="16"/>
    </row>
    <row r="221" spans="14:14" ht="27.75" customHeight="1" x14ac:dyDescent="0.25">
      <c r="N221" s="16"/>
    </row>
    <row r="222" spans="14:14" ht="27.75" customHeight="1" x14ac:dyDescent="0.25">
      <c r="N222" s="16"/>
    </row>
    <row r="223" spans="14:14" ht="27.75" customHeight="1" x14ac:dyDescent="0.25">
      <c r="N223" s="16"/>
    </row>
    <row r="224" spans="14:14" ht="27.75" customHeight="1" x14ac:dyDescent="0.25">
      <c r="N224" s="16"/>
    </row>
    <row r="225" spans="14:14" ht="27.75" customHeight="1" x14ac:dyDescent="0.25">
      <c r="N225" s="16"/>
    </row>
    <row r="226" spans="14:14" ht="27.75" customHeight="1" x14ac:dyDescent="0.25">
      <c r="N226" s="16"/>
    </row>
    <row r="227" spans="14:14" ht="27.75" customHeight="1" x14ac:dyDescent="0.25">
      <c r="N227" s="16"/>
    </row>
    <row r="228" spans="14:14" ht="27.75" customHeight="1" x14ac:dyDescent="0.25">
      <c r="N228" s="16"/>
    </row>
    <row r="229" spans="14:14" ht="27.75" customHeight="1" x14ac:dyDescent="0.25">
      <c r="N229" s="16"/>
    </row>
    <row r="230" spans="14:14" ht="27.75" customHeight="1" x14ac:dyDescent="0.25">
      <c r="N230" s="16"/>
    </row>
    <row r="231" spans="14:14" ht="27.75" customHeight="1" x14ac:dyDescent="0.25">
      <c r="N231" s="16"/>
    </row>
    <row r="232" spans="14:14" ht="27.75" customHeight="1" x14ac:dyDescent="0.25">
      <c r="N232" s="16"/>
    </row>
    <row r="233" spans="14:14" ht="27.75" customHeight="1" x14ac:dyDescent="0.25">
      <c r="N233" s="16"/>
    </row>
    <row r="234" spans="14:14" ht="27.75" customHeight="1" x14ac:dyDescent="0.25">
      <c r="N234" s="16"/>
    </row>
    <row r="235" spans="14:14" ht="27.75" customHeight="1" x14ac:dyDescent="0.25">
      <c r="N235" s="16"/>
    </row>
    <row r="236" spans="14:14" ht="27.75" customHeight="1" x14ac:dyDescent="0.25">
      <c r="N236" s="16"/>
    </row>
    <row r="237" spans="14:14" ht="27.75" customHeight="1" x14ac:dyDescent="0.25">
      <c r="N237" s="16"/>
    </row>
    <row r="238" spans="14:14" ht="27.75" customHeight="1" x14ac:dyDescent="0.25">
      <c r="N238" s="16"/>
    </row>
    <row r="239" spans="14:14" ht="27.75" customHeight="1" x14ac:dyDescent="0.25">
      <c r="N239" s="16"/>
    </row>
    <row r="240" spans="14:14" ht="27.75" customHeight="1" x14ac:dyDescent="0.25">
      <c r="N240" s="16"/>
    </row>
    <row r="241" spans="14:14" ht="27.75" customHeight="1" x14ac:dyDescent="0.25">
      <c r="N241" s="16"/>
    </row>
    <row r="242" spans="14:14" ht="27.75" customHeight="1" x14ac:dyDescent="0.25">
      <c r="N242" s="16"/>
    </row>
    <row r="243" spans="14:14" ht="27.75" customHeight="1" x14ac:dyDescent="0.25">
      <c r="N243" s="16"/>
    </row>
    <row r="244" spans="14:14" ht="27.75" customHeight="1" x14ac:dyDescent="0.25">
      <c r="N244" s="16"/>
    </row>
    <row r="245" spans="14:14" ht="27.75" customHeight="1" x14ac:dyDescent="0.25">
      <c r="N245" s="16"/>
    </row>
    <row r="246" spans="14:14" ht="27.75" customHeight="1" x14ac:dyDescent="0.25">
      <c r="N246" s="16"/>
    </row>
    <row r="247" spans="14:14" ht="27.75" customHeight="1" x14ac:dyDescent="0.25">
      <c r="N247" s="16"/>
    </row>
    <row r="248" spans="14:14" ht="27.75" customHeight="1" x14ac:dyDescent="0.25">
      <c r="N248" s="16"/>
    </row>
    <row r="249" spans="14:14" ht="27.75" customHeight="1" x14ac:dyDescent="0.25">
      <c r="N249" s="16"/>
    </row>
    <row r="250" spans="14:14" ht="27.75" customHeight="1" x14ac:dyDescent="0.25">
      <c r="N250" s="16"/>
    </row>
    <row r="251" spans="14:14" ht="27.75" customHeight="1" x14ac:dyDescent="0.25">
      <c r="N251" s="16"/>
    </row>
    <row r="252" spans="14:14" ht="27.75" customHeight="1" x14ac:dyDescent="0.25">
      <c r="N252" s="16"/>
    </row>
    <row r="253" spans="14:14" ht="27.75" customHeight="1" x14ac:dyDescent="0.25">
      <c r="N253" s="16"/>
    </row>
    <row r="254" spans="14:14" ht="27.75" customHeight="1" x14ac:dyDescent="0.25">
      <c r="N254" s="16"/>
    </row>
    <row r="255" spans="14:14" ht="27.75" customHeight="1" x14ac:dyDescent="0.25">
      <c r="N255" s="16"/>
    </row>
    <row r="256" spans="14:14" ht="27.75" customHeight="1" x14ac:dyDescent="0.25">
      <c r="N256" s="16"/>
    </row>
    <row r="257" spans="14:14" ht="27.75" customHeight="1" x14ac:dyDescent="0.25">
      <c r="N257" s="16"/>
    </row>
    <row r="258" spans="14:14" ht="27.75" customHeight="1" x14ac:dyDescent="0.25">
      <c r="N258" s="16"/>
    </row>
    <row r="259" spans="14:14" ht="27.75" customHeight="1" x14ac:dyDescent="0.25">
      <c r="N259" s="16"/>
    </row>
    <row r="260" spans="14:14" ht="27.75" customHeight="1" x14ac:dyDescent="0.25">
      <c r="N260" s="16"/>
    </row>
    <row r="261" spans="14:14" ht="27.75" customHeight="1" x14ac:dyDescent="0.25">
      <c r="N261" s="16"/>
    </row>
    <row r="262" spans="14:14" ht="27.75" customHeight="1" x14ac:dyDescent="0.25">
      <c r="N262" s="16"/>
    </row>
    <row r="263" spans="14:14" ht="27.75" customHeight="1" x14ac:dyDescent="0.25">
      <c r="N263" s="16"/>
    </row>
    <row r="264" spans="14:14" ht="27.75" customHeight="1" x14ac:dyDescent="0.25">
      <c r="N264" s="16"/>
    </row>
    <row r="265" spans="14:14" ht="27.75" customHeight="1" x14ac:dyDescent="0.25">
      <c r="N265" s="16"/>
    </row>
    <row r="266" spans="14:14" ht="27.75" customHeight="1" x14ac:dyDescent="0.25">
      <c r="N266" s="16"/>
    </row>
    <row r="267" spans="14:14" ht="27.75" customHeight="1" x14ac:dyDescent="0.25">
      <c r="N267" s="16"/>
    </row>
    <row r="268" spans="14:14" ht="27.75" customHeight="1" x14ac:dyDescent="0.25">
      <c r="N268" s="16"/>
    </row>
    <row r="269" spans="14:14" ht="27.75" customHeight="1" x14ac:dyDescent="0.25">
      <c r="N269" s="16"/>
    </row>
    <row r="270" spans="14:14" ht="27.75" customHeight="1" x14ac:dyDescent="0.25">
      <c r="N270" s="16"/>
    </row>
    <row r="271" spans="14:14" ht="27.75" customHeight="1" x14ac:dyDescent="0.25">
      <c r="N271" s="16"/>
    </row>
    <row r="272" spans="14:14" ht="27.75" customHeight="1" x14ac:dyDescent="0.25">
      <c r="N272" s="16"/>
    </row>
    <row r="273" spans="14:14" ht="27.75" customHeight="1" x14ac:dyDescent="0.25">
      <c r="N273" s="16"/>
    </row>
  </sheetData>
  <autoFilter ref="A8:AB184">
    <sortState ref="A10:AB184">
      <sortCondition ref="O8:O184"/>
    </sortState>
  </autoFilter>
  <mergeCells count="28">
    <mergeCell ref="AB7:AB8"/>
    <mergeCell ref="N7:N8"/>
    <mergeCell ref="O7:O8"/>
    <mergeCell ref="P7:P8"/>
    <mergeCell ref="T7:T8"/>
    <mergeCell ref="U7:U8"/>
    <mergeCell ref="V7:V8"/>
    <mergeCell ref="W7:W8"/>
    <mergeCell ref="X7:X8"/>
    <mergeCell ref="Y7:Y8"/>
    <mergeCell ref="Z7:Z8"/>
    <mergeCell ref="AA7:AA8"/>
    <mergeCell ref="A1:P2"/>
    <mergeCell ref="A3:L6"/>
    <mergeCell ref="M3:P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conditionalFormatting sqref="N108:N113 N51:N68 N137:N144 N71:N82 N9:N30 N40:N43 N89:N105 N183 N147:N159 N116:N130 N33:N37 N161:N181">
    <cfRule type="cellIs" dxfId="65" priority="99" operator="greaterThan">
      <formula>$L$9</formula>
    </cfRule>
    <cfRule type="cellIs" dxfId="64" priority="100" operator="equal">
      <formula>$L$9</formula>
    </cfRule>
    <cfRule type="cellIs" dxfId="63" priority="101" operator="lessThan">
      <formula>$L$9</formula>
    </cfRule>
  </conditionalFormatting>
  <conditionalFormatting sqref="T11:T159">
    <cfRule type="containsText" dxfId="62" priority="88" operator="containsText" text="SALIDA">
      <formula>NOT(ISERROR(SEARCH("SALIDA",T11)))</formula>
    </cfRule>
    <cfRule type="containsText" dxfId="61" priority="89" operator="containsText" text="ENTRADA">
      <formula>NOT(ISERROR(SEARCH("ENTRADA",T11)))</formula>
    </cfRule>
  </conditionalFormatting>
  <conditionalFormatting sqref="N106:N107">
    <cfRule type="cellIs" dxfId="60" priority="85" operator="greaterThan">
      <formula>$L$9</formula>
    </cfRule>
    <cfRule type="cellIs" dxfId="59" priority="86" operator="equal">
      <formula>$L$9</formula>
    </cfRule>
    <cfRule type="cellIs" dxfId="58" priority="87" operator="lessThan">
      <formula>$L$9</formula>
    </cfRule>
  </conditionalFormatting>
  <conditionalFormatting sqref="N44">
    <cfRule type="cellIs" dxfId="57" priority="82" operator="greaterThan">
      <formula>$L$9</formula>
    </cfRule>
    <cfRule type="cellIs" dxfId="56" priority="83" operator="equal">
      <formula>$L$9</formula>
    </cfRule>
    <cfRule type="cellIs" dxfId="55" priority="84" operator="lessThan">
      <formula>$L$9</formula>
    </cfRule>
  </conditionalFormatting>
  <conditionalFormatting sqref="N49:N50">
    <cfRule type="cellIs" dxfId="54" priority="79" operator="greaterThan">
      <formula>$L$9</formula>
    </cfRule>
    <cfRule type="cellIs" dxfId="53" priority="80" operator="equal">
      <formula>$L$9</formula>
    </cfRule>
    <cfRule type="cellIs" dxfId="52" priority="81" operator="lessThan">
      <formula>$L$9</formula>
    </cfRule>
  </conditionalFormatting>
  <conditionalFormatting sqref="N114:N115">
    <cfRule type="cellIs" dxfId="51" priority="70" operator="greaterThan">
      <formula>$L$9</formula>
    </cfRule>
    <cfRule type="cellIs" dxfId="50" priority="71" operator="equal">
      <formula>$L$9</formula>
    </cfRule>
    <cfRule type="cellIs" dxfId="49" priority="72" operator="lessThan">
      <formula>$L$9</formula>
    </cfRule>
  </conditionalFormatting>
  <conditionalFormatting sqref="T9:T10">
    <cfRule type="containsText" dxfId="48" priority="68" operator="containsText" text="SALIDA">
      <formula>NOT(ISERROR(SEARCH("SALIDA",T9)))</formula>
    </cfRule>
    <cfRule type="containsText" dxfId="47" priority="69" operator="containsText" text="ENTRADA">
      <formula>NOT(ISERROR(SEARCH("ENTRADA",T9)))</formula>
    </cfRule>
  </conditionalFormatting>
  <conditionalFormatting sqref="N45:N46">
    <cfRule type="cellIs" dxfId="46" priority="65" operator="greaterThan">
      <formula>$L$9</formula>
    </cfRule>
    <cfRule type="cellIs" dxfId="45" priority="66" operator="equal">
      <formula>$L$9</formula>
    </cfRule>
    <cfRule type="cellIs" dxfId="44" priority="67" operator="lessThan">
      <formula>$L$9</formula>
    </cfRule>
  </conditionalFormatting>
  <conditionalFormatting sqref="N47:N48">
    <cfRule type="cellIs" dxfId="43" priority="62" operator="greaterThan">
      <formula>$L$9</formula>
    </cfRule>
    <cfRule type="cellIs" dxfId="42" priority="63" operator="equal">
      <formula>$L$9</formula>
    </cfRule>
    <cfRule type="cellIs" dxfId="41" priority="64" operator="lessThan">
      <formula>$L$9</formula>
    </cfRule>
  </conditionalFormatting>
  <conditionalFormatting sqref="N131:N136">
    <cfRule type="cellIs" dxfId="40" priority="56" operator="greaterThan">
      <formula>$L$9</formula>
    </cfRule>
    <cfRule type="cellIs" dxfId="39" priority="57" operator="equal">
      <formula>$L$9</formula>
    </cfRule>
    <cfRule type="cellIs" dxfId="38" priority="58" operator="lessThan">
      <formula>$L$9</formula>
    </cfRule>
  </conditionalFormatting>
  <conditionalFormatting sqref="N69:N70">
    <cfRule type="cellIs" dxfId="37" priority="50" operator="greaterThan">
      <formula>$L$9</formula>
    </cfRule>
    <cfRule type="cellIs" dxfId="36" priority="51" operator="equal">
      <formula>$L$9</formula>
    </cfRule>
    <cfRule type="cellIs" dxfId="35" priority="52" operator="lessThan">
      <formula>$L$9</formula>
    </cfRule>
  </conditionalFormatting>
  <conditionalFormatting sqref="N145:N146">
    <cfRule type="cellIs" dxfId="34" priority="44" operator="greaterThan">
      <formula>$L$9</formula>
    </cfRule>
    <cfRule type="cellIs" dxfId="33" priority="45" operator="equal">
      <formula>$L$9</formula>
    </cfRule>
    <cfRule type="cellIs" dxfId="32" priority="46" operator="lessThan">
      <formula>$L$9</formula>
    </cfRule>
  </conditionalFormatting>
  <conditionalFormatting sqref="N83:N84">
    <cfRule type="cellIs" dxfId="31" priority="41" operator="greaterThan">
      <formula>$L$9</formula>
    </cfRule>
    <cfRule type="cellIs" dxfId="30" priority="42" operator="equal">
      <formula>$L$9</formula>
    </cfRule>
    <cfRule type="cellIs" dxfId="29" priority="43" operator="lessThan">
      <formula>$L$9</formula>
    </cfRule>
  </conditionalFormatting>
  <conditionalFormatting sqref="N31:N32">
    <cfRule type="cellIs" dxfId="28" priority="38" operator="greaterThan">
      <formula>$L$9</formula>
    </cfRule>
    <cfRule type="cellIs" dxfId="27" priority="39" operator="equal">
      <formula>$L$9</formula>
    </cfRule>
    <cfRule type="cellIs" dxfId="26" priority="40" operator="lessThan">
      <formula>$L$9</formula>
    </cfRule>
  </conditionalFormatting>
  <conditionalFormatting sqref="N85:N86">
    <cfRule type="cellIs" dxfId="25" priority="35" operator="greaterThan">
      <formula>$L$9</formula>
    </cfRule>
    <cfRule type="cellIs" dxfId="24" priority="36" operator="equal">
      <formula>$L$9</formula>
    </cfRule>
    <cfRule type="cellIs" dxfId="23" priority="37" operator="lessThan">
      <formula>$L$9</formula>
    </cfRule>
  </conditionalFormatting>
  <conditionalFormatting sqref="N87:N88">
    <cfRule type="cellIs" dxfId="22" priority="32" operator="greaterThan">
      <formula>$L$9</formula>
    </cfRule>
    <cfRule type="cellIs" dxfId="21" priority="33" operator="equal">
      <formula>$L$9</formula>
    </cfRule>
    <cfRule type="cellIs" dxfId="20" priority="34" operator="lessThan">
      <formula>$L$9</formula>
    </cfRule>
  </conditionalFormatting>
  <conditionalFormatting sqref="N38:N39">
    <cfRule type="cellIs" dxfId="19" priority="29" operator="greaterThan">
      <formula>$L$9</formula>
    </cfRule>
    <cfRule type="cellIs" dxfId="18" priority="30" operator="equal">
      <formula>$L$9</formula>
    </cfRule>
    <cfRule type="cellIs" dxfId="17" priority="31" operator="lessThan">
      <formula>$L$9</formula>
    </cfRule>
  </conditionalFormatting>
  <conditionalFormatting sqref="N160">
    <cfRule type="cellIs" dxfId="16" priority="16" operator="greaterThan">
      <formula>$L$9</formula>
    </cfRule>
    <cfRule type="cellIs" dxfId="15" priority="17" operator="equal">
      <formula>$L$9</formula>
    </cfRule>
    <cfRule type="cellIs" dxfId="14" priority="18" operator="lessThan">
      <formula>$L$9</formula>
    </cfRule>
  </conditionalFormatting>
  <conditionalFormatting sqref="N182">
    <cfRule type="cellIs" dxfId="13" priority="1" operator="greaterThan">
      <formula>$L$9</formula>
    </cfRule>
    <cfRule type="cellIs" dxfId="12" priority="2" operator="equal">
      <formula>$L$9</formula>
    </cfRule>
    <cfRule type="cellIs" dxfId="11" priority="3" operator="lessThan">
      <formula>$L$9</formula>
    </cfRule>
  </conditionalFormatting>
  <pageMargins left="0.23622047244094491" right="0.23622047244094491" top="0.74803149606299213" bottom="0.74803149606299213" header="0.31496062992125984" footer="0.31496062992125984"/>
  <pageSetup scale="80" orientation="landscape" r:id="rId1"/>
  <rowBreaks count="3" manualBreakCount="3">
    <brk id="37" max="16383" man="1"/>
    <brk id="74" max="16383" man="1"/>
    <brk id="11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7"/>
  <sheetViews>
    <sheetView view="pageBreakPreview" zoomScale="55" zoomScaleNormal="40" zoomScaleSheetLayoutView="55" workbookViewId="0">
      <selection activeCell="O37" sqref="O37:O38"/>
    </sheetView>
  </sheetViews>
  <sheetFormatPr baseColWidth="10" defaultRowHeight="15" x14ac:dyDescent="0.25"/>
  <cols>
    <col min="2" max="2" width="61.42578125" customWidth="1"/>
    <col min="3" max="3" width="20.7109375" hidden="1" customWidth="1"/>
    <col min="4" max="4" width="53.85546875" customWidth="1"/>
    <col min="5" max="5" width="59.85546875" customWidth="1"/>
    <col min="6" max="6" width="31.28515625" customWidth="1"/>
    <col min="7" max="7" width="17" hidden="1" customWidth="1"/>
    <col min="8" max="10" width="15.7109375" hidden="1" customWidth="1"/>
    <col min="11" max="12" width="10.7109375" hidden="1" customWidth="1"/>
    <col min="13" max="13" width="15.7109375" hidden="1" customWidth="1"/>
    <col min="14" max="15" width="31.28515625" customWidth="1"/>
    <col min="16" max="16" width="33.140625" customWidth="1"/>
    <col min="17" max="17" width="45.42578125" customWidth="1"/>
    <col min="21" max="21" width="22.85546875" customWidth="1"/>
    <col min="22" max="22" width="19" customWidth="1"/>
    <col min="23" max="23" width="38.140625" customWidth="1"/>
    <col min="24" max="24" width="31.85546875" customWidth="1"/>
    <col min="25" max="25" width="14.5703125" customWidth="1"/>
    <col min="26" max="26" width="23.42578125" customWidth="1"/>
    <col min="27" max="27" width="32.140625" customWidth="1"/>
    <col min="28" max="28" width="23.42578125" customWidth="1"/>
    <col min="29" max="29" width="17.85546875" customWidth="1"/>
  </cols>
  <sheetData>
    <row r="1" spans="1:29" x14ac:dyDescent="0.25">
      <c r="A1" s="305" t="s">
        <v>11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29" x14ac:dyDescent="0.25">
      <c r="A2" s="306"/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29" x14ac:dyDescent="0.25">
      <c r="A3" s="307" t="s">
        <v>0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9" t="s">
        <v>1636</v>
      </c>
      <c r="M3" s="309"/>
      <c r="N3" s="309"/>
      <c r="O3" s="309"/>
      <c r="P3" s="309"/>
      <c r="Q3" s="309"/>
    </row>
    <row r="4" spans="1:29" x14ac:dyDescent="0.25">
      <c r="A4" s="307"/>
      <c r="B4" s="307"/>
      <c r="C4" s="307"/>
      <c r="D4" s="307"/>
      <c r="E4" s="307"/>
      <c r="F4" s="307"/>
      <c r="G4" s="307"/>
      <c r="H4" s="307"/>
      <c r="I4" s="307"/>
      <c r="J4" s="307"/>
      <c r="K4" s="307"/>
      <c r="L4" s="309"/>
      <c r="M4" s="309"/>
      <c r="N4" s="309"/>
      <c r="O4" s="309"/>
      <c r="P4" s="309"/>
      <c r="Q4" s="309"/>
    </row>
    <row r="5" spans="1:29" x14ac:dyDescent="0.25">
      <c r="A5" s="307"/>
      <c r="B5" s="307"/>
      <c r="C5" s="307"/>
      <c r="D5" s="307"/>
      <c r="E5" s="307"/>
      <c r="F5" s="307"/>
      <c r="G5" s="307"/>
      <c r="H5" s="307"/>
      <c r="I5" s="307"/>
      <c r="J5" s="307"/>
      <c r="K5" s="307"/>
      <c r="L5" s="309"/>
      <c r="M5" s="309"/>
      <c r="N5" s="309"/>
      <c r="O5" s="309"/>
      <c r="P5" s="309"/>
      <c r="Q5" s="309"/>
    </row>
    <row r="6" spans="1:29" ht="15.75" thickBot="1" x14ac:dyDescent="0.3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10"/>
      <c r="M6" s="310"/>
      <c r="N6" s="310"/>
      <c r="O6" s="310"/>
      <c r="P6" s="310"/>
      <c r="Q6" s="310"/>
    </row>
    <row r="7" spans="1:29" ht="15" customHeight="1" x14ac:dyDescent="0.25">
      <c r="A7" s="311" t="s">
        <v>9</v>
      </c>
      <c r="B7" s="292" t="s">
        <v>10</v>
      </c>
      <c r="C7" s="292" t="s">
        <v>6</v>
      </c>
      <c r="D7" s="292" t="s">
        <v>5</v>
      </c>
      <c r="E7" s="292" t="s">
        <v>1146</v>
      </c>
      <c r="F7" s="292" t="s">
        <v>1635</v>
      </c>
      <c r="G7" s="292" t="s">
        <v>967</v>
      </c>
      <c r="H7" s="292" t="s">
        <v>1</v>
      </c>
      <c r="I7" s="292" t="s">
        <v>7</v>
      </c>
      <c r="J7" s="319" t="s">
        <v>818</v>
      </c>
      <c r="K7" s="321" t="s">
        <v>2</v>
      </c>
      <c r="L7" s="323" t="s">
        <v>3</v>
      </c>
      <c r="M7" s="325" t="s">
        <v>788</v>
      </c>
      <c r="N7" s="292" t="s">
        <v>1634</v>
      </c>
      <c r="O7" s="292" t="s">
        <v>7</v>
      </c>
      <c r="P7" s="292" t="s">
        <v>8</v>
      </c>
      <c r="Q7" s="317" t="s">
        <v>4</v>
      </c>
      <c r="U7" s="313" t="s">
        <v>830</v>
      </c>
      <c r="V7" s="313" t="s">
        <v>820</v>
      </c>
      <c r="W7" s="313" t="s">
        <v>821</v>
      </c>
      <c r="X7" s="313" t="s">
        <v>963</v>
      </c>
      <c r="Y7" s="313" t="s">
        <v>822</v>
      </c>
      <c r="Z7" s="313" t="s">
        <v>964</v>
      </c>
      <c r="AA7" s="313" t="s">
        <v>823</v>
      </c>
      <c r="AB7" s="314" t="s">
        <v>827</v>
      </c>
      <c r="AC7" s="316" t="s">
        <v>824</v>
      </c>
    </row>
    <row r="8" spans="1:29" ht="27" customHeight="1" x14ac:dyDescent="0.25">
      <c r="A8" s="312"/>
      <c r="B8" s="293"/>
      <c r="C8" s="293"/>
      <c r="D8" s="293"/>
      <c r="E8" s="293"/>
      <c r="F8" s="293"/>
      <c r="G8" s="293"/>
      <c r="H8" s="293"/>
      <c r="I8" s="293"/>
      <c r="J8" s="320"/>
      <c r="K8" s="322"/>
      <c r="L8" s="324"/>
      <c r="M8" s="326"/>
      <c r="N8" s="293"/>
      <c r="O8" s="293"/>
      <c r="P8" s="293"/>
      <c r="Q8" s="318"/>
      <c r="R8">
        <v>16.9954</v>
      </c>
      <c r="U8" s="313"/>
      <c r="V8" s="313"/>
      <c r="W8" s="313"/>
      <c r="X8" s="313"/>
      <c r="Y8" s="313"/>
      <c r="Z8" s="313"/>
      <c r="AA8" s="313"/>
      <c r="AB8" s="315"/>
      <c r="AC8" s="316"/>
    </row>
    <row r="9" spans="1:29" s="12" customFormat="1" ht="20.100000000000001" customHeight="1" x14ac:dyDescent="0.2">
      <c r="A9" s="300">
        <v>1</v>
      </c>
      <c r="B9" s="301"/>
      <c r="C9" s="296"/>
      <c r="D9" s="296"/>
      <c r="E9" s="296"/>
      <c r="F9" s="290"/>
      <c r="G9" s="290"/>
      <c r="H9" s="296">
        <f>+SUMIFS($Y$9:$Y$242,$U$9:$U$242,"ENTRADA",$V$9:$V$242,C9)</f>
        <v>0</v>
      </c>
      <c r="I9" s="296">
        <f>+SUMIFS($Y$9:$Y$242,$U$9:$U$242,"SALIDA",$V$9:$V$242,C9)</f>
        <v>0</v>
      </c>
      <c r="J9" s="296">
        <v>1</v>
      </c>
      <c r="K9" s="296">
        <v>1</v>
      </c>
      <c r="L9" s="296">
        <v>3</v>
      </c>
      <c r="M9" s="296">
        <f>J9+H9-I9</f>
        <v>1</v>
      </c>
      <c r="N9" s="290"/>
      <c r="O9" s="290"/>
      <c r="P9" s="296"/>
      <c r="Q9" s="298"/>
      <c r="U9" s="294" t="s">
        <v>1218</v>
      </c>
      <c r="V9" s="294"/>
      <c r="W9" s="294" t="s">
        <v>1630</v>
      </c>
      <c r="X9" s="302" t="str">
        <f>IFERROR((VLOOKUP(W9:W244,$D$9:$F$228,3,FALSE)),"")</f>
        <v/>
      </c>
      <c r="Y9" s="294">
        <v>1</v>
      </c>
      <c r="Z9" s="302" t="e">
        <f>X9*Y9</f>
        <v>#VALUE!</v>
      </c>
      <c r="AA9" s="294" t="s">
        <v>1569</v>
      </c>
      <c r="AB9" s="303" t="s">
        <v>49</v>
      </c>
      <c r="AC9" s="295">
        <v>45541</v>
      </c>
    </row>
    <row r="10" spans="1:29" s="12" customFormat="1" ht="20.100000000000001" customHeight="1" x14ac:dyDescent="0.2">
      <c r="A10" s="300"/>
      <c r="B10" s="301"/>
      <c r="C10" s="296"/>
      <c r="D10" s="296"/>
      <c r="E10" s="296"/>
      <c r="F10" s="290"/>
      <c r="G10" s="290"/>
      <c r="H10" s="296"/>
      <c r="I10" s="296"/>
      <c r="J10" s="296"/>
      <c r="K10" s="296"/>
      <c r="L10" s="296"/>
      <c r="M10" s="296"/>
      <c r="N10" s="290"/>
      <c r="O10" s="290"/>
      <c r="P10" s="296"/>
      <c r="Q10" s="298"/>
      <c r="U10" s="294"/>
      <c r="V10" s="294"/>
      <c r="W10" s="294"/>
      <c r="X10" s="302"/>
      <c r="Y10" s="294"/>
      <c r="Z10" s="302"/>
      <c r="AA10" s="294"/>
      <c r="AB10" s="304"/>
      <c r="AC10" s="295"/>
    </row>
    <row r="11" spans="1:29" s="12" customFormat="1" ht="20.100000000000001" customHeight="1" x14ac:dyDescent="0.2">
      <c r="A11" s="300">
        <v>2</v>
      </c>
      <c r="B11" s="301"/>
      <c r="C11" s="296"/>
      <c r="D11" s="296"/>
      <c r="E11" s="296"/>
      <c r="F11" s="290"/>
      <c r="G11" s="290"/>
      <c r="H11" s="296">
        <f>+SUMIFS($Y$9:$Y$242,$U$9:$U$242,"ENTRADA",$V$9:$V$242,C11)</f>
        <v>0</v>
      </c>
      <c r="I11" s="296">
        <f>+SUMIFS($Y$9:$Y$242,$U$9:$U$242,"SALIDA",$V$9:$V$242,C11)</f>
        <v>0</v>
      </c>
      <c r="J11" s="296">
        <v>1</v>
      </c>
      <c r="K11" s="296">
        <v>1</v>
      </c>
      <c r="L11" s="296">
        <v>2</v>
      </c>
      <c r="M11" s="296">
        <f>J11+H11-I11</f>
        <v>1</v>
      </c>
      <c r="N11" s="290"/>
      <c r="O11" s="290"/>
      <c r="P11" s="296"/>
      <c r="Q11" s="298"/>
      <c r="U11" s="294" t="s">
        <v>1218</v>
      </c>
      <c r="V11" s="296" t="s">
        <v>1631</v>
      </c>
      <c r="W11" s="294" t="s">
        <v>1632</v>
      </c>
      <c r="X11" s="302" t="str">
        <f>IFERROR((VLOOKUP(W11:W246,$D$9:$F$228,2,FALSE)),"")</f>
        <v/>
      </c>
      <c r="Y11" s="294">
        <v>1</v>
      </c>
      <c r="Z11" s="302" t="e">
        <f>X11*Y11</f>
        <v>#VALUE!</v>
      </c>
      <c r="AA11" s="294" t="s">
        <v>1569</v>
      </c>
      <c r="AB11" s="303" t="s">
        <v>49</v>
      </c>
      <c r="AC11" s="295">
        <v>45541</v>
      </c>
    </row>
    <row r="12" spans="1:29" s="12" customFormat="1" ht="20.100000000000001" customHeight="1" x14ac:dyDescent="0.2">
      <c r="A12" s="300"/>
      <c r="B12" s="301"/>
      <c r="C12" s="296"/>
      <c r="D12" s="296"/>
      <c r="E12" s="296"/>
      <c r="F12" s="290"/>
      <c r="G12" s="290"/>
      <c r="H12" s="296"/>
      <c r="I12" s="296"/>
      <c r="J12" s="296"/>
      <c r="K12" s="296"/>
      <c r="L12" s="296"/>
      <c r="M12" s="296"/>
      <c r="N12" s="290"/>
      <c r="O12" s="290"/>
      <c r="P12" s="296"/>
      <c r="Q12" s="298"/>
      <c r="U12" s="294"/>
      <c r="V12" s="296"/>
      <c r="W12" s="294"/>
      <c r="X12" s="302"/>
      <c r="Y12" s="294"/>
      <c r="Z12" s="302"/>
      <c r="AA12" s="294"/>
      <c r="AB12" s="304"/>
      <c r="AC12" s="295"/>
    </row>
    <row r="13" spans="1:29" s="12" customFormat="1" ht="20.100000000000001" customHeight="1" x14ac:dyDescent="0.2">
      <c r="A13" s="300">
        <v>3</v>
      </c>
      <c r="B13" s="301"/>
      <c r="C13" s="296"/>
      <c r="D13" s="296"/>
      <c r="E13" s="296"/>
      <c r="F13" s="290"/>
      <c r="G13" s="290"/>
      <c r="H13" s="296">
        <f>+SUMIFS($Y$9:$Y$242,$U$9:$U$242,"ENTRADA",$V$9:$V$242,C13)</f>
        <v>0</v>
      </c>
      <c r="I13" s="296">
        <f>+SUMIFS($Y$9:$Y$242,$U$9:$U$242,"SALIDA",$V$9:$V$242,C13)</f>
        <v>0</v>
      </c>
      <c r="J13" s="296">
        <v>1</v>
      </c>
      <c r="K13" s="296">
        <v>1</v>
      </c>
      <c r="L13" s="296">
        <v>2</v>
      </c>
      <c r="M13" s="296">
        <f>J13+H13-I13</f>
        <v>1</v>
      </c>
      <c r="N13" s="290"/>
      <c r="O13" s="290"/>
      <c r="P13" s="296"/>
      <c r="Q13" s="298"/>
      <c r="U13" s="294"/>
      <c r="V13" s="296"/>
      <c r="W13" s="294" t="str">
        <f>IFERROR((VLOOKUP($V$9:$V$242,$C$9:$D$228,2,FALSE)),"")</f>
        <v/>
      </c>
      <c r="X13" s="302" t="str">
        <f>IFERROR((VLOOKUP(W13:W248,$D$9:$F$228,2,FALSE)),"")</f>
        <v/>
      </c>
      <c r="Y13" s="294"/>
      <c r="Z13" s="302" t="e">
        <f>X13*Y13</f>
        <v>#VALUE!</v>
      </c>
      <c r="AA13" s="294"/>
      <c r="AB13" s="303"/>
      <c r="AC13" s="295"/>
    </row>
    <row r="14" spans="1:29" s="12" customFormat="1" ht="20.100000000000001" customHeight="1" x14ac:dyDescent="0.2">
      <c r="A14" s="300"/>
      <c r="B14" s="301"/>
      <c r="C14" s="296"/>
      <c r="D14" s="296"/>
      <c r="E14" s="296"/>
      <c r="F14" s="290"/>
      <c r="G14" s="290"/>
      <c r="H14" s="296"/>
      <c r="I14" s="296"/>
      <c r="J14" s="296"/>
      <c r="K14" s="296"/>
      <c r="L14" s="296"/>
      <c r="M14" s="296"/>
      <c r="N14" s="290"/>
      <c r="O14" s="290"/>
      <c r="P14" s="296"/>
      <c r="Q14" s="298"/>
      <c r="U14" s="294"/>
      <c r="V14" s="296"/>
      <c r="W14" s="294"/>
      <c r="X14" s="302"/>
      <c r="Y14" s="294"/>
      <c r="Z14" s="302"/>
      <c r="AA14" s="294"/>
      <c r="AB14" s="304"/>
      <c r="AC14" s="295"/>
    </row>
    <row r="15" spans="1:29" s="12" customFormat="1" ht="20.100000000000001" customHeight="1" x14ac:dyDescent="0.2">
      <c r="A15" s="300">
        <v>4</v>
      </c>
      <c r="B15" s="301"/>
      <c r="C15" s="296"/>
      <c r="D15" s="296"/>
      <c r="E15" s="296"/>
      <c r="F15" s="290"/>
      <c r="G15" s="290">
        <v>306</v>
      </c>
      <c r="H15" s="296">
        <v>1</v>
      </c>
      <c r="I15" s="296">
        <f>+SUMIFS($Y$9:$Y$242,$U$9:$U$242,"SALIDA",$V$9:$V$242,C15)</f>
        <v>0</v>
      </c>
      <c r="J15" s="296">
        <v>1</v>
      </c>
      <c r="K15" s="296">
        <v>1</v>
      </c>
      <c r="L15" s="296">
        <v>1</v>
      </c>
      <c r="M15" s="296">
        <f>J15+H15-I15</f>
        <v>2</v>
      </c>
      <c r="N15" s="290"/>
      <c r="O15" s="290"/>
      <c r="P15" s="296"/>
      <c r="Q15" s="298"/>
      <c r="U15" s="294"/>
      <c r="V15" s="294"/>
      <c r="W15" s="294" t="str">
        <f>IFERROR((VLOOKUP($V$9:$V$242,$C$9:$D$228,2,FALSE)),"")</f>
        <v/>
      </c>
      <c r="X15" s="302" t="str">
        <f>IFERROR((VLOOKUP(W15:W250,$D$9:$F$228,2,FALSE)),"")</f>
        <v/>
      </c>
      <c r="Y15" s="294"/>
      <c r="Z15" s="302" t="e">
        <f>X15*Y15</f>
        <v>#VALUE!</v>
      </c>
      <c r="AA15" s="294"/>
      <c r="AB15" s="303"/>
      <c r="AC15" s="295"/>
    </row>
    <row r="16" spans="1:29" s="12" customFormat="1" ht="20.100000000000001" customHeight="1" x14ac:dyDescent="0.2">
      <c r="A16" s="300"/>
      <c r="B16" s="301"/>
      <c r="C16" s="296"/>
      <c r="D16" s="296"/>
      <c r="E16" s="296"/>
      <c r="F16" s="290"/>
      <c r="G16" s="290"/>
      <c r="H16" s="296"/>
      <c r="I16" s="296"/>
      <c r="J16" s="296"/>
      <c r="K16" s="296"/>
      <c r="L16" s="296"/>
      <c r="M16" s="296"/>
      <c r="N16" s="290"/>
      <c r="O16" s="290"/>
      <c r="P16" s="296"/>
      <c r="Q16" s="298"/>
      <c r="U16" s="294"/>
      <c r="V16" s="294"/>
      <c r="W16" s="294"/>
      <c r="X16" s="302"/>
      <c r="Y16" s="294"/>
      <c r="Z16" s="302"/>
      <c r="AA16" s="294"/>
      <c r="AB16" s="304"/>
      <c r="AC16" s="295"/>
    </row>
    <row r="17" spans="1:29" s="12" customFormat="1" ht="20.100000000000001" customHeight="1" x14ac:dyDescent="0.2">
      <c r="A17" s="300">
        <v>5</v>
      </c>
      <c r="B17" s="301"/>
      <c r="C17" s="296"/>
      <c r="D17" s="296"/>
      <c r="E17" s="296"/>
      <c r="F17" s="290"/>
      <c r="G17" s="290"/>
      <c r="H17" s="296">
        <f>+SUMIFS($Y$9:$Y$242,$U$9:$U$242,"ENTRADA",$V$9:$V$242,C17)</f>
        <v>0</v>
      </c>
      <c r="I17" s="296">
        <f>+SUMIFS($Y$9:$Y$242,$U$9:$U$242,"SALIDA",$V$9:$V$242,C17)</f>
        <v>0</v>
      </c>
      <c r="J17" s="296">
        <v>1</v>
      </c>
      <c r="K17" s="296">
        <v>1</v>
      </c>
      <c r="L17" s="296">
        <v>2</v>
      </c>
      <c r="M17" s="296">
        <f>J17+H17-I17</f>
        <v>1</v>
      </c>
      <c r="N17" s="290"/>
      <c r="O17" s="290"/>
      <c r="P17" s="296"/>
      <c r="Q17" s="298"/>
      <c r="U17" s="294"/>
      <c r="V17" s="294"/>
      <c r="W17" s="294" t="str">
        <f>IFERROR((VLOOKUP($V$9:$V$242,$C$9:$D$228,2,FALSE)),"")</f>
        <v/>
      </c>
      <c r="X17" s="302" t="str">
        <f>IFERROR((VLOOKUP(W17:W252,$D$9:$F$228,2,FALSE)),"")</f>
        <v/>
      </c>
      <c r="Y17" s="294"/>
      <c r="Z17" s="302"/>
      <c r="AA17" s="294"/>
      <c r="AB17" s="303"/>
      <c r="AC17" s="295"/>
    </row>
    <row r="18" spans="1:29" s="12" customFormat="1" ht="20.100000000000001" customHeight="1" x14ac:dyDescent="0.2">
      <c r="A18" s="300"/>
      <c r="B18" s="301"/>
      <c r="C18" s="296"/>
      <c r="D18" s="296"/>
      <c r="E18" s="296"/>
      <c r="F18" s="290"/>
      <c r="G18" s="290"/>
      <c r="H18" s="296"/>
      <c r="I18" s="296"/>
      <c r="J18" s="296"/>
      <c r="K18" s="296"/>
      <c r="L18" s="296"/>
      <c r="M18" s="296"/>
      <c r="N18" s="290"/>
      <c r="O18" s="290"/>
      <c r="P18" s="296"/>
      <c r="Q18" s="298"/>
      <c r="U18" s="294"/>
      <c r="V18" s="294"/>
      <c r="W18" s="294"/>
      <c r="X18" s="302"/>
      <c r="Y18" s="294"/>
      <c r="Z18" s="302"/>
      <c r="AA18" s="294"/>
      <c r="AB18" s="304"/>
      <c r="AC18" s="295"/>
    </row>
    <row r="19" spans="1:29" s="12" customFormat="1" ht="20.100000000000001" customHeight="1" x14ac:dyDescent="0.2">
      <c r="A19" s="300">
        <v>6</v>
      </c>
      <c r="B19" s="301"/>
      <c r="C19" s="296"/>
      <c r="D19" s="296"/>
      <c r="E19" s="296"/>
      <c r="F19" s="290"/>
      <c r="G19" s="290"/>
      <c r="H19" s="296">
        <f>+SUMIFS($Y$9:$Y$242,$U$9:$U$242,"ENTRADA",$V$9:$V$242,C19)</f>
        <v>0</v>
      </c>
      <c r="I19" s="296">
        <f>+SUMIFS($Y$9:$Y$242,$U$9:$U$242,"SALIDA",$V$9:$V$242,C19)</f>
        <v>0</v>
      </c>
      <c r="J19" s="296">
        <v>5</v>
      </c>
      <c r="K19" s="296">
        <v>1</v>
      </c>
      <c r="L19" s="296">
        <v>2</v>
      </c>
      <c r="M19" s="296">
        <f>J19+H19-I19</f>
        <v>5</v>
      </c>
      <c r="N19" s="290"/>
      <c r="O19" s="290"/>
      <c r="P19" s="296"/>
      <c r="Q19" s="298"/>
      <c r="U19" s="294"/>
      <c r="V19" s="294"/>
      <c r="W19" s="294" t="str">
        <f>IFERROR((VLOOKUP($V$9:$V$242,$C$9:$D$228,2,FALSE)),"")</f>
        <v/>
      </c>
      <c r="X19" s="302" t="str">
        <f>IFERROR((VLOOKUP(W19:W254,$D$9:$F$228,2,FALSE)),"")</f>
        <v/>
      </c>
      <c r="Y19" s="294"/>
      <c r="Z19" s="302"/>
      <c r="AA19" s="294"/>
      <c r="AB19" s="303"/>
      <c r="AC19" s="295"/>
    </row>
    <row r="20" spans="1:29" s="12" customFormat="1" ht="20.100000000000001" customHeight="1" x14ac:dyDescent="0.2">
      <c r="A20" s="300"/>
      <c r="B20" s="301"/>
      <c r="C20" s="296"/>
      <c r="D20" s="296"/>
      <c r="E20" s="296"/>
      <c r="F20" s="290"/>
      <c r="G20" s="290"/>
      <c r="H20" s="296"/>
      <c r="I20" s="296"/>
      <c r="J20" s="296"/>
      <c r="K20" s="296"/>
      <c r="L20" s="296"/>
      <c r="M20" s="296"/>
      <c r="N20" s="290"/>
      <c r="O20" s="290"/>
      <c r="P20" s="296"/>
      <c r="Q20" s="298"/>
      <c r="U20" s="294"/>
      <c r="V20" s="294"/>
      <c r="W20" s="294"/>
      <c r="X20" s="302"/>
      <c r="Y20" s="294"/>
      <c r="Z20" s="302"/>
      <c r="AA20" s="294"/>
      <c r="AB20" s="304"/>
      <c r="AC20" s="295"/>
    </row>
    <row r="21" spans="1:29" s="12" customFormat="1" ht="20.100000000000001" customHeight="1" x14ac:dyDescent="0.2">
      <c r="A21" s="300">
        <v>7</v>
      </c>
      <c r="B21" s="301"/>
      <c r="C21" s="296"/>
      <c r="D21" s="296"/>
      <c r="E21" s="296"/>
      <c r="F21" s="290"/>
      <c r="G21" s="290"/>
      <c r="H21" s="296">
        <f>+SUMIFS($Y$9:$Y$242,$U$9:$U$242,"ENTRADA",$V$9:$V$242,C21)</f>
        <v>0</v>
      </c>
      <c r="I21" s="296">
        <f>+SUMIFS($Y$9:$Y$242,$U$9:$U$242,"SALIDA",$V$9:$V$242,C21)</f>
        <v>0</v>
      </c>
      <c r="J21" s="296">
        <v>4</v>
      </c>
      <c r="K21" s="296">
        <v>1</v>
      </c>
      <c r="L21" s="296">
        <v>2</v>
      </c>
      <c r="M21" s="296">
        <f>J21+H21-I21</f>
        <v>4</v>
      </c>
      <c r="N21" s="290"/>
      <c r="O21" s="290"/>
      <c r="P21" s="296"/>
      <c r="Q21" s="298"/>
      <c r="U21" s="294"/>
      <c r="V21" s="294"/>
      <c r="W21" s="294" t="str">
        <f>IFERROR((VLOOKUP($V$9:$V$242,$C$9:$D$228,2,FALSE)),"")</f>
        <v/>
      </c>
      <c r="X21" s="302" t="str">
        <f>IFERROR((VLOOKUP(W21:W256,$D$9:$F$228,2,FALSE)),"")</f>
        <v/>
      </c>
      <c r="Y21" s="294"/>
      <c r="Z21" s="302"/>
      <c r="AA21" s="294"/>
      <c r="AB21" s="303"/>
      <c r="AC21" s="295"/>
    </row>
    <row r="22" spans="1:29" s="12" customFormat="1" ht="20.100000000000001" customHeight="1" x14ac:dyDescent="0.2">
      <c r="A22" s="300"/>
      <c r="B22" s="301"/>
      <c r="C22" s="296"/>
      <c r="D22" s="296"/>
      <c r="E22" s="296"/>
      <c r="F22" s="290"/>
      <c r="G22" s="290"/>
      <c r="H22" s="296"/>
      <c r="I22" s="296"/>
      <c r="J22" s="296"/>
      <c r="K22" s="296"/>
      <c r="L22" s="296"/>
      <c r="M22" s="296"/>
      <c r="N22" s="290"/>
      <c r="O22" s="290"/>
      <c r="P22" s="296"/>
      <c r="Q22" s="298"/>
      <c r="U22" s="294"/>
      <c r="V22" s="294"/>
      <c r="W22" s="294"/>
      <c r="X22" s="302"/>
      <c r="Y22" s="294"/>
      <c r="Z22" s="302"/>
      <c r="AA22" s="294"/>
      <c r="AB22" s="304"/>
      <c r="AC22" s="295"/>
    </row>
    <row r="23" spans="1:29" s="12" customFormat="1" ht="20.100000000000001" customHeight="1" x14ac:dyDescent="0.2">
      <c r="A23" s="300">
        <v>8</v>
      </c>
      <c r="B23" s="301"/>
      <c r="C23" s="296"/>
      <c r="D23" s="296"/>
      <c r="E23" s="296"/>
      <c r="F23" s="290"/>
      <c r="G23" s="290"/>
      <c r="H23" s="296">
        <v>7</v>
      </c>
      <c r="I23" s="296">
        <f>+SUMIFS($Y$9:$Y$242,$U$9:$U$242,"SALIDA",$V$9:$V$242,C23)</f>
        <v>0</v>
      </c>
      <c r="J23" s="296">
        <v>2</v>
      </c>
      <c r="K23" s="296">
        <v>1</v>
      </c>
      <c r="L23" s="296">
        <v>2</v>
      </c>
      <c r="M23" s="296">
        <f>J23+H23-I23</f>
        <v>9</v>
      </c>
      <c r="N23" s="290"/>
      <c r="O23" s="290"/>
      <c r="P23" s="296"/>
      <c r="Q23" s="298"/>
      <c r="U23" s="294"/>
      <c r="V23" s="294"/>
      <c r="W23" s="294" t="str">
        <f>IFERROR((VLOOKUP($V$9:$V$242,$C$9:$D$228,2,FALSE)),"")</f>
        <v/>
      </c>
      <c r="X23" s="302" t="str">
        <f>IFERROR((VLOOKUP(W23:W264,$D$9:$F$228,2,FALSE)),"")</f>
        <v/>
      </c>
      <c r="Y23" s="294"/>
      <c r="Z23" s="302"/>
      <c r="AA23" s="294"/>
      <c r="AB23" s="303"/>
      <c r="AC23" s="295"/>
    </row>
    <row r="24" spans="1:29" s="12" customFormat="1" ht="20.100000000000001" customHeight="1" x14ac:dyDescent="0.2">
      <c r="A24" s="300"/>
      <c r="B24" s="301"/>
      <c r="C24" s="296"/>
      <c r="D24" s="296"/>
      <c r="E24" s="296"/>
      <c r="F24" s="290"/>
      <c r="G24" s="290"/>
      <c r="H24" s="296"/>
      <c r="I24" s="296"/>
      <c r="J24" s="296"/>
      <c r="K24" s="296"/>
      <c r="L24" s="296"/>
      <c r="M24" s="296"/>
      <c r="N24" s="290"/>
      <c r="O24" s="290"/>
      <c r="P24" s="296"/>
      <c r="Q24" s="298"/>
      <c r="U24" s="294"/>
      <c r="V24" s="294"/>
      <c r="W24" s="294"/>
      <c r="X24" s="302"/>
      <c r="Y24" s="294"/>
      <c r="Z24" s="302"/>
      <c r="AA24" s="294"/>
      <c r="AB24" s="304"/>
      <c r="AC24" s="295"/>
    </row>
    <row r="25" spans="1:29" s="12" customFormat="1" ht="20.100000000000001" customHeight="1" x14ac:dyDescent="0.2">
      <c r="A25" s="300">
        <v>9</v>
      </c>
      <c r="B25" s="301"/>
      <c r="C25" s="296"/>
      <c r="D25" s="296"/>
      <c r="E25" s="296"/>
      <c r="F25" s="290"/>
      <c r="G25" s="290"/>
      <c r="H25" s="296">
        <f>+SUMIFS($Y$9:$Y$242,$U$9:$U$242,"ENTRADA",$V$9:$V$242,C25)</f>
        <v>0</v>
      </c>
      <c r="I25" s="296">
        <f>+SUMIFS($Y$9:$Y$242,$U$9:$U$242,"SALIDA",$V$9:$V$242,C25)</f>
        <v>0</v>
      </c>
      <c r="J25" s="296">
        <v>1</v>
      </c>
      <c r="K25" s="296">
        <v>1</v>
      </c>
      <c r="L25" s="296">
        <v>2</v>
      </c>
      <c r="M25" s="296">
        <f>J25+H25-I25</f>
        <v>1</v>
      </c>
      <c r="N25" s="290"/>
      <c r="O25" s="290"/>
      <c r="P25" s="296"/>
      <c r="Q25" s="298"/>
      <c r="U25" s="294"/>
      <c r="V25" s="294"/>
      <c r="W25" s="294" t="str">
        <f>IFERROR((VLOOKUP($V$9:$V$242,$C$9:$D$228,2,FALSE)),"")</f>
        <v/>
      </c>
      <c r="X25" s="302" t="str">
        <f>IFERROR((VLOOKUP(W25:W266,$D$9:$F$228,2,FALSE)),"")</f>
        <v/>
      </c>
      <c r="Y25" s="294"/>
      <c r="Z25" s="302"/>
      <c r="AA25" s="294"/>
      <c r="AB25" s="303"/>
      <c r="AC25" s="295"/>
    </row>
    <row r="26" spans="1:29" s="12" customFormat="1" ht="20.100000000000001" customHeight="1" x14ac:dyDescent="0.2">
      <c r="A26" s="300"/>
      <c r="B26" s="301"/>
      <c r="C26" s="296"/>
      <c r="D26" s="296"/>
      <c r="E26" s="296"/>
      <c r="F26" s="290"/>
      <c r="G26" s="290"/>
      <c r="H26" s="296"/>
      <c r="I26" s="296"/>
      <c r="J26" s="296"/>
      <c r="K26" s="296"/>
      <c r="L26" s="296"/>
      <c r="M26" s="296"/>
      <c r="N26" s="290"/>
      <c r="O26" s="290"/>
      <c r="P26" s="296"/>
      <c r="Q26" s="298"/>
      <c r="U26" s="294"/>
      <c r="V26" s="294"/>
      <c r="W26" s="294"/>
      <c r="X26" s="302"/>
      <c r="Y26" s="294"/>
      <c r="Z26" s="302"/>
      <c r="AA26" s="294"/>
      <c r="AB26" s="304"/>
      <c r="AC26" s="295"/>
    </row>
    <row r="27" spans="1:29" s="12" customFormat="1" ht="20.100000000000001" customHeight="1" x14ac:dyDescent="0.2">
      <c r="A27" s="300">
        <v>10</v>
      </c>
      <c r="B27" s="301"/>
      <c r="C27" s="296"/>
      <c r="D27" s="296"/>
      <c r="E27" s="296"/>
      <c r="F27" s="290"/>
      <c r="G27" s="290"/>
      <c r="H27" s="296">
        <f>+SUMIFS($Y$9:$Y$242,$U$9:$U$242,"ENTRADA",$V$9:$V$242,C27)</f>
        <v>0</v>
      </c>
      <c r="I27" s="296">
        <f>+SUMIFS($Y$9:$Y$242,$U$9:$U$242,"SALIDA",$V$9:$V$242,C27)</f>
        <v>0</v>
      </c>
      <c r="J27" s="296">
        <v>4</v>
      </c>
      <c r="K27" s="296">
        <v>1</v>
      </c>
      <c r="L27" s="296">
        <v>2</v>
      </c>
      <c r="M27" s="296">
        <f>J27+H27-I27</f>
        <v>4</v>
      </c>
      <c r="N27" s="290"/>
      <c r="O27" s="290"/>
      <c r="P27" s="296"/>
      <c r="Q27" s="298"/>
      <c r="U27" s="294"/>
      <c r="V27" s="294"/>
      <c r="W27" s="294" t="str">
        <f>IFERROR((VLOOKUP($V$9:$V$242,$C$9:$D$228,2,FALSE)),"")</f>
        <v/>
      </c>
      <c r="X27" s="302" t="str">
        <f>IFERROR((VLOOKUP(W27:W268,$D$9:$F$228,2,FALSE)),"")</f>
        <v/>
      </c>
      <c r="Y27" s="294"/>
      <c r="Z27" s="302"/>
      <c r="AA27" s="294"/>
      <c r="AB27" s="303"/>
      <c r="AC27" s="295"/>
    </row>
    <row r="28" spans="1:29" s="12" customFormat="1" ht="20.100000000000001" customHeight="1" x14ac:dyDescent="0.2">
      <c r="A28" s="300"/>
      <c r="B28" s="301"/>
      <c r="C28" s="296"/>
      <c r="D28" s="296"/>
      <c r="E28" s="296"/>
      <c r="F28" s="290"/>
      <c r="G28" s="290"/>
      <c r="H28" s="296"/>
      <c r="I28" s="296"/>
      <c r="J28" s="296"/>
      <c r="K28" s="296"/>
      <c r="L28" s="296"/>
      <c r="M28" s="296"/>
      <c r="N28" s="290"/>
      <c r="O28" s="290"/>
      <c r="P28" s="296"/>
      <c r="Q28" s="298"/>
      <c r="U28" s="294"/>
      <c r="V28" s="294"/>
      <c r="W28" s="294"/>
      <c r="X28" s="302"/>
      <c r="Y28" s="294"/>
      <c r="Z28" s="302"/>
      <c r="AA28" s="294"/>
      <c r="AB28" s="304"/>
      <c r="AC28" s="295"/>
    </row>
    <row r="29" spans="1:29" s="12" customFormat="1" ht="20.100000000000001" customHeight="1" x14ac:dyDescent="0.2">
      <c r="A29" s="300">
        <v>11</v>
      </c>
      <c r="B29" s="301"/>
      <c r="C29" s="296"/>
      <c r="D29" s="296"/>
      <c r="E29" s="296"/>
      <c r="F29" s="290"/>
      <c r="G29" s="290"/>
      <c r="H29" s="296">
        <f>+SUMIFS($Y$9:$Y$242,$U$9:$U$242,"ENTRADA",$V$9:$V$242,C29)</f>
        <v>0</v>
      </c>
      <c r="I29" s="296">
        <f>+SUMIFS($Y$9:$Y$242,$U$9:$U$242,"SALIDA",$V$9:$V$242,C29)</f>
        <v>0</v>
      </c>
      <c r="J29" s="296">
        <v>2</v>
      </c>
      <c r="K29" s="296">
        <v>1</v>
      </c>
      <c r="L29" s="296">
        <v>2</v>
      </c>
      <c r="M29" s="296">
        <f>J29+H29-I29</f>
        <v>2</v>
      </c>
      <c r="N29" s="290"/>
      <c r="O29" s="290"/>
      <c r="P29" s="296"/>
      <c r="Q29" s="298"/>
      <c r="U29" s="294"/>
      <c r="V29" s="294"/>
      <c r="W29" s="294" t="str">
        <f>IFERROR((VLOOKUP($V$9:$V$242,$C$9:$D$228,2,FALSE)),"")</f>
        <v/>
      </c>
      <c r="X29" s="302" t="str">
        <f>IFERROR((VLOOKUP(W29:W272,$D$9:$F$228,2,FALSE)),"")</f>
        <v/>
      </c>
      <c r="Y29" s="294"/>
      <c r="Z29" s="302"/>
      <c r="AA29" s="294"/>
      <c r="AB29" s="303"/>
      <c r="AC29" s="295"/>
    </row>
    <row r="30" spans="1:29" s="12" customFormat="1" ht="20.100000000000001" customHeight="1" x14ac:dyDescent="0.2">
      <c r="A30" s="300"/>
      <c r="B30" s="301"/>
      <c r="C30" s="296"/>
      <c r="D30" s="296"/>
      <c r="E30" s="296"/>
      <c r="F30" s="290"/>
      <c r="G30" s="290"/>
      <c r="H30" s="296"/>
      <c r="I30" s="296"/>
      <c r="J30" s="296"/>
      <c r="K30" s="296"/>
      <c r="L30" s="296"/>
      <c r="M30" s="296"/>
      <c r="N30" s="290"/>
      <c r="O30" s="290"/>
      <c r="P30" s="296"/>
      <c r="Q30" s="298"/>
      <c r="U30" s="294"/>
      <c r="V30" s="294"/>
      <c r="W30" s="294"/>
      <c r="X30" s="302"/>
      <c r="Y30" s="294"/>
      <c r="Z30" s="302"/>
      <c r="AA30" s="294"/>
      <c r="AB30" s="304"/>
      <c r="AC30" s="295"/>
    </row>
    <row r="31" spans="1:29" s="12" customFormat="1" ht="20.100000000000001" customHeight="1" x14ac:dyDescent="0.2">
      <c r="A31" s="300">
        <v>12</v>
      </c>
      <c r="B31" s="301"/>
      <c r="C31" s="296"/>
      <c r="D31" s="296"/>
      <c r="E31" s="296"/>
      <c r="F31" s="290"/>
      <c r="G31" s="290"/>
      <c r="H31" s="296">
        <f>+SUMIFS($Y$9:$Y$242,$U$9:$U$242,"ENTRADA",$V$9:$V$242,C31)</f>
        <v>0</v>
      </c>
      <c r="I31" s="296">
        <f>+SUMIFS($Y$9:$Y$242,$U$9:$U$242,"SALIDA",$V$9:$V$242,C31)</f>
        <v>0</v>
      </c>
      <c r="J31" s="296">
        <v>4</v>
      </c>
      <c r="K31" s="296">
        <v>1</v>
      </c>
      <c r="L31" s="296">
        <v>2</v>
      </c>
      <c r="M31" s="296">
        <f>J31+H31-I31</f>
        <v>4</v>
      </c>
      <c r="N31" s="290"/>
      <c r="O31" s="290"/>
      <c r="P31" s="296"/>
      <c r="Q31" s="298"/>
      <c r="U31" s="294"/>
      <c r="V31" s="294"/>
      <c r="W31" s="294" t="str">
        <f>IFERROR((VLOOKUP($V$9:$V$242,$C$9:$D$228,2,FALSE)),"")</f>
        <v/>
      </c>
      <c r="X31" s="302" t="str">
        <f>IFERROR((VLOOKUP(W31:W276,$D$9:$F$228,2,FALSE)),"")</f>
        <v/>
      </c>
      <c r="Y31" s="294"/>
      <c r="Z31" s="302"/>
      <c r="AA31" s="294"/>
      <c r="AB31" s="21"/>
      <c r="AC31" s="295"/>
    </row>
    <row r="32" spans="1:29" s="12" customFormat="1" ht="20.100000000000001" customHeight="1" x14ac:dyDescent="0.2">
      <c r="A32" s="300"/>
      <c r="B32" s="301"/>
      <c r="C32" s="296"/>
      <c r="D32" s="296"/>
      <c r="E32" s="296"/>
      <c r="F32" s="290"/>
      <c r="G32" s="290"/>
      <c r="H32" s="296"/>
      <c r="I32" s="296"/>
      <c r="J32" s="296"/>
      <c r="K32" s="296"/>
      <c r="L32" s="296"/>
      <c r="M32" s="296"/>
      <c r="N32" s="290"/>
      <c r="O32" s="290"/>
      <c r="P32" s="296"/>
      <c r="Q32" s="298"/>
      <c r="U32" s="294"/>
      <c r="V32" s="294"/>
      <c r="W32" s="294"/>
      <c r="X32" s="302"/>
      <c r="Y32" s="294"/>
      <c r="Z32" s="302"/>
      <c r="AA32" s="294"/>
      <c r="AB32" s="21"/>
      <c r="AC32" s="295"/>
    </row>
    <row r="33" spans="1:29" s="12" customFormat="1" ht="20.100000000000001" customHeight="1" x14ac:dyDescent="0.2">
      <c r="A33" s="300">
        <v>13</v>
      </c>
      <c r="B33" s="301"/>
      <c r="C33" s="296"/>
      <c r="D33" s="296"/>
      <c r="E33" s="296"/>
      <c r="F33" s="290"/>
      <c r="G33" s="290"/>
      <c r="H33" s="296">
        <f>+SUMIFS($Y$9:$Y$242,$U$9:$U$242,"ENTRADA",$V$9:$V$242,C33)</f>
        <v>0</v>
      </c>
      <c r="I33" s="296">
        <f>+SUMIFS($Y$9:$Y$242,$U$9:$U$242,"SALIDA",$V$9:$V$242,C33)</f>
        <v>0</v>
      </c>
      <c r="J33" s="296">
        <v>1</v>
      </c>
      <c r="K33" s="296">
        <v>1</v>
      </c>
      <c r="L33" s="296">
        <v>2</v>
      </c>
      <c r="M33" s="296">
        <f>J33+H33-I33</f>
        <v>1</v>
      </c>
      <c r="N33" s="290"/>
      <c r="O33" s="290"/>
      <c r="P33" s="296"/>
      <c r="Q33" s="298"/>
      <c r="U33" s="294"/>
      <c r="V33" s="294"/>
      <c r="W33" s="294" t="str">
        <f>IFERROR((VLOOKUP($V$9:$V$242,$C$9:$D$228,2,FALSE)),"")</f>
        <v/>
      </c>
      <c r="X33" s="294" t="str">
        <f>IFERROR((VLOOKUP(W33:W284,$D$9:$F$228,2,FALSE)),"")</f>
        <v/>
      </c>
      <c r="Y33" s="294"/>
      <c r="Z33" s="302"/>
      <c r="AA33" s="294"/>
      <c r="AB33" s="21"/>
      <c r="AC33" s="295"/>
    </row>
    <row r="34" spans="1:29" s="12" customFormat="1" ht="20.100000000000001" customHeight="1" x14ac:dyDescent="0.2">
      <c r="A34" s="300"/>
      <c r="B34" s="301"/>
      <c r="C34" s="296"/>
      <c r="D34" s="296"/>
      <c r="E34" s="296"/>
      <c r="F34" s="290"/>
      <c r="G34" s="290"/>
      <c r="H34" s="296"/>
      <c r="I34" s="296"/>
      <c r="J34" s="296"/>
      <c r="K34" s="296"/>
      <c r="L34" s="296"/>
      <c r="M34" s="296"/>
      <c r="N34" s="290"/>
      <c r="O34" s="290"/>
      <c r="P34" s="296"/>
      <c r="Q34" s="298"/>
      <c r="U34" s="294"/>
      <c r="V34" s="294"/>
      <c r="W34" s="294"/>
      <c r="X34" s="294"/>
      <c r="Y34" s="294"/>
      <c r="Z34" s="302"/>
      <c r="AA34" s="294"/>
      <c r="AB34" s="21"/>
      <c r="AC34" s="295"/>
    </row>
    <row r="35" spans="1:29" s="12" customFormat="1" ht="20.100000000000001" customHeight="1" x14ac:dyDescent="0.2">
      <c r="A35" s="300">
        <v>14</v>
      </c>
      <c r="B35" s="301"/>
      <c r="C35" s="296"/>
      <c r="D35" s="296"/>
      <c r="E35" s="296"/>
      <c r="F35" s="290"/>
      <c r="G35" s="290"/>
      <c r="H35" s="296">
        <f>+SUMIFS($Y$9:$Y$242,$U$9:$U$242,"ENTRADA",$V$9:$V$242,C35)</f>
        <v>0</v>
      </c>
      <c r="I35" s="296">
        <f>+SUMIFS($Y$9:$Y$242,$U$9:$U$242,"SALIDA",$V$9:$V$242,C35)</f>
        <v>0</v>
      </c>
      <c r="J35" s="296">
        <v>2</v>
      </c>
      <c r="K35" s="296">
        <v>1</v>
      </c>
      <c r="L35" s="296">
        <v>2</v>
      </c>
      <c r="M35" s="296">
        <f>J35+H35-I35</f>
        <v>2</v>
      </c>
      <c r="N35" s="290"/>
      <c r="O35" s="290"/>
      <c r="P35" s="296"/>
      <c r="Q35" s="298"/>
      <c r="U35" s="294"/>
      <c r="V35" s="294"/>
      <c r="W35" s="294" t="str">
        <f>IFERROR((VLOOKUP($V$9:$V$242,$C$9:$D$228,2,FALSE)),"")</f>
        <v/>
      </c>
      <c r="X35" s="294" t="str">
        <f>IFERROR((VLOOKUP(W35:W286,$D$9:$F$228,2,FALSE)),"")</f>
        <v/>
      </c>
      <c r="Y35" s="294"/>
      <c r="Z35" s="302"/>
      <c r="AA35" s="294"/>
      <c r="AB35" s="21"/>
      <c r="AC35" s="295"/>
    </row>
    <row r="36" spans="1:29" s="12" customFormat="1" ht="20.100000000000001" customHeight="1" x14ac:dyDescent="0.2">
      <c r="A36" s="300"/>
      <c r="B36" s="301"/>
      <c r="C36" s="296"/>
      <c r="D36" s="296"/>
      <c r="E36" s="296"/>
      <c r="F36" s="290"/>
      <c r="G36" s="290"/>
      <c r="H36" s="296"/>
      <c r="I36" s="296"/>
      <c r="J36" s="296"/>
      <c r="K36" s="296"/>
      <c r="L36" s="296"/>
      <c r="M36" s="296"/>
      <c r="N36" s="290"/>
      <c r="O36" s="290"/>
      <c r="P36" s="296"/>
      <c r="Q36" s="298"/>
      <c r="U36" s="294"/>
      <c r="V36" s="294"/>
      <c r="W36" s="294"/>
      <c r="X36" s="294"/>
      <c r="Y36" s="294"/>
      <c r="Z36" s="302"/>
      <c r="AA36" s="294"/>
      <c r="AB36" s="21"/>
      <c r="AC36" s="295"/>
    </row>
    <row r="37" spans="1:29" s="12" customFormat="1" ht="20.100000000000001" customHeight="1" x14ac:dyDescent="0.2">
      <c r="A37" s="300">
        <v>15</v>
      </c>
      <c r="B37" s="301"/>
      <c r="C37" s="296"/>
      <c r="D37" s="296"/>
      <c r="E37" s="296"/>
      <c r="F37" s="290"/>
      <c r="G37" s="290"/>
      <c r="H37" s="296">
        <f>+SUMIFS($Y$9:$Y$242,$U$9:$U$242,"ENTRADA",$V$9:$V$242,C37)</f>
        <v>0</v>
      </c>
      <c r="I37" s="296">
        <f>+SUMIFS($Y$9:$Y$242,$U$9:$U$242,"SALIDA",$V$9:$V$242,C37)</f>
        <v>0</v>
      </c>
      <c r="J37" s="296">
        <v>2</v>
      </c>
      <c r="K37" s="296">
        <v>1</v>
      </c>
      <c r="L37" s="296">
        <v>2</v>
      </c>
      <c r="M37" s="296">
        <f>J37+H37-I37</f>
        <v>2</v>
      </c>
      <c r="N37" s="290"/>
      <c r="O37" s="290"/>
      <c r="P37" s="296"/>
      <c r="Q37" s="298"/>
      <c r="U37" s="294"/>
      <c r="V37" s="294"/>
      <c r="W37" s="294" t="str">
        <f>IFERROR((VLOOKUP($V$9:$V$242,$C$9:$D$228,2,FALSE)),"")</f>
        <v/>
      </c>
      <c r="X37" s="294" t="str">
        <f>IFERROR((VLOOKUP(W37:W288,$D$9:$F$228,2,FALSE)),"")</f>
        <v/>
      </c>
      <c r="Y37" s="294"/>
      <c r="Z37" s="302"/>
      <c r="AA37" s="294"/>
      <c r="AB37" s="21"/>
      <c r="AC37" s="295"/>
    </row>
    <row r="38" spans="1:29" s="12" customFormat="1" ht="20.100000000000001" customHeight="1" x14ac:dyDescent="0.2">
      <c r="A38" s="300"/>
      <c r="B38" s="301"/>
      <c r="C38" s="296"/>
      <c r="D38" s="296"/>
      <c r="E38" s="296"/>
      <c r="F38" s="290"/>
      <c r="G38" s="290"/>
      <c r="H38" s="296"/>
      <c r="I38" s="296"/>
      <c r="J38" s="296"/>
      <c r="K38" s="296"/>
      <c r="L38" s="296"/>
      <c r="M38" s="296"/>
      <c r="N38" s="290"/>
      <c r="O38" s="290"/>
      <c r="P38" s="296"/>
      <c r="Q38" s="298"/>
      <c r="U38" s="294"/>
      <c r="V38" s="294"/>
      <c r="W38" s="294"/>
      <c r="X38" s="294"/>
      <c r="Y38" s="294"/>
      <c r="Z38" s="302"/>
      <c r="AA38" s="294"/>
      <c r="AB38" s="21"/>
      <c r="AC38" s="295"/>
    </row>
    <row r="39" spans="1:29" s="12" customFormat="1" ht="20.100000000000001" customHeight="1" x14ac:dyDescent="0.2">
      <c r="A39" s="300">
        <v>16</v>
      </c>
      <c r="B39" s="301"/>
      <c r="C39" s="296"/>
      <c r="D39" s="296"/>
      <c r="E39" s="296"/>
      <c r="F39" s="290"/>
      <c r="G39" s="290"/>
      <c r="H39" s="296">
        <f>+SUMIFS($Y$9:$Y$242,$U$9:$U$242,"ENTRADA",$V$9:$V$242,C39)</f>
        <v>0</v>
      </c>
      <c r="I39" s="296">
        <f>+SUMIFS($Y$9:$Y$242,$U$9:$U$242,"SALIDA",$V$9:$V$242,C39)</f>
        <v>0</v>
      </c>
      <c r="J39" s="296">
        <v>2</v>
      </c>
      <c r="K39" s="296">
        <v>1</v>
      </c>
      <c r="L39" s="296">
        <v>2</v>
      </c>
      <c r="M39" s="296">
        <f>J39+H39-I39</f>
        <v>2</v>
      </c>
      <c r="N39" s="290"/>
      <c r="O39" s="290"/>
      <c r="P39" s="296"/>
      <c r="Q39" s="298"/>
      <c r="U39" s="294"/>
      <c r="V39" s="294"/>
      <c r="W39" s="294" t="str">
        <f>IFERROR((VLOOKUP($V$9:$V$242,$C$9:$D$228,2,FALSE)),"")</f>
        <v/>
      </c>
      <c r="X39" s="294" t="str">
        <f>IFERROR((VLOOKUP(W39:W290,$D$9:$F$228,2,FALSE)),"")</f>
        <v/>
      </c>
      <c r="Y39" s="294"/>
      <c r="Z39" s="302"/>
      <c r="AA39" s="294"/>
      <c r="AB39" s="21"/>
      <c r="AC39" s="295"/>
    </row>
    <row r="40" spans="1:29" s="12" customFormat="1" ht="20.100000000000001" customHeight="1" x14ac:dyDescent="0.2">
      <c r="A40" s="300"/>
      <c r="B40" s="301"/>
      <c r="C40" s="296"/>
      <c r="D40" s="296"/>
      <c r="E40" s="296"/>
      <c r="F40" s="290"/>
      <c r="G40" s="290"/>
      <c r="H40" s="296"/>
      <c r="I40" s="296"/>
      <c r="J40" s="296"/>
      <c r="K40" s="296"/>
      <c r="L40" s="296"/>
      <c r="M40" s="296"/>
      <c r="N40" s="290"/>
      <c r="O40" s="290"/>
      <c r="P40" s="296"/>
      <c r="Q40" s="298"/>
      <c r="U40" s="294"/>
      <c r="V40" s="294"/>
      <c r="W40" s="294"/>
      <c r="X40" s="294"/>
      <c r="Y40" s="294"/>
      <c r="Z40" s="302"/>
      <c r="AA40" s="294"/>
      <c r="AB40" s="21"/>
      <c r="AC40" s="295"/>
    </row>
    <row r="41" spans="1:29" s="12" customFormat="1" ht="20.100000000000001" customHeight="1" x14ac:dyDescent="0.2">
      <c r="A41" s="300">
        <v>17</v>
      </c>
      <c r="B41" s="301"/>
      <c r="C41" s="296"/>
      <c r="D41" s="296"/>
      <c r="E41" s="296"/>
      <c r="F41" s="290"/>
      <c r="G41" s="290"/>
      <c r="H41" s="296">
        <f>+SUMIFS($Y$9:$Y$242,$U$9:$U$242,"ENTRADA",$V$9:$V$242,C41)</f>
        <v>0</v>
      </c>
      <c r="I41" s="296">
        <f>+SUMIFS($Y$9:$Y$242,$U$9:$U$242,"SALIDA",$V$9:$V$242,C41)</f>
        <v>0</v>
      </c>
      <c r="J41" s="296">
        <v>2</v>
      </c>
      <c r="K41" s="296">
        <v>1</v>
      </c>
      <c r="L41" s="296">
        <v>2</v>
      </c>
      <c r="M41" s="296">
        <f>J41+H41-I41</f>
        <v>2</v>
      </c>
      <c r="N41" s="290"/>
      <c r="O41" s="290"/>
      <c r="P41" s="296"/>
      <c r="Q41" s="298"/>
      <c r="U41" s="294"/>
      <c r="V41" s="294"/>
      <c r="W41" s="294" t="str">
        <f>IFERROR((VLOOKUP($V$9:$V$242,$C$9:$D$228,2,FALSE)),"")</f>
        <v/>
      </c>
      <c r="X41" s="294" t="str">
        <f>IFERROR((VLOOKUP(W41:W292,$D$9:$F$228,2,FALSE)),"")</f>
        <v/>
      </c>
      <c r="Y41" s="294"/>
      <c r="Z41" s="302"/>
      <c r="AA41" s="294"/>
      <c r="AB41" s="21"/>
      <c r="AC41" s="295"/>
    </row>
    <row r="42" spans="1:29" s="12" customFormat="1" ht="20.100000000000001" customHeight="1" x14ac:dyDescent="0.2">
      <c r="A42" s="300"/>
      <c r="B42" s="301"/>
      <c r="C42" s="296"/>
      <c r="D42" s="296"/>
      <c r="E42" s="296"/>
      <c r="F42" s="290"/>
      <c r="G42" s="290"/>
      <c r="H42" s="296"/>
      <c r="I42" s="296"/>
      <c r="J42" s="296"/>
      <c r="K42" s="296"/>
      <c r="L42" s="296"/>
      <c r="M42" s="296"/>
      <c r="N42" s="290"/>
      <c r="O42" s="290"/>
      <c r="P42" s="296"/>
      <c r="Q42" s="298"/>
      <c r="U42" s="294"/>
      <c r="V42" s="294"/>
      <c r="W42" s="294"/>
      <c r="X42" s="294"/>
      <c r="Y42" s="294"/>
      <c r="Z42" s="302"/>
      <c r="AA42" s="294"/>
      <c r="AB42" s="21"/>
      <c r="AC42" s="295"/>
    </row>
    <row r="43" spans="1:29" s="12" customFormat="1" ht="20.100000000000001" customHeight="1" x14ac:dyDescent="0.2">
      <c r="A43" s="300">
        <v>18</v>
      </c>
      <c r="B43" s="301"/>
      <c r="C43" s="296"/>
      <c r="D43" s="296"/>
      <c r="E43" s="296"/>
      <c r="F43" s="290"/>
      <c r="G43" s="290"/>
      <c r="H43" s="296">
        <f>+SUMIFS($Y$9:$Y$242,$U$9:$U$242,"ENTRADA",$V$9:$V$242,C43)</f>
        <v>0</v>
      </c>
      <c r="I43" s="296">
        <f>+SUMIFS($Y$9:$Y$242,$U$9:$U$242,"SALIDA",$V$9:$V$242,C43)</f>
        <v>0</v>
      </c>
      <c r="J43" s="296">
        <v>2</v>
      </c>
      <c r="K43" s="296">
        <v>1</v>
      </c>
      <c r="L43" s="296">
        <v>2</v>
      </c>
      <c r="M43" s="296">
        <f>J43+H43-I43</f>
        <v>2</v>
      </c>
      <c r="N43" s="290"/>
      <c r="O43" s="290"/>
      <c r="P43" s="296"/>
      <c r="Q43" s="298"/>
      <c r="U43" s="294"/>
      <c r="V43" s="294"/>
      <c r="W43" s="294" t="str">
        <f>IFERROR((VLOOKUP($V$9:$V$242,$C$9:$D$228,2,FALSE)),"")</f>
        <v/>
      </c>
      <c r="X43" s="294" t="str">
        <f>IFERROR((VLOOKUP(W43:W294,$D$9:$F$228,2,FALSE)),"")</f>
        <v/>
      </c>
      <c r="Y43" s="294"/>
      <c r="Z43" s="302"/>
      <c r="AA43" s="294"/>
      <c r="AB43" s="21"/>
      <c r="AC43" s="295"/>
    </row>
    <row r="44" spans="1:29" s="12" customFormat="1" ht="20.100000000000001" customHeight="1" x14ac:dyDescent="0.2">
      <c r="A44" s="300"/>
      <c r="B44" s="301"/>
      <c r="C44" s="296"/>
      <c r="D44" s="296"/>
      <c r="E44" s="296"/>
      <c r="F44" s="290"/>
      <c r="G44" s="290"/>
      <c r="H44" s="296"/>
      <c r="I44" s="296"/>
      <c r="J44" s="296"/>
      <c r="K44" s="296"/>
      <c r="L44" s="296"/>
      <c r="M44" s="296"/>
      <c r="N44" s="290"/>
      <c r="O44" s="290"/>
      <c r="P44" s="296"/>
      <c r="Q44" s="298"/>
      <c r="U44" s="294"/>
      <c r="V44" s="294"/>
      <c r="W44" s="294"/>
      <c r="X44" s="294"/>
      <c r="Y44" s="294"/>
      <c r="Z44" s="302"/>
      <c r="AA44" s="294"/>
      <c r="AB44" s="21"/>
      <c r="AC44" s="295"/>
    </row>
    <row r="45" spans="1:29" s="12" customFormat="1" ht="20.100000000000001" customHeight="1" x14ac:dyDescent="0.2">
      <c r="A45" s="300">
        <v>19</v>
      </c>
      <c r="B45" s="301"/>
      <c r="C45" s="296"/>
      <c r="D45" s="296"/>
      <c r="E45" s="296"/>
      <c r="F45" s="290"/>
      <c r="G45" s="290"/>
      <c r="H45" s="296">
        <f>+SUMIFS($Y$9:$Y$242,$U$9:$U$242,"ENTRADA",$V$9:$V$242,C45)</f>
        <v>0</v>
      </c>
      <c r="I45" s="296">
        <f>+SUMIFS($Y$9:$Y$242,$U$9:$U$242,"SALIDA",$V$9:$V$242,C45)</f>
        <v>0</v>
      </c>
      <c r="J45" s="296">
        <v>2</v>
      </c>
      <c r="K45" s="296">
        <v>1</v>
      </c>
      <c r="L45" s="296">
        <v>2</v>
      </c>
      <c r="M45" s="296">
        <f>J45+H45-I45</f>
        <v>2</v>
      </c>
      <c r="N45" s="290"/>
      <c r="O45" s="290"/>
      <c r="P45" s="296"/>
      <c r="Q45" s="298"/>
      <c r="U45" s="294"/>
      <c r="V45" s="294"/>
      <c r="W45" s="294" t="str">
        <f>IFERROR((VLOOKUP($V$9:$V$242,$C$9:$D$228,2,FALSE)),"")</f>
        <v/>
      </c>
      <c r="X45" s="294" t="str">
        <f>IFERROR((VLOOKUP(W45:W296,$D$9:$F$228,2,FALSE)),"")</f>
        <v/>
      </c>
      <c r="Y45" s="294"/>
      <c r="Z45" s="302"/>
      <c r="AA45" s="294"/>
      <c r="AB45" s="21"/>
      <c r="AC45" s="295"/>
    </row>
    <row r="46" spans="1:29" s="12" customFormat="1" ht="20.100000000000001" customHeight="1" x14ac:dyDescent="0.2">
      <c r="A46" s="300"/>
      <c r="B46" s="301"/>
      <c r="C46" s="296"/>
      <c r="D46" s="296"/>
      <c r="E46" s="296"/>
      <c r="F46" s="290"/>
      <c r="G46" s="290"/>
      <c r="H46" s="296"/>
      <c r="I46" s="296"/>
      <c r="J46" s="296"/>
      <c r="K46" s="296"/>
      <c r="L46" s="296"/>
      <c r="M46" s="296"/>
      <c r="N46" s="290"/>
      <c r="O46" s="290"/>
      <c r="P46" s="296"/>
      <c r="Q46" s="298"/>
      <c r="U46" s="294"/>
      <c r="V46" s="294"/>
      <c r="W46" s="294"/>
      <c r="X46" s="294"/>
      <c r="Y46" s="294"/>
      <c r="Z46" s="302"/>
      <c r="AA46" s="294"/>
      <c r="AB46" s="21"/>
      <c r="AC46" s="295"/>
    </row>
    <row r="47" spans="1:29" s="12" customFormat="1" ht="20.100000000000001" customHeight="1" x14ac:dyDescent="0.2">
      <c r="A47" s="300">
        <v>20</v>
      </c>
      <c r="B47" s="301"/>
      <c r="C47" s="296"/>
      <c r="D47" s="296"/>
      <c r="E47" s="296"/>
      <c r="F47" s="290"/>
      <c r="G47" s="290"/>
      <c r="H47" s="296">
        <f>+SUMIFS($Y$9:$Y$242,$U$9:$U$242,"ENTRADA",$V$9:$V$242,C47)</f>
        <v>0</v>
      </c>
      <c r="I47" s="296">
        <f>+SUMIFS($Y$9:$Y$242,$U$9:$U$242,"SALIDA",$V$9:$V$242,C47)</f>
        <v>0</v>
      </c>
      <c r="J47" s="296">
        <v>1</v>
      </c>
      <c r="K47" s="296">
        <v>1</v>
      </c>
      <c r="L47" s="296">
        <v>2</v>
      </c>
      <c r="M47" s="296">
        <f>J47+H47-I47</f>
        <v>1</v>
      </c>
      <c r="N47" s="290"/>
      <c r="O47" s="290"/>
      <c r="P47" s="296"/>
      <c r="Q47" s="298"/>
      <c r="U47" s="294"/>
      <c r="V47" s="294"/>
      <c r="W47" s="294" t="str">
        <f>IFERROR((VLOOKUP($V$9:$V$242,$C$9:$D$228,2,FALSE)),"")</f>
        <v/>
      </c>
      <c r="X47" s="294" t="str">
        <f>IFERROR((VLOOKUP(W47:W298,$D$9:$F$228,2,FALSE)),"")</f>
        <v/>
      </c>
      <c r="Y47" s="294"/>
      <c r="Z47" s="302"/>
      <c r="AA47" s="294"/>
      <c r="AB47" s="21"/>
      <c r="AC47" s="295"/>
    </row>
    <row r="48" spans="1:29" s="12" customFormat="1" ht="20.100000000000001" customHeight="1" x14ac:dyDescent="0.2">
      <c r="A48" s="300"/>
      <c r="B48" s="301"/>
      <c r="C48" s="296"/>
      <c r="D48" s="296"/>
      <c r="E48" s="296"/>
      <c r="F48" s="290"/>
      <c r="G48" s="290"/>
      <c r="H48" s="296"/>
      <c r="I48" s="296"/>
      <c r="J48" s="296"/>
      <c r="K48" s="296"/>
      <c r="L48" s="296"/>
      <c r="M48" s="296"/>
      <c r="N48" s="290"/>
      <c r="O48" s="290"/>
      <c r="P48" s="296"/>
      <c r="Q48" s="298"/>
      <c r="U48" s="294"/>
      <c r="V48" s="294"/>
      <c r="W48" s="294"/>
      <c r="X48" s="294"/>
      <c r="Y48" s="294"/>
      <c r="Z48" s="302"/>
      <c r="AA48" s="294"/>
      <c r="AB48" s="21"/>
      <c r="AC48" s="295"/>
    </row>
    <row r="49" spans="1:29" s="12" customFormat="1" ht="20.100000000000001" customHeight="1" x14ac:dyDescent="0.2">
      <c r="A49" s="300">
        <v>21</v>
      </c>
      <c r="B49" s="301"/>
      <c r="C49" s="296"/>
      <c r="D49" s="296"/>
      <c r="E49" s="296"/>
      <c r="F49" s="290"/>
      <c r="G49" s="290"/>
      <c r="H49" s="296">
        <f>+SUMIFS($Y$9:$Y$242,$U$9:$U$242,"ENTRADA",$V$9:$V$242,C49)</f>
        <v>0</v>
      </c>
      <c r="I49" s="296">
        <f>+SUMIFS($Y$9:$Y$242,$U$9:$U$242,"SALIDA",$V$9:$V$242,C49)</f>
        <v>0</v>
      </c>
      <c r="J49" s="296">
        <v>3</v>
      </c>
      <c r="K49" s="296">
        <v>1</v>
      </c>
      <c r="L49" s="296">
        <v>2</v>
      </c>
      <c r="M49" s="296">
        <f>J49+H49-I49</f>
        <v>3</v>
      </c>
      <c r="N49" s="290"/>
      <c r="O49" s="290"/>
      <c r="P49" s="296"/>
      <c r="Q49" s="298"/>
      <c r="U49" s="294"/>
      <c r="V49" s="294"/>
      <c r="W49" s="294" t="str">
        <f>IFERROR((VLOOKUP($V$9:$V$242,$C$9:$D$228,2,FALSE)),"")</f>
        <v/>
      </c>
      <c r="X49" s="294" t="str">
        <f>IFERROR((VLOOKUP(W49:W300,$D$9:$F$228,2,FALSE)),"")</f>
        <v/>
      </c>
      <c r="Y49" s="294"/>
      <c r="Z49" s="302"/>
      <c r="AA49" s="294"/>
      <c r="AB49" s="21"/>
      <c r="AC49" s="295"/>
    </row>
    <row r="50" spans="1:29" s="12" customFormat="1" ht="20.100000000000001" customHeight="1" x14ac:dyDescent="0.2">
      <c r="A50" s="300"/>
      <c r="B50" s="301"/>
      <c r="C50" s="296"/>
      <c r="D50" s="296"/>
      <c r="E50" s="296"/>
      <c r="F50" s="290"/>
      <c r="G50" s="290"/>
      <c r="H50" s="296"/>
      <c r="I50" s="296"/>
      <c r="J50" s="296"/>
      <c r="K50" s="296"/>
      <c r="L50" s="296"/>
      <c r="M50" s="296"/>
      <c r="N50" s="290"/>
      <c r="O50" s="290"/>
      <c r="P50" s="296"/>
      <c r="Q50" s="298"/>
      <c r="U50" s="294"/>
      <c r="V50" s="294"/>
      <c r="W50" s="294"/>
      <c r="X50" s="294"/>
      <c r="Y50" s="294"/>
      <c r="Z50" s="302"/>
      <c r="AA50" s="294"/>
      <c r="AB50" s="21"/>
      <c r="AC50" s="295"/>
    </row>
    <row r="51" spans="1:29" s="12" customFormat="1" ht="20.100000000000001" customHeight="1" x14ac:dyDescent="0.2">
      <c r="A51" s="300">
        <v>22</v>
      </c>
      <c r="B51" s="301"/>
      <c r="C51" s="296"/>
      <c r="D51" s="296"/>
      <c r="E51" s="296"/>
      <c r="F51" s="290"/>
      <c r="G51" s="290"/>
      <c r="H51" s="296">
        <f>+SUMIFS($Y$9:$Y$242,$U$9:$U$242,"ENTRADA",$V$9:$V$242,C51)</f>
        <v>0</v>
      </c>
      <c r="I51" s="296">
        <f>+SUMIFS($Y$9:$Y$242,$U$9:$U$242,"SALIDA",$V$9:$V$242,C51)</f>
        <v>0</v>
      </c>
      <c r="J51" s="296">
        <v>11</v>
      </c>
      <c r="K51" s="296">
        <v>1</v>
      </c>
      <c r="L51" s="296">
        <v>2</v>
      </c>
      <c r="M51" s="296">
        <f>J51+H51-I51</f>
        <v>11</v>
      </c>
      <c r="N51" s="290"/>
      <c r="O51" s="290"/>
      <c r="P51" s="296"/>
      <c r="Q51" s="298"/>
      <c r="U51" s="294"/>
      <c r="V51" s="294"/>
      <c r="W51" s="294" t="str">
        <f>IFERROR((VLOOKUP($V$9:$V$242,$C$9:$D$228,2,FALSE)),"")</f>
        <v/>
      </c>
      <c r="X51" s="294" t="str">
        <f>IFERROR((VLOOKUP(W51:W302,$D$9:$F$228,2,FALSE)),"")</f>
        <v/>
      </c>
      <c r="Y51" s="294"/>
      <c r="Z51" s="302"/>
      <c r="AA51" s="294"/>
      <c r="AB51" s="21"/>
      <c r="AC51" s="295"/>
    </row>
    <row r="52" spans="1:29" s="12" customFormat="1" ht="20.100000000000001" customHeight="1" x14ac:dyDescent="0.2">
      <c r="A52" s="300"/>
      <c r="B52" s="301"/>
      <c r="C52" s="296"/>
      <c r="D52" s="296"/>
      <c r="E52" s="296"/>
      <c r="F52" s="290"/>
      <c r="G52" s="290"/>
      <c r="H52" s="296"/>
      <c r="I52" s="296"/>
      <c r="J52" s="296"/>
      <c r="K52" s="296"/>
      <c r="L52" s="296"/>
      <c r="M52" s="296"/>
      <c r="N52" s="290"/>
      <c r="O52" s="290"/>
      <c r="P52" s="296"/>
      <c r="Q52" s="298"/>
      <c r="U52" s="294"/>
      <c r="V52" s="294"/>
      <c r="W52" s="294"/>
      <c r="X52" s="294"/>
      <c r="Y52" s="294"/>
      <c r="Z52" s="302"/>
      <c r="AA52" s="294"/>
      <c r="AB52" s="21"/>
      <c r="AC52" s="295"/>
    </row>
    <row r="53" spans="1:29" s="12" customFormat="1" ht="20.100000000000001" customHeight="1" x14ac:dyDescent="0.2">
      <c r="A53" s="300">
        <v>23</v>
      </c>
      <c r="B53" s="301"/>
      <c r="C53" s="296"/>
      <c r="D53" s="296"/>
      <c r="E53" s="296"/>
      <c r="F53" s="290"/>
      <c r="G53" s="290"/>
      <c r="H53" s="296">
        <f>+SUMIFS($Y$9:$Y$242,$U$9:$U$242,"ENTRADA",$V$9:$V$242,C53)</f>
        <v>0</v>
      </c>
      <c r="I53" s="296">
        <f>+SUMIFS($Y$9:$Y$242,$U$9:$U$242,"SALIDA",$V$9:$V$242,C53)</f>
        <v>0</v>
      </c>
      <c r="J53" s="296">
        <v>1</v>
      </c>
      <c r="K53" s="296">
        <v>1</v>
      </c>
      <c r="L53" s="296">
        <v>2</v>
      </c>
      <c r="M53" s="296">
        <f>J53+H53-I53</f>
        <v>1</v>
      </c>
      <c r="N53" s="290"/>
      <c r="O53" s="290"/>
      <c r="P53" s="296"/>
      <c r="Q53" s="298"/>
      <c r="U53" s="294"/>
      <c r="V53" s="294"/>
      <c r="W53" s="294" t="str">
        <f>IFERROR((VLOOKUP($V$9:$V$242,$C$9:$D$228,2,FALSE)),"")</f>
        <v/>
      </c>
      <c r="X53" s="294" t="str">
        <f>IFERROR((VLOOKUP(W53:W304,$D$9:$F$228,2,FALSE)),"")</f>
        <v/>
      </c>
      <c r="Y53" s="294"/>
      <c r="Z53" s="302"/>
      <c r="AA53" s="294"/>
      <c r="AB53" s="21"/>
      <c r="AC53" s="295"/>
    </row>
    <row r="54" spans="1:29" s="12" customFormat="1" ht="20.100000000000001" customHeight="1" x14ac:dyDescent="0.2">
      <c r="A54" s="300"/>
      <c r="B54" s="301"/>
      <c r="C54" s="296"/>
      <c r="D54" s="296"/>
      <c r="E54" s="296"/>
      <c r="F54" s="290"/>
      <c r="G54" s="290"/>
      <c r="H54" s="296"/>
      <c r="I54" s="296"/>
      <c r="J54" s="296"/>
      <c r="K54" s="296"/>
      <c r="L54" s="296"/>
      <c r="M54" s="296"/>
      <c r="N54" s="290"/>
      <c r="O54" s="290"/>
      <c r="P54" s="296"/>
      <c r="Q54" s="298"/>
      <c r="U54" s="294"/>
      <c r="V54" s="294"/>
      <c r="W54" s="294"/>
      <c r="X54" s="294"/>
      <c r="Y54" s="294"/>
      <c r="Z54" s="302"/>
      <c r="AA54" s="294"/>
      <c r="AB54" s="21"/>
      <c r="AC54" s="295"/>
    </row>
    <row r="55" spans="1:29" s="12" customFormat="1" ht="20.100000000000001" customHeight="1" x14ac:dyDescent="0.2">
      <c r="A55" s="300">
        <v>24</v>
      </c>
      <c r="B55" s="301"/>
      <c r="C55" s="296"/>
      <c r="D55" s="296"/>
      <c r="E55" s="296"/>
      <c r="F55" s="290"/>
      <c r="G55" s="290"/>
      <c r="H55" s="296">
        <f>+SUMIFS($Y$9:$Y$242,$U$9:$U$242,"ENTRADA",$V$9:$V$242,C55)</f>
        <v>0</v>
      </c>
      <c r="I55" s="296">
        <f>+SUMIFS($Y$9:$Y$242,$U$9:$U$242,"SALIDA",$V$9:$V$242,C55)</f>
        <v>0</v>
      </c>
      <c r="J55" s="296">
        <v>21</v>
      </c>
      <c r="K55" s="296">
        <v>4</v>
      </c>
      <c r="L55" s="296">
        <v>16</v>
      </c>
      <c r="M55" s="296">
        <f>J55+H55-I55</f>
        <v>21</v>
      </c>
      <c r="N55" s="290"/>
      <c r="O55" s="290"/>
      <c r="P55" s="296"/>
      <c r="Q55" s="298"/>
      <c r="U55" s="294"/>
      <c r="V55" s="294"/>
      <c r="W55" s="294" t="str">
        <f>IFERROR((VLOOKUP($V$9:$V$242,$C$9:$D$228,2,FALSE)),"")</f>
        <v/>
      </c>
      <c r="X55" s="294" t="str">
        <f>IFERROR((VLOOKUP(W55:W306,$D$9:$F$228,2,FALSE)),"")</f>
        <v/>
      </c>
      <c r="Y55" s="294"/>
      <c r="Z55" s="302"/>
      <c r="AA55" s="294"/>
      <c r="AB55" s="21"/>
      <c r="AC55" s="295"/>
    </row>
    <row r="56" spans="1:29" s="12" customFormat="1" ht="20.100000000000001" customHeight="1" x14ac:dyDescent="0.2">
      <c r="A56" s="300"/>
      <c r="B56" s="301"/>
      <c r="C56" s="296"/>
      <c r="D56" s="296"/>
      <c r="E56" s="296"/>
      <c r="F56" s="290"/>
      <c r="G56" s="290"/>
      <c r="H56" s="296"/>
      <c r="I56" s="296"/>
      <c r="J56" s="296"/>
      <c r="K56" s="296"/>
      <c r="L56" s="296"/>
      <c r="M56" s="296"/>
      <c r="N56" s="290"/>
      <c r="O56" s="290"/>
      <c r="P56" s="296"/>
      <c r="Q56" s="298"/>
      <c r="U56" s="294"/>
      <c r="V56" s="294"/>
      <c r="W56" s="294"/>
      <c r="X56" s="294"/>
      <c r="Y56" s="294"/>
      <c r="Z56" s="302"/>
      <c r="AA56" s="294"/>
      <c r="AB56" s="21"/>
      <c r="AC56" s="295"/>
    </row>
    <row r="57" spans="1:29" s="12" customFormat="1" ht="20.100000000000001" customHeight="1" x14ac:dyDescent="0.2">
      <c r="A57" s="300">
        <v>25</v>
      </c>
      <c r="B57" s="301"/>
      <c r="C57" s="296"/>
      <c r="D57" s="296"/>
      <c r="E57" s="296"/>
      <c r="F57" s="290"/>
      <c r="G57" s="290"/>
      <c r="H57" s="296">
        <f>+SUMIFS($Y$9:$Y$242,$U$9:$U$242,"ENTRADA",$V$9:$V$242,C57)</f>
        <v>0</v>
      </c>
      <c r="I57" s="296">
        <f>+SUMIFS($Y$9:$Y$242,$U$9:$U$242,"SALIDA",$V$9:$V$242,C57)</f>
        <v>0</v>
      </c>
      <c r="J57" s="296">
        <v>1</v>
      </c>
      <c r="K57" s="296">
        <v>1</v>
      </c>
      <c r="L57" s="296">
        <v>2</v>
      </c>
      <c r="M57" s="296">
        <f>J57+H57-I57</f>
        <v>1</v>
      </c>
      <c r="N57" s="290"/>
      <c r="O57" s="290"/>
      <c r="P57" s="296"/>
      <c r="Q57" s="298"/>
      <c r="U57" s="294"/>
      <c r="V57" s="294"/>
      <c r="W57" s="294" t="str">
        <f>IFERROR((VLOOKUP($V$9:$V$242,$C$9:$D$228,2,FALSE)),"")</f>
        <v/>
      </c>
      <c r="X57" s="294" t="str">
        <f>IFERROR((VLOOKUP(W57:W308,$D$9:$F$228,2,FALSE)),"")</f>
        <v/>
      </c>
      <c r="Y57" s="294"/>
      <c r="Z57" s="302"/>
      <c r="AA57" s="294"/>
      <c r="AB57" s="21"/>
      <c r="AC57" s="295"/>
    </row>
    <row r="58" spans="1:29" s="12" customFormat="1" ht="20.100000000000001" customHeight="1" x14ac:dyDescent="0.2">
      <c r="A58" s="300"/>
      <c r="B58" s="301"/>
      <c r="C58" s="296"/>
      <c r="D58" s="296"/>
      <c r="E58" s="296"/>
      <c r="F58" s="290"/>
      <c r="G58" s="290"/>
      <c r="H58" s="296"/>
      <c r="I58" s="296"/>
      <c r="J58" s="296"/>
      <c r="K58" s="296"/>
      <c r="L58" s="296"/>
      <c r="M58" s="296"/>
      <c r="N58" s="290"/>
      <c r="O58" s="290"/>
      <c r="P58" s="296"/>
      <c r="Q58" s="298"/>
      <c r="U58" s="294"/>
      <c r="V58" s="294"/>
      <c r="W58" s="294"/>
      <c r="X58" s="294"/>
      <c r="Y58" s="294"/>
      <c r="Z58" s="302"/>
      <c r="AA58" s="294"/>
      <c r="AB58" s="21"/>
      <c r="AC58" s="295"/>
    </row>
    <row r="59" spans="1:29" s="12" customFormat="1" ht="20.100000000000001" customHeight="1" x14ac:dyDescent="0.2">
      <c r="A59" s="300">
        <v>26</v>
      </c>
      <c r="B59" s="301"/>
      <c r="C59" s="296"/>
      <c r="D59" s="296"/>
      <c r="E59" s="296"/>
      <c r="F59" s="290"/>
      <c r="G59" s="290"/>
      <c r="H59" s="296">
        <f>+SUMIFS($Y$9:$Y$242,$U$9:$U$242,"ENTRADA",$V$9:$V$242,C59)</f>
        <v>0</v>
      </c>
      <c r="I59" s="296">
        <f>+SUMIFS($Y$9:$Y$242,$U$9:$U$242,"SALIDA",$V$9:$V$242,C59)</f>
        <v>0</v>
      </c>
      <c r="J59" s="296">
        <v>1</v>
      </c>
      <c r="K59" s="296">
        <v>1</v>
      </c>
      <c r="L59" s="296">
        <v>2</v>
      </c>
      <c r="M59" s="296">
        <f>J59+H59-I59</f>
        <v>1</v>
      </c>
      <c r="N59" s="290"/>
      <c r="O59" s="290"/>
      <c r="P59" s="296"/>
      <c r="Q59" s="298"/>
      <c r="U59" s="294"/>
      <c r="V59" s="294"/>
      <c r="W59" s="294" t="str">
        <f>IFERROR((VLOOKUP($V$9:$V$242,$C$9:$D$228,2,FALSE)),"")</f>
        <v/>
      </c>
      <c r="X59" s="294" t="str">
        <f>IFERROR((VLOOKUP(W59:W310,$D$9:$F$228,2,FALSE)),"")</f>
        <v/>
      </c>
      <c r="Y59" s="294"/>
      <c r="Z59" s="302"/>
      <c r="AA59" s="294"/>
      <c r="AB59" s="21"/>
      <c r="AC59" s="295"/>
    </row>
    <row r="60" spans="1:29" s="12" customFormat="1" ht="20.100000000000001" customHeight="1" x14ac:dyDescent="0.2">
      <c r="A60" s="300"/>
      <c r="B60" s="301"/>
      <c r="C60" s="296"/>
      <c r="D60" s="296"/>
      <c r="E60" s="296"/>
      <c r="F60" s="290"/>
      <c r="G60" s="290"/>
      <c r="H60" s="296"/>
      <c r="I60" s="296"/>
      <c r="J60" s="296"/>
      <c r="K60" s="296"/>
      <c r="L60" s="296"/>
      <c r="M60" s="296"/>
      <c r="N60" s="290"/>
      <c r="O60" s="290"/>
      <c r="P60" s="296"/>
      <c r="Q60" s="298"/>
      <c r="U60" s="294"/>
      <c r="V60" s="294"/>
      <c r="W60" s="294"/>
      <c r="X60" s="294"/>
      <c r="Y60" s="294"/>
      <c r="Z60" s="302"/>
      <c r="AA60" s="294"/>
      <c r="AB60" s="21"/>
      <c r="AC60" s="295"/>
    </row>
    <row r="61" spans="1:29" s="12" customFormat="1" ht="20.100000000000001" customHeight="1" x14ac:dyDescent="0.2">
      <c r="A61" s="300">
        <v>27</v>
      </c>
      <c r="B61" s="301"/>
      <c r="C61" s="296"/>
      <c r="D61" s="296"/>
      <c r="E61" s="296"/>
      <c r="F61" s="290"/>
      <c r="G61" s="290"/>
      <c r="H61" s="296">
        <f>+SUMIFS($Y$9:$Y$242,$U$9:$U$242,"ENTRADA",$V$9:$V$242,C61)</f>
        <v>0</v>
      </c>
      <c r="I61" s="296">
        <f>+SUMIFS($Y$9:$Y$242,$U$9:$U$242,"SALIDA",$V$9:$V$242,C61)</f>
        <v>0</v>
      </c>
      <c r="J61" s="296">
        <v>45</v>
      </c>
      <c r="K61" s="296">
        <v>4</v>
      </c>
      <c r="L61" s="296">
        <v>16</v>
      </c>
      <c r="M61" s="296">
        <f>J61+H61-I61</f>
        <v>45</v>
      </c>
      <c r="N61" s="290"/>
      <c r="O61" s="290"/>
      <c r="P61" s="296"/>
      <c r="Q61" s="298"/>
      <c r="U61" s="294"/>
      <c r="V61" s="294"/>
      <c r="W61" s="294" t="str">
        <f>IFERROR((VLOOKUP($V$9:$V$242,$C$9:$D$228,2,FALSE)),"")</f>
        <v/>
      </c>
      <c r="X61" s="294" t="str">
        <f>IFERROR((VLOOKUP(W61:W312,$D$9:$F$228,2,FALSE)),"")</f>
        <v/>
      </c>
      <c r="Y61" s="294"/>
      <c r="Z61" s="302"/>
      <c r="AA61" s="294"/>
      <c r="AB61" s="21"/>
      <c r="AC61" s="295"/>
    </row>
    <row r="62" spans="1:29" s="12" customFormat="1" ht="20.100000000000001" customHeight="1" x14ac:dyDescent="0.2">
      <c r="A62" s="300"/>
      <c r="B62" s="301"/>
      <c r="C62" s="296"/>
      <c r="D62" s="296"/>
      <c r="E62" s="296"/>
      <c r="F62" s="290"/>
      <c r="G62" s="290"/>
      <c r="H62" s="296"/>
      <c r="I62" s="296"/>
      <c r="J62" s="296"/>
      <c r="K62" s="296"/>
      <c r="L62" s="296"/>
      <c r="M62" s="296"/>
      <c r="N62" s="290"/>
      <c r="O62" s="290"/>
      <c r="P62" s="296"/>
      <c r="Q62" s="298"/>
      <c r="U62" s="294"/>
      <c r="V62" s="294"/>
      <c r="W62" s="294"/>
      <c r="X62" s="294"/>
      <c r="Y62" s="294"/>
      <c r="Z62" s="302"/>
      <c r="AA62" s="294"/>
      <c r="AB62" s="21"/>
      <c r="AC62" s="295"/>
    </row>
    <row r="63" spans="1:29" s="12" customFormat="1" ht="20.100000000000001" customHeight="1" x14ac:dyDescent="0.2">
      <c r="A63" s="300">
        <v>28</v>
      </c>
      <c r="B63" s="301"/>
      <c r="C63" s="296"/>
      <c r="D63" s="296"/>
      <c r="E63" s="296"/>
      <c r="F63" s="290"/>
      <c r="G63" s="290"/>
      <c r="H63" s="296">
        <f>+SUMIFS($Y$9:$Y$242,$U$9:$U$242,"ENTRADA",$V$9:$V$242,C63)</f>
        <v>0</v>
      </c>
      <c r="I63" s="296">
        <f>+SUMIFS($Y$9:$Y$242,$U$9:$U$242,"SALIDA",$V$9:$V$242,C63)</f>
        <v>0</v>
      </c>
      <c r="J63" s="296">
        <v>78</v>
      </c>
      <c r="K63" s="296">
        <v>4</v>
      </c>
      <c r="L63" s="296">
        <v>16</v>
      </c>
      <c r="M63" s="296">
        <f>J63+H63-I63</f>
        <v>78</v>
      </c>
      <c r="N63" s="290"/>
      <c r="O63" s="290"/>
      <c r="P63" s="296"/>
      <c r="Q63" s="298"/>
      <c r="U63" s="294"/>
      <c r="V63" s="294"/>
      <c r="W63" s="294" t="str">
        <f>IFERROR((VLOOKUP($V$9:$V$242,$C$9:$D$228,2,FALSE)),"")</f>
        <v/>
      </c>
      <c r="X63" s="294" t="str">
        <f>IFERROR((VLOOKUP(W63:W314,$D$9:$F$228,2,FALSE)),"")</f>
        <v/>
      </c>
      <c r="Y63" s="294"/>
      <c r="Z63" s="302"/>
      <c r="AA63" s="294"/>
      <c r="AB63" s="21"/>
      <c r="AC63" s="295"/>
    </row>
    <row r="64" spans="1:29" s="12" customFormat="1" ht="20.100000000000001" customHeight="1" x14ac:dyDescent="0.2">
      <c r="A64" s="300"/>
      <c r="B64" s="301"/>
      <c r="C64" s="296"/>
      <c r="D64" s="296"/>
      <c r="E64" s="296"/>
      <c r="F64" s="290"/>
      <c r="G64" s="290"/>
      <c r="H64" s="296"/>
      <c r="I64" s="296"/>
      <c r="J64" s="296"/>
      <c r="K64" s="296"/>
      <c r="L64" s="296"/>
      <c r="M64" s="296"/>
      <c r="N64" s="290"/>
      <c r="O64" s="290"/>
      <c r="P64" s="296"/>
      <c r="Q64" s="298"/>
      <c r="U64" s="294"/>
      <c r="V64" s="294"/>
      <c r="W64" s="294"/>
      <c r="X64" s="294"/>
      <c r="Y64" s="294"/>
      <c r="Z64" s="302"/>
      <c r="AA64" s="294"/>
      <c r="AB64" s="21"/>
      <c r="AC64" s="295"/>
    </row>
    <row r="65" spans="1:29" s="12" customFormat="1" ht="20.100000000000001" customHeight="1" x14ac:dyDescent="0.2">
      <c r="A65" s="300">
        <v>29</v>
      </c>
      <c r="B65" s="301"/>
      <c r="C65" s="296"/>
      <c r="D65" s="296"/>
      <c r="E65" s="296"/>
      <c r="F65" s="290"/>
      <c r="G65" s="290"/>
      <c r="H65" s="296">
        <f>+SUMIFS($Y$9:$Y$242,$U$9:$U$242,"ENTRADA",$V$9:$V$242,C65)</f>
        <v>0</v>
      </c>
      <c r="I65" s="296">
        <f>+SUMIFS($Y$9:$Y$242,$U$9:$U$242,"SALIDA",$V$9:$V$242,C65)</f>
        <v>0</v>
      </c>
      <c r="J65" s="296">
        <v>25</v>
      </c>
      <c r="K65" s="296">
        <v>4</v>
      </c>
      <c r="L65" s="296">
        <v>16</v>
      </c>
      <c r="M65" s="296">
        <f>J65+H65-I65</f>
        <v>25</v>
      </c>
      <c r="N65" s="290"/>
      <c r="O65" s="290"/>
      <c r="P65" s="296"/>
      <c r="Q65" s="298"/>
      <c r="U65" s="294"/>
      <c r="V65" s="294"/>
      <c r="W65" s="294" t="str">
        <f>IFERROR((VLOOKUP($V$9:$V$242,$C$9:$D$228,2,FALSE)),"")</f>
        <v/>
      </c>
      <c r="X65" s="294" t="str">
        <f>IFERROR((VLOOKUP(W65:W316,$D$9:$F$228,2,FALSE)),"")</f>
        <v/>
      </c>
      <c r="Y65" s="294"/>
      <c r="Z65" s="302"/>
      <c r="AA65" s="294"/>
      <c r="AB65" s="21"/>
      <c r="AC65" s="295"/>
    </row>
    <row r="66" spans="1:29" s="12" customFormat="1" ht="20.100000000000001" customHeight="1" x14ac:dyDescent="0.2">
      <c r="A66" s="300"/>
      <c r="B66" s="301"/>
      <c r="C66" s="296"/>
      <c r="D66" s="296"/>
      <c r="E66" s="296"/>
      <c r="F66" s="290"/>
      <c r="G66" s="290"/>
      <c r="H66" s="296"/>
      <c r="I66" s="296"/>
      <c r="J66" s="296"/>
      <c r="K66" s="296"/>
      <c r="L66" s="296"/>
      <c r="M66" s="296"/>
      <c r="N66" s="290"/>
      <c r="O66" s="290"/>
      <c r="P66" s="296"/>
      <c r="Q66" s="298"/>
      <c r="U66" s="294"/>
      <c r="V66" s="294"/>
      <c r="W66" s="294"/>
      <c r="X66" s="294"/>
      <c r="Y66" s="294"/>
      <c r="Z66" s="302"/>
      <c r="AA66" s="294"/>
      <c r="AB66" s="21"/>
      <c r="AC66" s="295"/>
    </row>
    <row r="67" spans="1:29" s="12" customFormat="1" ht="20.100000000000001" customHeight="1" x14ac:dyDescent="0.2">
      <c r="A67" s="300">
        <v>30</v>
      </c>
      <c r="B67" s="301"/>
      <c r="C67" s="296"/>
      <c r="D67" s="296"/>
      <c r="E67" s="296"/>
      <c r="F67" s="290"/>
      <c r="G67" s="290"/>
      <c r="H67" s="296">
        <f>+SUMIFS($Y$9:$Y$242,$U$9:$U$242,"ENTRADA",$V$9:$V$242,C67)</f>
        <v>0</v>
      </c>
      <c r="I67" s="296">
        <f>+SUMIFS($Y$9:$Y$242,$U$9:$U$242,"SALIDA",$V$9:$V$242,C67)</f>
        <v>0</v>
      </c>
      <c r="J67" s="296">
        <v>4</v>
      </c>
      <c r="K67" s="296">
        <v>1</v>
      </c>
      <c r="L67" s="296">
        <v>2</v>
      </c>
      <c r="M67" s="296">
        <f>J67+H67-I67</f>
        <v>4</v>
      </c>
      <c r="N67" s="290"/>
      <c r="O67" s="290"/>
      <c r="P67" s="296"/>
      <c r="Q67" s="298"/>
      <c r="U67" s="294"/>
      <c r="V67" s="294"/>
      <c r="W67" s="294" t="str">
        <f>IFERROR((VLOOKUP($V$9:$V$242,$C$9:$D$228,2,FALSE)),"")</f>
        <v/>
      </c>
      <c r="X67" s="294" t="str">
        <f>IFERROR((VLOOKUP(W67:W318,$D$9:$F$228,2,FALSE)),"")</f>
        <v/>
      </c>
      <c r="Y67" s="294"/>
      <c r="Z67" s="302"/>
      <c r="AA67" s="294"/>
      <c r="AB67" s="21"/>
      <c r="AC67" s="295"/>
    </row>
    <row r="68" spans="1:29" s="12" customFormat="1" ht="20.100000000000001" customHeight="1" x14ac:dyDescent="0.2">
      <c r="A68" s="300"/>
      <c r="B68" s="301"/>
      <c r="C68" s="296"/>
      <c r="D68" s="296"/>
      <c r="E68" s="296"/>
      <c r="F68" s="290"/>
      <c r="G68" s="290"/>
      <c r="H68" s="296"/>
      <c r="I68" s="296"/>
      <c r="J68" s="296"/>
      <c r="K68" s="296"/>
      <c r="L68" s="296"/>
      <c r="M68" s="296"/>
      <c r="N68" s="290"/>
      <c r="O68" s="290"/>
      <c r="P68" s="296"/>
      <c r="Q68" s="298"/>
      <c r="U68" s="294"/>
      <c r="V68" s="294"/>
      <c r="W68" s="294"/>
      <c r="X68" s="294"/>
      <c r="Y68" s="294"/>
      <c r="Z68" s="302"/>
      <c r="AA68" s="294"/>
      <c r="AB68" s="21"/>
      <c r="AC68" s="295"/>
    </row>
    <row r="69" spans="1:29" s="12" customFormat="1" ht="20.100000000000001" customHeight="1" x14ac:dyDescent="0.2">
      <c r="A69" s="300">
        <v>31</v>
      </c>
      <c r="B69" s="301"/>
      <c r="C69" s="296"/>
      <c r="D69" s="296"/>
      <c r="E69" s="296"/>
      <c r="F69" s="290"/>
      <c r="G69" s="290">
        <v>69.73</v>
      </c>
      <c r="H69" s="296">
        <f>+SUMIFS($Y$9:$Y$242,$U$9:$U$242,"ENTRADA",$V$9:$V$242,C69)</f>
        <v>0</v>
      </c>
      <c r="I69" s="296">
        <f>+SUMIFS($Y$9:$Y$242,$U$9:$U$242,"SALIDA",$V$9:$V$242,C69)</f>
        <v>0</v>
      </c>
      <c r="J69" s="296">
        <v>2</v>
      </c>
      <c r="K69" s="296">
        <v>1</v>
      </c>
      <c r="L69" s="296">
        <v>2</v>
      </c>
      <c r="M69" s="296">
        <f>J69+H69-I69</f>
        <v>2</v>
      </c>
      <c r="N69" s="290"/>
      <c r="O69" s="290"/>
      <c r="P69" s="296"/>
      <c r="Q69" s="298"/>
      <c r="U69" s="294"/>
      <c r="V69" s="294"/>
      <c r="W69" s="294" t="str">
        <f>IFERROR((VLOOKUP($V$9:$V$242,$C$9:$D$228,2,FALSE)),"")</f>
        <v/>
      </c>
      <c r="X69" s="294" t="str">
        <f>IFERROR((VLOOKUP(W69:W320,$D$9:$F$228,2,FALSE)),"")</f>
        <v/>
      </c>
      <c r="Y69" s="294"/>
      <c r="Z69" s="302"/>
      <c r="AA69" s="294"/>
      <c r="AB69" s="21"/>
      <c r="AC69" s="295"/>
    </row>
    <row r="70" spans="1:29" s="12" customFormat="1" ht="20.100000000000001" customHeight="1" x14ac:dyDescent="0.2">
      <c r="A70" s="300"/>
      <c r="B70" s="301"/>
      <c r="C70" s="296"/>
      <c r="D70" s="296"/>
      <c r="E70" s="296"/>
      <c r="F70" s="290"/>
      <c r="G70" s="290"/>
      <c r="H70" s="296"/>
      <c r="I70" s="296"/>
      <c r="J70" s="296"/>
      <c r="K70" s="296"/>
      <c r="L70" s="296"/>
      <c r="M70" s="296"/>
      <c r="N70" s="290"/>
      <c r="O70" s="290"/>
      <c r="P70" s="296"/>
      <c r="Q70" s="298"/>
      <c r="U70" s="294"/>
      <c r="V70" s="294"/>
      <c r="W70" s="294"/>
      <c r="X70" s="294"/>
      <c r="Y70" s="294"/>
      <c r="Z70" s="302"/>
      <c r="AA70" s="294"/>
      <c r="AB70" s="21"/>
      <c r="AC70" s="295"/>
    </row>
    <row r="71" spans="1:29" s="12" customFormat="1" ht="20.100000000000001" customHeight="1" x14ac:dyDescent="0.2">
      <c r="A71" s="300">
        <v>32</v>
      </c>
      <c r="B71" s="301"/>
      <c r="C71" s="296"/>
      <c r="D71" s="296"/>
      <c r="E71" s="296"/>
      <c r="F71" s="290"/>
      <c r="G71" s="290">
        <v>308</v>
      </c>
      <c r="H71" s="296">
        <f>+SUMIFS($Y$9:$Y$242,$U$9:$U$242,"ENTRADA",$V$9:$V$242,C71)</f>
        <v>0</v>
      </c>
      <c r="I71" s="296">
        <f>+SUMIFS($Y$9:$Y$242,$U$9:$U$242,"SALIDA",$V$9:$V$242,C71)</f>
        <v>0</v>
      </c>
      <c r="J71" s="296">
        <v>1</v>
      </c>
      <c r="K71" s="296">
        <v>1</v>
      </c>
      <c r="L71" s="296">
        <v>2</v>
      </c>
      <c r="M71" s="296">
        <f>J71+H71-I71</f>
        <v>1</v>
      </c>
      <c r="N71" s="290"/>
      <c r="O71" s="290"/>
      <c r="P71" s="296"/>
      <c r="Q71" s="298"/>
      <c r="U71" s="294"/>
      <c r="V71" s="294"/>
      <c r="W71" s="294" t="str">
        <f>IFERROR((VLOOKUP($V$9:$V$242,$C$9:$D$228,2,FALSE)),"")</f>
        <v/>
      </c>
      <c r="X71" s="294" t="str">
        <f>IFERROR((VLOOKUP(W71:W322,$D$9:$F$228,2,FALSE)),"")</f>
        <v/>
      </c>
      <c r="Y71" s="294"/>
      <c r="Z71" s="302"/>
      <c r="AA71" s="294"/>
      <c r="AB71" s="21"/>
      <c r="AC71" s="295"/>
    </row>
    <row r="72" spans="1:29" s="12" customFormat="1" ht="20.100000000000001" customHeight="1" x14ac:dyDescent="0.2">
      <c r="A72" s="300"/>
      <c r="B72" s="301"/>
      <c r="C72" s="296"/>
      <c r="D72" s="296"/>
      <c r="E72" s="296"/>
      <c r="F72" s="290"/>
      <c r="G72" s="290"/>
      <c r="H72" s="296"/>
      <c r="I72" s="296"/>
      <c r="J72" s="296"/>
      <c r="K72" s="296"/>
      <c r="L72" s="296"/>
      <c r="M72" s="296"/>
      <c r="N72" s="290"/>
      <c r="O72" s="290"/>
      <c r="P72" s="296"/>
      <c r="Q72" s="298"/>
      <c r="U72" s="294"/>
      <c r="V72" s="294"/>
      <c r="W72" s="294"/>
      <c r="X72" s="294"/>
      <c r="Y72" s="294"/>
      <c r="Z72" s="302"/>
      <c r="AA72" s="294"/>
      <c r="AB72" s="21"/>
      <c r="AC72" s="295"/>
    </row>
    <row r="73" spans="1:29" s="12" customFormat="1" ht="20.100000000000001" customHeight="1" x14ac:dyDescent="0.2">
      <c r="A73" s="300">
        <v>33</v>
      </c>
      <c r="B73" s="301"/>
      <c r="C73" s="296"/>
      <c r="D73" s="296"/>
      <c r="E73" s="296"/>
      <c r="F73" s="290"/>
      <c r="G73" s="290"/>
      <c r="H73" s="296">
        <f>+SUMIFS($Y$9:$Y$242,$U$9:$U$242,"ENTRADA",$V$9:$V$242,C73)</f>
        <v>0</v>
      </c>
      <c r="I73" s="296">
        <f>+SUMIFS($Y$9:$Y$242,$U$9:$U$242,"SALIDA",$V$9:$V$242,C73)</f>
        <v>0</v>
      </c>
      <c r="J73" s="296">
        <v>1</v>
      </c>
      <c r="K73" s="296">
        <v>1</v>
      </c>
      <c r="L73" s="296">
        <v>2</v>
      </c>
      <c r="M73" s="296">
        <f>J73+H73-I73</f>
        <v>1</v>
      </c>
      <c r="N73" s="290"/>
      <c r="O73" s="290"/>
      <c r="P73" s="296"/>
      <c r="Q73" s="298"/>
      <c r="U73" s="294"/>
      <c r="V73" s="294"/>
      <c r="W73" s="294" t="str">
        <f>IFERROR((VLOOKUP($V$9:$V$242,$C$9:$D$228,2,FALSE)),"")</f>
        <v/>
      </c>
      <c r="X73" s="294" t="str">
        <f>IFERROR((VLOOKUP(W73:W324,$D$9:$F$228,2,FALSE)),"")</f>
        <v/>
      </c>
      <c r="Y73" s="294"/>
      <c r="Z73" s="302"/>
      <c r="AA73" s="294"/>
      <c r="AB73" s="21"/>
      <c r="AC73" s="295"/>
    </row>
    <row r="74" spans="1:29" s="12" customFormat="1" ht="20.100000000000001" customHeight="1" x14ac:dyDescent="0.2">
      <c r="A74" s="300"/>
      <c r="B74" s="301"/>
      <c r="C74" s="296"/>
      <c r="D74" s="296"/>
      <c r="E74" s="296"/>
      <c r="F74" s="290"/>
      <c r="G74" s="290"/>
      <c r="H74" s="296"/>
      <c r="I74" s="296"/>
      <c r="J74" s="296"/>
      <c r="K74" s="296"/>
      <c r="L74" s="296"/>
      <c r="M74" s="296"/>
      <c r="N74" s="290"/>
      <c r="O74" s="290"/>
      <c r="P74" s="296"/>
      <c r="Q74" s="298"/>
      <c r="U74" s="294"/>
      <c r="V74" s="294"/>
      <c r="W74" s="294"/>
      <c r="X74" s="294"/>
      <c r="Y74" s="294"/>
      <c r="Z74" s="302"/>
      <c r="AA74" s="294"/>
      <c r="AB74" s="21"/>
      <c r="AC74" s="295"/>
    </row>
    <row r="75" spans="1:29" s="12" customFormat="1" ht="20.100000000000001" customHeight="1" x14ac:dyDescent="0.2">
      <c r="A75" s="300">
        <v>34</v>
      </c>
      <c r="B75" s="301"/>
      <c r="C75" s="296"/>
      <c r="D75" s="296"/>
      <c r="E75" s="296"/>
      <c r="F75" s="290"/>
      <c r="G75" s="290"/>
      <c r="H75" s="296">
        <f>+SUMIFS($Y$9:$Y$242,$U$9:$U$242,"ENTRADA",$V$9:$V$242,C75)</f>
        <v>0</v>
      </c>
      <c r="I75" s="296">
        <f>+SUMIFS($Y$9:$Y$242,$U$9:$U$242,"SALIDA",$V$9:$V$242,C75)</f>
        <v>0</v>
      </c>
      <c r="J75" s="296">
        <v>2</v>
      </c>
      <c r="K75" s="296">
        <v>1</v>
      </c>
      <c r="L75" s="296">
        <v>2</v>
      </c>
      <c r="M75" s="296">
        <f>J75+H75-I75</f>
        <v>2</v>
      </c>
      <c r="N75" s="290"/>
      <c r="O75" s="290"/>
      <c r="P75" s="296"/>
      <c r="Q75" s="298"/>
      <c r="U75" s="294"/>
      <c r="V75" s="294"/>
      <c r="W75" s="294" t="str">
        <f>IFERROR((VLOOKUP($V$9:$V$242,$C$9:$D$228,2,FALSE)),"")</f>
        <v/>
      </c>
      <c r="X75" s="294" t="str">
        <f>IFERROR((VLOOKUP(W75:W326,$D$9:$F$228,2,FALSE)),"")</f>
        <v/>
      </c>
      <c r="Y75" s="294"/>
      <c r="Z75" s="302"/>
      <c r="AA75" s="294"/>
      <c r="AB75" s="21"/>
      <c r="AC75" s="295"/>
    </row>
    <row r="76" spans="1:29" s="12" customFormat="1" ht="20.100000000000001" customHeight="1" x14ac:dyDescent="0.2">
      <c r="A76" s="300"/>
      <c r="B76" s="301"/>
      <c r="C76" s="296"/>
      <c r="D76" s="296"/>
      <c r="E76" s="296"/>
      <c r="F76" s="290"/>
      <c r="G76" s="290"/>
      <c r="H76" s="296"/>
      <c r="I76" s="296"/>
      <c r="J76" s="296"/>
      <c r="K76" s="296"/>
      <c r="L76" s="296"/>
      <c r="M76" s="296"/>
      <c r="N76" s="290"/>
      <c r="O76" s="290"/>
      <c r="P76" s="296"/>
      <c r="Q76" s="298"/>
      <c r="U76" s="294"/>
      <c r="V76" s="294"/>
      <c r="W76" s="294"/>
      <c r="X76" s="294"/>
      <c r="Y76" s="294"/>
      <c r="Z76" s="302"/>
      <c r="AA76" s="294"/>
      <c r="AB76" s="21"/>
      <c r="AC76" s="295"/>
    </row>
    <row r="77" spans="1:29" s="12" customFormat="1" ht="20.100000000000001" customHeight="1" x14ac:dyDescent="0.2">
      <c r="A77" s="300">
        <v>35</v>
      </c>
      <c r="B77" s="301"/>
      <c r="C77" s="296"/>
      <c r="D77" s="296"/>
      <c r="E77" s="296"/>
      <c r="F77" s="290"/>
      <c r="G77" s="290"/>
      <c r="H77" s="296">
        <f>+SUMIFS($Y$9:$Y$242,$U$9:$U$242,"ENTRADA",$V$9:$V$242,C77)</f>
        <v>0</v>
      </c>
      <c r="I77" s="296">
        <f>+SUMIFS($Y$9:$Y$242,$U$9:$U$242,"SALIDA",$V$9:$V$242,C77)</f>
        <v>0</v>
      </c>
      <c r="J77" s="296">
        <v>2</v>
      </c>
      <c r="K77" s="296">
        <v>1</v>
      </c>
      <c r="L77" s="296">
        <v>2</v>
      </c>
      <c r="M77" s="296">
        <f>J77+H77-I77</f>
        <v>2</v>
      </c>
      <c r="N77" s="290"/>
      <c r="O77" s="290"/>
      <c r="P77" s="296"/>
      <c r="Q77" s="298"/>
      <c r="U77" s="294"/>
      <c r="V77" s="294"/>
      <c r="W77" s="294" t="str">
        <f>IFERROR((VLOOKUP($V$9:$V$242,$C$9:$D$228,2,FALSE)),"")</f>
        <v/>
      </c>
      <c r="X77" s="294" t="str">
        <f>IFERROR((VLOOKUP(W77:W328,$D$9:$F$228,2,FALSE)),"")</f>
        <v/>
      </c>
      <c r="Y77" s="294"/>
      <c r="Z77" s="302"/>
      <c r="AA77" s="294"/>
      <c r="AB77" s="21"/>
      <c r="AC77" s="295"/>
    </row>
    <row r="78" spans="1:29" s="12" customFormat="1" ht="20.100000000000001" customHeight="1" x14ac:dyDescent="0.2">
      <c r="A78" s="300"/>
      <c r="B78" s="301"/>
      <c r="C78" s="296"/>
      <c r="D78" s="296"/>
      <c r="E78" s="296"/>
      <c r="F78" s="290"/>
      <c r="G78" s="290"/>
      <c r="H78" s="296"/>
      <c r="I78" s="296"/>
      <c r="J78" s="296"/>
      <c r="K78" s="296"/>
      <c r="L78" s="296"/>
      <c r="M78" s="296"/>
      <c r="N78" s="290"/>
      <c r="O78" s="290"/>
      <c r="P78" s="296"/>
      <c r="Q78" s="298"/>
      <c r="U78" s="294"/>
      <c r="V78" s="294"/>
      <c r="W78" s="294"/>
      <c r="X78" s="294"/>
      <c r="Y78" s="294"/>
      <c r="Z78" s="302"/>
      <c r="AA78" s="294"/>
      <c r="AB78" s="21"/>
      <c r="AC78" s="295"/>
    </row>
    <row r="79" spans="1:29" s="12" customFormat="1" ht="20.100000000000001" customHeight="1" x14ac:dyDescent="0.2">
      <c r="A79" s="300">
        <v>36</v>
      </c>
      <c r="B79" s="301"/>
      <c r="C79" s="296"/>
      <c r="D79" s="296"/>
      <c r="E79" s="296"/>
      <c r="F79" s="290"/>
      <c r="G79" s="290"/>
      <c r="H79" s="296">
        <f>+SUMIFS($Y$9:$Y$242,$U$9:$U$242,"ENTRADA",$V$9:$V$242,C79)</f>
        <v>0</v>
      </c>
      <c r="I79" s="296">
        <f>+SUMIFS($Y$9:$Y$242,$U$9:$U$242,"SALIDA",$V$9:$V$242,C79)</f>
        <v>0</v>
      </c>
      <c r="J79" s="296">
        <v>2</v>
      </c>
      <c r="K79" s="296">
        <v>1</v>
      </c>
      <c r="L79" s="296">
        <v>3</v>
      </c>
      <c r="M79" s="296">
        <f>J79+H79-I79</f>
        <v>2</v>
      </c>
      <c r="N79" s="290"/>
      <c r="O79" s="290"/>
      <c r="P79" s="296"/>
      <c r="Q79" s="298"/>
      <c r="U79" s="294"/>
      <c r="V79" s="294"/>
      <c r="W79" s="294" t="str">
        <f>IFERROR((VLOOKUP($V$9:$V$242,$C$9:$D$228,2,FALSE)),"")</f>
        <v/>
      </c>
      <c r="X79" s="294" t="str">
        <f>IFERROR((VLOOKUP(W79:W330,$D$9:$F$228,2,FALSE)),"")</f>
        <v/>
      </c>
      <c r="Y79" s="294"/>
      <c r="Z79" s="302"/>
      <c r="AA79" s="294"/>
      <c r="AB79" s="21"/>
      <c r="AC79" s="295"/>
    </row>
    <row r="80" spans="1:29" s="12" customFormat="1" ht="20.100000000000001" customHeight="1" x14ac:dyDescent="0.2">
      <c r="A80" s="300"/>
      <c r="B80" s="301"/>
      <c r="C80" s="296"/>
      <c r="D80" s="296"/>
      <c r="E80" s="296"/>
      <c r="F80" s="290"/>
      <c r="G80" s="290"/>
      <c r="H80" s="296"/>
      <c r="I80" s="296"/>
      <c r="J80" s="296"/>
      <c r="K80" s="296"/>
      <c r="L80" s="296"/>
      <c r="M80" s="296"/>
      <c r="N80" s="290"/>
      <c r="O80" s="290"/>
      <c r="P80" s="296"/>
      <c r="Q80" s="298"/>
      <c r="U80" s="294"/>
      <c r="V80" s="294"/>
      <c r="W80" s="294"/>
      <c r="X80" s="294"/>
      <c r="Y80" s="294"/>
      <c r="Z80" s="302"/>
      <c r="AA80" s="294"/>
      <c r="AB80" s="21"/>
      <c r="AC80" s="295"/>
    </row>
    <row r="81" spans="1:29" s="12" customFormat="1" ht="20.100000000000001" customHeight="1" x14ac:dyDescent="0.2">
      <c r="A81" s="300">
        <v>37</v>
      </c>
      <c r="B81" s="301"/>
      <c r="C81" s="296"/>
      <c r="D81" s="296"/>
      <c r="E81" s="296"/>
      <c r="F81" s="290"/>
      <c r="G81" s="290"/>
      <c r="H81" s="296">
        <v>6</v>
      </c>
      <c r="I81" s="296">
        <f>+SUMIFS($Y$9:$Y$242,$U$9:$U$242,"SALIDA",$V$9:$V$242,C81)</f>
        <v>0</v>
      </c>
      <c r="J81" s="296">
        <v>16</v>
      </c>
      <c r="K81" s="296">
        <v>8</v>
      </c>
      <c r="L81" s="296">
        <v>16</v>
      </c>
      <c r="M81" s="296">
        <f>J81+H81-I81</f>
        <v>22</v>
      </c>
      <c r="N81" s="290"/>
      <c r="O81" s="290"/>
      <c r="P81" s="296"/>
      <c r="Q81" s="298"/>
      <c r="U81" s="294"/>
      <c r="V81" s="294"/>
      <c r="W81" s="294" t="str">
        <f>IFERROR((VLOOKUP($V$9:$V$242,$C$9:$D$228,2,FALSE)),"")</f>
        <v/>
      </c>
      <c r="X81" s="294" t="str">
        <f>IFERROR((VLOOKUP(W81:W332,$D$9:$F$228,2,FALSE)),"")</f>
        <v/>
      </c>
      <c r="Y81" s="294"/>
      <c r="Z81" s="302"/>
      <c r="AA81" s="294"/>
      <c r="AB81" s="21"/>
      <c r="AC81" s="295"/>
    </row>
    <row r="82" spans="1:29" s="12" customFormat="1" ht="20.100000000000001" customHeight="1" x14ac:dyDescent="0.2">
      <c r="A82" s="300"/>
      <c r="B82" s="301"/>
      <c r="C82" s="296"/>
      <c r="D82" s="296"/>
      <c r="E82" s="296"/>
      <c r="F82" s="290"/>
      <c r="G82" s="290"/>
      <c r="H82" s="296"/>
      <c r="I82" s="296"/>
      <c r="J82" s="296"/>
      <c r="K82" s="296"/>
      <c r="L82" s="296"/>
      <c r="M82" s="296"/>
      <c r="N82" s="290"/>
      <c r="O82" s="290"/>
      <c r="P82" s="296"/>
      <c r="Q82" s="298"/>
      <c r="U82" s="294"/>
      <c r="V82" s="294"/>
      <c r="W82" s="294"/>
      <c r="X82" s="294"/>
      <c r="Y82" s="294"/>
      <c r="Z82" s="302"/>
      <c r="AA82" s="294"/>
      <c r="AB82" s="21"/>
      <c r="AC82" s="295"/>
    </row>
    <row r="83" spans="1:29" s="12" customFormat="1" ht="20.100000000000001" customHeight="1" x14ac:dyDescent="0.2">
      <c r="A83" s="300">
        <v>38</v>
      </c>
      <c r="B83" s="301"/>
      <c r="C83" s="296"/>
      <c r="D83" s="296"/>
      <c r="E83" s="296"/>
      <c r="F83" s="290"/>
      <c r="G83" s="290"/>
      <c r="H83" s="296">
        <f>+SUMIFS($Y$9:$Y$242,$U$9:$U$242,"ENTRADA",$V$9:$V$242,C83)</f>
        <v>0</v>
      </c>
      <c r="I83" s="296">
        <f>+SUMIFS($Y$9:$Y$242,$U$9:$U$242,"SALIDA",$V$9:$V$242,C83)</f>
        <v>0</v>
      </c>
      <c r="J83" s="296">
        <v>4</v>
      </c>
      <c r="K83" s="296">
        <v>1</v>
      </c>
      <c r="L83" s="296">
        <v>2</v>
      </c>
      <c r="M83" s="296">
        <f>J83+H83-I83</f>
        <v>4</v>
      </c>
      <c r="N83" s="290"/>
      <c r="O83" s="290"/>
      <c r="P83" s="296"/>
      <c r="Q83" s="298"/>
      <c r="U83" s="294"/>
      <c r="V83" s="294"/>
      <c r="W83" s="294" t="str">
        <f>IFERROR((VLOOKUP($V$9:$V$242,$C$9:$D$228,2,FALSE)),"")</f>
        <v/>
      </c>
      <c r="X83" s="294" t="str">
        <f>IFERROR((VLOOKUP(W83:W334,$D$9:$F$228,2,FALSE)),"")</f>
        <v/>
      </c>
      <c r="Y83" s="294"/>
      <c r="Z83" s="294"/>
      <c r="AA83" s="294"/>
      <c r="AB83" s="21"/>
      <c r="AC83" s="295"/>
    </row>
    <row r="84" spans="1:29" s="12" customFormat="1" ht="20.100000000000001" customHeight="1" x14ac:dyDescent="0.2">
      <c r="A84" s="300"/>
      <c r="B84" s="301"/>
      <c r="C84" s="296"/>
      <c r="D84" s="296"/>
      <c r="E84" s="296"/>
      <c r="F84" s="290"/>
      <c r="G84" s="290"/>
      <c r="H84" s="296"/>
      <c r="I84" s="296"/>
      <c r="J84" s="296"/>
      <c r="K84" s="296"/>
      <c r="L84" s="296"/>
      <c r="M84" s="296"/>
      <c r="N84" s="290"/>
      <c r="O84" s="290"/>
      <c r="P84" s="296"/>
      <c r="Q84" s="298"/>
      <c r="U84" s="294"/>
      <c r="V84" s="294"/>
      <c r="W84" s="294"/>
      <c r="X84" s="294"/>
      <c r="Y84" s="294"/>
      <c r="Z84" s="294"/>
      <c r="AA84" s="294"/>
      <c r="AB84" s="21"/>
      <c r="AC84" s="295"/>
    </row>
    <row r="85" spans="1:29" s="12" customFormat="1" ht="20.100000000000001" customHeight="1" x14ac:dyDescent="0.2">
      <c r="A85" s="300">
        <v>39</v>
      </c>
      <c r="B85" s="301"/>
      <c r="C85" s="296"/>
      <c r="D85" s="296"/>
      <c r="E85" s="296"/>
      <c r="F85" s="290"/>
      <c r="G85" s="290"/>
      <c r="H85" s="296">
        <f>+SUMIFS($Y$9:$Y$242,$U$9:$U$242,"ENTRADA",$V$9:$V$242,C85)</f>
        <v>0</v>
      </c>
      <c r="I85" s="296">
        <f>+SUMIFS($Y$9:$Y$242,$U$9:$U$242,"SALIDA",$V$9:$V$242,C85)</f>
        <v>0</v>
      </c>
      <c r="J85" s="296">
        <v>1</v>
      </c>
      <c r="K85" s="296">
        <v>1</v>
      </c>
      <c r="L85" s="296">
        <v>2</v>
      </c>
      <c r="M85" s="296">
        <f>J85+H85-I85</f>
        <v>1</v>
      </c>
      <c r="N85" s="290"/>
      <c r="O85" s="290"/>
      <c r="P85" s="296"/>
      <c r="Q85" s="298"/>
      <c r="U85" s="294"/>
      <c r="V85" s="294"/>
      <c r="W85" s="294" t="str">
        <f>IFERROR((VLOOKUP($V$9:$V$242,$C$9:$D$228,2,FALSE)),"")</f>
        <v/>
      </c>
      <c r="X85" s="294" t="str">
        <f>IFERROR((VLOOKUP(W85:W336,$D$9:$F$228,2,FALSE)),"")</f>
        <v/>
      </c>
      <c r="Y85" s="294"/>
      <c r="Z85" s="294"/>
      <c r="AA85" s="294"/>
      <c r="AB85" s="21"/>
      <c r="AC85" s="295"/>
    </row>
    <row r="86" spans="1:29" s="12" customFormat="1" ht="20.100000000000001" customHeight="1" x14ac:dyDescent="0.2">
      <c r="A86" s="300"/>
      <c r="B86" s="301"/>
      <c r="C86" s="296"/>
      <c r="D86" s="296"/>
      <c r="E86" s="296"/>
      <c r="F86" s="290"/>
      <c r="G86" s="290"/>
      <c r="H86" s="296"/>
      <c r="I86" s="296"/>
      <c r="J86" s="296"/>
      <c r="K86" s="296"/>
      <c r="L86" s="296"/>
      <c r="M86" s="296"/>
      <c r="N86" s="290"/>
      <c r="O86" s="290"/>
      <c r="P86" s="296"/>
      <c r="Q86" s="298"/>
      <c r="U86" s="294"/>
      <c r="V86" s="294"/>
      <c r="W86" s="294"/>
      <c r="X86" s="294"/>
      <c r="Y86" s="294"/>
      <c r="Z86" s="294"/>
      <c r="AA86" s="294"/>
      <c r="AB86" s="21"/>
      <c r="AC86" s="295"/>
    </row>
    <row r="87" spans="1:29" s="12" customFormat="1" ht="20.100000000000001" customHeight="1" x14ac:dyDescent="0.2">
      <c r="A87" s="300">
        <v>40</v>
      </c>
      <c r="B87" s="301"/>
      <c r="C87" s="296"/>
      <c r="D87" s="296"/>
      <c r="E87" s="296"/>
      <c r="F87" s="290"/>
      <c r="G87" s="290"/>
      <c r="H87" s="296">
        <f>+SUMIFS($Y$9:$Y$242,$U$9:$U$242,"ENTRADA",$V$9:$V$242,C87)</f>
        <v>0</v>
      </c>
      <c r="I87" s="296">
        <f>+SUMIFS($Y$9:$Y$242,$U$9:$U$242,"SALIDA",$V$9:$V$242,C87)</f>
        <v>0</v>
      </c>
      <c r="J87" s="296">
        <v>1</v>
      </c>
      <c r="K87" s="296">
        <v>1</v>
      </c>
      <c r="L87" s="296">
        <v>2</v>
      </c>
      <c r="M87" s="296">
        <f>J87+H87-I87</f>
        <v>1</v>
      </c>
      <c r="N87" s="290"/>
      <c r="O87" s="290"/>
      <c r="P87" s="296"/>
      <c r="Q87" s="298"/>
      <c r="U87" s="294"/>
      <c r="V87" s="294"/>
      <c r="W87" s="294" t="str">
        <f>IFERROR((VLOOKUP($V$9:$V$242,$C$9:$D$228,2,FALSE)),"")</f>
        <v/>
      </c>
      <c r="X87" s="294" t="str">
        <f>IFERROR((VLOOKUP(W87:W338,$D$9:$F$228,2,FALSE)),"")</f>
        <v/>
      </c>
      <c r="Y87" s="294"/>
      <c r="Z87" s="294"/>
      <c r="AA87" s="294"/>
      <c r="AB87" s="21"/>
      <c r="AC87" s="295"/>
    </row>
    <row r="88" spans="1:29" s="12" customFormat="1" ht="20.100000000000001" customHeight="1" x14ac:dyDescent="0.2">
      <c r="A88" s="300"/>
      <c r="B88" s="301"/>
      <c r="C88" s="296"/>
      <c r="D88" s="296"/>
      <c r="E88" s="296"/>
      <c r="F88" s="290"/>
      <c r="G88" s="290"/>
      <c r="H88" s="296"/>
      <c r="I88" s="296"/>
      <c r="J88" s="296"/>
      <c r="K88" s="296"/>
      <c r="L88" s="296"/>
      <c r="M88" s="296"/>
      <c r="N88" s="290"/>
      <c r="O88" s="290"/>
      <c r="P88" s="296"/>
      <c r="Q88" s="298"/>
      <c r="U88" s="294"/>
      <c r="V88" s="294"/>
      <c r="W88" s="294"/>
      <c r="X88" s="294"/>
      <c r="Y88" s="294"/>
      <c r="Z88" s="294"/>
      <c r="AA88" s="294"/>
      <c r="AB88" s="21"/>
      <c r="AC88" s="295"/>
    </row>
    <row r="89" spans="1:29" s="12" customFormat="1" ht="20.100000000000001" customHeight="1" x14ac:dyDescent="0.2">
      <c r="A89" s="300">
        <v>41</v>
      </c>
      <c r="B89" s="301"/>
      <c r="C89" s="296"/>
      <c r="D89" s="296"/>
      <c r="E89" s="296"/>
      <c r="F89" s="290"/>
      <c r="G89" s="290"/>
      <c r="H89" s="296">
        <f>+SUMIFS($Y$9:$Y$242,$U$9:$U$242,"ENTRADA",$V$9:$V$242,C89)</f>
        <v>0</v>
      </c>
      <c r="I89" s="296">
        <f>+SUMIFS($Y$9:$Y$242,$U$9:$U$242,"SALIDA",$V$9:$V$242,C89)</f>
        <v>0</v>
      </c>
      <c r="J89" s="296">
        <v>1</v>
      </c>
      <c r="K89" s="296">
        <v>1</v>
      </c>
      <c r="L89" s="296">
        <v>2</v>
      </c>
      <c r="M89" s="296">
        <f>J89+H89-I89</f>
        <v>1</v>
      </c>
      <c r="N89" s="290"/>
      <c r="O89" s="290"/>
      <c r="P89" s="296"/>
      <c r="Q89" s="298"/>
      <c r="U89" s="294"/>
      <c r="V89" s="294"/>
      <c r="W89" s="294" t="str">
        <f>IFERROR((VLOOKUP($V$9:$V$242,$C$9:$D$228,2,FALSE)),"")</f>
        <v/>
      </c>
      <c r="X89" s="294" t="str">
        <f>IFERROR((VLOOKUP(W89:W340,$D$9:$F$228,2,FALSE)),"")</f>
        <v/>
      </c>
      <c r="Y89" s="294"/>
      <c r="Z89" s="294"/>
      <c r="AA89" s="294"/>
      <c r="AB89" s="21"/>
      <c r="AC89" s="295"/>
    </row>
    <row r="90" spans="1:29" s="12" customFormat="1" ht="20.100000000000001" customHeight="1" x14ac:dyDescent="0.2">
      <c r="A90" s="300"/>
      <c r="B90" s="301"/>
      <c r="C90" s="296"/>
      <c r="D90" s="296"/>
      <c r="E90" s="296"/>
      <c r="F90" s="290"/>
      <c r="G90" s="290"/>
      <c r="H90" s="296"/>
      <c r="I90" s="296"/>
      <c r="J90" s="296"/>
      <c r="K90" s="296"/>
      <c r="L90" s="296"/>
      <c r="M90" s="296"/>
      <c r="N90" s="290"/>
      <c r="O90" s="290"/>
      <c r="P90" s="296"/>
      <c r="Q90" s="298"/>
      <c r="U90" s="294"/>
      <c r="V90" s="294"/>
      <c r="W90" s="294"/>
      <c r="X90" s="294"/>
      <c r="Y90" s="294"/>
      <c r="Z90" s="294"/>
      <c r="AA90" s="294"/>
      <c r="AB90" s="21"/>
      <c r="AC90" s="295"/>
    </row>
    <row r="91" spans="1:29" s="12" customFormat="1" ht="20.100000000000001" customHeight="1" x14ac:dyDescent="0.2">
      <c r="A91" s="300">
        <v>42</v>
      </c>
      <c r="B91" s="301"/>
      <c r="C91" s="296"/>
      <c r="D91" s="296"/>
      <c r="E91" s="296"/>
      <c r="F91" s="290"/>
      <c r="G91" s="290"/>
      <c r="H91" s="296">
        <f>+SUMIFS($Y$9:$Y$242,$U$9:$U$242,"ENTRADA",$V$9:$V$242,C91)</f>
        <v>0</v>
      </c>
      <c r="I91" s="296">
        <f>+SUMIFS($Y$9:$Y$242,$U$9:$U$242,"SALIDA",$V$9:$V$242,C91)</f>
        <v>0</v>
      </c>
      <c r="J91" s="296">
        <v>1</v>
      </c>
      <c r="K91" s="296">
        <v>1</v>
      </c>
      <c r="L91" s="296">
        <v>2</v>
      </c>
      <c r="M91" s="296">
        <f>J91+H91-I91</f>
        <v>1</v>
      </c>
      <c r="N91" s="290"/>
      <c r="O91" s="290"/>
      <c r="P91" s="296"/>
      <c r="Q91" s="298"/>
      <c r="U91" s="294"/>
      <c r="V91" s="294"/>
      <c r="W91" s="294" t="str">
        <f>IFERROR((VLOOKUP($V$9:$V$242,$C$9:$D$228,2,FALSE)),"")</f>
        <v/>
      </c>
      <c r="X91" s="294" t="str">
        <f>IFERROR((VLOOKUP(W91:W342,$D$9:$F$228,2,FALSE)),"")</f>
        <v/>
      </c>
      <c r="Y91" s="294"/>
      <c r="Z91" s="294"/>
      <c r="AA91" s="294"/>
      <c r="AB91" s="21"/>
      <c r="AC91" s="295"/>
    </row>
    <row r="92" spans="1:29" s="12" customFormat="1" ht="20.100000000000001" customHeight="1" x14ac:dyDescent="0.2">
      <c r="A92" s="300"/>
      <c r="B92" s="301"/>
      <c r="C92" s="296"/>
      <c r="D92" s="296"/>
      <c r="E92" s="296"/>
      <c r="F92" s="290"/>
      <c r="G92" s="290"/>
      <c r="H92" s="296"/>
      <c r="I92" s="296"/>
      <c r="J92" s="296"/>
      <c r="K92" s="296"/>
      <c r="L92" s="296"/>
      <c r="M92" s="296"/>
      <c r="N92" s="290"/>
      <c r="O92" s="290"/>
      <c r="P92" s="296"/>
      <c r="Q92" s="298"/>
      <c r="U92" s="294"/>
      <c r="V92" s="294"/>
      <c r="W92" s="294"/>
      <c r="X92" s="294"/>
      <c r="Y92" s="294"/>
      <c r="Z92" s="294"/>
      <c r="AA92" s="294"/>
      <c r="AB92" s="21"/>
      <c r="AC92" s="295"/>
    </row>
    <row r="93" spans="1:29" s="12" customFormat="1" ht="20.100000000000001" customHeight="1" x14ac:dyDescent="0.2">
      <c r="A93" s="300">
        <v>43</v>
      </c>
      <c r="B93" s="301"/>
      <c r="C93" s="296"/>
      <c r="D93" s="296"/>
      <c r="E93" s="296"/>
      <c r="F93" s="290"/>
      <c r="G93" s="290"/>
      <c r="H93" s="296">
        <f>+SUMIFS($Y$9:$Y$242,$U$9:$U$242,"ENTRADA",$V$9:$V$242,C93)</f>
        <v>0</v>
      </c>
      <c r="I93" s="296">
        <f>+SUMIFS($Y$9:$Y$242,$U$9:$U$242,"SALIDA",$V$9:$V$242,C93)</f>
        <v>0</v>
      </c>
      <c r="J93" s="296">
        <v>1</v>
      </c>
      <c r="K93" s="296">
        <v>1</v>
      </c>
      <c r="L93" s="296">
        <v>2</v>
      </c>
      <c r="M93" s="296">
        <f>J93+H93-I93</f>
        <v>1</v>
      </c>
      <c r="N93" s="290"/>
      <c r="O93" s="290"/>
      <c r="P93" s="296"/>
      <c r="Q93" s="298"/>
      <c r="U93" s="294"/>
      <c r="V93" s="294"/>
      <c r="W93" s="294" t="str">
        <f>IFERROR((VLOOKUP($V$9:$V$242,$C$9:$D$228,2,FALSE)),"")</f>
        <v/>
      </c>
      <c r="X93" s="294" t="str">
        <f>IFERROR((VLOOKUP(W93:W344,$D$9:$F$228,2,FALSE)),"")</f>
        <v/>
      </c>
      <c r="Y93" s="294"/>
      <c r="Z93" s="294"/>
      <c r="AA93" s="294"/>
      <c r="AB93" s="21"/>
      <c r="AC93" s="295"/>
    </row>
    <row r="94" spans="1:29" s="12" customFormat="1" ht="20.100000000000001" customHeight="1" x14ac:dyDescent="0.2">
      <c r="A94" s="300"/>
      <c r="B94" s="301"/>
      <c r="C94" s="296"/>
      <c r="D94" s="296"/>
      <c r="E94" s="296"/>
      <c r="F94" s="290"/>
      <c r="G94" s="290"/>
      <c r="H94" s="296"/>
      <c r="I94" s="296"/>
      <c r="J94" s="296"/>
      <c r="K94" s="296"/>
      <c r="L94" s="296"/>
      <c r="M94" s="296"/>
      <c r="N94" s="290"/>
      <c r="O94" s="290"/>
      <c r="P94" s="296"/>
      <c r="Q94" s="298"/>
      <c r="U94" s="294"/>
      <c r="V94" s="294"/>
      <c r="W94" s="294"/>
      <c r="X94" s="294"/>
      <c r="Y94" s="294"/>
      <c r="Z94" s="294"/>
      <c r="AA94" s="294"/>
      <c r="AB94" s="21"/>
      <c r="AC94" s="295"/>
    </row>
    <row r="95" spans="1:29" s="12" customFormat="1" ht="20.100000000000001" customHeight="1" x14ac:dyDescent="0.2">
      <c r="A95" s="300">
        <v>44</v>
      </c>
      <c r="B95" s="301"/>
      <c r="C95" s="296"/>
      <c r="D95" s="296"/>
      <c r="E95" s="296"/>
      <c r="F95" s="290"/>
      <c r="G95" s="290"/>
      <c r="H95" s="296">
        <f>+SUMIFS($Y$9:$Y$242,$U$9:$U$242,"ENTRADA",$V$9:$V$242,C95)</f>
        <v>0</v>
      </c>
      <c r="I95" s="296">
        <f>+SUMIFS($Y$9:$Y$242,$U$9:$U$242,"SALIDA",$V$9:$V$242,C95)</f>
        <v>0</v>
      </c>
      <c r="J95" s="296">
        <v>1</v>
      </c>
      <c r="K95" s="296">
        <v>1</v>
      </c>
      <c r="L95" s="296">
        <v>2</v>
      </c>
      <c r="M95" s="296">
        <f>J95+H95-I95</f>
        <v>1</v>
      </c>
      <c r="N95" s="290"/>
      <c r="O95" s="290"/>
      <c r="P95" s="296"/>
      <c r="Q95" s="298"/>
      <c r="U95" s="294"/>
      <c r="V95" s="294"/>
      <c r="W95" s="294" t="str">
        <f>IFERROR((VLOOKUP($V$9:$V$242,$C$9:$D$228,2,FALSE)),"")</f>
        <v/>
      </c>
      <c r="X95" s="294" t="str">
        <f>IFERROR((VLOOKUP(W95:W346,$D$9:$F$228,2,FALSE)),"")</f>
        <v/>
      </c>
      <c r="Y95" s="294"/>
      <c r="Z95" s="294"/>
      <c r="AA95" s="294"/>
      <c r="AB95" s="21"/>
      <c r="AC95" s="295"/>
    </row>
    <row r="96" spans="1:29" s="12" customFormat="1" ht="20.100000000000001" customHeight="1" x14ac:dyDescent="0.2">
      <c r="A96" s="300"/>
      <c r="B96" s="301"/>
      <c r="C96" s="296"/>
      <c r="D96" s="296"/>
      <c r="E96" s="296"/>
      <c r="F96" s="290"/>
      <c r="G96" s="290"/>
      <c r="H96" s="296"/>
      <c r="I96" s="296"/>
      <c r="J96" s="296"/>
      <c r="K96" s="296"/>
      <c r="L96" s="296"/>
      <c r="M96" s="296"/>
      <c r="N96" s="290"/>
      <c r="O96" s="290"/>
      <c r="P96" s="296"/>
      <c r="Q96" s="298"/>
      <c r="U96" s="294"/>
      <c r="V96" s="294"/>
      <c r="W96" s="294"/>
      <c r="X96" s="294"/>
      <c r="Y96" s="294"/>
      <c r="Z96" s="294"/>
      <c r="AA96" s="294"/>
      <c r="AB96" s="21"/>
      <c r="AC96" s="295"/>
    </row>
    <row r="97" spans="1:29" s="12" customFormat="1" ht="20.100000000000001" customHeight="1" x14ac:dyDescent="0.2">
      <c r="A97" s="300">
        <v>45</v>
      </c>
      <c r="B97" s="301"/>
      <c r="C97" s="296"/>
      <c r="D97" s="296"/>
      <c r="E97" s="296"/>
      <c r="F97" s="290"/>
      <c r="G97" s="290"/>
      <c r="H97" s="296"/>
      <c r="I97" s="296"/>
      <c r="J97" s="296"/>
      <c r="K97" s="296"/>
      <c r="L97" s="296"/>
      <c r="M97" s="296"/>
      <c r="N97" s="290"/>
      <c r="O97" s="290"/>
      <c r="P97" s="296"/>
      <c r="Q97" s="298"/>
      <c r="U97" s="294"/>
      <c r="V97" s="294"/>
      <c r="W97" s="294" t="str">
        <f>IFERROR((VLOOKUP($V$9:$V$242,$C$9:$D$228,2,FALSE)),"")</f>
        <v/>
      </c>
      <c r="X97" s="294" t="str">
        <f>IFERROR((VLOOKUP(W97:W348,$D$9:$F$228,2,FALSE)),"")</f>
        <v/>
      </c>
      <c r="Y97" s="294"/>
      <c r="Z97" s="294"/>
      <c r="AA97" s="294"/>
      <c r="AB97" s="21"/>
      <c r="AC97" s="295"/>
    </row>
    <row r="98" spans="1:29" s="12" customFormat="1" ht="20.100000000000001" customHeight="1" x14ac:dyDescent="0.2">
      <c r="A98" s="300"/>
      <c r="B98" s="301"/>
      <c r="C98" s="296"/>
      <c r="D98" s="296"/>
      <c r="E98" s="296"/>
      <c r="F98" s="290"/>
      <c r="G98" s="290"/>
      <c r="H98" s="296"/>
      <c r="I98" s="296"/>
      <c r="J98" s="296"/>
      <c r="K98" s="296"/>
      <c r="L98" s="296"/>
      <c r="M98" s="296"/>
      <c r="N98" s="290"/>
      <c r="O98" s="290"/>
      <c r="P98" s="296"/>
      <c r="Q98" s="298"/>
      <c r="U98" s="294"/>
      <c r="V98" s="294"/>
      <c r="W98" s="294"/>
      <c r="X98" s="294"/>
      <c r="Y98" s="294"/>
      <c r="Z98" s="294"/>
      <c r="AA98" s="294"/>
      <c r="AB98" s="21"/>
      <c r="AC98" s="295"/>
    </row>
    <row r="99" spans="1:29" s="12" customFormat="1" ht="20.100000000000001" customHeight="1" x14ac:dyDescent="0.2">
      <c r="A99" s="300">
        <v>46</v>
      </c>
      <c r="B99" s="301"/>
      <c r="C99" s="296"/>
      <c r="D99" s="296"/>
      <c r="E99" s="296"/>
      <c r="F99" s="290"/>
      <c r="G99" s="290"/>
      <c r="H99" s="296"/>
      <c r="I99" s="296"/>
      <c r="J99" s="296"/>
      <c r="K99" s="296"/>
      <c r="L99" s="296"/>
      <c r="M99" s="296"/>
      <c r="N99" s="290"/>
      <c r="O99" s="290"/>
      <c r="P99" s="296"/>
      <c r="Q99" s="298"/>
      <c r="U99" s="294"/>
      <c r="V99" s="294"/>
      <c r="W99" s="294" t="str">
        <f>IFERROR((VLOOKUP($V$9:$V$242,$C$9:$D$228,2,FALSE)),"")</f>
        <v/>
      </c>
      <c r="X99" s="294" t="str">
        <f>IFERROR((VLOOKUP(W99:W350,$D$9:$F$228,2,FALSE)),"")</f>
        <v/>
      </c>
      <c r="Y99" s="294"/>
      <c r="Z99" s="294"/>
      <c r="AA99" s="294"/>
      <c r="AB99" s="21"/>
      <c r="AC99" s="295"/>
    </row>
    <row r="100" spans="1:29" s="12" customFormat="1" ht="20.100000000000001" customHeight="1" x14ac:dyDescent="0.2">
      <c r="A100" s="300"/>
      <c r="B100" s="301"/>
      <c r="C100" s="296"/>
      <c r="D100" s="296"/>
      <c r="E100" s="296"/>
      <c r="F100" s="290"/>
      <c r="G100" s="290"/>
      <c r="H100" s="296"/>
      <c r="I100" s="296"/>
      <c r="J100" s="296"/>
      <c r="K100" s="296"/>
      <c r="L100" s="296"/>
      <c r="M100" s="296"/>
      <c r="N100" s="290"/>
      <c r="O100" s="290"/>
      <c r="P100" s="296"/>
      <c r="Q100" s="298"/>
      <c r="U100" s="294"/>
      <c r="V100" s="294"/>
      <c r="W100" s="294"/>
      <c r="X100" s="294"/>
      <c r="Y100" s="294"/>
      <c r="Z100" s="294"/>
      <c r="AA100" s="294"/>
      <c r="AB100" s="21"/>
      <c r="AC100" s="295"/>
    </row>
    <row r="101" spans="1:29" s="12" customFormat="1" ht="20.100000000000001" customHeight="1" x14ac:dyDescent="0.2">
      <c r="A101" s="300">
        <v>47</v>
      </c>
      <c r="B101" s="296"/>
      <c r="C101" s="296"/>
      <c r="D101" s="296"/>
      <c r="E101" s="296"/>
      <c r="F101" s="290"/>
      <c r="G101" s="290"/>
      <c r="H101" s="296"/>
      <c r="I101" s="296"/>
      <c r="J101" s="296"/>
      <c r="K101" s="296"/>
      <c r="L101" s="296"/>
      <c r="M101" s="296"/>
      <c r="N101" s="290"/>
      <c r="O101" s="290"/>
      <c r="P101" s="296"/>
      <c r="Q101" s="298"/>
      <c r="U101" s="294"/>
      <c r="V101" s="294"/>
      <c r="W101" s="294" t="str">
        <f>IFERROR((VLOOKUP($V$9:$V$242,$C$9:$D$228,2,FALSE)),"")</f>
        <v/>
      </c>
      <c r="X101" s="294" t="str">
        <f>IFERROR((VLOOKUP(W101:W352,$D$9:$F$228,2,FALSE)),"")</f>
        <v/>
      </c>
      <c r="Y101" s="294"/>
      <c r="Z101" s="294"/>
      <c r="AA101" s="294"/>
      <c r="AB101" s="21"/>
      <c r="AC101" s="295"/>
    </row>
    <row r="102" spans="1:29" s="12" customFormat="1" ht="20.100000000000001" customHeight="1" x14ac:dyDescent="0.2">
      <c r="A102" s="300"/>
      <c r="B102" s="296"/>
      <c r="C102" s="296"/>
      <c r="D102" s="296"/>
      <c r="E102" s="296"/>
      <c r="F102" s="290"/>
      <c r="G102" s="290"/>
      <c r="H102" s="296"/>
      <c r="I102" s="296"/>
      <c r="J102" s="296"/>
      <c r="K102" s="296"/>
      <c r="L102" s="296"/>
      <c r="M102" s="296"/>
      <c r="N102" s="290"/>
      <c r="O102" s="290"/>
      <c r="P102" s="296"/>
      <c r="Q102" s="298"/>
      <c r="U102" s="294"/>
      <c r="V102" s="294"/>
      <c r="W102" s="294"/>
      <c r="X102" s="294"/>
      <c r="Y102" s="294"/>
      <c r="Z102" s="294"/>
      <c r="AA102" s="294"/>
      <c r="AB102" s="21"/>
      <c r="AC102" s="295"/>
    </row>
    <row r="103" spans="1:29" s="12" customFormat="1" ht="20.100000000000001" customHeight="1" x14ac:dyDescent="0.2">
      <c r="A103" s="300">
        <v>48</v>
      </c>
      <c r="B103" s="296"/>
      <c r="C103" s="296"/>
      <c r="D103" s="296"/>
      <c r="E103" s="296"/>
      <c r="F103" s="290"/>
      <c r="G103" s="290"/>
      <c r="H103" s="296"/>
      <c r="I103" s="296"/>
      <c r="J103" s="296"/>
      <c r="K103" s="296"/>
      <c r="L103" s="296"/>
      <c r="M103" s="296"/>
      <c r="N103" s="290"/>
      <c r="O103" s="290"/>
      <c r="P103" s="296"/>
      <c r="Q103" s="298"/>
      <c r="U103" s="294"/>
      <c r="V103" s="294"/>
      <c r="W103" s="294" t="str">
        <f>IFERROR((VLOOKUP($V$9:$V$242,$C$9:$D$228,2,FALSE)),"")</f>
        <v/>
      </c>
      <c r="X103" s="294" t="str">
        <f>IFERROR((VLOOKUP(W103:W354,$D$9:$F$228,2,FALSE)),"")</f>
        <v/>
      </c>
      <c r="Y103" s="294"/>
      <c r="Z103" s="294"/>
      <c r="AA103" s="294"/>
      <c r="AB103" s="21"/>
      <c r="AC103" s="295"/>
    </row>
    <row r="104" spans="1:29" s="12" customFormat="1" ht="20.100000000000001" customHeight="1" x14ac:dyDescent="0.2">
      <c r="A104" s="300"/>
      <c r="B104" s="296"/>
      <c r="C104" s="296"/>
      <c r="D104" s="296"/>
      <c r="E104" s="296"/>
      <c r="F104" s="290"/>
      <c r="G104" s="290"/>
      <c r="H104" s="296"/>
      <c r="I104" s="296"/>
      <c r="J104" s="296"/>
      <c r="K104" s="296"/>
      <c r="L104" s="296"/>
      <c r="M104" s="296"/>
      <c r="N104" s="290"/>
      <c r="O104" s="290"/>
      <c r="P104" s="296"/>
      <c r="Q104" s="298"/>
      <c r="U104" s="294"/>
      <c r="V104" s="294"/>
      <c r="W104" s="294"/>
      <c r="X104" s="294"/>
      <c r="Y104" s="294"/>
      <c r="Z104" s="294"/>
      <c r="AA104" s="294"/>
      <c r="AB104" s="21"/>
      <c r="AC104" s="295"/>
    </row>
    <row r="105" spans="1:29" s="12" customFormat="1" ht="20.100000000000001" customHeight="1" x14ac:dyDescent="0.2">
      <c r="A105" s="300">
        <v>49</v>
      </c>
      <c r="B105" s="296"/>
      <c r="C105" s="296"/>
      <c r="D105" s="296"/>
      <c r="E105" s="296"/>
      <c r="F105" s="290"/>
      <c r="G105" s="290"/>
      <c r="H105" s="296"/>
      <c r="I105" s="296"/>
      <c r="J105" s="296"/>
      <c r="K105" s="296"/>
      <c r="L105" s="296"/>
      <c r="M105" s="296"/>
      <c r="N105" s="290"/>
      <c r="O105" s="290"/>
      <c r="P105" s="296"/>
      <c r="Q105" s="298"/>
      <c r="U105" s="294"/>
      <c r="V105" s="294"/>
      <c r="W105" s="294" t="str">
        <f>IFERROR((VLOOKUP($V$9:$V$242,$C$9:$D$228,2,FALSE)),"")</f>
        <v/>
      </c>
      <c r="X105" s="294" t="str">
        <f>IFERROR((VLOOKUP(W105:W356,$D$9:$F$228,2,FALSE)),"")</f>
        <v/>
      </c>
      <c r="Y105" s="294"/>
      <c r="Z105" s="294"/>
      <c r="AA105" s="294"/>
      <c r="AB105" s="21"/>
      <c r="AC105" s="295"/>
    </row>
    <row r="106" spans="1:29" s="12" customFormat="1" ht="20.100000000000001" customHeight="1" x14ac:dyDescent="0.2">
      <c r="A106" s="300"/>
      <c r="B106" s="296"/>
      <c r="C106" s="296"/>
      <c r="D106" s="296"/>
      <c r="E106" s="296"/>
      <c r="F106" s="290"/>
      <c r="G106" s="290"/>
      <c r="H106" s="296"/>
      <c r="I106" s="296"/>
      <c r="J106" s="296"/>
      <c r="K106" s="296"/>
      <c r="L106" s="296"/>
      <c r="M106" s="296"/>
      <c r="N106" s="290"/>
      <c r="O106" s="290"/>
      <c r="P106" s="296"/>
      <c r="Q106" s="298"/>
      <c r="U106" s="294"/>
      <c r="V106" s="294"/>
      <c r="W106" s="294"/>
      <c r="X106" s="294"/>
      <c r="Y106" s="294"/>
      <c r="Z106" s="294"/>
      <c r="AA106" s="294"/>
      <c r="AB106" s="21"/>
      <c r="AC106" s="295"/>
    </row>
    <row r="107" spans="1:29" s="12" customFormat="1" ht="20.100000000000001" customHeight="1" x14ac:dyDescent="0.2">
      <c r="A107" s="300">
        <v>50</v>
      </c>
      <c r="B107" s="296"/>
      <c r="C107" s="296"/>
      <c r="D107" s="296"/>
      <c r="E107" s="296"/>
      <c r="F107" s="290"/>
      <c r="G107" s="290"/>
      <c r="H107" s="296"/>
      <c r="I107" s="296"/>
      <c r="J107" s="296"/>
      <c r="K107" s="296"/>
      <c r="L107" s="296"/>
      <c r="M107" s="296"/>
      <c r="N107" s="290"/>
      <c r="O107" s="290"/>
      <c r="P107" s="296"/>
      <c r="Q107" s="298"/>
      <c r="U107" s="294"/>
      <c r="V107" s="294"/>
      <c r="W107" s="294" t="str">
        <f>IFERROR((VLOOKUP($V$9:$V$242,$C$9:$D$228,2,FALSE)),"")</f>
        <v/>
      </c>
      <c r="X107" s="294" t="str">
        <f>IFERROR((VLOOKUP(W107:W358,$D$9:$F$228,2,FALSE)),"")</f>
        <v/>
      </c>
      <c r="Y107" s="294"/>
      <c r="Z107" s="294"/>
      <c r="AA107" s="294"/>
      <c r="AB107" s="21"/>
      <c r="AC107" s="295"/>
    </row>
    <row r="108" spans="1:29" s="12" customFormat="1" ht="20.100000000000001" customHeight="1" x14ac:dyDescent="0.2">
      <c r="A108" s="300"/>
      <c r="B108" s="296"/>
      <c r="C108" s="296"/>
      <c r="D108" s="296"/>
      <c r="E108" s="296"/>
      <c r="F108" s="290"/>
      <c r="G108" s="290"/>
      <c r="H108" s="296"/>
      <c r="I108" s="296"/>
      <c r="J108" s="296"/>
      <c r="K108" s="296"/>
      <c r="L108" s="296"/>
      <c r="M108" s="296"/>
      <c r="N108" s="290"/>
      <c r="O108" s="290"/>
      <c r="P108" s="296"/>
      <c r="Q108" s="298"/>
      <c r="U108" s="294"/>
      <c r="V108" s="294"/>
      <c r="W108" s="294"/>
      <c r="X108" s="294"/>
      <c r="Y108" s="294"/>
      <c r="Z108" s="294"/>
      <c r="AA108" s="294"/>
      <c r="AB108" s="21"/>
      <c r="AC108" s="295"/>
    </row>
    <row r="109" spans="1:29" s="12" customFormat="1" ht="20.100000000000001" customHeight="1" x14ac:dyDescent="0.2">
      <c r="A109" s="300">
        <v>51</v>
      </c>
      <c r="B109" s="296"/>
      <c r="C109" s="296"/>
      <c r="D109" s="296"/>
      <c r="E109" s="296"/>
      <c r="F109" s="290"/>
      <c r="G109" s="290"/>
      <c r="H109" s="296"/>
      <c r="I109" s="296"/>
      <c r="J109" s="296"/>
      <c r="K109" s="296"/>
      <c r="L109" s="296"/>
      <c r="M109" s="296"/>
      <c r="N109" s="290"/>
      <c r="O109" s="290"/>
      <c r="P109" s="296"/>
      <c r="Q109" s="298"/>
      <c r="U109" s="294"/>
      <c r="V109" s="294"/>
      <c r="W109" s="294" t="str">
        <f>IFERROR((VLOOKUP($V$9:$V$242,$C$9:$D$228,2,FALSE)),"")</f>
        <v/>
      </c>
      <c r="X109" s="294" t="str">
        <f>IFERROR((VLOOKUP(W109:W360,$D$9:$F$228,2,FALSE)),"")</f>
        <v/>
      </c>
      <c r="Y109" s="294"/>
      <c r="Z109" s="294"/>
      <c r="AA109" s="294"/>
      <c r="AB109" s="21"/>
      <c r="AC109" s="295"/>
    </row>
    <row r="110" spans="1:29" s="12" customFormat="1" ht="20.100000000000001" customHeight="1" x14ac:dyDescent="0.2">
      <c r="A110" s="300"/>
      <c r="B110" s="296"/>
      <c r="C110" s="296"/>
      <c r="D110" s="296"/>
      <c r="E110" s="296"/>
      <c r="F110" s="290"/>
      <c r="G110" s="290"/>
      <c r="H110" s="296"/>
      <c r="I110" s="296"/>
      <c r="J110" s="296"/>
      <c r="K110" s="296"/>
      <c r="L110" s="296"/>
      <c r="M110" s="296"/>
      <c r="N110" s="290"/>
      <c r="O110" s="290"/>
      <c r="P110" s="296"/>
      <c r="Q110" s="298"/>
      <c r="U110" s="294"/>
      <c r="V110" s="294"/>
      <c r="W110" s="294"/>
      <c r="X110" s="294"/>
      <c r="Y110" s="294"/>
      <c r="Z110" s="294"/>
      <c r="AA110" s="294"/>
      <c r="AB110" s="21"/>
      <c r="AC110" s="295"/>
    </row>
    <row r="111" spans="1:29" s="12" customFormat="1" ht="20.100000000000001" customHeight="1" x14ac:dyDescent="0.2">
      <c r="A111" s="300">
        <v>52</v>
      </c>
      <c r="B111" s="296"/>
      <c r="C111" s="296"/>
      <c r="D111" s="296"/>
      <c r="E111" s="296"/>
      <c r="F111" s="290"/>
      <c r="G111" s="290"/>
      <c r="H111" s="296"/>
      <c r="I111" s="296"/>
      <c r="J111" s="296"/>
      <c r="K111" s="296"/>
      <c r="L111" s="296"/>
      <c r="M111" s="296"/>
      <c r="N111" s="290"/>
      <c r="O111" s="290"/>
      <c r="P111" s="296"/>
      <c r="Q111" s="298"/>
      <c r="U111" s="294"/>
      <c r="V111" s="294"/>
      <c r="W111" s="294" t="str">
        <f>IFERROR((VLOOKUP($V$9:$V$242,$C$9:$D$228,2,FALSE)),"")</f>
        <v/>
      </c>
      <c r="X111" s="294" t="str">
        <f>IFERROR((VLOOKUP(W111:W362,$D$9:$F$228,2,FALSE)),"")</f>
        <v/>
      </c>
      <c r="Y111" s="294"/>
      <c r="Z111" s="294"/>
      <c r="AA111" s="294"/>
      <c r="AB111" s="21"/>
      <c r="AC111" s="295"/>
    </row>
    <row r="112" spans="1:29" s="12" customFormat="1" ht="20.100000000000001" customHeight="1" x14ac:dyDescent="0.2">
      <c r="A112" s="300"/>
      <c r="B112" s="296"/>
      <c r="C112" s="296"/>
      <c r="D112" s="296"/>
      <c r="E112" s="296"/>
      <c r="F112" s="290"/>
      <c r="G112" s="290"/>
      <c r="H112" s="296"/>
      <c r="I112" s="296"/>
      <c r="J112" s="296"/>
      <c r="K112" s="296"/>
      <c r="L112" s="296"/>
      <c r="M112" s="296"/>
      <c r="N112" s="290"/>
      <c r="O112" s="290"/>
      <c r="P112" s="296"/>
      <c r="Q112" s="298"/>
      <c r="U112" s="294"/>
      <c r="V112" s="294"/>
      <c r="W112" s="294"/>
      <c r="X112" s="294"/>
      <c r="Y112" s="294"/>
      <c r="Z112" s="294"/>
      <c r="AA112" s="294"/>
      <c r="AB112" s="21"/>
      <c r="AC112" s="295"/>
    </row>
    <row r="113" spans="1:29" s="12" customFormat="1" ht="20.100000000000001" customHeight="1" x14ac:dyDescent="0.2">
      <c r="A113" s="300">
        <v>53</v>
      </c>
      <c r="B113" s="296"/>
      <c r="C113" s="296"/>
      <c r="D113" s="296"/>
      <c r="E113" s="296"/>
      <c r="F113" s="290"/>
      <c r="G113" s="290"/>
      <c r="H113" s="296"/>
      <c r="I113" s="296"/>
      <c r="J113" s="296"/>
      <c r="K113" s="296"/>
      <c r="L113" s="296"/>
      <c r="M113" s="296"/>
      <c r="N113" s="290"/>
      <c r="O113" s="290"/>
      <c r="P113" s="296"/>
      <c r="Q113" s="298"/>
      <c r="U113" s="294"/>
      <c r="V113" s="294"/>
      <c r="W113" s="294" t="str">
        <f>IFERROR((VLOOKUP($V$9:$V$242,$C$9:$D$228,2,FALSE)),"")</f>
        <v/>
      </c>
      <c r="X113" s="294" t="str">
        <f>IFERROR((VLOOKUP(W113:W364,$D$9:$F$228,2,FALSE)),"")</f>
        <v/>
      </c>
      <c r="Y113" s="294"/>
      <c r="Z113" s="294"/>
      <c r="AA113" s="294"/>
      <c r="AB113" s="21"/>
      <c r="AC113" s="295"/>
    </row>
    <row r="114" spans="1:29" s="12" customFormat="1" ht="20.100000000000001" customHeight="1" x14ac:dyDescent="0.2">
      <c r="A114" s="300"/>
      <c r="B114" s="296"/>
      <c r="C114" s="296"/>
      <c r="D114" s="296"/>
      <c r="E114" s="296"/>
      <c r="F114" s="290"/>
      <c r="G114" s="290"/>
      <c r="H114" s="296"/>
      <c r="I114" s="296"/>
      <c r="J114" s="296"/>
      <c r="K114" s="296"/>
      <c r="L114" s="296"/>
      <c r="M114" s="296"/>
      <c r="N114" s="290"/>
      <c r="O114" s="290"/>
      <c r="P114" s="296"/>
      <c r="Q114" s="298"/>
      <c r="U114" s="294"/>
      <c r="V114" s="294"/>
      <c r="W114" s="294"/>
      <c r="X114" s="294"/>
      <c r="Y114" s="294"/>
      <c r="Z114" s="294"/>
      <c r="AA114" s="294"/>
      <c r="AB114" s="21"/>
      <c r="AC114" s="295"/>
    </row>
    <row r="115" spans="1:29" s="12" customFormat="1" ht="20.100000000000001" customHeight="1" x14ac:dyDescent="0.2">
      <c r="A115" s="300">
        <v>54</v>
      </c>
      <c r="B115" s="296"/>
      <c r="C115" s="296"/>
      <c r="D115" s="296"/>
      <c r="E115" s="296"/>
      <c r="F115" s="290"/>
      <c r="G115" s="290"/>
      <c r="H115" s="296"/>
      <c r="I115" s="296"/>
      <c r="J115" s="296"/>
      <c r="K115" s="296"/>
      <c r="L115" s="296"/>
      <c r="M115" s="296"/>
      <c r="N115" s="290"/>
      <c r="O115" s="290"/>
      <c r="P115" s="296"/>
      <c r="Q115" s="298"/>
      <c r="U115" s="294"/>
      <c r="V115" s="294"/>
      <c r="W115" s="294" t="str">
        <f>IFERROR((VLOOKUP($V$9:$V$242,$C$9:$D$228,2,FALSE)),"")</f>
        <v/>
      </c>
      <c r="X115" s="294" t="str">
        <f>IFERROR((VLOOKUP(W115:W366,$D$9:$F$228,2,FALSE)),"")</f>
        <v/>
      </c>
      <c r="Y115" s="294"/>
      <c r="Z115" s="294"/>
      <c r="AA115" s="294"/>
      <c r="AB115" s="21"/>
      <c r="AC115" s="295"/>
    </row>
    <row r="116" spans="1:29" s="12" customFormat="1" ht="20.100000000000001" customHeight="1" x14ac:dyDescent="0.2">
      <c r="A116" s="300"/>
      <c r="B116" s="296"/>
      <c r="C116" s="296"/>
      <c r="D116" s="296"/>
      <c r="E116" s="296"/>
      <c r="F116" s="290"/>
      <c r="G116" s="290"/>
      <c r="H116" s="296"/>
      <c r="I116" s="296"/>
      <c r="J116" s="296"/>
      <c r="K116" s="296"/>
      <c r="L116" s="296"/>
      <c r="M116" s="296"/>
      <c r="N116" s="290"/>
      <c r="O116" s="290"/>
      <c r="P116" s="296"/>
      <c r="Q116" s="298"/>
      <c r="U116" s="294"/>
      <c r="V116" s="294"/>
      <c r="W116" s="294"/>
      <c r="X116" s="294"/>
      <c r="Y116" s="294"/>
      <c r="Z116" s="294"/>
      <c r="AA116" s="294"/>
      <c r="AB116" s="21"/>
      <c r="AC116" s="295"/>
    </row>
    <row r="117" spans="1:29" s="12" customFormat="1" ht="20.100000000000001" customHeight="1" x14ac:dyDescent="0.2">
      <c r="A117" s="300">
        <v>55</v>
      </c>
      <c r="B117" s="296"/>
      <c r="C117" s="296"/>
      <c r="D117" s="296"/>
      <c r="E117" s="296"/>
      <c r="F117" s="290"/>
      <c r="G117" s="290"/>
      <c r="H117" s="296"/>
      <c r="I117" s="296"/>
      <c r="J117" s="296"/>
      <c r="K117" s="296"/>
      <c r="L117" s="296"/>
      <c r="M117" s="296"/>
      <c r="N117" s="290"/>
      <c r="O117" s="290"/>
      <c r="P117" s="296"/>
      <c r="Q117" s="298"/>
      <c r="U117" s="294"/>
      <c r="V117" s="294"/>
      <c r="W117" s="294" t="str">
        <f>IFERROR((VLOOKUP($V$9:$V$242,$C$9:$D$228,2,FALSE)),"")</f>
        <v/>
      </c>
      <c r="X117" s="294" t="str">
        <f>IFERROR((VLOOKUP(W117:W368,$D$9:$F$228,2,FALSE)),"")</f>
        <v/>
      </c>
      <c r="Y117" s="294"/>
      <c r="Z117" s="294"/>
      <c r="AA117" s="294"/>
      <c r="AB117" s="21"/>
      <c r="AC117" s="295"/>
    </row>
    <row r="118" spans="1:29" s="12" customFormat="1" ht="20.100000000000001" customHeight="1" x14ac:dyDescent="0.2">
      <c r="A118" s="300"/>
      <c r="B118" s="296"/>
      <c r="C118" s="296"/>
      <c r="D118" s="296"/>
      <c r="E118" s="296"/>
      <c r="F118" s="290"/>
      <c r="G118" s="290"/>
      <c r="H118" s="296"/>
      <c r="I118" s="296"/>
      <c r="J118" s="296"/>
      <c r="K118" s="296"/>
      <c r="L118" s="296"/>
      <c r="M118" s="296"/>
      <c r="N118" s="290"/>
      <c r="O118" s="290"/>
      <c r="P118" s="296"/>
      <c r="Q118" s="298"/>
      <c r="U118" s="294"/>
      <c r="V118" s="294"/>
      <c r="W118" s="294"/>
      <c r="X118" s="294"/>
      <c r="Y118" s="294"/>
      <c r="Z118" s="294"/>
      <c r="AA118" s="294"/>
      <c r="AB118" s="21"/>
      <c r="AC118" s="295"/>
    </row>
    <row r="119" spans="1:29" s="12" customFormat="1" ht="20.100000000000001" customHeight="1" x14ac:dyDescent="0.2">
      <c r="A119" s="300">
        <v>56</v>
      </c>
      <c r="B119" s="296"/>
      <c r="C119" s="296"/>
      <c r="D119" s="296"/>
      <c r="E119" s="296"/>
      <c r="F119" s="290"/>
      <c r="G119" s="290"/>
      <c r="H119" s="296"/>
      <c r="I119" s="296"/>
      <c r="J119" s="296"/>
      <c r="K119" s="296"/>
      <c r="L119" s="296"/>
      <c r="M119" s="296"/>
      <c r="N119" s="290"/>
      <c r="O119" s="290"/>
      <c r="P119" s="296"/>
      <c r="Q119" s="298"/>
      <c r="U119" s="294"/>
      <c r="V119" s="294"/>
      <c r="W119" s="294" t="str">
        <f>IFERROR((VLOOKUP($V$9:$V$242,$C$9:$D$228,2,FALSE)),"")</f>
        <v/>
      </c>
      <c r="X119" s="294" t="str">
        <f>IFERROR((VLOOKUP(W119:W370,$D$9:$F$228,2,FALSE)),"")</f>
        <v/>
      </c>
      <c r="Y119" s="294"/>
      <c r="Z119" s="294"/>
      <c r="AA119" s="294"/>
      <c r="AB119" s="21"/>
      <c r="AC119" s="295"/>
    </row>
    <row r="120" spans="1:29" s="12" customFormat="1" ht="20.100000000000001" customHeight="1" x14ac:dyDescent="0.2">
      <c r="A120" s="300"/>
      <c r="B120" s="296"/>
      <c r="C120" s="296"/>
      <c r="D120" s="296"/>
      <c r="E120" s="296"/>
      <c r="F120" s="290"/>
      <c r="G120" s="290"/>
      <c r="H120" s="296"/>
      <c r="I120" s="296"/>
      <c r="J120" s="296"/>
      <c r="K120" s="296"/>
      <c r="L120" s="296"/>
      <c r="M120" s="296"/>
      <c r="N120" s="290"/>
      <c r="O120" s="290"/>
      <c r="P120" s="296"/>
      <c r="Q120" s="298"/>
      <c r="U120" s="294"/>
      <c r="V120" s="294"/>
      <c r="W120" s="294"/>
      <c r="X120" s="294"/>
      <c r="Y120" s="294"/>
      <c r="Z120" s="294"/>
      <c r="AA120" s="294"/>
      <c r="AB120" s="21"/>
      <c r="AC120" s="295"/>
    </row>
    <row r="121" spans="1:29" s="12" customFormat="1" ht="20.100000000000001" customHeight="1" x14ac:dyDescent="0.2">
      <c r="A121" s="300">
        <v>57</v>
      </c>
      <c r="B121" s="296"/>
      <c r="C121" s="296"/>
      <c r="D121" s="296"/>
      <c r="E121" s="296"/>
      <c r="F121" s="290"/>
      <c r="G121" s="290"/>
      <c r="H121" s="296"/>
      <c r="I121" s="296"/>
      <c r="J121" s="296"/>
      <c r="K121" s="296"/>
      <c r="L121" s="296"/>
      <c r="M121" s="296"/>
      <c r="N121" s="290"/>
      <c r="O121" s="290"/>
      <c r="P121" s="296"/>
      <c r="Q121" s="298"/>
      <c r="U121" s="294"/>
      <c r="V121" s="294"/>
      <c r="W121" s="294" t="str">
        <f>IFERROR((VLOOKUP($V$9:$V$242,$C$9:$D$228,2,FALSE)),"")</f>
        <v/>
      </c>
      <c r="X121" s="294" t="str">
        <f>IFERROR((VLOOKUP(W121:W372,$D$9:$F$228,2,FALSE)),"")</f>
        <v/>
      </c>
      <c r="Y121" s="294"/>
      <c r="Z121" s="294"/>
      <c r="AA121" s="294"/>
      <c r="AB121" s="21"/>
      <c r="AC121" s="295"/>
    </row>
    <row r="122" spans="1:29" s="12" customFormat="1" ht="20.100000000000001" customHeight="1" x14ac:dyDescent="0.2">
      <c r="A122" s="300"/>
      <c r="B122" s="296"/>
      <c r="C122" s="296"/>
      <c r="D122" s="296"/>
      <c r="E122" s="296"/>
      <c r="F122" s="290"/>
      <c r="G122" s="290"/>
      <c r="H122" s="296"/>
      <c r="I122" s="296"/>
      <c r="J122" s="296"/>
      <c r="K122" s="296"/>
      <c r="L122" s="296"/>
      <c r="M122" s="296"/>
      <c r="N122" s="290"/>
      <c r="O122" s="290"/>
      <c r="P122" s="296"/>
      <c r="Q122" s="298"/>
      <c r="U122" s="294"/>
      <c r="V122" s="294"/>
      <c r="W122" s="294"/>
      <c r="X122" s="294"/>
      <c r="Y122" s="294"/>
      <c r="Z122" s="294"/>
      <c r="AA122" s="294"/>
      <c r="AB122" s="21"/>
      <c r="AC122" s="295"/>
    </row>
    <row r="123" spans="1:29" s="12" customFormat="1" ht="20.100000000000001" customHeight="1" x14ac:dyDescent="0.2">
      <c r="A123" s="300">
        <v>58</v>
      </c>
      <c r="B123" s="296"/>
      <c r="C123" s="296"/>
      <c r="D123" s="296"/>
      <c r="E123" s="296"/>
      <c r="F123" s="290"/>
      <c r="G123" s="290"/>
      <c r="H123" s="296"/>
      <c r="I123" s="296"/>
      <c r="J123" s="296"/>
      <c r="K123" s="296"/>
      <c r="L123" s="296"/>
      <c r="M123" s="296"/>
      <c r="N123" s="290"/>
      <c r="O123" s="290"/>
      <c r="P123" s="296"/>
      <c r="Q123" s="298"/>
      <c r="U123" s="294"/>
      <c r="V123" s="294"/>
      <c r="W123" s="294" t="str">
        <f>IFERROR((VLOOKUP($V$9:$V$242,$C$9:$D$228,2,FALSE)),"")</f>
        <v/>
      </c>
      <c r="X123" s="294" t="str">
        <f>IFERROR((VLOOKUP(W123:W374,$D$9:$F$228,2,FALSE)),"")</f>
        <v/>
      </c>
      <c r="Y123" s="294"/>
      <c r="Z123" s="294"/>
      <c r="AA123" s="294"/>
      <c r="AB123" s="21"/>
      <c r="AC123" s="295"/>
    </row>
    <row r="124" spans="1:29" s="12" customFormat="1" ht="20.100000000000001" customHeight="1" x14ac:dyDescent="0.2">
      <c r="A124" s="300"/>
      <c r="B124" s="296"/>
      <c r="C124" s="296"/>
      <c r="D124" s="296"/>
      <c r="E124" s="296"/>
      <c r="F124" s="290"/>
      <c r="G124" s="290"/>
      <c r="H124" s="296"/>
      <c r="I124" s="296"/>
      <c r="J124" s="296"/>
      <c r="K124" s="296"/>
      <c r="L124" s="296"/>
      <c r="M124" s="296"/>
      <c r="N124" s="290"/>
      <c r="O124" s="290"/>
      <c r="P124" s="296"/>
      <c r="Q124" s="298"/>
      <c r="U124" s="294"/>
      <c r="V124" s="294"/>
      <c r="W124" s="294"/>
      <c r="X124" s="294"/>
      <c r="Y124" s="294"/>
      <c r="Z124" s="294"/>
      <c r="AA124" s="294"/>
      <c r="AB124" s="21"/>
      <c r="AC124" s="295"/>
    </row>
    <row r="125" spans="1:29" s="12" customFormat="1" ht="20.100000000000001" customHeight="1" x14ac:dyDescent="0.2">
      <c r="A125" s="300">
        <v>59</v>
      </c>
      <c r="B125" s="296"/>
      <c r="C125" s="296"/>
      <c r="D125" s="296"/>
      <c r="E125" s="296"/>
      <c r="F125" s="290"/>
      <c r="G125" s="290"/>
      <c r="H125" s="296"/>
      <c r="I125" s="296"/>
      <c r="J125" s="296"/>
      <c r="K125" s="296"/>
      <c r="L125" s="296"/>
      <c r="M125" s="296"/>
      <c r="N125" s="290"/>
      <c r="O125" s="290"/>
      <c r="P125" s="296"/>
      <c r="Q125" s="298"/>
      <c r="U125" s="294"/>
      <c r="V125" s="294"/>
      <c r="W125" s="294" t="str">
        <f>IFERROR((VLOOKUP($V$9:$V$242,$C$9:$D$228,2,FALSE)),"")</f>
        <v/>
      </c>
      <c r="X125" s="294" t="str">
        <f>IFERROR((VLOOKUP(W125:W376,$D$9:$F$228,2,FALSE)),"")</f>
        <v/>
      </c>
      <c r="Y125" s="294"/>
      <c r="Z125" s="294"/>
      <c r="AA125" s="294"/>
      <c r="AB125" s="21"/>
      <c r="AC125" s="295"/>
    </row>
    <row r="126" spans="1:29" s="12" customFormat="1" ht="20.100000000000001" customHeight="1" x14ac:dyDescent="0.2">
      <c r="A126" s="300"/>
      <c r="B126" s="296"/>
      <c r="C126" s="296"/>
      <c r="D126" s="296"/>
      <c r="E126" s="296"/>
      <c r="F126" s="290"/>
      <c r="G126" s="290"/>
      <c r="H126" s="296"/>
      <c r="I126" s="296"/>
      <c r="J126" s="296"/>
      <c r="K126" s="296"/>
      <c r="L126" s="296"/>
      <c r="M126" s="296"/>
      <c r="N126" s="290"/>
      <c r="O126" s="290"/>
      <c r="P126" s="296"/>
      <c r="Q126" s="298"/>
      <c r="U126" s="294"/>
      <c r="V126" s="294"/>
      <c r="W126" s="294"/>
      <c r="X126" s="294"/>
      <c r="Y126" s="294"/>
      <c r="Z126" s="294"/>
      <c r="AA126" s="294"/>
      <c r="AB126" s="21"/>
      <c r="AC126" s="295"/>
    </row>
    <row r="127" spans="1:29" s="12" customFormat="1" ht="20.100000000000001" customHeight="1" x14ac:dyDescent="0.2">
      <c r="A127" s="300">
        <v>60</v>
      </c>
      <c r="B127" s="296"/>
      <c r="C127" s="296"/>
      <c r="D127" s="296"/>
      <c r="E127" s="296"/>
      <c r="F127" s="290"/>
      <c r="G127" s="290"/>
      <c r="H127" s="296"/>
      <c r="I127" s="296"/>
      <c r="J127" s="296"/>
      <c r="K127" s="296"/>
      <c r="L127" s="296"/>
      <c r="M127" s="296"/>
      <c r="N127" s="290"/>
      <c r="O127" s="290"/>
      <c r="P127" s="296"/>
      <c r="Q127" s="298"/>
      <c r="U127" s="294"/>
      <c r="V127" s="294"/>
      <c r="W127" s="294" t="str">
        <f>IFERROR((VLOOKUP($V$9:$V$242,$C$9:$D$228,2,FALSE)),"")</f>
        <v/>
      </c>
      <c r="X127" s="294" t="str">
        <f>IFERROR((VLOOKUP(W127:W378,$D$9:$F$228,2,FALSE)),"")</f>
        <v/>
      </c>
      <c r="Y127" s="294"/>
      <c r="Z127" s="294"/>
      <c r="AA127" s="294"/>
      <c r="AB127" s="21"/>
      <c r="AC127" s="295"/>
    </row>
    <row r="128" spans="1:29" s="12" customFormat="1" ht="20.100000000000001" customHeight="1" x14ac:dyDescent="0.2">
      <c r="A128" s="300"/>
      <c r="B128" s="296"/>
      <c r="C128" s="296"/>
      <c r="D128" s="296"/>
      <c r="E128" s="296"/>
      <c r="F128" s="290"/>
      <c r="G128" s="290"/>
      <c r="H128" s="296"/>
      <c r="I128" s="296"/>
      <c r="J128" s="296"/>
      <c r="K128" s="296"/>
      <c r="L128" s="296"/>
      <c r="M128" s="296"/>
      <c r="N128" s="290"/>
      <c r="O128" s="290"/>
      <c r="P128" s="296"/>
      <c r="Q128" s="298"/>
      <c r="U128" s="294"/>
      <c r="V128" s="294"/>
      <c r="W128" s="294"/>
      <c r="X128" s="294"/>
      <c r="Y128" s="294"/>
      <c r="Z128" s="294"/>
      <c r="AA128" s="294"/>
      <c r="AB128" s="21"/>
      <c r="AC128" s="295"/>
    </row>
    <row r="129" spans="1:29" s="12" customFormat="1" ht="20.100000000000001" customHeight="1" x14ac:dyDescent="0.2">
      <c r="A129" s="300">
        <v>61</v>
      </c>
      <c r="B129" s="296"/>
      <c r="C129" s="296"/>
      <c r="D129" s="296"/>
      <c r="E129" s="296"/>
      <c r="F129" s="290"/>
      <c r="G129" s="290"/>
      <c r="H129" s="296"/>
      <c r="I129" s="296"/>
      <c r="J129" s="296"/>
      <c r="K129" s="296"/>
      <c r="L129" s="296"/>
      <c r="M129" s="296"/>
      <c r="N129" s="290"/>
      <c r="O129" s="290"/>
      <c r="P129" s="296"/>
      <c r="Q129" s="298"/>
      <c r="U129" s="294"/>
      <c r="V129" s="294"/>
      <c r="W129" s="294" t="str">
        <f>IFERROR((VLOOKUP($V$9:$V$242,$C$9:$D$228,2,FALSE)),"")</f>
        <v/>
      </c>
      <c r="X129" s="294" t="str">
        <f>IFERROR((VLOOKUP(W129:W380,$D$9:$F$228,2,FALSE)),"")</f>
        <v/>
      </c>
      <c r="Y129" s="294"/>
      <c r="Z129" s="294"/>
      <c r="AA129" s="294"/>
      <c r="AB129" s="21"/>
      <c r="AC129" s="295"/>
    </row>
    <row r="130" spans="1:29" s="12" customFormat="1" ht="20.100000000000001" customHeight="1" x14ac:dyDescent="0.2">
      <c r="A130" s="300"/>
      <c r="B130" s="296"/>
      <c r="C130" s="296"/>
      <c r="D130" s="296"/>
      <c r="E130" s="296"/>
      <c r="F130" s="290"/>
      <c r="G130" s="290"/>
      <c r="H130" s="296"/>
      <c r="I130" s="296"/>
      <c r="J130" s="296"/>
      <c r="K130" s="296"/>
      <c r="L130" s="296"/>
      <c r="M130" s="296"/>
      <c r="N130" s="290"/>
      <c r="O130" s="290"/>
      <c r="P130" s="296"/>
      <c r="Q130" s="298"/>
      <c r="U130" s="294"/>
      <c r="V130" s="294"/>
      <c r="W130" s="294"/>
      <c r="X130" s="294"/>
      <c r="Y130" s="294"/>
      <c r="Z130" s="294"/>
      <c r="AA130" s="294"/>
      <c r="AB130" s="21"/>
      <c r="AC130" s="295"/>
    </row>
    <row r="131" spans="1:29" s="12" customFormat="1" ht="20.100000000000001" customHeight="1" x14ac:dyDescent="0.2">
      <c r="A131" s="300">
        <v>62</v>
      </c>
      <c r="B131" s="296"/>
      <c r="C131" s="296"/>
      <c r="D131" s="296"/>
      <c r="E131" s="296"/>
      <c r="F131" s="290"/>
      <c r="G131" s="290"/>
      <c r="H131" s="296"/>
      <c r="I131" s="296"/>
      <c r="J131" s="296"/>
      <c r="K131" s="296"/>
      <c r="L131" s="296"/>
      <c r="M131" s="296"/>
      <c r="N131" s="290"/>
      <c r="O131" s="290"/>
      <c r="P131" s="296"/>
      <c r="Q131" s="298"/>
      <c r="U131" s="294"/>
      <c r="V131" s="294"/>
      <c r="W131" s="294" t="str">
        <f>IFERROR((VLOOKUP($V$9:$V$242,$C$9:$D$228,2,FALSE)),"")</f>
        <v/>
      </c>
      <c r="X131" s="294" t="str">
        <f>IFERROR((VLOOKUP(W131:W382,$D$9:$F$228,2,FALSE)),"")</f>
        <v/>
      </c>
      <c r="Y131" s="294"/>
      <c r="Z131" s="294"/>
      <c r="AA131" s="294"/>
      <c r="AB131" s="21"/>
      <c r="AC131" s="295"/>
    </row>
    <row r="132" spans="1:29" s="12" customFormat="1" ht="20.100000000000001" customHeight="1" x14ac:dyDescent="0.2">
      <c r="A132" s="300"/>
      <c r="B132" s="296"/>
      <c r="C132" s="296"/>
      <c r="D132" s="296"/>
      <c r="E132" s="296"/>
      <c r="F132" s="290"/>
      <c r="G132" s="290"/>
      <c r="H132" s="296"/>
      <c r="I132" s="296"/>
      <c r="J132" s="296"/>
      <c r="K132" s="296"/>
      <c r="L132" s="296"/>
      <c r="M132" s="296"/>
      <c r="N132" s="290"/>
      <c r="O132" s="290"/>
      <c r="P132" s="296"/>
      <c r="Q132" s="298"/>
      <c r="U132" s="294"/>
      <c r="V132" s="294"/>
      <c r="W132" s="294"/>
      <c r="X132" s="294"/>
      <c r="Y132" s="294"/>
      <c r="Z132" s="294"/>
      <c r="AA132" s="294"/>
      <c r="AB132" s="21"/>
      <c r="AC132" s="295"/>
    </row>
    <row r="133" spans="1:29" s="12" customFormat="1" ht="20.100000000000001" customHeight="1" x14ac:dyDescent="0.2">
      <c r="A133" s="300">
        <v>63</v>
      </c>
      <c r="B133" s="296"/>
      <c r="C133" s="296"/>
      <c r="D133" s="296"/>
      <c r="E133" s="296"/>
      <c r="F133" s="290"/>
      <c r="G133" s="290"/>
      <c r="H133" s="296"/>
      <c r="I133" s="296"/>
      <c r="J133" s="296"/>
      <c r="K133" s="296"/>
      <c r="L133" s="296"/>
      <c r="M133" s="296"/>
      <c r="N133" s="290"/>
      <c r="O133" s="290"/>
      <c r="P133" s="296"/>
      <c r="Q133" s="298"/>
      <c r="U133" s="294"/>
      <c r="V133" s="294"/>
      <c r="W133" s="294" t="str">
        <f>IFERROR((VLOOKUP($V$9:$V$242,$C$9:$D$228,2,FALSE)),"")</f>
        <v/>
      </c>
      <c r="X133" s="294" t="str">
        <f>IFERROR((VLOOKUP(W133:W384,$D$9:$F$228,2,FALSE)),"")</f>
        <v/>
      </c>
      <c r="Y133" s="294"/>
      <c r="Z133" s="294"/>
      <c r="AA133" s="294"/>
      <c r="AB133" s="21"/>
      <c r="AC133" s="295"/>
    </row>
    <row r="134" spans="1:29" s="12" customFormat="1" ht="20.100000000000001" customHeight="1" x14ac:dyDescent="0.2">
      <c r="A134" s="300"/>
      <c r="B134" s="296"/>
      <c r="C134" s="296"/>
      <c r="D134" s="296"/>
      <c r="E134" s="296"/>
      <c r="F134" s="290"/>
      <c r="G134" s="290"/>
      <c r="H134" s="296"/>
      <c r="I134" s="296"/>
      <c r="J134" s="296"/>
      <c r="K134" s="296"/>
      <c r="L134" s="296"/>
      <c r="M134" s="296"/>
      <c r="N134" s="290"/>
      <c r="O134" s="290"/>
      <c r="P134" s="296"/>
      <c r="Q134" s="298"/>
      <c r="U134" s="294"/>
      <c r="V134" s="294"/>
      <c r="W134" s="294"/>
      <c r="X134" s="294"/>
      <c r="Y134" s="294"/>
      <c r="Z134" s="294"/>
      <c r="AA134" s="294"/>
      <c r="AB134" s="21"/>
      <c r="AC134" s="295"/>
    </row>
    <row r="135" spans="1:29" s="12" customFormat="1" ht="20.100000000000001" customHeight="1" x14ac:dyDescent="0.2">
      <c r="A135" s="300">
        <v>64</v>
      </c>
      <c r="B135" s="296"/>
      <c r="C135" s="296"/>
      <c r="D135" s="296"/>
      <c r="E135" s="296"/>
      <c r="F135" s="290"/>
      <c r="G135" s="290"/>
      <c r="H135" s="296"/>
      <c r="I135" s="296"/>
      <c r="J135" s="296"/>
      <c r="K135" s="296"/>
      <c r="L135" s="296"/>
      <c r="M135" s="296"/>
      <c r="N135" s="290"/>
      <c r="O135" s="290"/>
      <c r="P135" s="296"/>
      <c r="Q135" s="298"/>
      <c r="U135" s="294"/>
      <c r="V135" s="294"/>
      <c r="W135" s="294" t="str">
        <f>IFERROR((VLOOKUP($V$9:$V$242,$C$9:$D$228,2,FALSE)),"")</f>
        <v/>
      </c>
      <c r="X135" s="294" t="str">
        <f>IFERROR((VLOOKUP(W135:W386,$D$9:$F$228,2,FALSE)),"")</f>
        <v/>
      </c>
      <c r="Y135" s="294"/>
      <c r="Z135" s="294"/>
      <c r="AA135" s="294"/>
      <c r="AB135" s="21"/>
      <c r="AC135" s="295"/>
    </row>
    <row r="136" spans="1:29" s="12" customFormat="1" ht="20.100000000000001" customHeight="1" x14ac:dyDescent="0.2">
      <c r="A136" s="300"/>
      <c r="B136" s="296"/>
      <c r="C136" s="296"/>
      <c r="D136" s="296"/>
      <c r="E136" s="296"/>
      <c r="F136" s="290"/>
      <c r="G136" s="290"/>
      <c r="H136" s="296"/>
      <c r="I136" s="296"/>
      <c r="J136" s="296"/>
      <c r="K136" s="296"/>
      <c r="L136" s="296"/>
      <c r="M136" s="296"/>
      <c r="N136" s="290"/>
      <c r="O136" s="290"/>
      <c r="P136" s="296"/>
      <c r="Q136" s="298"/>
      <c r="U136" s="294"/>
      <c r="V136" s="294"/>
      <c r="W136" s="294"/>
      <c r="X136" s="294"/>
      <c r="Y136" s="294"/>
      <c r="Z136" s="294"/>
      <c r="AA136" s="294"/>
      <c r="AB136" s="21"/>
      <c r="AC136" s="295"/>
    </row>
    <row r="137" spans="1:29" s="12" customFormat="1" ht="20.100000000000001" customHeight="1" x14ac:dyDescent="0.2">
      <c r="A137" s="300">
        <v>65</v>
      </c>
      <c r="B137" s="296"/>
      <c r="C137" s="296"/>
      <c r="D137" s="296"/>
      <c r="E137" s="296"/>
      <c r="F137" s="290"/>
      <c r="G137" s="290"/>
      <c r="H137" s="296"/>
      <c r="I137" s="296"/>
      <c r="J137" s="296"/>
      <c r="K137" s="296"/>
      <c r="L137" s="296"/>
      <c r="M137" s="296"/>
      <c r="N137" s="290"/>
      <c r="O137" s="290"/>
      <c r="P137" s="296"/>
      <c r="Q137" s="298"/>
      <c r="U137" s="294"/>
      <c r="V137" s="294"/>
      <c r="W137" s="294" t="str">
        <f>IFERROR((VLOOKUP($V$9:$V$242,$C$9:$D$228,2,FALSE)),"")</f>
        <v/>
      </c>
      <c r="X137" s="294" t="str">
        <f>IFERROR((VLOOKUP(W137:W388,$D$9:$F$228,2,FALSE)),"")</f>
        <v/>
      </c>
      <c r="Y137" s="294"/>
      <c r="Z137" s="294"/>
      <c r="AA137" s="294"/>
      <c r="AB137" s="21"/>
      <c r="AC137" s="295"/>
    </row>
    <row r="138" spans="1:29" s="12" customFormat="1" ht="19.5" customHeight="1" x14ac:dyDescent="0.2">
      <c r="A138" s="300"/>
      <c r="B138" s="296"/>
      <c r="C138" s="296"/>
      <c r="D138" s="296"/>
      <c r="E138" s="296"/>
      <c r="F138" s="290"/>
      <c r="G138" s="290"/>
      <c r="H138" s="296"/>
      <c r="I138" s="296"/>
      <c r="J138" s="296"/>
      <c r="K138" s="296"/>
      <c r="L138" s="296"/>
      <c r="M138" s="296"/>
      <c r="N138" s="290"/>
      <c r="O138" s="290"/>
      <c r="P138" s="296"/>
      <c r="Q138" s="298"/>
      <c r="U138" s="294"/>
      <c r="V138" s="294"/>
      <c r="W138" s="294"/>
      <c r="X138" s="294"/>
      <c r="Y138" s="294"/>
      <c r="Z138" s="294"/>
      <c r="AA138" s="294"/>
      <c r="AB138" s="21"/>
      <c r="AC138" s="295"/>
    </row>
    <row r="139" spans="1:29" s="12" customFormat="1" ht="20.100000000000001" customHeight="1" x14ac:dyDescent="0.2">
      <c r="A139" s="300">
        <v>66</v>
      </c>
      <c r="B139" s="296"/>
      <c r="C139" s="296"/>
      <c r="D139" s="296"/>
      <c r="E139" s="296"/>
      <c r="F139" s="290"/>
      <c r="G139" s="290"/>
      <c r="H139" s="296"/>
      <c r="I139" s="296"/>
      <c r="J139" s="296"/>
      <c r="K139" s="296"/>
      <c r="L139" s="296"/>
      <c r="M139" s="296"/>
      <c r="N139" s="290"/>
      <c r="O139" s="290"/>
      <c r="P139" s="296"/>
      <c r="Q139" s="298"/>
      <c r="U139" s="294"/>
      <c r="V139" s="294"/>
      <c r="W139" s="294" t="str">
        <f>IFERROR((VLOOKUP($V$9:$V$242,$C$9:$D$228,2,FALSE)),"")</f>
        <v/>
      </c>
      <c r="X139" s="294" t="str">
        <f>IFERROR((VLOOKUP(W139:W390,$D$9:$F$228,2,FALSE)),"")</f>
        <v/>
      </c>
      <c r="Y139" s="294"/>
      <c r="Z139" s="294"/>
      <c r="AA139" s="294"/>
      <c r="AB139" s="21"/>
      <c r="AC139" s="295"/>
    </row>
    <row r="140" spans="1:29" s="12" customFormat="1" ht="20.100000000000001" customHeight="1" x14ac:dyDescent="0.2">
      <c r="A140" s="300"/>
      <c r="B140" s="296"/>
      <c r="C140" s="296"/>
      <c r="D140" s="296"/>
      <c r="E140" s="296"/>
      <c r="F140" s="290"/>
      <c r="G140" s="290"/>
      <c r="H140" s="296"/>
      <c r="I140" s="296"/>
      <c r="J140" s="296"/>
      <c r="K140" s="296"/>
      <c r="L140" s="296"/>
      <c r="M140" s="296"/>
      <c r="N140" s="290"/>
      <c r="O140" s="290"/>
      <c r="P140" s="296"/>
      <c r="Q140" s="298"/>
      <c r="U140" s="294"/>
      <c r="V140" s="294"/>
      <c r="W140" s="294"/>
      <c r="X140" s="294"/>
      <c r="Y140" s="294"/>
      <c r="Z140" s="294"/>
      <c r="AA140" s="294"/>
      <c r="AB140" s="21"/>
      <c r="AC140" s="295"/>
    </row>
    <row r="141" spans="1:29" s="12" customFormat="1" ht="20.100000000000001" customHeight="1" x14ac:dyDescent="0.2">
      <c r="A141" s="300">
        <v>67</v>
      </c>
      <c r="B141" s="296"/>
      <c r="C141" s="296"/>
      <c r="D141" s="296"/>
      <c r="E141" s="296"/>
      <c r="F141" s="290"/>
      <c r="G141" s="290"/>
      <c r="H141" s="296"/>
      <c r="I141" s="296"/>
      <c r="J141" s="296"/>
      <c r="K141" s="296"/>
      <c r="L141" s="296"/>
      <c r="M141" s="296"/>
      <c r="N141" s="290"/>
      <c r="O141" s="290"/>
      <c r="P141" s="296"/>
      <c r="Q141" s="298"/>
      <c r="U141" s="294"/>
      <c r="V141" s="294"/>
      <c r="W141" s="294" t="str">
        <f>IFERROR((VLOOKUP($V$9:$V$242,$C$9:$D$228,2,FALSE)),"")</f>
        <v/>
      </c>
      <c r="X141" s="294" t="str">
        <f>IFERROR((VLOOKUP(W141:W392,$D$9:$F$228,2,FALSE)),"")</f>
        <v/>
      </c>
      <c r="Y141" s="294"/>
      <c r="Z141" s="294"/>
      <c r="AA141" s="294"/>
      <c r="AB141" s="21"/>
      <c r="AC141" s="295"/>
    </row>
    <row r="142" spans="1:29" s="12" customFormat="1" ht="20.100000000000001" customHeight="1" x14ac:dyDescent="0.2">
      <c r="A142" s="300"/>
      <c r="B142" s="296"/>
      <c r="C142" s="296"/>
      <c r="D142" s="296"/>
      <c r="E142" s="296"/>
      <c r="F142" s="290"/>
      <c r="G142" s="290"/>
      <c r="H142" s="296"/>
      <c r="I142" s="296"/>
      <c r="J142" s="296"/>
      <c r="K142" s="296"/>
      <c r="L142" s="296"/>
      <c r="M142" s="296"/>
      <c r="N142" s="290"/>
      <c r="O142" s="290"/>
      <c r="P142" s="296"/>
      <c r="Q142" s="298"/>
      <c r="U142" s="294"/>
      <c r="V142" s="294"/>
      <c r="W142" s="294"/>
      <c r="X142" s="294"/>
      <c r="Y142" s="294"/>
      <c r="Z142" s="294"/>
      <c r="AA142" s="294"/>
      <c r="AB142" s="21"/>
      <c r="AC142" s="295"/>
    </row>
    <row r="143" spans="1:29" s="12" customFormat="1" ht="20.100000000000001" customHeight="1" x14ac:dyDescent="0.2">
      <c r="A143" s="300">
        <v>68</v>
      </c>
      <c r="B143" s="296"/>
      <c r="C143" s="296"/>
      <c r="D143" s="296"/>
      <c r="E143" s="296"/>
      <c r="F143" s="290"/>
      <c r="G143" s="290"/>
      <c r="H143" s="296"/>
      <c r="I143" s="296"/>
      <c r="J143" s="296"/>
      <c r="K143" s="296"/>
      <c r="L143" s="296"/>
      <c r="M143" s="296"/>
      <c r="N143" s="290"/>
      <c r="O143" s="290"/>
      <c r="P143" s="296"/>
      <c r="Q143" s="298"/>
      <c r="U143" s="294"/>
      <c r="V143" s="294"/>
      <c r="W143" s="294" t="str">
        <f>IFERROR((VLOOKUP($V$9:$V$242,$C$9:$D$228,2,FALSE)),"")</f>
        <v/>
      </c>
      <c r="X143" s="294" t="str">
        <f>IFERROR((VLOOKUP(W143:W394,$D$9:$F$228,2,FALSE)),"")</f>
        <v/>
      </c>
      <c r="Y143" s="294"/>
      <c r="Z143" s="294"/>
      <c r="AA143" s="294"/>
      <c r="AB143" s="21"/>
      <c r="AC143" s="295"/>
    </row>
    <row r="144" spans="1:29" s="12" customFormat="1" ht="20.100000000000001" customHeight="1" x14ac:dyDescent="0.2">
      <c r="A144" s="300"/>
      <c r="B144" s="296"/>
      <c r="C144" s="296"/>
      <c r="D144" s="296"/>
      <c r="E144" s="296"/>
      <c r="F144" s="290"/>
      <c r="G144" s="290"/>
      <c r="H144" s="296"/>
      <c r="I144" s="296"/>
      <c r="J144" s="296"/>
      <c r="K144" s="296"/>
      <c r="L144" s="296"/>
      <c r="M144" s="296"/>
      <c r="N144" s="290"/>
      <c r="O144" s="290"/>
      <c r="P144" s="296"/>
      <c r="Q144" s="298"/>
      <c r="U144" s="294"/>
      <c r="V144" s="294"/>
      <c r="W144" s="294"/>
      <c r="X144" s="294"/>
      <c r="Y144" s="294"/>
      <c r="Z144" s="294"/>
      <c r="AA144" s="294"/>
      <c r="AB144" s="21"/>
      <c r="AC144" s="295"/>
    </row>
    <row r="145" spans="1:29" s="12" customFormat="1" ht="20.100000000000001" customHeight="1" x14ac:dyDescent="0.2">
      <c r="A145" s="300">
        <v>69</v>
      </c>
      <c r="B145" s="296"/>
      <c r="C145" s="296"/>
      <c r="D145" s="296"/>
      <c r="E145" s="296"/>
      <c r="F145" s="290"/>
      <c r="G145" s="290"/>
      <c r="H145" s="296"/>
      <c r="I145" s="296"/>
      <c r="J145" s="296"/>
      <c r="K145" s="296"/>
      <c r="L145" s="296"/>
      <c r="M145" s="296"/>
      <c r="N145" s="290"/>
      <c r="O145" s="290"/>
      <c r="P145" s="296"/>
      <c r="Q145" s="298"/>
      <c r="U145" s="294"/>
      <c r="V145" s="294"/>
      <c r="W145" s="294" t="str">
        <f>IFERROR((VLOOKUP($V$9:$V$242,$C$9:$D$228,2,FALSE)),"")</f>
        <v/>
      </c>
      <c r="X145" s="294" t="str">
        <f>IFERROR((VLOOKUP(W145:W396,$D$9:$F$228,2,FALSE)),"")</f>
        <v/>
      </c>
      <c r="Y145" s="294"/>
      <c r="Z145" s="294"/>
      <c r="AA145" s="294"/>
      <c r="AB145" s="21"/>
      <c r="AC145" s="295"/>
    </row>
    <row r="146" spans="1:29" s="12" customFormat="1" ht="20.100000000000001" customHeight="1" x14ac:dyDescent="0.2">
      <c r="A146" s="300"/>
      <c r="B146" s="296"/>
      <c r="C146" s="296"/>
      <c r="D146" s="296"/>
      <c r="E146" s="296"/>
      <c r="F146" s="290"/>
      <c r="G146" s="290"/>
      <c r="H146" s="296"/>
      <c r="I146" s="296"/>
      <c r="J146" s="296"/>
      <c r="K146" s="296"/>
      <c r="L146" s="296"/>
      <c r="M146" s="296"/>
      <c r="N146" s="290"/>
      <c r="O146" s="290"/>
      <c r="P146" s="296"/>
      <c r="Q146" s="298"/>
      <c r="U146" s="294"/>
      <c r="V146" s="294"/>
      <c r="W146" s="294"/>
      <c r="X146" s="294"/>
      <c r="Y146" s="294"/>
      <c r="Z146" s="294"/>
      <c r="AA146" s="294"/>
      <c r="AB146" s="21"/>
      <c r="AC146" s="295"/>
    </row>
    <row r="147" spans="1:29" s="12" customFormat="1" ht="20.100000000000001" customHeight="1" x14ac:dyDescent="0.2">
      <c r="A147" s="300">
        <v>70</v>
      </c>
      <c r="B147" s="296"/>
      <c r="C147" s="296"/>
      <c r="D147" s="296"/>
      <c r="E147" s="296"/>
      <c r="F147" s="290"/>
      <c r="G147" s="290"/>
      <c r="H147" s="296"/>
      <c r="I147" s="296"/>
      <c r="J147" s="296"/>
      <c r="K147" s="296"/>
      <c r="L147" s="296"/>
      <c r="M147" s="296"/>
      <c r="N147" s="290"/>
      <c r="O147" s="290"/>
      <c r="P147" s="296"/>
      <c r="Q147" s="298"/>
      <c r="U147" s="294"/>
      <c r="V147" s="294"/>
      <c r="W147" s="294" t="str">
        <f>IFERROR((VLOOKUP($V$9:$V$242,$C$9:$D$228,2,FALSE)),"")</f>
        <v/>
      </c>
      <c r="X147" s="294" t="str">
        <f>IFERROR((VLOOKUP(W147:W398,$D$9:$F$228,2,FALSE)),"")</f>
        <v/>
      </c>
      <c r="Y147" s="294"/>
      <c r="Z147" s="294"/>
      <c r="AA147" s="294"/>
      <c r="AB147" s="21"/>
      <c r="AC147" s="295"/>
    </row>
    <row r="148" spans="1:29" s="12" customFormat="1" ht="20.100000000000001" customHeight="1" x14ac:dyDescent="0.2">
      <c r="A148" s="300"/>
      <c r="B148" s="296"/>
      <c r="C148" s="296"/>
      <c r="D148" s="296"/>
      <c r="E148" s="296"/>
      <c r="F148" s="290"/>
      <c r="G148" s="290"/>
      <c r="H148" s="296"/>
      <c r="I148" s="296"/>
      <c r="J148" s="296"/>
      <c r="K148" s="296"/>
      <c r="L148" s="296"/>
      <c r="M148" s="296"/>
      <c r="N148" s="290"/>
      <c r="O148" s="290"/>
      <c r="P148" s="296"/>
      <c r="Q148" s="298"/>
      <c r="U148" s="294"/>
      <c r="V148" s="294"/>
      <c r="W148" s="294"/>
      <c r="X148" s="294"/>
      <c r="Y148" s="294"/>
      <c r="Z148" s="294"/>
      <c r="AA148" s="294"/>
      <c r="AB148" s="21"/>
      <c r="AC148" s="295"/>
    </row>
    <row r="149" spans="1:29" s="12" customFormat="1" ht="20.100000000000001" customHeight="1" x14ac:dyDescent="0.2">
      <c r="A149" s="300">
        <v>71</v>
      </c>
      <c r="B149" s="296"/>
      <c r="C149" s="296"/>
      <c r="D149" s="296"/>
      <c r="E149" s="296"/>
      <c r="F149" s="290"/>
      <c r="G149" s="290"/>
      <c r="H149" s="296"/>
      <c r="I149" s="296"/>
      <c r="J149" s="296"/>
      <c r="K149" s="296"/>
      <c r="L149" s="296"/>
      <c r="M149" s="296"/>
      <c r="N149" s="290"/>
      <c r="O149" s="290"/>
      <c r="P149" s="296"/>
      <c r="Q149" s="298"/>
      <c r="U149" s="294"/>
      <c r="V149" s="294"/>
      <c r="W149" s="294" t="str">
        <f>IFERROR((VLOOKUP($V$9:$V$242,$C$9:$D$228,2,FALSE)),"")</f>
        <v/>
      </c>
      <c r="X149" s="294" t="str">
        <f>IFERROR((VLOOKUP(W149:W400,$D$9:$F$228,2,FALSE)),"")</f>
        <v/>
      </c>
      <c r="Y149" s="294"/>
      <c r="Z149" s="294"/>
      <c r="AA149" s="294"/>
      <c r="AB149" s="21"/>
      <c r="AC149" s="295"/>
    </row>
    <row r="150" spans="1:29" s="12" customFormat="1" ht="20.100000000000001" customHeight="1" x14ac:dyDescent="0.2">
      <c r="A150" s="300"/>
      <c r="B150" s="296"/>
      <c r="C150" s="296"/>
      <c r="D150" s="296"/>
      <c r="E150" s="296"/>
      <c r="F150" s="290"/>
      <c r="G150" s="290"/>
      <c r="H150" s="296"/>
      <c r="I150" s="296"/>
      <c r="J150" s="296"/>
      <c r="K150" s="296"/>
      <c r="L150" s="296"/>
      <c r="M150" s="296"/>
      <c r="N150" s="290"/>
      <c r="O150" s="290"/>
      <c r="P150" s="296"/>
      <c r="Q150" s="298"/>
      <c r="U150" s="294"/>
      <c r="V150" s="294"/>
      <c r="W150" s="294"/>
      <c r="X150" s="294"/>
      <c r="Y150" s="294"/>
      <c r="Z150" s="294"/>
      <c r="AA150" s="294"/>
      <c r="AB150" s="21"/>
      <c r="AC150" s="295"/>
    </row>
    <row r="151" spans="1:29" s="12" customFormat="1" ht="20.100000000000001" customHeight="1" x14ac:dyDescent="0.2">
      <c r="A151" s="300">
        <v>72</v>
      </c>
      <c r="B151" s="296"/>
      <c r="C151" s="296"/>
      <c r="D151" s="296"/>
      <c r="E151" s="296"/>
      <c r="F151" s="290"/>
      <c r="G151" s="290"/>
      <c r="H151" s="296"/>
      <c r="I151" s="296"/>
      <c r="J151" s="296"/>
      <c r="K151" s="296"/>
      <c r="L151" s="296"/>
      <c r="M151" s="296"/>
      <c r="N151" s="290"/>
      <c r="O151" s="290"/>
      <c r="P151" s="296"/>
      <c r="Q151" s="298"/>
      <c r="U151" s="294"/>
      <c r="V151" s="294"/>
      <c r="W151" s="294" t="str">
        <f>IFERROR((VLOOKUP($V$9:$V$242,$C$9:$D$228,2,FALSE)),"")</f>
        <v/>
      </c>
      <c r="X151" s="294" t="str">
        <f>IFERROR((VLOOKUP(W151:W402,$D$9:$F$228,2,FALSE)),"")</f>
        <v/>
      </c>
      <c r="Y151" s="294"/>
      <c r="Z151" s="294"/>
      <c r="AA151" s="294"/>
      <c r="AB151" s="21"/>
      <c r="AC151" s="295"/>
    </row>
    <row r="152" spans="1:29" s="12" customFormat="1" ht="20.100000000000001" customHeight="1" x14ac:dyDescent="0.2">
      <c r="A152" s="300"/>
      <c r="B152" s="296"/>
      <c r="C152" s="296"/>
      <c r="D152" s="296"/>
      <c r="E152" s="296"/>
      <c r="F152" s="290"/>
      <c r="G152" s="290"/>
      <c r="H152" s="296"/>
      <c r="I152" s="296"/>
      <c r="J152" s="296"/>
      <c r="K152" s="296"/>
      <c r="L152" s="296"/>
      <c r="M152" s="296"/>
      <c r="N152" s="290"/>
      <c r="O152" s="290"/>
      <c r="P152" s="296"/>
      <c r="Q152" s="298"/>
      <c r="U152" s="294"/>
      <c r="V152" s="294"/>
      <c r="W152" s="294"/>
      <c r="X152" s="294"/>
      <c r="Y152" s="294"/>
      <c r="Z152" s="294"/>
      <c r="AA152" s="294"/>
      <c r="AB152" s="21"/>
      <c r="AC152" s="295"/>
    </row>
    <row r="153" spans="1:29" s="12" customFormat="1" ht="20.100000000000001" customHeight="1" x14ac:dyDescent="0.2">
      <c r="A153" s="300">
        <v>73</v>
      </c>
      <c r="B153" s="296"/>
      <c r="C153" s="296"/>
      <c r="D153" s="296"/>
      <c r="E153" s="296"/>
      <c r="F153" s="290"/>
      <c r="G153" s="290"/>
      <c r="H153" s="296"/>
      <c r="I153" s="296"/>
      <c r="J153" s="296"/>
      <c r="K153" s="296"/>
      <c r="L153" s="296"/>
      <c r="M153" s="296"/>
      <c r="N153" s="290"/>
      <c r="O153" s="290"/>
      <c r="P153" s="296"/>
      <c r="Q153" s="298"/>
      <c r="U153" s="294"/>
      <c r="V153" s="294"/>
      <c r="W153" s="294" t="str">
        <f>IFERROR((VLOOKUP($V$9:$V$242,$C$9:$D$228,2,FALSE)),"")</f>
        <v/>
      </c>
      <c r="X153" s="294" t="str">
        <f>IFERROR((VLOOKUP(W153:W404,$D$9:$F$228,2,FALSE)),"")</f>
        <v/>
      </c>
      <c r="Y153" s="294"/>
      <c r="Z153" s="294"/>
      <c r="AA153" s="294"/>
      <c r="AB153" s="21"/>
      <c r="AC153" s="295"/>
    </row>
    <row r="154" spans="1:29" s="12" customFormat="1" ht="20.100000000000001" customHeight="1" x14ac:dyDescent="0.2">
      <c r="A154" s="300"/>
      <c r="B154" s="296"/>
      <c r="C154" s="296"/>
      <c r="D154" s="296"/>
      <c r="E154" s="296"/>
      <c r="F154" s="290"/>
      <c r="G154" s="290"/>
      <c r="H154" s="296"/>
      <c r="I154" s="296"/>
      <c r="J154" s="296"/>
      <c r="K154" s="296"/>
      <c r="L154" s="296"/>
      <c r="M154" s="296"/>
      <c r="N154" s="290"/>
      <c r="O154" s="290"/>
      <c r="P154" s="296"/>
      <c r="Q154" s="298"/>
      <c r="U154" s="294"/>
      <c r="V154" s="294"/>
      <c r="W154" s="294"/>
      <c r="X154" s="294"/>
      <c r="Y154" s="294"/>
      <c r="Z154" s="294"/>
      <c r="AA154" s="294"/>
      <c r="AB154" s="21"/>
      <c r="AC154" s="295"/>
    </row>
    <row r="155" spans="1:29" s="12" customFormat="1" ht="20.100000000000001" customHeight="1" x14ac:dyDescent="0.2">
      <c r="A155" s="300">
        <v>74</v>
      </c>
      <c r="B155" s="296"/>
      <c r="C155" s="296"/>
      <c r="D155" s="296"/>
      <c r="E155" s="296"/>
      <c r="F155" s="290"/>
      <c r="G155" s="290"/>
      <c r="H155" s="296"/>
      <c r="I155" s="296"/>
      <c r="J155" s="296"/>
      <c r="K155" s="296"/>
      <c r="L155" s="296"/>
      <c r="M155" s="296"/>
      <c r="N155" s="290"/>
      <c r="O155" s="290"/>
      <c r="P155" s="296"/>
      <c r="Q155" s="298"/>
      <c r="U155" s="294"/>
      <c r="V155" s="294"/>
      <c r="W155" s="294" t="str">
        <f>IFERROR((VLOOKUP($V$9:$V$242,$C$9:$D$228,2,FALSE)),"")</f>
        <v/>
      </c>
      <c r="X155" s="294" t="str">
        <f>IFERROR((VLOOKUP(W155:W406,$D$9:$F$228,2,FALSE)),"")</f>
        <v/>
      </c>
      <c r="Y155" s="294"/>
      <c r="Z155" s="294"/>
      <c r="AA155" s="294"/>
      <c r="AB155" s="21"/>
      <c r="AC155" s="295"/>
    </row>
    <row r="156" spans="1:29" s="12" customFormat="1" ht="20.100000000000001" customHeight="1" x14ac:dyDescent="0.2">
      <c r="A156" s="300"/>
      <c r="B156" s="296"/>
      <c r="C156" s="296"/>
      <c r="D156" s="296"/>
      <c r="E156" s="296"/>
      <c r="F156" s="290"/>
      <c r="G156" s="290"/>
      <c r="H156" s="296"/>
      <c r="I156" s="296"/>
      <c r="J156" s="296"/>
      <c r="K156" s="296"/>
      <c r="L156" s="296"/>
      <c r="M156" s="296"/>
      <c r="N156" s="290"/>
      <c r="O156" s="290"/>
      <c r="P156" s="296"/>
      <c r="Q156" s="298"/>
      <c r="U156" s="294"/>
      <c r="V156" s="294"/>
      <c r="W156" s="294"/>
      <c r="X156" s="294"/>
      <c r="Y156" s="294"/>
      <c r="Z156" s="294"/>
      <c r="AA156" s="294"/>
      <c r="AB156" s="21"/>
      <c r="AC156" s="295"/>
    </row>
    <row r="157" spans="1:29" s="12" customFormat="1" ht="20.100000000000001" customHeight="1" x14ac:dyDescent="0.2">
      <c r="A157" s="300">
        <v>75</v>
      </c>
      <c r="B157" s="296"/>
      <c r="C157" s="296"/>
      <c r="D157" s="296"/>
      <c r="E157" s="296"/>
      <c r="F157" s="290"/>
      <c r="G157" s="290"/>
      <c r="H157" s="296"/>
      <c r="I157" s="296"/>
      <c r="J157" s="296"/>
      <c r="K157" s="296"/>
      <c r="L157" s="296"/>
      <c r="M157" s="296"/>
      <c r="N157" s="290"/>
      <c r="O157" s="290"/>
      <c r="P157" s="296"/>
      <c r="Q157" s="298"/>
      <c r="U157" s="294"/>
      <c r="V157" s="294"/>
      <c r="W157" s="294" t="str">
        <f>IFERROR((VLOOKUP($V$9:$V$242,$C$9:$D$228,2,FALSE)),"")</f>
        <v/>
      </c>
      <c r="X157" s="294" t="str">
        <f>IFERROR((VLOOKUP(W157:W408,$D$9:$F$228,2,FALSE)),"")</f>
        <v/>
      </c>
      <c r="Y157" s="294"/>
      <c r="Z157" s="294"/>
      <c r="AA157" s="294"/>
      <c r="AB157" s="21"/>
      <c r="AC157" s="295"/>
    </row>
    <row r="158" spans="1:29" s="12" customFormat="1" ht="20.100000000000001" customHeight="1" x14ac:dyDescent="0.2">
      <c r="A158" s="300"/>
      <c r="B158" s="296"/>
      <c r="C158" s="296"/>
      <c r="D158" s="296"/>
      <c r="E158" s="296"/>
      <c r="F158" s="290"/>
      <c r="G158" s="290"/>
      <c r="H158" s="296"/>
      <c r="I158" s="296"/>
      <c r="J158" s="296"/>
      <c r="K158" s="296"/>
      <c r="L158" s="296"/>
      <c r="M158" s="296"/>
      <c r="N158" s="290"/>
      <c r="O158" s="290"/>
      <c r="P158" s="296"/>
      <c r="Q158" s="298"/>
      <c r="U158" s="294"/>
      <c r="V158" s="294"/>
      <c r="W158" s="294"/>
      <c r="X158" s="294"/>
      <c r="Y158" s="294"/>
      <c r="Z158" s="294"/>
      <c r="AA158" s="294"/>
      <c r="AB158" s="21"/>
      <c r="AC158" s="295"/>
    </row>
    <row r="159" spans="1:29" s="12" customFormat="1" ht="20.100000000000001" customHeight="1" x14ac:dyDescent="0.2">
      <c r="A159" s="300">
        <v>76</v>
      </c>
      <c r="B159" s="296"/>
      <c r="C159" s="296"/>
      <c r="D159" s="296"/>
      <c r="E159" s="296"/>
      <c r="F159" s="290"/>
      <c r="G159" s="290"/>
      <c r="H159" s="296"/>
      <c r="I159" s="296"/>
      <c r="J159" s="296"/>
      <c r="K159" s="296"/>
      <c r="L159" s="296"/>
      <c r="M159" s="296"/>
      <c r="N159" s="290"/>
      <c r="O159" s="290"/>
      <c r="P159" s="296"/>
      <c r="Q159" s="298"/>
      <c r="U159" s="294"/>
      <c r="V159" s="294"/>
      <c r="W159" s="294" t="str">
        <f>IFERROR((VLOOKUP($V$9:$V$242,$C$9:$D$228,2,FALSE)),"")</f>
        <v/>
      </c>
      <c r="X159" s="294" t="str">
        <f>IFERROR((VLOOKUP(W159:W410,$D$9:$F$228,2,FALSE)),"")</f>
        <v/>
      </c>
      <c r="Y159" s="294"/>
      <c r="Z159" s="294"/>
      <c r="AA159" s="294"/>
      <c r="AB159" s="21"/>
      <c r="AC159" s="295"/>
    </row>
    <row r="160" spans="1:29" s="12" customFormat="1" ht="20.100000000000001" customHeight="1" x14ac:dyDescent="0.2">
      <c r="A160" s="300"/>
      <c r="B160" s="296"/>
      <c r="C160" s="296"/>
      <c r="D160" s="296"/>
      <c r="E160" s="296"/>
      <c r="F160" s="290"/>
      <c r="G160" s="290"/>
      <c r="H160" s="296"/>
      <c r="I160" s="296"/>
      <c r="J160" s="296"/>
      <c r="K160" s="296"/>
      <c r="L160" s="296"/>
      <c r="M160" s="296"/>
      <c r="N160" s="290"/>
      <c r="O160" s="290"/>
      <c r="P160" s="296"/>
      <c r="Q160" s="298"/>
      <c r="U160" s="294"/>
      <c r="V160" s="294"/>
      <c r="W160" s="294"/>
      <c r="X160" s="294"/>
      <c r="Y160" s="294"/>
      <c r="Z160" s="294"/>
      <c r="AA160" s="294"/>
      <c r="AB160" s="21"/>
      <c r="AC160" s="295"/>
    </row>
    <row r="161" spans="1:29" s="12" customFormat="1" ht="20.100000000000001" customHeight="1" x14ac:dyDescent="0.2">
      <c r="A161" s="300">
        <v>77</v>
      </c>
      <c r="B161" s="296"/>
      <c r="C161" s="296"/>
      <c r="D161" s="296"/>
      <c r="E161" s="296"/>
      <c r="F161" s="290"/>
      <c r="G161" s="290"/>
      <c r="H161" s="296"/>
      <c r="I161" s="296"/>
      <c r="J161" s="296"/>
      <c r="K161" s="296"/>
      <c r="L161" s="296"/>
      <c r="M161" s="296"/>
      <c r="N161" s="290"/>
      <c r="O161" s="290"/>
      <c r="P161" s="296"/>
      <c r="Q161" s="298"/>
      <c r="U161" s="294"/>
      <c r="V161" s="294"/>
      <c r="W161" s="294" t="str">
        <f>IFERROR((VLOOKUP($V$9:$V$242,$C$9:$D$228,2,FALSE)),"")</f>
        <v/>
      </c>
      <c r="X161" s="294" t="str">
        <f>IFERROR((VLOOKUP(W161:W412,$D$9:$F$228,2,FALSE)),"")</f>
        <v/>
      </c>
      <c r="Y161" s="294"/>
      <c r="Z161" s="294"/>
      <c r="AA161" s="294"/>
      <c r="AB161" s="21"/>
      <c r="AC161" s="295"/>
    </row>
    <row r="162" spans="1:29" s="12" customFormat="1" ht="20.100000000000001" customHeight="1" x14ac:dyDescent="0.2">
      <c r="A162" s="300"/>
      <c r="B162" s="296"/>
      <c r="C162" s="296"/>
      <c r="D162" s="296"/>
      <c r="E162" s="296"/>
      <c r="F162" s="290"/>
      <c r="G162" s="290"/>
      <c r="H162" s="296"/>
      <c r="I162" s="296"/>
      <c r="J162" s="296"/>
      <c r="K162" s="296"/>
      <c r="L162" s="296"/>
      <c r="M162" s="296"/>
      <c r="N162" s="290"/>
      <c r="O162" s="290"/>
      <c r="P162" s="296"/>
      <c r="Q162" s="298"/>
      <c r="U162" s="294"/>
      <c r="V162" s="294"/>
      <c r="W162" s="294"/>
      <c r="X162" s="294"/>
      <c r="Y162" s="294"/>
      <c r="Z162" s="294"/>
      <c r="AA162" s="294"/>
      <c r="AB162" s="21"/>
      <c r="AC162" s="295"/>
    </row>
    <row r="163" spans="1:29" s="12" customFormat="1" ht="20.100000000000001" customHeight="1" x14ac:dyDescent="0.2">
      <c r="A163" s="300">
        <v>78</v>
      </c>
      <c r="B163" s="296"/>
      <c r="C163" s="296"/>
      <c r="D163" s="296"/>
      <c r="E163" s="296"/>
      <c r="F163" s="290"/>
      <c r="G163" s="290"/>
      <c r="H163" s="296"/>
      <c r="I163" s="296"/>
      <c r="J163" s="296"/>
      <c r="K163" s="296"/>
      <c r="L163" s="296"/>
      <c r="M163" s="296"/>
      <c r="N163" s="290"/>
      <c r="O163" s="290"/>
      <c r="P163" s="296"/>
      <c r="Q163" s="298"/>
      <c r="U163" s="294"/>
      <c r="V163" s="294"/>
      <c r="W163" s="294" t="str">
        <f>IFERROR((VLOOKUP($V$9:$V$242,$C$9:$D$228,2,FALSE)),"")</f>
        <v/>
      </c>
      <c r="X163" s="294" t="str">
        <f>IFERROR((VLOOKUP(W163:W414,$D$9:$F$228,2,FALSE)),"")</f>
        <v/>
      </c>
      <c r="Y163" s="294"/>
      <c r="Z163" s="294"/>
      <c r="AA163" s="294"/>
      <c r="AB163" s="21"/>
      <c r="AC163" s="295"/>
    </row>
    <row r="164" spans="1:29" s="12" customFormat="1" ht="20.100000000000001" customHeight="1" x14ac:dyDescent="0.2">
      <c r="A164" s="300"/>
      <c r="B164" s="296"/>
      <c r="C164" s="296"/>
      <c r="D164" s="296"/>
      <c r="E164" s="296"/>
      <c r="F164" s="290"/>
      <c r="G164" s="290"/>
      <c r="H164" s="296"/>
      <c r="I164" s="296"/>
      <c r="J164" s="296"/>
      <c r="K164" s="296"/>
      <c r="L164" s="296"/>
      <c r="M164" s="296"/>
      <c r="N164" s="290"/>
      <c r="O164" s="290"/>
      <c r="P164" s="296"/>
      <c r="Q164" s="298"/>
      <c r="U164" s="294"/>
      <c r="V164" s="294"/>
      <c r="W164" s="294"/>
      <c r="X164" s="294"/>
      <c r="Y164" s="294"/>
      <c r="Z164" s="294"/>
      <c r="AA164" s="294"/>
      <c r="AB164" s="21"/>
      <c r="AC164" s="295"/>
    </row>
    <row r="165" spans="1:29" s="12" customFormat="1" ht="20.100000000000001" customHeight="1" x14ac:dyDescent="0.2">
      <c r="A165" s="300">
        <v>79</v>
      </c>
      <c r="B165" s="296"/>
      <c r="C165" s="296"/>
      <c r="D165" s="296"/>
      <c r="E165" s="296"/>
      <c r="F165" s="290"/>
      <c r="G165" s="290"/>
      <c r="H165" s="296"/>
      <c r="I165" s="296"/>
      <c r="J165" s="296"/>
      <c r="K165" s="296"/>
      <c r="L165" s="296"/>
      <c r="M165" s="296"/>
      <c r="N165" s="290"/>
      <c r="O165" s="290"/>
      <c r="P165" s="296"/>
      <c r="Q165" s="298"/>
      <c r="U165" s="294"/>
      <c r="V165" s="294"/>
      <c r="W165" s="294" t="str">
        <f>IFERROR((VLOOKUP($V$9:$V$242,$C$9:$D$228,2,FALSE)),"")</f>
        <v/>
      </c>
      <c r="X165" s="294" t="str">
        <f>IFERROR((VLOOKUP(W165:W416,$D$9:$F$228,2,FALSE)),"")</f>
        <v/>
      </c>
      <c r="Y165" s="294"/>
      <c r="Z165" s="294"/>
      <c r="AA165" s="294"/>
      <c r="AB165" s="21"/>
      <c r="AC165" s="295"/>
    </row>
    <row r="166" spans="1:29" s="12" customFormat="1" ht="20.100000000000001" customHeight="1" x14ac:dyDescent="0.2">
      <c r="A166" s="300"/>
      <c r="B166" s="296"/>
      <c r="C166" s="296"/>
      <c r="D166" s="296"/>
      <c r="E166" s="296"/>
      <c r="F166" s="290"/>
      <c r="G166" s="290"/>
      <c r="H166" s="296"/>
      <c r="I166" s="296"/>
      <c r="J166" s="296"/>
      <c r="K166" s="296"/>
      <c r="L166" s="296"/>
      <c r="M166" s="296"/>
      <c r="N166" s="290"/>
      <c r="O166" s="290"/>
      <c r="P166" s="296"/>
      <c r="Q166" s="298"/>
      <c r="U166" s="294"/>
      <c r="V166" s="294"/>
      <c r="W166" s="294"/>
      <c r="X166" s="294"/>
      <c r="Y166" s="294"/>
      <c r="Z166" s="294"/>
      <c r="AA166" s="294"/>
      <c r="AB166" s="21"/>
      <c r="AC166" s="295"/>
    </row>
    <row r="167" spans="1:29" s="12" customFormat="1" ht="20.100000000000001" customHeight="1" x14ac:dyDescent="0.2">
      <c r="A167" s="300">
        <v>80</v>
      </c>
      <c r="B167" s="296"/>
      <c r="C167" s="296"/>
      <c r="D167" s="296"/>
      <c r="E167" s="296"/>
      <c r="F167" s="290"/>
      <c r="G167" s="290"/>
      <c r="H167" s="296"/>
      <c r="I167" s="296"/>
      <c r="J167" s="296"/>
      <c r="K167" s="296"/>
      <c r="L167" s="296"/>
      <c r="M167" s="296"/>
      <c r="N167" s="290"/>
      <c r="O167" s="290"/>
      <c r="P167" s="296"/>
      <c r="Q167" s="298"/>
      <c r="U167" s="294"/>
      <c r="V167" s="294"/>
      <c r="W167" s="294" t="str">
        <f>IFERROR((VLOOKUP($V$9:$V$242,$C$9:$D$228,2,FALSE)),"")</f>
        <v/>
      </c>
      <c r="X167" s="294" t="str">
        <f>IFERROR((VLOOKUP(W167:W418,$D$9:$F$228,2,FALSE)),"")</f>
        <v/>
      </c>
      <c r="Y167" s="294"/>
      <c r="Z167" s="294"/>
      <c r="AA167" s="294"/>
      <c r="AB167" s="21"/>
      <c r="AC167" s="295"/>
    </row>
    <row r="168" spans="1:29" s="12" customFormat="1" ht="20.100000000000001" customHeight="1" x14ac:dyDescent="0.2">
      <c r="A168" s="300"/>
      <c r="B168" s="296"/>
      <c r="C168" s="296"/>
      <c r="D168" s="296"/>
      <c r="E168" s="296"/>
      <c r="F168" s="290"/>
      <c r="G168" s="290"/>
      <c r="H168" s="296"/>
      <c r="I168" s="296"/>
      <c r="J168" s="296"/>
      <c r="K168" s="296"/>
      <c r="L168" s="296"/>
      <c r="M168" s="296"/>
      <c r="N168" s="290"/>
      <c r="O168" s="290"/>
      <c r="P168" s="296"/>
      <c r="Q168" s="298"/>
      <c r="U168" s="294"/>
      <c r="V168" s="294"/>
      <c r="W168" s="294"/>
      <c r="X168" s="294"/>
      <c r="Y168" s="294"/>
      <c r="Z168" s="294"/>
      <c r="AA168" s="294"/>
      <c r="AB168" s="21"/>
      <c r="AC168" s="295"/>
    </row>
    <row r="169" spans="1:29" s="12" customFormat="1" ht="20.100000000000001" customHeight="1" x14ac:dyDescent="0.2">
      <c r="A169" s="300">
        <v>81</v>
      </c>
      <c r="B169" s="296"/>
      <c r="C169" s="296"/>
      <c r="D169" s="296"/>
      <c r="E169" s="296"/>
      <c r="F169" s="290"/>
      <c r="G169" s="290"/>
      <c r="H169" s="296"/>
      <c r="I169" s="296"/>
      <c r="J169" s="296"/>
      <c r="K169" s="296"/>
      <c r="L169" s="296"/>
      <c r="M169" s="296"/>
      <c r="N169" s="290"/>
      <c r="O169" s="290"/>
      <c r="P169" s="296"/>
      <c r="Q169" s="298"/>
      <c r="U169" s="294"/>
      <c r="V169" s="294"/>
      <c r="W169" s="294" t="str">
        <f>IFERROR((VLOOKUP($V$9:$V$242,$C$9:$D$228,2,FALSE)),"")</f>
        <v/>
      </c>
      <c r="X169" s="294" t="str">
        <f>IFERROR((VLOOKUP(W169:W420,$D$9:$F$228,2,FALSE)),"")</f>
        <v/>
      </c>
      <c r="Y169" s="294"/>
      <c r="Z169" s="294"/>
      <c r="AA169" s="294"/>
      <c r="AB169" s="21"/>
      <c r="AC169" s="295"/>
    </row>
    <row r="170" spans="1:29" s="12" customFormat="1" ht="20.100000000000001" customHeight="1" x14ac:dyDescent="0.2">
      <c r="A170" s="300"/>
      <c r="B170" s="296"/>
      <c r="C170" s="296"/>
      <c r="D170" s="296"/>
      <c r="E170" s="296"/>
      <c r="F170" s="290"/>
      <c r="G170" s="290"/>
      <c r="H170" s="296"/>
      <c r="I170" s="296"/>
      <c r="J170" s="296"/>
      <c r="K170" s="296"/>
      <c r="L170" s="296"/>
      <c r="M170" s="296"/>
      <c r="N170" s="290"/>
      <c r="O170" s="290"/>
      <c r="P170" s="296"/>
      <c r="Q170" s="298"/>
      <c r="U170" s="294"/>
      <c r="V170" s="294"/>
      <c r="W170" s="294"/>
      <c r="X170" s="294"/>
      <c r="Y170" s="294"/>
      <c r="Z170" s="294"/>
      <c r="AA170" s="294"/>
      <c r="AB170" s="21"/>
      <c r="AC170" s="295"/>
    </row>
    <row r="171" spans="1:29" s="12" customFormat="1" ht="20.100000000000001" customHeight="1" x14ac:dyDescent="0.2">
      <c r="A171" s="300">
        <v>82</v>
      </c>
      <c r="B171" s="296"/>
      <c r="C171" s="296"/>
      <c r="D171" s="296"/>
      <c r="E171" s="296"/>
      <c r="F171" s="290"/>
      <c r="G171" s="290"/>
      <c r="H171" s="296"/>
      <c r="I171" s="296"/>
      <c r="J171" s="296"/>
      <c r="K171" s="296"/>
      <c r="L171" s="296"/>
      <c r="M171" s="296"/>
      <c r="N171" s="290"/>
      <c r="O171" s="290"/>
      <c r="P171" s="296"/>
      <c r="Q171" s="298"/>
      <c r="U171" s="294"/>
      <c r="V171" s="294"/>
      <c r="W171" s="294" t="str">
        <f>IFERROR((VLOOKUP($V$9:$V$242,$C$9:$D$228,2,FALSE)),"")</f>
        <v/>
      </c>
      <c r="X171" s="294" t="str">
        <f>IFERROR((VLOOKUP(W171:W422,$D$9:$F$228,2,FALSE)),"")</f>
        <v/>
      </c>
      <c r="Y171" s="294"/>
      <c r="Z171" s="294"/>
      <c r="AA171" s="294"/>
      <c r="AB171" s="21"/>
      <c r="AC171" s="295"/>
    </row>
    <row r="172" spans="1:29" s="12" customFormat="1" ht="20.100000000000001" customHeight="1" x14ac:dyDescent="0.2">
      <c r="A172" s="300"/>
      <c r="B172" s="296"/>
      <c r="C172" s="296"/>
      <c r="D172" s="296"/>
      <c r="E172" s="296"/>
      <c r="F172" s="290"/>
      <c r="G172" s="290"/>
      <c r="H172" s="296"/>
      <c r="I172" s="296"/>
      <c r="J172" s="296"/>
      <c r="K172" s="296"/>
      <c r="L172" s="296"/>
      <c r="M172" s="296"/>
      <c r="N172" s="290"/>
      <c r="O172" s="290"/>
      <c r="P172" s="296"/>
      <c r="Q172" s="298"/>
      <c r="U172" s="294"/>
      <c r="V172" s="294"/>
      <c r="W172" s="294"/>
      <c r="X172" s="294"/>
      <c r="Y172" s="294"/>
      <c r="Z172" s="294"/>
      <c r="AA172" s="294"/>
      <c r="AB172" s="21"/>
      <c r="AC172" s="295"/>
    </row>
    <row r="173" spans="1:29" s="12" customFormat="1" ht="20.100000000000001" customHeight="1" x14ac:dyDescent="0.2">
      <c r="A173" s="300">
        <v>83</v>
      </c>
      <c r="B173" s="296"/>
      <c r="C173" s="296"/>
      <c r="D173" s="296"/>
      <c r="E173" s="296"/>
      <c r="F173" s="290"/>
      <c r="G173" s="290"/>
      <c r="H173" s="296"/>
      <c r="I173" s="296"/>
      <c r="J173" s="296"/>
      <c r="K173" s="296"/>
      <c r="L173" s="296"/>
      <c r="M173" s="296"/>
      <c r="N173" s="290"/>
      <c r="O173" s="290"/>
      <c r="P173" s="296"/>
      <c r="Q173" s="298"/>
      <c r="U173" s="294"/>
      <c r="V173" s="294"/>
      <c r="W173" s="294" t="str">
        <f>IFERROR((VLOOKUP($V$9:$V$242,$C$9:$D$228,2,FALSE)),"")</f>
        <v/>
      </c>
      <c r="X173" s="294" t="str">
        <f>IFERROR((VLOOKUP(W173:W424,$D$9:$F$228,2,FALSE)),"")</f>
        <v/>
      </c>
      <c r="Y173" s="294"/>
      <c r="Z173" s="294"/>
      <c r="AA173" s="294"/>
      <c r="AB173" s="21"/>
      <c r="AC173" s="295"/>
    </row>
    <row r="174" spans="1:29" s="12" customFormat="1" ht="20.100000000000001" customHeight="1" x14ac:dyDescent="0.2">
      <c r="A174" s="300"/>
      <c r="B174" s="296"/>
      <c r="C174" s="296"/>
      <c r="D174" s="296"/>
      <c r="E174" s="296"/>
      <c r="F174" s="290"/>
      <c r="G174" s="290"/>
      <c r="H174" s="296"/>
      <c r="I174" s="296"/>
      <c r="J174" s="296"/>
      <c r="K174" s="296"/>
      <c r="L174" s="296"/>
      <c r="M174" s="296"/>
      <c r="N174" s="290"/>
      <c r="O174" s="290"/>
      <c r="P174" s="296"/>
      <c r="Q174" s="298"/>
      <c r="U174" s="294"/>
      <c r="V174" s="294"/>
      <c r="W174" s="294"/>
      <c r="X174" s="294"/>
      <c r="Y174" s="294"/>
      <c r="Z174" s="294"/>
      <c r="AA174" s="294"/>
      <c r="AB174" s="21"/>
      <c r="AC174" s="295"/>
    </row>
    <row r="175" spans="1:29" s="12" customFormat="1" ht="20.100000000000001" customHeight="1" x14ac:dyDescent="0.2">
      <c r="A175" s="300">
        <v>84</v>
      </c>
      <c r="B175" s="296"/>
      <c r="C175" s="296"/>
      <c r="D175" s="296"/>
      <c r="E175" s="296"/>
      <c r="F175" s="290"/>
      <c r="G175" s="290"/>
      <c r="H175" s="296"/>
      <c r="I175" s="296"/>
      <c r="J175" s="296"/>
      <c r="K175" s="296"/>
      <c r="L175" s="296"/>
      <c r="M175" s="296"/>
      <c r="N175" s="290"/>
      <c r="O175" s="290"/>
      <c r="P175" s="296"/>
      <c r="Q175" s="298"/>
      <c r="U175" s="294"/>
      <c r="V175" s="294"/>
      <c r="W175" s="294" t="str">
        <f>IFERROR((VLOOKUP($V$9:$V$242,$C$9:$D$228,2,FALSE)),"")</f>
        <v/>
      </c>
      <c r="X175" s="294" t="str">
        <f>IFERROR((VLOOKUP(W175:W426,$D$9:$F$228,2,FALSE)),"")</f>
        <v/>
      </c>
      <c r="Y175" s="294"/>
      <c r="Z175" s="294"/>
      <c r="AA175" s="294"/>
      <c r="AB175" s="21"/>
      <c r="AC175" s="295"/>
    </row>
    <row r="176" spans="1:29" s="12" customFormat="1" ht="20.100000000000001" customHeight="1" x14ac:dyDescent="0.2">
      <c r="A176" s="300"/>
      <c r="B176" s="296"/>
      <c r="C176" s="296"/>
      <c r="D176" s="296"/>
      <c r="E176" s="296"/>
      <c r="F176" s="290"/>
      <c r="G176" s="290"/>
      <c r="H176" s="296"/>
      <c r="I176" s="296"/>
      <c r="J176" s="296"/>
      <c r="K176" s="296"/>
      <c r="L176" s="296"/>
      <c r="M176" s="296"/>
      <c r="N176" s="290"/>
      <c r="O176" s="290"/>
      <c r="P176" s="296"/>
      <c r="Q176" s="298"/>
      <c r="U176" s="294"/>
      <c r="V176" s="294"/>
      <c r="W176" s="294"/>
      <c r="X176" s="294"/>
      <c r="Y176" s="294"/>
      <c r="Z176" s="294"/>
      <c r="AA176" s="294"/>
      <c r="AB176" s="21"/>
      <c r="AC176" s="295"/>
    </row>
    <row r="177" spans="1:29" s="12" customFormat="1" ht="20.100000000000001" customHeight="1" x14ac:dyDescent="0.2">
      <c r="A177" s="300">
        <v>85</v>
      </c>
      <c r="B177" s="296"/>
      <c r="C177" s="296"/>
      <c r="D177" s="296"/>
      <c r="E177" s="296"/>
      <c r="F177" s="290"/>
      <c r="G177" s="290"/>
      <c r="H177" s="296"/>
      <c r="I177" s="296"/>
      <c r="J177" s="296"/>
      <c r="K177" s="296"/>
      <c r="L177" s="296"/>
      <c r="M177" s="296"/>
      <c r="N177" s="290"/>
      <c r="O177" s="290"/>
      <c r="P177" s="296"/>
      <c r="Q177" s="298"/>
      <c r="U177" s="294"/>
      <c r="V177" s="294"/>
      <c r="W177" s="294" t="str">
        <f>IFERROR((VLOOKUP($V$9:$V$242,$C$9:$D$228,2,FALSE)),"")</f>
        <v/>
      </c>
      <c r="X177" s="294" t="str">
        <f>IFERROR((VLOOKUP(W177:W428,$D$9:$F$228,2,FALSE)),"")</f>
        <v/>
      </c>
      <c r="Y177" s="294"/>
      <c r="Z177" s="294"/>
      <c r="AA177" s="294"/>
      <c r="AB177" s="21"/>
      <c r="AC177" s="295"/>
    </row>
    <row r="178" spans="1:29" s="12" customFormat="1" ht="20.100000000000001" customHeight="1" x14ac:dyDescent="0.2">
      <c r="A178" s="300"/>
      <c r="B178" s="296"/>
      <c r="C178" s="296"/>
      <c r="D178" s="296"/>
      <c r="E178" s="296"/>
      <c r="F178" s="290"/>
      <c r="G178" s="290"/>
      <c r="H178" s="296"/>
      <c r="I178" s="296"/>
      <c r="J178" s="296"/>
      <c r="K178" s="296"/>
      <c r="L178" s="296"/>
      <c r="M178" s="296"/>
      <c r="N178" s="290"/>
      <c r="O178" s="290"/>
      <c r="P178" s="296"/>
      <c r="Q178" s="298"/>
      <c r="U178" s="294"/>
      <c r="V178" s="294"/>
      <c r="W178" s="294"/>
      <c r="X178" s="294"/>
      <c r="Y178" s="294"/>
      <c r="Z178" s="294"/>
      <c r="AA178" s="294"/>
      <c r="AB178" s="21"/>
      <c r="AC178" s="295"/>
    </row>
    <row r="179" spans="1:29" s="12" customFormat="1" ht="20.100000000000001" customHeight="1" x14ac:dyDescent="0.2">
      <c r="A179" s="300">
        <v>86</v>
      </c>
      <c r="B179" s="296"/>
      <c r="C179" s="296"/>
      <c r="D179" s="296"/>
      <c r="E179" s="296"/>
      <c r="F179" s="290"/>
      <c r="G179" s="290"/>
      <c r="H179" s="296"/>
      <c r="I179" s="296"/>
      <c r="J179" s="296"/>
      <c r="K179" s="296"/>
      <c r="L179" s="296"/>
      <c r="M179" s="296"/>
      <c r="N179" s="290"/>
      <c r="O179" s="290"/>
      <c r="P179" s="296"/>
      <c r="Q179" s="298"/>
      <c r="U179" s="294"/>
      <c r="V179" s="294"/>
      <c r="W179" s="294" t="str">
        <f>IFERROR((VLOOKUP($V$9:$V$242,$C$9:$D$228,2,FALSE)),"")</f>
        <v/>
      </c>
      <c r="X179" s="294" t="str">
        <f>IFERROR((VLOOKUP(W179:W430,$D$9:$F$228,2,FALSE)),"")</f>
        <v/>
      </c>
      <c r="Y179" s="294"/>
      <c r="Z179" s="294"/>
      <c r="AA179" s="294"/>
      <c r="AB179" s="21"/>
      <c r="AC179" s="295"/>
    </row>
    <row r="180" spans="1:29" s="12" customFormat="1" ht="20.100000000000001" customHeight="1" x14ac:dyDescent="0.2">
      <c r="A180" s="300"/>
      <c r="B180" s="296"/>
      <c r="C180" s="296"/>
      <c r="D180" s="296"/>
      <c r="E180" s="296"/>
      <c r="F180" s="290"/>
      <c r="G180" s="290"/>
      <c r="H180" s="296"/>
      <c r="I180" s="296"/>
      <c r="J180" s="296"/>
      <c r="K180" s="296"/>
      <c r="L180" s="296"/>
      <c r="M180" s="296"/>
      <c r="N180" s="290"/>
      <c r="O180" s="290"/>
      <c r="P180" s="296"/>
      <c r="Q180" s="298"/>
      <c r="U180" s="294"/>
      <c r="V180" s="294"/>
      <c r="W180" s="294"/>
      <c r="X180" s="294"/>
      <c r="Y180" s="294"/>
      <c r="Z180" s="294"/>
      <c r="AA180" s="294"/>
      <c r="AB180" s="21"/>
      <c r="AC180" s="295"/>
    </row>
    <row r="181" spans="1:29" s="12" customFormat="1" ht="20.100000000000001" customHeight="1" x14ac:dyDescent="0.2">
      <c r="A181" s="300">
        <v>87</v>
      </c>
      <c r="B181" s="296"/>
      <c r="C181" s="296"/>
      <c r="D181" s="296"/>
      <c r="E181" s="296"/>
      <c r="F181" s="290"/>
      <c r="G181" s="290"/>
      <c r="H181" s="296"/>
      <c r="I181" s="296"/>
      <c r="J181" s="296"/>
      <c r="K181" s="296"/>
      <c r="L181" s="296"/>
      <c r="M181" s="296"/>
      <c r="N181" s="290"/>
      <c r="O181" s="290"/>
      <c r="P181" s="296"/>
      <c r="Q181" s="298"/>
      <c r="U181" s="294"/>
      <c r="V181" s="294"/>
      <c r="W181" s="294" t="str">
        <f>IFERROR((VLOOKUP($V$9:$V$242,$C$9:$D$228,2,FALSE)),"")</f>
        <v/>
      </c>
      <c r="X181" s="294" t="str">
        <f>IFERROR((VLOOKUP(W181:W432,$D$9:$F$228,2,FALSE)),"")</f>
        <v/>
      </c>
      <c r="Y181" s="294"/>
      <c r="Z181" s="294"/>
      <c r="AA181" s="294"/>
      <c r="AB181" s="21"/>
      <c r="AC181" s="295"/>
    </row>
    <row r="182" spans="1:29" s="12" customFormat="1" ht="20.100000000000001" customHeight="1" x14ac:dyDescent="0.2">
      <c r="A182" s="300"/>
      <c r="B182" s="296"/>
      <c r="C182" s="296"/>
      <c r="D182" s="296"/>
      <c r="E182" s="296"/>
      <c r="F182" s="290"/>
      <c r="G182" s="290"/>
      <c r="H182" s="296"/>
      <c r="I182" s="296"/>
      <c r="J182" s="296"/>
      <c r="K182" s="296"/>
      <c r="L182" s="296"/>
      <c r="M182" s="296"/>
      <c r="N182" s="290"/>
      <c r="O182" s="290"/>
      <c r="P182" s="296"/>
      <c r="Q182" s="298"/>
      <c r="U182" s="294"/>
      <c r="V182" s="294"/>
      <c r="W182" s="294"/>
      <c r="X182" s="294"/>
      <c r="Y182" s="294"/>
      <c r="Z182" s="294"/>
      <c r="AA182" s="294"/>
      <c r="AB182" s="21"/>
      <c r="AC182" s="295"/>
    </row>
    <row r="183" spans="1:29" s="12" customFormat="1" ht="20.100000000000001" customHeight="1" x14ac:dyDescent="0.2">
      <c r="A183" s="300">
        <v>88</v>
      </c>
      <c r="B183" s="296"/>
      <c r="C183" s="296"/>
      <c r="D183" s="296"/>
      <c r="E183" s="296"/>
      <c r="F183" s="290"/>
      <c r="G183" s="290"/>
      <c r="H183" s="296"/>
      <c r="I183" s="296"/>
      <c r="J183" s="296"/>
      <c r="K183" s="296"/>
      <c r="L183" s="296"/>
      <c r="M183" s="296"/>
      <c r="N183" s="290"/>
      <c r="O183" s="290"/>
      <c r="P183" s="296"/>
      <c r="Q183" s="298"/>
      <c r="U183" s="294"/>
      <c r="V183" s="294"/>
      <c r="W183" s="294" t="str">
        <f>IFERROR((VLOOKUP($V$9:$V$242,$C$9:$D$228,2,FALSE)),"")</f>
        <v/>
      </c>
      <c r="X183" s="294" t="str">
        <f>IFERROR((VLOOKUP(W183:W434,$D$9:$F$228,2,FALSE)),"")</f>
        <v/>
      </c>
      <c r="Y183" s="294"/>
      <c r="Z183" s="294"/>
      <c r="AA183" s="294"/>
      <c r="AB183" s="21"/>
      <c r="AC183" s="295"/>
    </row>
    <row r="184" spans="1:29" s="12" customFormat="1" ht="20.100000000000001" customHeight="1" x14ac:dyDescent="0.2">
      <c r="A184" s="300"/>
      <c r="B184" s="296"/>
      <c r="C184" s="296"/>
      <c r="D184" s="296"/>
      <c r="E184" s="296"/>
      <c r="F184" s="290"/>
      <c r="G184" s="290"/>
      <c r="H184" s="296"/>
      <c r="I184" s="296"/>
      <c r="J184" s="296"/>
      <c r="K184" s="296"/>
      <c r="L184" s="296"/>
      <c r="M184" s="296"/>
      <c r="N184" s="290"/>
      <c r="O184" s="290"/>
      <c r="P184" s="296"/>
      <c r="Q184" s="298"/>
      <c r="U184" s="294"/>
      <c r="V184" s="294"/>
      <c r="W184" s="294"/>
      <c r="X184" s="294"/>
      <c r="Y184" s="294"/>
      <c r="Z184" s="294"/>
      <c r="AA184" s="294"/>
      <c r="AB184" s="21"/>
      <c r="AC184" s="295"/>
    </row>
    <row r="185" spans="1:29" s="12" customFormat="1" ht="20.100000000000001" customHeight="1" x14ac:dyDescent="0.2">
      <c r="A185" s="300">
        <v>89</v>
      </c>
      <c r="B185" s="296"/>
      <c r="C185" s="296"/>
      <c r="D185" s="296"/>
      <c r="E185" s="296"/>
      <c r="F185" s="290"/>
      <c r="G185" s="290"/>
      <c r="H185" s="296"/>
      <c r="I185" s="296"/>
      <c r="J185" s="296"/>
      <c r="K185" s="296"/>
      <c r="L185" s="296"/>
      <c r="M185" s="296"/>
      <c r="N185" s="290"/>
      <c r="O185" s="290"/>
      <c r="P185" s="296"/>
      <c r="Q185" s="298"/>
      <c r="U185" s="294"/>
      <c r="V185" s="294"/>
      <c r="W185" s="294" t="str">
        <f>IFERROR((VLOOKUP($V$9:$V$242,$C$9:$D$228,2,FALSE)),"")</f>
        <v/>
      </c>
      <c r="X185" s="294" t="str">
        <f>IFERROR((VLOOKUP(W185:W436,$D$9:$F$228,2,FALSE)),"")</f>
        <v/>
      </c>
      <c r="Y185" s="294"/>
      <c r="Z185" s="294"/>
      <c r="AA185" s="294"/>
      <c r="AB185" s="21"/>
      <c r="AC185" s="295"/>
    </row>
    <row r="186" spans="1:29" s="12" customFormat="1" ht="20.100000000000001" customHeight="1" x14ac:dyDescent="0.2">
      <c r="A186" s="300"/>
      <c r="B186" s="296"/>
      <c r="C186" s="296"/>
      <c r="D186" s="296"/>
      <c r="E186" s="296"/>
      <c r="F186" s="290"/>
      <c r="G186" s="290"/>
      <c r="H186" s="296"/>
      <c r="I186" s="296"/>
      <c r="J186" s="296"/>
      <c r="K186" s="296"/>
      <c r="L186" s="296"/>
      <c r="M186" s="296"/>
      <c r="N186" s="290"/>
      <c r="O186" s="290"/>
      <c r="P186" s="296"/>
      <c r="Q186" s="298"/>
      <c r="U186" s="294"/>
      <c r="V186" s="294"/>
      <c r="W186" s="294"/>
      <c r="X186" s="294"/>
      <c r="Y186" s="294"/>
      <c r="Z186" s="294"/>
      <c r="AA186" s="294"/>
      <c r="AB186" s="21"/>
      <c r="AC186" s="295"/>
    </row>
    <row r="187" spans="1:29" s="12" customFormat="1" ht="20.100000000000001" customHeight="1" x14ac:dyDescent="0.2">
      <c r="A187" s="300">
        <v>90</v>
      </c>
      <c r="B187" s="296"/>
      <c r="C187" s="296"/>
      <c r="D187" s="296"/>
      <c r="E187" s="296"/>
      <c r="F187" s="290"/>
      <c r="G187" s="290"/>
      <c r="H187" s="296"/>
      <c r="I187" s="296"/>
      <c r="J187" s="296"/>
      <c r="K187" s="296"/>
      <c r="L187" s="296"/>
      <c r="M187" s="296"/>
      <c r="N187" s="290"/>
      <c r="O187" s="290"/>
      <c r="P187" s="296"/>
      <c r="Q187" s="298"/>
      <c r="U187" s="294"/>
      <c r="V187" s="294"/>
      <c r="W187" s="294" t="str">
        <f>IFERROR((VLOOKUP($V$9:$V$242,$C$9:$D$228,2,FALSE)),"")</f>
        <v/>
      </c>
      <c r="X187" s="294" t="str">
        <f>IFERROR((VLOOKUP(W187:W438,$D$9:$F$228,2,FALSE)),"")</f>
        <v/>
      </c>
      <c r="Y187" s="294"/>
      <c r="Z187" s="294"/>
      <c r="AA187" s="294"/>
      <c r="AB187" s="21"/>
      <c r="AC187" s="295"/>
    </row>
    <row r="188" spans="1:29" s="12" customFormat="1" ht="20.100000000000001" customHeight="1" x14ac:dyDescent="0.2">
      <c r="A188" s="300"/>
      <c r="B188" s="296"/>
      <c r="C188" s="296"/>
      <c r="D188" s="296"/>
      <c r="E188" s="296"/>
      <c r="F188" s="290"/>
      <c r="G188" s="290"/>
      <c r="H188" s="296"/>
      <c r="I188" s="296"/>
      <c r="J188" s="296"/>
      <c r="K188" s="296"/>
      <c r="L188" s="296"/>
      <c r="M188" s="296"/>
      <c r="N188" s="290"/>
      <c r="O188" s="290"/>
      <c r="P188" s="296"/>
      <c r="Q188" s="298"/>
      <c r="U188" s="294"/>
      <c r="V188" s="294"/>
      <c r="W188" s="294"/>
      <c r="X188" s="294"/>
      <c r="Y188" s="294"/>
      <c r="Z188" s="294"/>
      <c r="AA188" s="294"/>
      <c r="AB188" s="21"/>
      <c r="AC188" s="295"/>
    </row>
    <row r="189" spans="1:29" s="12" customFormat="1" ht="20.100000000000001" customHeight="1" x14ac:dyDescent="0.2">
      <c r="A189" s="300">
        <v>91</v>
      </c>
      <c r="B189" s="296"/>
      <c r="C189" s="296"/>
      <c r="D189" s="296"/>
      <c r="E189" s="296"/>
      <c r="F189" s="290"/>
      <c r="G189" s="290"/>
      <c r="H189" s="296"/>
      <c r="I189" s="296"/>
      <c r="J189" s="296"/>
      <c r="K189" s="296"/>
      <c r="L189" s="296"/>
      <c r="M189" s="296"/>
      <c r="N189" s="290"/>
      <c r="O189" s="290"/>
      <c r="P189" s="296"/>
      <c r="Q189" s="298"/>
      <c r="U189" s="294"/>
      <c r="V189" s="294"/>
      <c r="W189" s="294" t="str">
        <f>IFERROR((VLOOKUP($V$9:$V$242,$C$9:$D$228,2,FALSE)),"")</f>
        <v/>
      </c>
      <c r="X189" s="294" t="str">
        <f>IFERROR((VLOOKUP(W189:W440,$D$9:$F$228,2,FALSE)),"")</f>
        <v/>
      </c>
      <c r="Y189" s="294"/>
      <c r="Z189" s="294"/>
      <c r="AA189" s="294"/>
      <c r="AB189" s="21"/>
      <c r="AC189" s="295"/>
    </row>
    <row r="190" spans="1:29" s="12" customFormat="1" ht="20.100000000000001" customHeight="1" x14ac:dyDescent="0.2">
      <c r="A190" s="300"/>
      <c r="B190" s="296"/>
      <c r="C190" s="296"/>
      <c r="D190" s="296"/>
      <c r="E190" s="296"/>
      <c r="F190" s="290"/>
      <c r="G190" s="290"/>
      <c r="H190" s="296"/>
      <c r="I190" s="296"/>
      <c r="J190" s="296"/>
      <c r="K190" s="296"/>
      <c r="L190" s="296"/>
      <c r="M190" s="296"/>
      <c r="N190" s="290"/>
      <c r="O190" s="290"/>
      <c r="P190" s="296"/>
      <c r="Q190" s="298"/>
      <c r="U190" s="294"/>
      <c r="V190" s="294"/>
      <c r="W190" s="294"/>
      <c r="X190" s="294"/>
      <c r="Y190" s="294"/>
      <c r="Z190" s="294"/>
      <c r="AA190" s="294"/>
      <c r="AB190" s="21"/>
      <c r="AC190" s="295"/>
    </row>
    <row r="191" spans="1:29" s="12" customFormat="1" ht="20.100000000000001" customHeight="1" x14ac:dyDescent="0.2">
      <c r="A191" s="300">
        <v>92</v>
      </c>
      <c r="B191" s="296"/>
      <c r="C191" s="296"/>
      <c r="D191" s="296"/>
      <c r="E191" s="296"/>
      <c r="F191" s="290"/>
      <c r="G191" s="290"/>
      <c r="H191" s="296"/>
      <c r="I191" s="296"/>
      <c r="J191" s="296"/>
      <c r="K191" s="296"/>
      <c r="L191" s="296"/>
      <c r="M191" s="296"/>
      <c r="N191" s="290"/>
      <c r="O191" s="290"/>
      <c r="P191" s="296"/>
      <c r="Q191" s="298"/>
      <c r="U191" s="294"/>
      <c r="V191" s="294"/>
      <c r="W191" s="294" t="str">
        <f>IFERROR((VLOOKUP($V$9:$V$242,$C$9:$D$228,2,FALSE)),"")</f>
        <v/>
      </c>
      <c r="X191" s="294" t="str">
        <f>IFERROR((VLOOKUP(W191:W442,$D$9:$F$228,2,FALSE)),"")</f>
        <v/>
      </c>
      <c r="Y191" s="294"/>
      <c r="Z191" s="294"/>
      <c r="AA191" s="294"/>
      <c r="AB191" s="21"/>
      <c r="AC191" s="295"/>
    </row>
    <row r="192" spans="1:29" s="12" customFormat="1" ht="20.100000000000001" customHeight="1" x14ac:dyDescent="0.2">
      <c r="A192" s="300"/>
      <c r="B192" s="296"/>
      <c r="C192" s="296"/>
      <c r="D192" s="296"/>
      <c r="E192" s="296"/>
      <c r="F192" s="290"/>
      <c r="G192" s="290"/>
      <c r="H192" s="296"/>
      <c r="I192" s="296"/>
      <c r="J192" s="296"/>
      <c r="K192" s="296"/>
      <c r="L192" s="296"/>
      <c r="M192" s="296"/>
      <c r="N192" s="290"/>
      <c r="O192" s="290"/>
      <c r="P192" s="296"/>
      <c r="Q192" s="298"/>
      <c r="U192" s="294"/>
      <c r="V192" s="294"/>
      <c r="W192" s="294"/>
      <c r="X192" s="294"/>
      <c r="Y192" s="294"/>
      <c r="Z192" s="294"/>
      <c r="AA192" s="294"/>
      <c r="AB192" s="21"/>
      <c r="AC192" s="295"/>
    </row>
    <row r="193" spans="1:29" s="12" customFormat="1" ht="20.100000000000001" customHeight="1" x14ac:dyDescent="0.2">
      <c r="A193" s="300">
        <v>93</v>
      </c>
      <c r="B193" s="296"/>
      <c r="C193" s="296"/>
      <c r="D193" s="296"/>
      <c r="E193" s="296"/>
      <c r="F193" s="290"/>
      <c r="G193" s="290"/>
      <c r="H193" s="296"/>
      <c r="I193" s="296"/>
      <c r="J193" s="296"/>
      <c r="K193" s="296"/>
      <c r="L193" s="296"/>
      <c r="M193" s="296"/>
      <c r="N193" s="290"/>
      <c r="O193" s="290"/>
      <c r="P193" s="296"/>
      <c r="Q193" s="298"/>
      <c r="U193" s="294"/>
      <c r="V193" s="294"/>
      <c r="W193" s="294" t="str">
        <f>IFERROR((VLOOKUP($V$9:$V$242,$C$9:$D$228,2,FALSE)),"")</f>
        <v/>
      </c>
      <c r="X193" s="294" t="str">
        <f>IFERROR((VLOOKUP(W193:W444,$D$9:$F$228,2,FALSE)),"")</f>
        <v/>
      </c>
      <c r="Y193" s="294"/>
      <c r="Z193" s="294"/>
      <c r="AA193" s="294"/>
      <c r="AB193" s="21"/>
      <c r="AC193" s="295"/>
    </row>
    <row r="194" spans="1:29" s="12" customFormat="1" ht="20.100000000000001" customHeight="1" x14ac:dyDescent="0.2">
      <c r="A194" s="300"/>
      <c r="B194" s="296"/>
      <c r="C194" s="296"/>
      <c r="D194" s="296"/>
      <c r="E194" s="296"/>
      <c r="F194" s="290"/>
      <c r="G194" s="290"/>
      <c r="H194" s="296"/>
      <c r="I194" s="296"/>
      <c r="J194" s="296"/>
      <c r="K194" s="296"/>
      <c r="L194" s="296"/>
      <c r="M194" s="296"/>
      <c r="N194" s="290"/>
      <c r="O194" s="290"/>
      <c r="P194" s="296"/>
      <c r="Q194" s="298"/>
      <c r="U194" s="294"/>
      <c r="V194" s="294"/>
      <c r="W194" s="294"/>
      <c r="X194" s="294"/>
      <c r="Y194" s="294"/>
      <c r="Z194" s="294"/>
      <c r="AA194" s="294"/>
      <c r="AB194" s="21"/>
      <c r="AC194" s="295"/>
    </row>
    <row r="195" spans="1:29" s="12" customFormat="1" ht="20.100000000000001" customHeight="1" x14ac:dyDescent="0.2">
      <c r="A195" s="300">
        <v>94</v>
      </c>
      <c r="B195" s="296"/>
      <c r="C195" s="296"/>
      <c r="D195" s="296"/>
      <c r="E195" s="296"/>
      <c r="F195" s="290"/>
      <c r="G195" s="290"/>
      <c r="H195" s="296"/>
      <c r="I195" s="296"/>
      <c r="J195" s="296"/>
      <c r="K195" s="296"/>
      <c r="L195" s="296"/>
      <c r="M195" s="296"/>
      <c r="N195" s="290"/>
      <c r="O195" s="290"/>
      <c r="P195" s="296"/>
      <c r="Q195" s="298"/>
      <c r="U195" s="294"/>
      <c r="V195" s="294"/>
      <c r="W195" s="294" t="str">
        <f>IFERROR((VLOOKUP($V$9:$V$242,$C$9:$D$228,2,FALSE)),"")</f>
        <v/>
      </c>
      <c r="X195" s="294" t="str">
        <f>IFERROR((VLOOKUP(W195:W446,$D$9:$F$228,2,FALSE)),"")</f>
        <v/>
      </c>
      <c r="Y195" s="294"/>
      <c r="Z195" s="294"/>
      <c r="AA195" s="294"/>
      <c r="AB195" s="21"/>
      <c r="AC195" s="295"/>
    </row>
    <row r="196" spans="1:29" s="12" customFormat="1" ht="20.100000000000001" customHeight="1" x14ac:dyDescent="0.2">
      <c r="A196" s="300"/>
      <c r="B196" s="296"/>
      <c r="C196" s="296"/>
      <c r="D196" s="296"/>
      <c r="E196" s="296"/>
      <c r="F196" s="290"/>
      <c r="G196" s="290"/>
      <c r="H196" s="296"/>
      <c r="I196" s="296"/>
      <c r="J196" s="296"/>
      <c r="K196" s="296"/>
      <c r="L196" s="296"/>
      <c r="M196" s="296"/>
      <c r="N196" s="290"/>
      <c r="O196" s="290"/>
      <c r="P196" s="296"/>
      <c r="Q196" s="298"/>
      <c r="U196" s="294"/>
      <c r="V196" s="294"/>
      <c r="W196" s="294"/>
      <c r="X196" s="294"/>
      <c r="Y196" s="294"/>
      <c r="Z196" s="294"/>
      <c r="AA196" s="294"/>
      <c r="AB196" s="21"/>
      <c r="AC196" s="295"/>
    </row>
    <row r="197" spans="1:29" s="12" customFormat="1" ht="20.100000000000001" customHeight="1" x14ac:dyDescent="0.2">
      <c r="A197" s="300">
        <v>95</v>
      </c>
      <c r="B197" s="296"/>
      <c r="C197" s="296"/>
      <c r="D197" s="296"/>
      <c r="E197" s="296"/>
      <c r="F197" s="290"/>
      <c r="G197" s="290"/>
      <c r="H197" s="296"/>
      <c r="I197" s="296"/>
      <c r="J197" s="296"/>
      <c r="K197" s="296"/>
      <c r="L197" s="296"/>
      <c r="M197" s="296"/>
      <c r="N197" s="290"/>
      <c r="O197" s="290"/>
      <c r="P197" s="296"/>
      <c r="Q197" s="298"/>
      <c r="U197" s="294"/>
      <c r="V197" s="294"/>
      <c r="W197" s="294" t="str">
        <f>IFERROR((VLOOKUP($V$9:$V$242,$C$9:$D$228,2,FALSE)),"")</f>
        <v/>
      </c>
      <c r="X197" s="294" t="str">
        <f>IFERROR((VLOOKUP(W197:W448,$D$9:$F$228,2,FALSE)),"")</f>
        <v/>
      </c>
      <c r="Y197" s="294"/>
      <c r="Z197" s="294"/>
      <c r="AA197" s="294"/>
      <c r="AB197" s="21"/>
      <c r="AC197" s="295"/>
    </row>
    <row r="198" spans="1:29" s="12" customFormat="1" ht="20.100000000000001" customHeight="1" x14ac:dyDescent="0.2">
      <c r="A198" s="300"/>
      <c r="B198" s="296"/>
      <c r="C198" s="296"/>
      <c r="D198" s="296"/>
      <c r="E198" s="296"/>
      <c r="F198" s="290"/>
      <c r="G198" s="290"/>
      <c r="H198" s="296"/>
      <c r="I198" s="296"/>
      <c r="J198" s="296"/>
      <c r="K198" s="296"/>
      <c r="L198" s="296"/>
      <c r="M198" s="296"/>
      <c r="N198" s="290"/>
      <c r="O198" s="290"/>
      <c r="P198" s="296"/>
      <c r="Q198" s="298"/>
      <c r="U198" s="294"/>
      <c r="V198" s="294"/>
      <c r="W198" s="294"/>
      <c r="X198" s="294"/>
      <c r="Y198" s="294"/>
      <c r="Z198" s="294"/>
      <c r="AA198" s="294"/>
      <c r="AB198" s="21"/>
      <c r="AC198" s="295"/>
    </row>
    <row r="199" spans="1:29" s="12" customFormat="1" ht="20.100000000000001" customHeight="1" x14ac:dyDescent="0.2">
      <c r="A199" s="300">
        <v>96</v>
      </c>
      <c r="B199" s="296"/>
      <c r="C199" s="296"/>
      <c r="D199" s="296"/>
      <c r="E199" s="296"/>
      <c r="F199" s="290"/>
      <c r="G199" s="290"/>
      <c r="H199" s="296"/>
      <c r="I199" s="296"/>
      <c r="J199" s="296"/>
      <c r="K199" s="296"/>
      <c r="L199" s="296"/>
      <c r="M199" s="296"/>
      <c r="N199" s="290"/>
      <c r="O199" s="290"/>
      <c r="P199" s="296"/>
      <c r="Q199" s="298"/>
      <c r="U199" s="294"/>
      <c r="V199" s="294"/>
      <c r="W199" s="294" t="str">
        <f>IFERROR((VLOOKUP($V$9:$V$242,$C$9:$D$228,2,FALSE)),"")</f>
        <v/>
      </c>
      <c r="X199" s="294" t="str">
        <f>IFERROR((VLOOKUP(W199:W450,$D$9:$F$228,2,FALSE)),"")</f>
        <v/>
      </c>
      <c r="Y199" s="294"/>
      <c r="Z199" s="294"/>
      <c r="AA199" s="294"/>
      <c r="AB199" s="21"/>
      <c r="AC199" s="295"/>
    </row>
    <row r="200" spans="1:29" s="12" customFormat="1" ht="20.100000000000001" customHeight="1" x14ac:dyDescent="0.2">
      <c r="A200" s="300"/>
      <c r="B200" s="296"/>
      <c r="C200" s="296"/>
      <c r="D200" s="296"/>
      <c r="E200" s="296"/>
      <c r="F200" s="290"/>
      <c r="G200" s="290"/>
      <c r="H200" s="296"/>
      <c r="I200" s="296"/>
      <c r="J200" s="296"/>
      <c r="K200" s="296"/>
      <c r="L200" s="296"/>
      <c r="M200" s="296"/>
      <c r="N200" s="290"/>
      <c r="O200" s="290"/>
      <c r="P200" s="296"/>
      <c r="Q200" s="298"/>
      <c r="U200" s="294"/>
      <c r="V200" s="294"/>
      <c r="W200" s="294"/>
      <c r="X200" s="294"/>
      <c r="Y200" s="294"/>
      <c r="Z200" s="294"/>
      <c r="AA200" s="294"/>
      <c r="AB200" s="21"/>
      <c r="AC200" s="295"/>
    </row>
    <row r="201" spans="1:29" s="12" customFormat="1" ht="20.100000000000001" customHeight="1" x14ac:dyDescent="0.2">
      <c r="A201" s="300">
        <v>97</v>
      </c>
      <c r="B201" s="296"/>
      <c r="C201" s="296"/>
      <c r="D201" s="296"/>
      <c r="E201" s="296"/>
      <c r="F201" s="290"/>
      <c r="G201" s="290"/>
      <c r="H201" s="296"/>
      <c r="I201" s="296"/>
      <c r="J201" s="296"/>
      <c r="K201" s="296"/>
      <c r="L201" s="296"/>
      <c r="M201" s="296"/>
      <c r="N201" s="290"/>
      <c r="O201" s="290"/>
      <c r="P201" s="296"/>
      <c r="Q201" s="298"/>
      <c r="U201" s="294"/>
      <c r="V201" s="294"/>
      <c r="W201" s="294" t="str">
        <f>IFERROR((VLOOKUP($V$9:$V$242,$C$9:$D$228,2,FALSE)),"")</f>
        <v/>
      </c>
      <c r="X201" s="294" t="str">
        <f>IFERROR((VLOOKUP(W201:W452,$D$9:$F$228,2,FALSE)),"")</f>
        <v/>
      </c>
      <c r="Y201" s="294"/>
      <c r="Z201" s="294"/>
      <c r="AA201" s="294"/>
      <c r="AB201" s="21"/>
      <c r="AC201" s="295"/>
    </row>
    <row r="202" spans="1:29" s="12" customFormat="1" ht="20.100000000000001" customHeight="1" x14ac:dyDescent="0.2">
      <c r="A202" s="300"/>
      <c r="B202" s="296"/>
      <c r="C202" s="296"/>
      <c r="D202" s="296"/>
      <c r="E202" s="296"/>
      <c r="F202" s="290"/>
      <c r="G202" s="290"/>
      <c r="H202" s="296"/>
      <c r="I202" s="296"/>
      <c r="J202" s="296"/>
      <c r="K202" s="296"/>
      <c r="L202" s="296"/>
      <c r="M202" s="296"/>
      <c r="N202" s="290"/>
      <c r="O202" s="290"/>
      <c r="P202" s="296"/>
      <c r="Q202" s="298"/>
      <c r="U202" s="294"/>
      <c r="V202" s="294"/>
      <c r="W202" s="294"/>
      <c r="X202" s="294"/>
      <c r="Y202" s="294"/>
      <c r="Z202" s="294"/>
      <c r="AA202" s="294"/>
      <c r="AB202" s="21"/>
      <c r="AC202" s="295"/>
    </row>
    <row r="203" spans="1:29" s="12" customFormat="1" ht="20.100000000000001" customHeight="1" x14ac:dyDescent="0.2">
      <c r="A203" s="300">
        <v>98</v>
      </c>
      <c r="B203" s="296"/>
      <c r="C203" s="296"/>
      <c r="D203" s="296"/>
      <c r="E203" s="296"/>
      <c r="F203" s="290"/>
      <c r="G203" s="290"/>
      <c r="H203" s="296"/>
      <c r="I203" s="296"/>
      <c r="J203" s="296"/>
      <c r="K203" s="296"/>
      <c r="L203" s="296"/>
      <c r="M203" s="296"/>
      <c r="N203" s="290"/>
      <c r="O203" s="290"/>
      <c r="P203" s="296"/>
      <c r="Q203" s="298"/>
      <c r="U203" s="294"/>
      <c r="V203" s="294"/>
      <c r="W203" s="294" t="str">
        <f>IFERROR((VLOOKUP($V$9:$V$242,$C$9:$D$228,2,FALSE)),"")</f>
        <v/>
      </c>
      <c r="X203" s="294" t="str">
        <f>IFERROR((VLOOKUP(W203:W454,$D$9:$F$228,2,FALSE)),"")</f>
        <v/>
      </c>
      <c r="Y203" s="294"/>
      <c r="Z203" s="294"/>
      <c r="AA203" s="294"/>
      <c r="AB203" s="21"/>
      <c r="AC203" s="295"/>
    </row>
    <row r="204" spans="1:29" s="12" customFormat="1" ht="20.100000000000001" customHeight="1" x14ac:dyDescent="0.2">
      <c r="A204" s="300"/>
      <c r="B204" s="296"/>
      <c r="C204" s="296"/>
      <c r="D204" s="296"/>
      <c r="E204" s="296"/>
      <c r="F204" s="290"/>
      <c r="G204" s="290"/>
      <c r="H204" s="296"/>
      <c r="I204" s="296"/>
      <c r="J204" s="296"/>
      <c r="K204" s="296"/>
      <c r="L204" s="296"/>
      <c r="M204" s="296"/>
      <c r="N204" s="290"/>
      <c r="O204" s="290"/>
      <c r="P204" s="296"/>
      <c r="Q204" s="298"/>
      <c r="U204" s="294"/>
      <c r="V204" s="294"/>
      <c r="W204" s="294"/>
      <c r="X204" s="294"/>
      <c r="Y204" s="294"/>
      <c r="Z204" s="294"/>
      <c r="AA204" s="294"/>
      <c r="AB204" s="21"/>
      <c r="AC204" s="295"/>
    </row>
    <row r="205" spans="1:29" s="12" customFormat="1" ht="20.100000000000001" customHeight="1" x14ac:dyDescent="0.2">
      <c r="A205" s="300">
        <v>99</v>
      </c>
      <c r="B205" s="296"/>
      <c r="C205" s="296"/>
      <c r="D205" s="296"/>
      <c r="E205" s="296"/>
      <c r="F205" s="290"/>
      <c r="G205" s="290"/>
      <c r="H205" s="296"/>
      <c r="I205" s="296"/>
      <c r="J205" s="296"/>
      <c r="K205" s="296"/>
      <c r="L205" s="296"/>
      <c r="M205" s="296"/>
      <c r="N205" s="290"/>
      <c r="O205" s="290"/>
      <c r="P205" s="296"/>
      <c r="Q205" s="298"/>
      <c r="U205" s="294"/>
      <c r="V205" s="294"/>
      <c r="W205" s="294" t="str">
        <f>IFERROR((VLOOKUP($V$9:$V$242,$C$9:$D$228,2,FALSE)),"")</f>
        <v/>
      </c>
      <c r="X205" s="294" t="str">
        <f>IFERROR((VLOOKUP(W205:W456,$D$9:$F$228,2,FALSE)),"")</f>
        <v/>
      </c>
      <c r="Y205" s="294"/>
      <c r="Z205" s="294"/>
      <c r="AA205" s="294"/>
      <c r="AB205" s="21"/>
      <c r="AC205" s="295"/>
    </row>
    <row r="206" spans="1:29" ht="20.100000000000001" customHeight="1" x14ac:dyDescent="0.25">
      <c r="A206" s="300"/>
      <c r="B206" s="296"/>
      <c r="C206" s="296"/>
      <c r="D206" s="296"/>
      <c r="E206" s="296"/>
      <c r="F206" s="290"/>
      <c r="G206" s="290"/>
      <c r="H206" s="296"/>
      <c r="I206" s="296"/>
      <c r="J206" s="296"/>
      <c r="K206" s="296"/>
      <c r="L206" s="296"/>
      <c r="M206" s="296"/>
      <c r="N206" s="290"/>
      <c r="O206" s="290"/>
      <c r="P206" s="296"/>
      <c r="Q206" s="298"/>
      <c r="U206" s="294"/>
      <c r="V206" s="294"/>
      <c r="W206" s="294"/>
      <c r="X206" s="294"/>
      <c r="Y206" s="294"/>
      <c r="Z206" s="294"/>
      <c r="AA206" s="294"/>
      <c r="AB206" s="21"/>
      <c r="AC206" s="295"/>
    </row>
    <row r="207" spans="1:29" ht="20.100000000000001" customHeight="1" x14ac:dyDescent="0.25">
      <c r="A207" s="300">
        <v>100</v>
      </c>
      <c r="B207" s="296"/>
      <c r="C207" s="296"/>
      <c r="D207" s="296"/>
      <c r="E207" s="296"/>
      <c r="F207" s="290"/>
      <c r="G207" s="290"/>
      <c r="H207" s="296"/>
      <c r="I207" s="296"/>
      <c r="J207" s="296"/>
      <c r="K207" s="296"/>
      <c r="L207" s="296"/>
      <c r="M207" s="296"/>
      <c r="N207" s="290"/>
      <c r="O207" s="290"/>
      <c r="P207" s="296"/>
      <c r="Q207" s="298"/>
      <c r="U207" s="294"/>
      <c r="V207" s="294"/>
      <c r="W207" s="294" t="str">
        <f>IFERROR((VLOOKUP($V$9:$V$242,$C$9:$D$228,2,FALSE)),"")</f>
        <v/>
      </c>
      <c r="X207" s="294" t="str">
        <f>IFERROR((VLOOKUP(W207:W458,$D$9:$F$228,2,FALSE)),"")</f>
        <v/>
      </c>
      <c r="Y207" s="294"/>
      <c r="Z207" s="294"/>
      <c r="AA207" s="294"/>
      <c r="AB207" s="21"/>
      <c r="AC207" s="295"/>
    </row>
    <row r="208" spans="1:29" ht="20.100000000000001" customHeight="1" x14ac:dyDescent="0.25">
      <c r="A208" s="300"/>
      <c r="B208" s="296"/>
      <c r="C208" s="296"/>
      <c r="D208" s="296"/>
      <c r="E208" s="296"/>
      <c r="F208" s="290"/>
      <c r="G208" s="290"/>
      <c r="H208" s="296"/>
      <c r="I208" s="296"/>
      <c r="J208" s="296"/>
      <c r="K208" s="296"/>
      <c r="L208" s="296"/>
      <c r="M208" s="296"/>
      <c r="N208" s="290"/>
      <c r="O208" s="290"/>
      <c r="P208" s="296"/>
      <c r="Q208" s="298"/>
      <c r="U208" s="294"/>
      <c r="V208" s="294"/>
      <c r="W208" s="294"/>
      <c r="X208" s="294"/>
      <c r="Y208" s="294"/>
      <c r="Z208" s="294"/>
      <c r="AA208" s="294"/>
      <c r="AB208" s="21"/>
      <c r="AC208" s="295"/>
    </row>
    <row r="209" spans="1:29" ht="20.100000000000001" customHeight="1" x14ac:dyDescent="0.25">
      <c r="A209" s="300">
        <v>101</v>
      </c>
      <c r="B209" s="296"/>
      <c r="C209" s="296"/>
      <c r="D209" s="296"/>
      <c r="E209" s="296"/>
      <c r="F209" s="290"/>
      <c r="G209" s="290"/>
      <c r="H209" s="296"/>
      <c r="I209" s="296"/>
      <c r="J209" s="296"/>
      <c r="K209" s="296"/>
      <c r="L209" s="296"/>
      <c r="M209" s="296"/>
      <c r="N209" s="290"/>
      <c r="O209" s="290"/>
      <c r="P209" s="296"/>
      <c r="Q209" s="298"/>
      <c r="U209" s="294"/>
      <c r="V209" s="294"/>
      <c r="W209" s="294" t="str">
        <f>IFERROR((VLOOKUP($V$9:$V$242,$C$9:$D$228,2,FALSE)),"")</f>
        <v/>
      </c>
      <c r="X209" s="294" t="str">
        <f>IFERROR((VLOOKUP(W209:W460,$D$9:$F$228,2,FALSE)),"")</f>
        <v/>
      </c>
      <c r="Y209" s="294"/>
      <c r="Z209" s="294"/>
      <c r="AA209" s="294"/>
      <c r="AB209" s="21"/>
      <c r="AC209" s="295"/>
    </row>
    <row r="210" spans="1:29" ht="20.100000000000001" customHeight="1" x14ac:dyDescent="0.25">
      <c r="A210" s="300"/>
      <c r="B210" s="296"/>
      <c r="C210" s="296"/>
      <c r="D210" s="296"/>
      <c r="E210" s="296"/>
      <c r="F210" s="290"/>
      <c r="G210" s="290"/>
      <c r="H210" s="296"/>
      <c r="I210" s="296"/>
      <c r="J210" s="296"/>
      <c r="K210" s="296"/>
      <c r="L210" s="296"/>
      <c r="M210" s="296"/>
      <c r="N210" s="290"/>
      <c r="O210" s="290"/>
      <c r="P210" s="296"/>
      <c r="Q210" s="298"/>
      <c r="U210" s="294"/>
      <c r="V210" s="294"/>
      <c r="W210" s="294"/>
      <c r="X210" s="294"/>
      <c r="Y210" s="294"/>
      <c r="Z210" s="294"/>
      <c r="AA210" s="294"/>
      <c r="AB210" s="21"/>
      <c r="AC210" s="295"/>
    </row>
    <row r="211" spans="1:29" ht="20.100000000000001" customHeight="1" x14ac:dyDescent="0.25">
      <c r="A211" s="300">
        <v>102</v>
      </c>
      <c r="B211" s="296"/>
      <c r="C211" s="296"/>
      <c r="D211" s="296"/>
      <c r="E211" s="296"/>
      <c r="F211" s="290"/>
      <c r="G211" s="290"/>
      <c r="H211" s="296"/>
      <c r="I211" s="296"/>
      <c r="J211" s="296"/>
      <c r="K211" s="296"/>
      <c r="L211" s="296"/>
      <c r="M211" s="296"/>
      <c r="N211" s="290"/>
      <c r="O211" s="290"/>
      <c r="P211" s="296"/>
      <c r="Q211" s="298"/>
      <c r="U211" s="294"/>
      <c r="V211" s="294"/>
      <c r="W211" s="294" t="str">
        <f>IFERROR((VLOOKUP($V$9:$V$242,$C$9:$D$228,2,FALSE)),"")</f>
        <v/>
      </c>
      <c r="X211" s="294" t="str">
        <f>IFERROR((VLOOKUP(W211:W462,$D$9:$F$228,2,FALSE)),"")</f>
        <v/>
      </c>
      <c r="Y211" s="294"/>
      <c r="Z211" s="294"/>
      <c r="AA211" s="294"/>
      <c r="AB211" s="21"/>
      <c r="AC211" s="295"/>
    </row>
    <row r="212" spans="1:29" ht="20.100000000000001" customHeight="1" x14ac:dyDescent="0.25">
      <c r="A212" s="300"/>
      <c r="B212" s="296"/>
      <c r="C212" s="296"/>
      <c r="D212" s="296"/>
      <c r="E212" s="296"/>
      <c r="F212" s="290"/>
      <c r="G212" s="290"/>
      <c r="H212" s="296"/>
      <c r="I212" s="296"/>
      <c r="J212" s="296"/>
      <c r="K212" s="296"/>
      <c r="L212" s="296"/>
      <c r="M212" s="296"/>
      <c r="N212" s="290"/>
      <c r="O212" s="290"/>
      <c r="P212" s="296"/>
      <c r="Q212" s="298"/>
      <c r="U212" s="294"/>
      <c r="V212" s="294"/>
      <c r="W212" s="294"/>
      <c r="X212" s="294"/>
      <c r="Y212" s="294"/>
      <c r="Z212" s="294"/>
      <c r="AA212" s="294"/>
      <c r="AB212" s="21"/>
      <c r="AC212" s="295"/>
    </row>
    <row r="213" spans="1:29" ht="20.100000000000001" customHeight="1" x14ac:dyDescent="0.25">
      <c r="A213" s="300">
        <v>103</v>
      </c>
      <c r="B213" s="296"/>
      <c r="C213" s="296"/>
      <c r="D213" s="296"/>
      <c r="E213" s="296"/>
      <c r="F213" s="290"/>
      <c r="G213" s="290"/>
      <c r="H213" s="296"/>
      <c r="I213" s="296"/>
      <c r="J213" s="296"/>
      <c r="K213" s="296"/>
      <c r="L213" s="296"/>
      <c r="M213" s="296"/>
      <c r="N213" s="290"/>
      <c r="O213" s="290"/>
      <c r="P213" s="296"/>
      <c r="Q213" s="298"/>
      <c r="U213" s="294"/>
      <c r="V213" s="294"/>
      <c r="W213" s="294" t="str">
        <f>IFERROR((VLOOKUP($V$9:$V$242,$C$9:$D$228,2,FALSE)),"")</f>
        <v/>
      </c>
      <c r="X213" s="294" t="str">
        <f>IFERROR((VLOOKUP(W213:W464,$D$9:$F$228,2,FALSE)),"")</f>
        <v/>
      </c>
      <c r="Y213" s="294"/>
      <c r="Z213" s="294"/>
      <c r="AA213" s="294"/>
      <c r="AB213" s="21"/>
      <c r="AC213" s="295"/>
    </row>
    <row r="214" spans="1:29" ht="20.100000000000001" customHeight="1" x14ac:dyDescent="0.25">
      <c r="A214" s="300"/>
      <c r="B214" s="296"/>
      <c r="C214" s="296"/>
      <c r="D214" s="296"/>
      <c r="E214" s="296"/>
      <c r="F214" s="290"/>
      <c r="G214" s="290"/>
      <c r="H214" s="296"/>
      <c r="I214" s="296"/>
      <c r="J214" s="296"/>
      <c r="K214" s="296"/>
      <c r="L214" s="296"/>
      <c r="M214" s="296"/>
      <c r="N214" s="290"/>
      <c r="O214" s="290"/>
      <c r="P214" s="296"/>
      <c r="Q214" s="298"/>
      <c r="U214" s="294"/>
      <c r="V214" s="294"/>
      <c r="W214" s="294"/>
      <c r="X214" s="294"/>
      <c r="Y214" s="294"/>
      <c r="Z214" s="294"/>
      <c r="AA214" s="294"/>
      <c r="AB214" s="21"/>
      <c r="AC214" s="295"/>
    </row>
    <row r="215" spans="1:29" ht="20.100000000000001" customHeight="1" x14ac:dyDescent="0.25">
      <c r="A215" s="300">
        <v>104</v>
      </c>
      <c r="B215" s="296"/>
      <c r="C215" s="296"/>
      <c r="D215" s="296"/>
      <c r="E215" s="296"/>
      <c r="F215" s="290"/>
      <c r="G215" s="290"/>
      <c r="H215" s="296"/>
      <c r="I215" s="296"/>
      <c r="J215" s="296"/>
      <c r="K215" s="296"/>
      <c r="L215" s="296"/>
      <c r="M215" s="296"/>
      <c r="N215" s="290"/>
      <c r="O215" s="290"/>
      <c r="P215" s="296"/>
      <c r="Q215" s="298"/>
      <c r="U215" s="294"/>
      <c r="V215" s="294"/>
      <c r="W215" s="294" t="str">
        <f>IFERROR((VLOOKUP($V$9:$V$242,$C$9:$D$228,2,FALSE)),"")</f>
        <v/>
      </c>
      <c r="X215" s="294" t="str">
        <f>IFERROR((VLOOKUP(W215:W466,$D$9:$F$228,2,FALSE)),"")</f>
        <v/>
      </c>
      <c r="Y215" s="294"/>
      <c r="Z215" s="294"/>
      <c r="AA215" s="294"/>
      <c r="AB215" s="21"/>
      <c r="AC215" s="295"/>
    </row>
    <row r="216" spans="1:29" ht="20.100000000000001" customHeight="1" x14ac:dyDescent="0.25">
      <c r="A216" s="300"/>
      <c r="B216" s="296"/>
      <c r="C216" s="296"/>
      <c r="D216" s="296"/>
      <c r="E216" s="296"/>
      <c r="F216" s="290"/>
      <c r="G216" s="290"/>
      <c r="H216" s="296"/>
      <c r="I216" s="296"/>
      <c r="J216" s="296"/>
      <c r="K216" s="296"/>
      <c r="L216" s="296"/>
      <c r="M216" s="296"/>
      <c r="N216" s="290"/>
      <c r="O216" s="290"/>
      <c r="P216" s="296"/>
      <c r="Q216" s="298"/>
      <c r="U216" s="294"/>
      <c r="V216" s="294"/>
      <c r="W216" s="294"/>
      <c r="X216" s="294"/>
      <c r="Y216" s="294"/>
      <c r="Z216" s="294"/>
      <c r="AA216" s="294"/>
      <c r="AB216" s="21"/>
      <c r="AC216" s="295"/>
    </row>
    <row r="217" spans="1:29" ht="20.100000000000001" customHeight="1" x14ac:dyDescent="0.25">
      <c r="A217" s="300">
        <v>105</v>
      </c>
      <c r="B217" s="296"/>
      <c r="C217" s="296"/>
      <c r="D217" s="296"/>
      <c r="E217" s="296"/>
      <c r="F217" s="290"/>
      <c r="G217" s="290"/>
      <c r="H217" s="296"/>
      <c r="I217" s="296"/>
      <c r="J217" s="296"/>
      <c r="K217" s="296"/>
      <c r="L217" s="296"/>
      <c r="M217" s="296"/>
      <c r="N217" s="290"/>
      <c r="O217" s="290"/>
      <c r="P217" s="296"/>
      <c r="Q217" s="298"/>
      <c r="U217" s="294"/>
      <c r="V217" s="294"/>
      <c r="W217" s="294" t="str">
        <f>IFERROR((VLOOKUP($V$9:$V$242,$C$9:$D$228,2,FALSE)),"")</f>
        <v/>
      </c>
      <c r="X217" s="294" t="str">
        <f>IFERROR((VLOOKUP(W217:W468,$D$9:$F$228,2,FALSE)),"")</f>
        <v/>
      </c>
      <c r="Y217" s="294"/>
      <c r="Z217" s="294"/>
      <c r="AA217" s="294"/>
      <c r="AB217" s="21"/>
      <c r="AC217" s="295"/>
    </row>
    <row r="218" spans="1:29" ht="20.100000000000001" customHeight="1" x14ac:dyDescent="0.25">
      <c r="A218" s="300"/>
      <c r="B218" s="296"/>
      <c r="C218" s="296"/>
      <c r="D218" s="296"/>
      <c r="E218" s="296"/>
      <c r="F218" s="290"/>
      <c r="G218" s="290"/>
      <c r="H218" s="296"/>
      <c r="I218" s="296"/>
      <c r="J218" s="296"/>
      <c r="K218" s="296"/>
      <c r="L218" s="296"/>
      <c r="M218" s="296"/>
      <c r="N218" s="290"/>
      <c r="O218" s="290"/>
      <c r="P218" s="296"/>
      <c r="Q218" s="298"/>
      <c r="U218" s="294"/>
      <c r="V218" s="294"/>
      <c r="W218" s="294"/>
      <c r="X218" s="294"/>
      <c r="Y218" s="294"/>
      <c r="Z218" s="294"/>
      <c r="AA218" s="294"/>
      <c r="AB218" s="21"/>
      <c r="AC218" s="295"/>
    </row>
    <row r="219" spans="1:29" ht="20.100000000000001" customHeight="1" x14ac:dyDescent="0.25">
      <c r="A219" s="300">
        <v>106</v>
      </c>
      <c r="B219" s="296"/>
      <c r="C219" s="296"/>
      <c r="D219" s="296"/>
      <c r="E219" s="296"/>
      <c r="F219" s="290"/>
      <c r="G219" s="290"/>
      <c r="H219" s="296"/>
      <c r="I219" s="296"/>
      <c r="J219" s="296"/>
      <c r="K219" s="296"/>
      <c r="L219" s="296"/>
      <c r="M219" s="296"/>
      <c r="N219" s="290"/>
      <c r="O219" s="290"/>
      <c r="P219" s="296"/>
      <c r="Q219" s="298"/>
      <c r="U219" s="294"/>
      <c r="V219" s="294"/>
      <c r="W219" s="294" t="str">
        <f>IFERROR((VLOOKUP($V$9:$V$242,$C$9:$D$228,2,FALSE)),"")</f>
        <v/>
      </c>
      <c r="X219" s="294" t="str">
        <f>IFERROR((VLOOKUP(W219:W470,$D$9:$F$228,2,FALSE)),"")</f>
        <v/>
      </c>
      <c r="Y219" s="294"/>
      <c r="Z219" s="294"/>
      <c r="AA219" s="294"/>
      <c r="AB219" s="21"/>
      <c r="AC219" s="295"/>
    </row>
    <row r="220" spans="1:29" ht="20.100000000000001" customHeight="1" x14ac:dyDescent="0.25">
      <c r="A220" s="300"/>
      <c r="B220" s="296"/>
      <c r="C220" s="296"/>
      <c r="D220" s="296"/>
      <c r="E220" s="296"/>
      <c r="F220" s="290"/>
      <c r="G220" s="290"/>
      <c r="H220" s="296"/>
      <c r="I220" s="296"/>
      <c r="J220" s="296"/>
      <c r="K220" s="296"/>
      <c r="L220" s="296"/>
      <c r="M220" s="296"/>
      <c r="N220" s="290"/>
      <c r="O220" s="290"/>
      <c r="P220" s="296"/>
      <c r="Q220" s="298"/>
      <c r="U220" s="294"/>
      <c r="V220" s="294"/>
      <c r="W220" s="294"/>
      <c r="X220" s="294"/>
      <c r="Y220" s="294"/>
      <c r="Z220" s="294"/>
      <c r="AA220" s="294"/>
      <c r="AB220" s="21"/>
      <c r="AC220" s="295"/>
    </row>
    <row r="221" spans="1:29" ht="15.75" x14ac:dyDescent="0.25">
      <c r="A221" s="300">
        <v>107</v>
      </c>
      <c r="B221" s="296"/>
      <c r="C221" s="296"/>
      <c r="D221" s="296"/>
      <c r="E221" s="296"/>
      <c r="F221" s="290"/>
      <c r="G221" s="290"/>
      <c r="H221" s="296"/>
      <c r="I221" s="296"/>
      <c r="J221" s="296"/>
      <c r="K221" s="296"/>
      <c r="L221" s="296"/>
      <c r="M221" s="296"/>
      <c r="N221" s="290"/>
      <c r="O221" s="290"/>
      <c r="P221" s="296"/>
      <c r="Q221" s="298"/>
      <c r="U221" s="294"/>
      <c r="V221" s="294"/>
      <c r="W221" s="294" t="str">
        <f>IFERROR((VLOOKUP($V$9:$V$242,$C$9:$D$228,2,FALSE)),"")</f>
        <v/>
      </c>
      <c r="X221" s="294" t="str">
        <f>IFERROR((VLOOKUP(W221:W472,$D$9:$F$228,2,FALSE)),"")</f>
        <v/>
      </c>
      <c r="Y221" s="294"/>
      <c r="Z221" s="294"/>
      <c r="AA221" s="294"/>
      <c r="AB221" s="21"/>
      <c r="AC221" s="295"/>
    </row>
    <row r="222" spans="1:29" ht="15.75" x14ac:dyDescent="0.25">
      <c r="A222" s="300"/>
      <c r="B222" s="296"/>
      <c r="C222" s="296"/>
      <c r="D222" s="296"/>
      <c r="E222" s="296"/>
      <c r="F222" s="290"/>
      <c r="G222" s="290"/>
      <c r="H222" s="296"/>
      <c r="I222" s="296"/>
      <c r="J222" s="296"/>
      <c r="K222" s="296"/>
      <c r="L222" s="296"/>
      <c r="M222" s="296"/>
      <c r="N222" s="290"/>
      <c r="O222" s="290"/>
      <c r="P222" s="296"/>
      <c r="Q222" s="298"/>
      <c r="U222" s="294"/>
      <c r="V222" s="294"/>
      <c r="W222" s="294"/>
      <c r="X222" s="294"/>
      <c r="Y222" s="294"/>
      <c r="Z222" s="294"/>
      <c r="AA222" s="294"/>
      <c r="AB222" s="21"/>
      <c r="AC222" s="295"/>
    </row>
    <row r="223" spans="1:29" ht="15.75" x14ac:dyDescent="0.25">
      <c r="A223" s="300">
        <v>108</v>
      </c>
      <c r="B223" s="296"/>
      <c r="C223" s="296"/>
      <c r="D223" s="296"/>
      <c r="E223" s="296"/>
      <c r="F223" s="290"/>
      <c r="G223" s="290"/>
      <c r="H223" s="296"/>
      <c r="I223" s="296"/>
      <c r="J223" s="296"/>
      <c r="K223" s="296"/>
      <c r="L223" s="296"/>
      <c r="M223" s="296"/>
      <c r="N223" s="290"/>
      <c r="O223" s="290"/>
      <c r="P223" s="296"/>
      <c r="Q223" s="298"/>
      <c r="U223" s="294"/>
      <c r="V223" s="294"/>
      <c r="W223" s="294" t="str">
        <f>IFERROR((VLOOKUP($V$9:$V$242,$C$9:$D$228,2,FALSE)),"")</f>
        <v/>
      </c>
      <c r="X223" s="294" t="str">
        <f>IFERROR((VLOOKUP(W223:W474,$D$9:$F$228,2,FALSE)),"")</f>
        <v/>
      </c>
      <c r="Y223" s="294"/>
      <c r="Z223" s="294"/>
      <c r="AA223" s="294"/>
      <c r="AB223" s="21"/>
      <c r="AC223" s="295"/>
    </row>
    <row r="224" spans="1:29" ht="15.75" x14ac:dyDescent="0.25">
      <c r="A224" s="300"/>
      <c r="B224" s="296"/>
      <c r="C224" s="296"/>
      <c r="D224" s="296"/>
      <c r="E224" s="296"/>
      <c r="F224" s="290"/>
      <c r="G224" s="290"/>
      <c r="H224" s="296"/>
      <c r="I224" s="296"/>
      <c r="J224" s="296"/>
      <c r="K224" s="296"/>
      <c r="L224" s="296"/>
      <c r="M224" s="296"/>
      <c r="N224" s="290"/>
      <c r="O224" s="290"/>
      <c r="P224" s="296"/>
      <c r="Q224" s="298"/>
      <c r="U224" s="294"/>
      <c r="V224" s="294"/>
      <c r="W224" s="294"/>
      <c r="X224" s="294"/>
      <c r="Y224" s="294"/>
      <c r="Z224" s="294"/>
      <c r="AA224" s="294"/>
      <c r="AB224" s="21"/>
      <c r="AC224" s="295"/>
    </row>
    <row r="225" spans="1:29" ht="15.75" x14ac:dyDescent="0.25">
      <c r="A225" s="300">
        <v>109</v>
      </c>
      <c r="B225" s="296"/>
      <c r="C225" s="296"/>
      <c r="D225" s="296"/>
      <c r="E225" s="296"/>
      <c r="F225" s="290"/>
      <c r="G225" s="290"/>
      <c r="H225" s="296"/>
      <c r="I225" s="296"/>
      <c r="J225" s="296"/>
      <c r="K225" s="296"/>
      <c r="L225" s="296"/>
      <c r="M225" s="296"/>
      <c r="N225" s="290"/>
      <c r="O225" s="290"/>
      <c r="P225" s="296"/>
      <c r="Q225" s="298"/>
      <c r="U225" s="294"/>
      <c r="V225" s="294"/>
      <c r="W225" s="294" t="str">
        <f>IFERROR((VLOOKUP($V$9:$V$242,$C$9:$D$228,2,FALSE)),"")</f>
        <v/>
      </c>
      <c r="X225" s="294" t="str">
        <f>IFERROR((VLOOKUP(W225:W476,$D$9:$F$228,2,FALSE)),"")</f>
        <v/>
      </c>
      <c r="Y225" s="294"/>
      <c r="Z225" s="294"/>
      <c r="AA225" s="294"/>
      <c r="AB225" s="21"/>
      <c r="AC225" s="295"/>
    </row>
    <row r="226" spans="1:29" ht="15.75" x14ac:dyDescent="0.25">
      <c r="A226" s="300"/>
      <c r="B226" s="296"/>
      <c r="C226" s="296"/>
      <c r="D226" s="296"/>
      <c r="E226" s="296"/>
      <c r="F226" s="290"/>
      <c r="G226" s="290"/>
      <c r="H226" s="296"/>
      <c r="I226" s="296"/>
      <c r="J226" s="296"/>
      <c r="K226" s="296"/>
      <c r="L226" s="296"/>
      <c r="M226" s="296"/>
      <c r="N226" s="290"/>
      <c r="O226" s="290"/>
      <c r="P226" s="296"/>
      <c r="Q226" s="298"/>
      <c r="U226" s="294"/>
      <c r="V226" s="294"/>
      <c r="W226" s="294"/>
      <c r="X226" s="294"/>
      <c r="Y226" s="294"/>
      <c r="Z226" s="294"/>
      <c r="AA226" s="294"/>
      <c r="AB226" s="21"/>
      <c r="AC226" s="295"/>
    </row>
    <row r="227" spans="1:29" ht="15.75" x14ac:dyDescent="0.25">
      <c r="A227" s="300">
        <v>110</v>
      </c>
      <c r="B227" s="296"/>
      <c r="C227" s="296"/>
      <c r="D227" s="296"/>
      <c r="E227" s="296"/>
      <c r="F227" s="290"/>
      <c r="G227" s="290"/>
      <c r="H227" s="296"/>
      <c r="I227" s="296"/>
      <c r="J227" s="296"/>
      <c r="K227" s="296"/>
      <c r="L227" s="296"/>
      <c r="M227" s="296"/>
      <c r="N227" s="290"/>
      <c r="O227" s="290"/>
      <c r="P227" s="296"/>
      <c r="Q227" s="298"/>
      <c r="U227" s="294"/>
      <c r="V227" s="294"/>
      <c r="W227" s="294" t="str">
        <f>IFERROR((VLOOKUP($V$9:$V$242,$C$9:$D$228,2,FALSE)),"")</f>
        <v/>
      </c>
      <c r="X227" s="294" t="str">
        <f>IFERROR((VLOOKUP(W227:W478,$D$9:$F$228,2,FALSE)),"")</f>
        <v/>
      </c>
      <c r="Y227" s="294"/>
      <c r="Z227" s="294"/>
      <c r="AA227" s="294"/>
      <c r="AB227" s="21"/>
      <c r="AC227" s="295"/>
    </row>
    <row r="228" spans="1:29" ht="16.5" thickBot="1" x14ac:dyDescent="0.3">
      <c r="A228" s="300"/>
      <c r="B228" s="297"/>
      <c r="C228" s="297"/>
      <c r="D228" s="297"/>
      <c r="E228" s="297"/>
      <c r="F228" s="291"/>
      <c r="G228" s="291"/>
      <c r="H228" s="297"/>
      <c r="I228" s="297"/>
      <c r="J228" s="297"/>
      <c r="K228" s="297"/>
      <c r="L228" s="297"/>
      <c r="M228" s="297"/>
      <c r="N228" s="291"/>
      <c r="O228" s="291"/>
      <c r="P228" s="297"/>
      <c r="Q228" s="299"/>
      <c r="U228" s="294"/>
      <c r="V228" s="294"/>
      <c r="W228" s="294"/>
      <c r="X228" s="294"/>
      <c r="Y228" s="294"/>
      <c r="Z228" s="294"/>
      <c r="AA228" s="294"/>
      <c r="AB228" s="21"/>
      <c r="AC228" s="295"/>
    </row>
    <row r="229" spans="1:29" ht="15.75" x14ac:dyDescent="0.25">
      <c r="F229" s="20"/>
      <c r="G229" s="20"/>
      <c r="M229" s="14"/>
      <c r="N229" s="20"/>
      <c r="O229" s="20"/>
      <c r="U229" s="294"/>
      <c r="V229" s="294"/>
      <c r="W229" s="294" t="str">
        <f>IFERROR((VLOOKUP($V$9:$V$242,$C$9:$D$228,2,FALSE)),"")</f>
        <v/>
      </c>
      <c r="X229" s="294" t="str">
        <f>IFERROR((VLOOKUP(W229:W484,$D$9:$F$228,2,FALSE)),"")</f>
        <v/>
      </c>
      <c r="Y229" s="294"/>
      <c r="Z229" s="294"/>
      <c r="AA229" s="294"/>
      <c r="AB229" s="21"/>
      <c r="AC229" s="295"/>
    </row>
    <row r="230" spans="1:29" ht="15.75" x14ac:dyDescent="0.25">
      <c r="F230" s="20"/>
      <c r="G230" s="20"/>
      <c r="M230" s="14"/>
      <c r="N230" s="20"/>
      <c r="O230" s="20"/>
      <c r="U230" s="294"/>
      <c r="V230" s="294"/>
      <c r="W230" s="294"/>
      <c r="X230" s="294"/>
      <c r="Y230" s="294"/>
      <c r="Z230" s="294"/>
      <c r="AA230" s="294"/>
      <c r="AB230" s="21"/>
      <c r="AC230" s="295"/>
    </row>
    <row r="231" spans="1:29" ht="15.75" x14ac:dyDescent="0.25">
      <c r="F231" s="20"/>
      <c r="G231" s="20"/>
      <c r="M231" s="14"/>
      <c r="N231" s="20"/>
      <c r="O231" s="20"/>
      <c r="U231" s="294"/>
      <c r="V231" s="294"/>
      <c r="W231" s="294" t="str">
        <f>IFERROR((VLOOKUP($V$9:$V$242,$C$9:$D$228,2,FALSE)),"")</f>
        <v/>
      </c>
      <c r="X231" s="294" t="str">
        <f>IFERROR((VLOOKUP(W231:W486,$D$9:$F$228,2,FALSE)),"")</f>
        <v/>
      </c>
      <c r="Y231" s="294"/>
      <c r="Z231" s="294"/>
      <c r="AA231" s="294"/>
      <c r="AB231" s="21"/>
      <c r="AC231" s="295"/>
    </row>
    <row r="232" spans="1:29" ht="15.75" x14ac:dyDescent="0.25">
      <c r="F232" s="20"/>
      <c r="G232" s="20"/>
      <c r="M232" s="14"/>
      <c r="N232" s="20"/>
      <c r="O232" s="20"/>
      <c r="U232" s="294"/>
      <c r="V232" s="294"/>
      <c r="W232" s="294"/>
      <c r="X232" s="294"/>
      <c r="Y232" s="294"/>
      <c r="Z232" s="294"/>
      <c r="AA232" s="294"/>
      <c r="AB232" s="21"/>
      <c r="AC232" s="295"/>
    </row>
    <row r="233" spans="1:29" ht="15.75" x14ac:dyDescent="0.25">
      <c r="F233" s="20"/>
      <c r="G233" s="20"/>
      <c r="M233" s="14"/>
      <c r="N233" s="20"/>
      <c r="O233" s="20"/>
      <c r="U233" s="294"/>
      <c r="V233" s="294"/>
      <c r="W233" s="294" t="str">
        <f>IFERROR((VLOOKUP($V$9:$V$242,$C$9:$D$228,2,FALSE)),"")</f>
        <v/>
      </c>
      <c r="X233" s="294" t="str">
        <f>IFERROR((VLOOKUP(W233:W488,$D$9:$F$228,2,FALSE)),"")</f>
        <v/>
      </c>
      <c r="Y233" s="294"/>
      <c r="Z233" s="294"/>
      <c r="AA233" s="294"/>
      <c r="AB233" s="21"/>
      <c r="AC233" s="295"/>
    </row>
    <row r="234" spans="1:29" ht="15.75" x14ac:dyDescent="0.25">
      <c r="F234" s="20"/>
      <c r="G234" s="20"/>
      <c r="M234" s="14"/>
      <c r="N234" s="20"/>
      <c r="O234" s="20"/>
      <c r="U234" s="294"/>
      <c r="V234" s="294"/>
      <c r="W234" s="294"/>
      <c r="X234" s="294"/>
      <c r="Y234" s="294"/>
      <c r="Z234" s="294"/>
      <c r="AA234" s="294"/>
      <c r="AB234" s="21"/>
      <c r="AC234" s="295"/>
    </row>
    <row r="235" spans="1:29" ht="15.75" x14ac:dyDescent="0.25">
      <c r="F235" s="20"/>
      <c r="G235" s="20"/>
      <c r="M235" s="14"/>
      <c r="N235" s="20"/>
      <c r="O235" s="20"/>
      <c r="U235" s="294"/>
      <c r="V235" s="294"/>
      <c r="W235" s="294" t="str">
        <f>IFERROR((VLOOKUP($V$9:$V$242,$C$9:$D$228,2,FALSE)),"")</f>
        <v/>
      </c>
      <c r="X235" s="294" t="str">
        <f>IFERROR((VLOOKUP(W235:W490,$D$9:$F$228,2,FALSE)),"")</f>
        <v/>
      </c>
      <c r="Y235" s="294"/>
      <c r="Z235" s="294"/>
      <c r="AA235" s="294"/>
      <c r="AB235" s="21"/>
      <c r="AC235" s="295"/>
    </row>
    <row r="236" spans="1:29" ht="15.75" x14ac:dyDescent="0.25">
      <c r="F236" s="20"/>
      <c r="G236" s="20"/>
      <c r="M236" s="14"/>
      <c r="N236" s="20"/>
      <c r="O236" s="20"/>
      <c r="U236" s="294"/>
      <c r="V236" s="294"/>
      <c r="W236" s="294"/>
      <c r="X236" s="294"/>
      <c r="Y236" s="294"/>
      <c r="Z236" s="294"/>
      <c r="AA236" s="294"/>
      <c r="AB236" s="21"/>
      <c r="AC236" s="295"/>
    </row>
    <row r="237" spans="1:29" ht="15.75" x14ac:dyDescent="0.25">
      <c r="F237" s="20"/>
      <c r="G237" s="20"/>
      <c r="M237" s="14"/>
      <c r="N237" s="20"/>
      <c r="O237" s="20"/>
      <c r="U237" s="294"/>
      <c r="V237" s="294"/>
      <c r="W237" s="294" t="str">
        <f>IFERROR((VLOOKUP($V$9:$V$242,$C$9:$D$228,2,FALSE)),"")</f>
        <v/>
      </c>
      <c r="X237" s="294" t="str">
        <f>IFERROR((VLOOKUP(W237:W492,$D$9:$F$228,2,FALSE)),"")</f>
        <v/>
      </c>
      <c r="Y237" s="294"/>
      <c r="Z237" s="294"/>
      <c r="AA237" s="294"/>
      <c r="AB237" s="21"/>
      <c r="AC237" s="295"/>
    </row>
    <row r="238" spans="1:29" ht="15.75" x14ac:dyDescent="0.25">
      <c r="F238" s="20"/>
      <c r="G238" s="20"/>
      <c r="M238" s="14"/>
      <c r="N238" s="20"/>
      <c r="O238" s="20"/>
      <c r="U238" s="294"/>
      <c r="V238" s="294"/>
      <c r="W238" s="294"/>
      <c r="X238" s="294"/>
      <c r="Y238" s="294"/>
      <c r="Z238" s="294"/>
      <c r="AA238" s="294"/>
      <c r="AB238" s="21"/>
      <c r="AC238" s="295"/>
    </row>
    <row r="239" spans="1:29" ht="15.75" x14ac:dyDescent="0.25">
      <c r="F239" s="20"/>
      <c r="G239" s="20"/>
      <c r="M239" s="14"/>
      <c r="N239" s="20"/>
      <c r="O239" s="20"/>
      <c r="U239" s="294"/>
      <c r="V239" s="294"/>
      <c r="W239" s="294" t="str">
        <f>IFERROR((VLOOKUP($V$9:$V$242,$C$9:$D$228,2,FALSE)),"")</f>
        <v/>
      </c>
      <c r="X239" s="294" t="str">
        <f>IFERROR((VLOOKUP(W239:W494,$D$9:$F$228,2,FALSE)),"")</f>
        <v/>
      </c>
      <c r="Y239" s="294"/>
      <c r="Z239" s="294"/>
      <c r="AA239" s="294"/>
      <c r="AB239" s="21"/>
      <c r="AC239" s="295"/>
    </row>
    <row r="240" spans="1:29" ht="15.75" x14ac:dyDescent="0.25">
      <c r="F240" s="20"/>
      <c r="G240" s="20"/>
      <c r="M240" s="14"/>
      <c r="N240" s="20"/>
      <c r="O240" s="20"/>
      <c r="U240" s="294"/>
      <c r="V240" s="294"/>
      <c r="W240" s="294"/>
      <c r="X240" s="294"/>
      <c r="Y240" s="294"/>
      <c r="Z240" s="294"/>
      <c r="AA240" s="294"/>
      <c r="AB240" s="21"/>
      <c r="AC240" s="295"/>
    </row>
    <row r="241" spans="6:29" ht="15.75" x14ac:dyDescent="0.25">
      <c r="F241" s="20"/>
      <c r="G241" s="20"/>
      <c r="M241" s="14"/>
      <c r="N241" s="20"/>
      <c r="O241" s="20"/>
      <c r="U241" s="294"/>
      <c r="V241" s="294"/>
      <c r="W241" s="294" t="str">
        <f>IFERROR((VLOOKUP($V$9:$V$242,$C$9:$D$228,2,FALSE)),"")</f>
        <v/>
      </c>
      <c r="X241" s="294" t="str">
        <f>IFERROR((VLOOKUP(W241:W496,$D$9:$F$228,2,FALSE)),"")</f>
        <v/>
      </c>
      <c r="Y241" s="294"/>
      <c r="Z241" s="294"/>
      <c r="AA241" s="294"/>
      <c r="AB241" s="21"/>
      <c r="AC241" s="295"/>
    </row>
    <row r="242" spans="6:29" ht="15.75" x14ac:dyDescent="0.25">
      <c r="F242" s="20"/>
      <c r="G242" s="20"/>
      <c r="M242" s="14"/>
      <c r="N242" s="20"/>
      <c r="O242" s="20"/>
      <c r="U242" s="294"/>
      <c r="V242" s="294"/>
      <c r="W242" s="294"/>
      <c r="X242" s="294"/>
      <c r="Y242" s="294"/>
      <c r="Z242" s="294"/>
      <c r="AA242" s="294"/>
      <c r="AB242" s="21"/>
      <c r="AC242" s="295"/>
    </row>
    <row r="243" spans="6:29" x14ac:dyDescent="0.25">
      <c r="F243" s="20"/>
      <c r="G243" s="20"/>
      <c r="M243" s="14"/>
      <c r="N243" s="20"/>
      <c r="O243" s="20"/>
    </row>
    <row r="244" spans="6:29" x14ac:dyDescent="0.25">
      <c r="F244" s="20"/>
      <c r="G244" s="20"/>
      <c r="M244" s="14"/>
      <c r="N244" s="20"/>
      <c r="O244" s="20"/>
    </row>
    <row r="245" spans="6:29" x14ac:dyDescent="0.25">
      <c r="M245" s="14"/>
    </row>
    <row r="246" spans="6:29" x14ac:dyDescent="0.25">
      <c r="M246" s="14"/>
    </row>
    <row r="247" spans="6:29" x14ac:dyDescent="0.25">
      <c r="M247" s="14"/>
    </row>
    <row r="248" spans="6:29" x14ac:dyDescent="0.25">
      <c r="M248" s="14"/>
    </row>
    <row r="249" spans="6:29" x14ac:dyDescent="0.25">
      <c r="M249" s="14"/>
    </row>
    <row r="250" spans="6:29" x14ac:dyDescent="0.25">
      <c r="M250" s="14"/>
    </row>
    <row r="251" spans="6:29" x14ac:dyDescent="0.25">
      <c r="M251" s="14"/>
    </row>
    <row r="252" spans="6:29" x14ac:dyDescent="0.25">
      <c r="M252" s="14"/>
    </row>
    <row r="253" spans="6:29" x14ac:dyDescent="0.25">
      <c r="M253" s="14"/>
    </row>
    <row r="254" spans="6:29" x14ac:dyDescent="0.25">
      <c r="M254" s="14"/>
    </row>
    <row r="255" spans="6:29" x14ac:dyDescent="0.25">
      <c r="M255" s="14"/>
    </row>
    <row r="256" spans="6:29" x14ac:dyDescent="0.25">
      <c r="M256" s="14"/>
    </row>
    <row r="257" spans="13:13" x14ac:dyDescent="0.25">
      <c r="M257" s="14"/>
    </row>
    <row r="258" spans="13:13" x14ac:dyDescent="0.25">
      <c r="M258" s="14"/>
    </row>
    <row r="259" spans="13:13" x14ac:dyDescent="0.25">
      <c r="M259" s="14"/>
    </row>
    <row r="260" spans="13:13" x14ac:dyDescent="0.25">
      <c r="M260" s="14"/>
    </row>
    <row r="261" spans="13:13" x14ac:dyDescent="0.25">
      <c r="M261" s="14"/>
    </row>
    <row r="262" spans="13:13" x14ac:dyDescent="0.25">
      <c r="M262" s="14"/>
    </row>
    <row r="263" spans="13:13" x14ac:dyDescent="0.25">
      <c r="M263" s="14"/>
    </row>
    <row r="264" spans="13:13" x14ac:dyDescent="0.25">
      <c r="M264" s="14"/>
    </row>
    <row r="265" spans="13:13" x14ac:dyDescent="0.25">
      <c r="M265" s="14"/>
    </row>
    <row r="266" spans="13:13" x14ac:dyDescent="0.25">
      <c r="M266" s="14"/>
    </row>
    <row r="267" spans="13:13" x14ac:dyDescent="0.25">
      <c r="M267" s="14"/>
    </row>
    <row r="268" spans="13:13" x14ac:dyDescent="0.25">
      <c r="M268" s="14"/>
    </row>
    <row r="269" spans="13:13" x14ac:dyDescent="0.25">
      <c r="M269" s="14"/>
    </row>
    <row r="270" spans="13:13" x14ac:dyDescent="0.25">
      <c r="M270" s="14"/>
    </row>
    <row r="271" spans="13:13" x14ac:dyDescent="0.25">
      <c r="M271" s="14"/>
    </row>
    <row r="272" spans="13:13" x14ac:dyDescent="0.25">
      <c r="M272" s="14"/>
    </row>
    <row r="273" spans="13:13" x14ac:dyDescent="0.25">
      <c r="M273" s="14"/>
    </row>
    <row r="274" spans="13:13" x14ac:dyDescent="0.25">
      <c r="M274" s="14"/>
    </row>
    <row r="275" spans="13:13" x14ac:dyDescent="0.25">
      <c r="M275" s="14"/>
    </row>
    <row r="276" spans="13:13" x14ac:dyDescent="0.25">
      <c r="M276" s="14"/>
    </row>
    <row r="277" spans="13:13" x14ac:dyDescent="0.25">
      <c r="M277" s="14"/>
    </row>
    <row r="278" spans="13:13" x14ac:dyDescent="0.25">
      <c r="M278" s="14"/>
    </row>
    <row r="279" spans="13:13" x14ac:dyDescent="0.25">
      <c r="M279" s="14"/>
    </row>
    <row r="280" spans="13:13" x14ac:dyDescent="0.25">
      <c r="M280" s="14"/>
    </row>
    <row r="281" spans="13:13" x14ac:dyDescent="0.25">
      <c r="M281" s="14"/>
    </row>
    <row r="282" spans="13:13" x14ac:dyDescent="0.25">
      <c r="M282" s="14"/>
    </row>
    <row r="283" spans="13:13" x14ac:dyDescent="0.25">
      <c r="M283" s="14"/>
    </row>
    <row r="284" spans="13:13" x14ac:dyDescent="0.25">
      <c r="M284" s="14"/>
    </row>
    <row r="285" spans="13:13" x14ac:dyDescent="0.25">
      <c r="M285" s="14"/>
    </row>
    <row r="286" spans="13:13" x14ac:dyDescent="0.25">
      <c r="M286" s="14"/>
    </row>
    <row r="287" spans="13:13" x14ac:dyDescent="0.25">
      <c r="M287" s="14"/>
    </row>
    <row r="288" spans="13:13" x14ac:dyDescent="0.25">
      <c r="M288" s="14"/>
    </row>
    <row r="289" spans="13:13" x14ac:dyDescent="0.25">
      <c r="M289" s="14"/>
    </row>
    <row r="290" spans="13:13" x14ac:dyDescent="0.25">
      <c r="M290" s="14"/>
    </row>
    <row r="291" spans="13:13" x14ac:dyDescent="0.25">
      <c r="M291" s="14"/>
    </row>
    <row r="292" spans="13:13" x14ac:dyDescent="0.25">
      <c r="M292" s="14"/>
    </row>
    <row r="293" spans="13:13" x14ac:dyDescent="0.25">
      <c r="M293" s="14"/>
    </row>
    <row r="294" spans="13:13" x14ac:dyDescent="0.25">
      <c r="M294" s="14"/>
    </row>
    <row r="295" spans="13:13" x14ac:dyDescent="0.25">
      <c r="M295" s="14"/>
    </row>
    <row r="296" spans="13:13" x14ac:dyDescent="0.25">
      <c r="M296" s="14"/>
    </row>
    <row r="297" spans="13:13" x14ac:dyDescent="0.25">
      <c r="M297" s="14"/>
    </row>
    <row r="298" spans="13:13" x14ac:dyDescent="0.25">
      <c r="M298" s="14"/>
    </row>
    <row r="299" spans="13:13" x14ac:dyDescent="0.25">
      <c r="M299" s="14"/>
    </row>
    <row r="300" spans="13:13" x14ac:dyDescent="0.25">
      <c r="M300" s="14"/>
    </row>
    <row r="301" spans="13:13" x14ac:dyDescent="0.25">
      <c r="M301" s="14"/>
    </row>
    <row r="302" spans="13:13" x14ac:dyDescent="0.25">
      <c r="M302" s="14"/>
    </row>
    <row r="303" spans="13:13" x14ac:dyDescent="0.25">
      <c r="M303" s="14"/>
    </row>
    <row r="304" spans="13:13" x14ac:dyDescent="0.25">
      <c r="M304" s="14"/>
    </row>
    <row r="305" spans="13:13" x14ac:dyDescent="0.25">
      <c r="M305" s="14"/>
    </row>
    <row r="306" spans="13:13" x14ac:dyDescent="0.25">
      <c r="M306" s="14"/>
    </row>
    <row r="307" spans="13:13" x14ac:dyDescent="0.25">
      <c r="M307" s="14"/>
    </row>
    <row r="308" spans="13:13" x14ac:dyDescent="0.25">
      <c r="M308" s="14"/>
    </row>
    <row r="309" spans="13:13" x14ac:dyDescent="0.25">
      <c r="M309" s="14"/>
    </row>
    <row r="310" spans="13:13" x14ac:dyDescent="0.25">
      <c r="M310" s="14"/>
    </row>
    <row r="311" spans="13:13" x14ac:dyDescent="0.25">
      <c r="M311" s="14"/>
    </row>
    <row r="312" spans="13:13" x14ac:dyDescent="0.25">
      <c r="M312" s="14"/>
    </row>
    <row r="313" spans="13:13" x14ac:dyDescent="0.25">
      <c r="M313" s="14"/>
    </row>
    <row r="314" spans="13:13" x14ac:dyDescent="0.25">
      <c r="M314" s="14"/>
    </row>
    <row r="315" spans="13:13" x14ac:dyDescent="0.25">
      <c r="M315" s="14"/>
    </row>
    <row r="316" spans="13:13" x14ac:dyDescent="0.25">
      <c r="M316" s="14"/>
    </row>
    <row r="317" spans="13:13" x14ac:dyDescent="0.25">
      <c r="M317" s="15"/>
    </row>
    <row r="318" spans="13:13" x14ac:dyDescent="0.25">
      <c r="M318" s="15"/>
    </row>
    <row r="319" spans="13:13" x14ac:dyDescent="0.25">
      <c r="M319" s="15"/>
    </row>
    <row r="320" spans="13:13" x14ac:dyDescent="0.25">
      <c r="M320" s="15"/>
    </row>
    <row r="321" spans="13:13" x14ac:dyDescent="0.25">
      <c r="M321" s="15"/>
    </row>
    <row r="322" spans="13:13" x14ac:dyDescent="0.25">
      <c r="M322" s="15"/>
    </row>
    <row r="323" spans="13:13" x14ac:dyDescent="0.25">
      <c r="M323" s="15"/>
    </row>
    <row r="324" spans="13:13" x14ac:dyDescent="0.25">
      <c r="M324" s="15"/>
    </row>
    <row r="325" spans="13:13" x14ac:dyDescent="0.25">
      <c r="M325" s="15"/>
    </row>
    <row r="326" spans="13:13" x14ac:dyDescent="0.25">
      <c r="M326" s="15"/>
    </row>
    <row r="327" spans="13:13" x14ac:dyDescent="0.25">
      <c r="M327" s="15"/>
    </row>
  </sheetData>
  <autoFilter ref="A7:Q228">
    <sortState ref="A109:Q228">
      <sortCondition ref="P7:P228"/>
    </sortState>
  </autoFilter>
  <mergeCells count="2846">
    <mergeCell ref="A1:Q2"/>
    <mergeCell ref="A3:K6"/>
    <mergeCell ref="L3:Q6"/>
    <mergeCell ref="A7:A8"/>
    <mergeCell ref="B7:B8"/>
    <mergeCell ref="C7:C8"/>
    <mergeCell ref="D7:D8"/>
    <mergeCell ref="E7:E8"/>
    <mergeCell ref="F7:F8"/>
    <mergeCell ref="G7:G8"/>
    <mergeCell ref="Y7:Y8"/>
    <mergeCell ref="Z7:Z8"/>
    <mergeCell ref="AA7:AA8"/>
    <mergeCell ref="AB7:AB8"/>
    <mergeCell ref="AC7:AC8"/>
    <mergeCell ref="P7:P8"/>
    <mergeCell ref="Q7:Q8"/>
    <mergeCell ref="U7:U8"/>
    <mergeCell ref="V7:V8"/>
    <mergeCell ref="W7:W8"/>
    <mergeCell ref="X7:X8"/>
    <mergeCell ref="H7:H8"/>
    <mergeCell ref="I7:I8"/>
    <mergeCell ref="J7:J8"/>
    <mergeCell ref="K7:K8"/>
    <mergeCell ref="L7:L8"/>
    <mergeCell ref="M7:M8"/>
    <mergeCell ref="N7:N8"/>
    <mergeCell ref="AA9:AA10"/>
    <mergeCell ref="AB9:AB10"/>
    <mergeCell ref="AC9:AC10"/>
    <mergeCell ref="A11:A12"/>
    <mergeCell ref="B11:B12"/>
    <mergeCell ref="C11:C12"/>
    <mergeCell ref="D11:D12"/>
    <mergeCell ref="E11:E12"/>
    <mergeCell ref="F11:F12"/>
    <mergeCell ref="G11:G12"/>
    <mergeCell ref="U9:U10"/>
    <mergeCell ref="V9:V10"/>
    <mergeCell ref="W9:W10"/>
    <mergeCell ref="X9:X10"/>
    <mergeCell ref="Y9:Y10"/>
    <mergeCell ref="Z9:Z10"/>
    <mergeCell ref="J9:J10"/>
    <mergeCell ref="K9:K10"/>
    <mergeCell ref="L9:L10"/>
    <mergeCell ref="M9:M10"/>
    <mergeCell ref="P9:P10"/>
    <mergeCell ref="Q9:Q10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Y11:Y12"/>
    <mergeCell ref="Z11:Z12"/>
    <mergeCell ref="AA11:AA12"/>
    <mergeCell ref="AB11:AB12"/>
    <mergeCell ref="AC11:AC12"/>
    <mergeCell ref="A13:A14"/>
    <mergeCell ref="B13:B14"/>
    <mergeCell ref="C13:C14"/>
    <mergeCell ref="D13:D14"/>
    <mergeCell ref="E13:E14"/>
    <mergeCell ref="P11:P12"/>
    <mergeCell ref="Q11:Q12"/>
    <mergeCell ref="U11:U12"/>
    <mergeCell ref="V11:V12"/>
    <mergeCell ref="W11:W12"/>
    <mergeCell ref="X11:X12"/>
    <mergeCell ref="H11:H12"/>
    <mergeCell ref="I11:I12"/>
    <mergeCell ref="J11:J12"/>
    <mergeCell ref="K11:K12"/>
    <mergeCell ref="L11:L12"/>
    <mergeCell ref="M11:M12"/>
    <mergeCell ref="AC13:AC14"/>
    <mergeCell ref="H15:H16"/>
    <mergeCell ref="I15:I16"/>
    <mergeCell ref="W13:W14"/>
    <mergeCell ref="X13:X14"/>
    <mergeCell ref="Y13:Y14"/>
    <mergeCell ref="Z13:Z14"/>
    <mergeCell ref="AA13:AA14"/>
    <mergeCell ref="AB13:AB14"/>
    <mergeCell ref="L13:L14"/>
    <mergeCell ref="M13:M14"/>
    <mergeCell ref="P13:P14"/>
    <mergeCell ref="Q13:Q14"/>
    <mergeCell ref="U13:U14"/>
    <mergeCell ref="V13:V14"/>
    <mergeCell ref="F13:F14"/>
    <mergeCell ref="G13:G14"/>
    <mergeCell ref="H13:H14"/>
    <mergeCell ref="I13:I14"/>
    <mergeCell ref="J13:J14"/>
    <mergeCell ref="K13:K14"/>
    <mergeCell ref="AA15:AA16"/>
    <mergeCell ref="AB15:AB16"/>
    <mergeCell ref="AC15:AC16"/>
    <mergeCell ref="A17:A18"/>
    <mergeCell ref="B17:B18"/>
    <mergeCell ref="C17:C18"/>
    <mergeCell ref="D17:D18"/>
    <mergeCell ref="E17:E18"/>
    <mergeCell ref="F17:F18"/>
    <mergeCell ref="G17:G18"/>
    <mergeCell ref="U15:U16"/>
    <mergeCell ref="V15:V16"/>
    <mergeCell ref="W15:W16"/>
    <mergeCell ref="X15:X16"/>
    <mergeCell ref="Y15:Y16"/>
    <mergeCell ref="Z15:Z16"/>
    <mergeCell ref="J15:J16"/>
    <mergeCell ref="K15:K16"/>
    <mergeCell ref="L15:L16"/>
    <mergeCell ref="M15:M16"/>
    <mergeCell ref="P15:P16"/>
    <mergeCell ref="Q15:Q16"/>
    <mergeCell ref="Y17:Y18"/>
    <mergeCell ref="Z17:Z18"/>
    <mergeCell ref="AA17:AA18"/>
    <mergeCell ref="AB17:AB18"/>
    <mergeCell ref="AC17:AC18"/>
    <mergeCell ref="A15:A16"/>
    <mergeCell ref="B15:B16"/>
    <mergeCell ref="C15:C16"/>
    <mergeCell ref="D15:D16"/>
    <mergeCell ref="E15:E16"/>
    <mergeCell ref="F15:F16"/>
    <mergeCell ref="G15:G16"/>
    <mergeCell ref="B19:B20"/>
    <mergeCell ref="C19:C20"/>
    <mergeCell ref="D19:D20"/>
    <mergeCell ref="E19:E20"/>
    <mergeCell ref="U21:U22"/>
    <mergeCell ref="V21:V22"/>
    <mergeCell ref="W21:W22"/>
    <mergeCell ref="X21:X22"/>
    <mergeCell ref="Y21:Y22"/>
    <mergeCell ref="Z21:Z22"/>
    <mergeCell ref="J21:J22"/>
    <mergeCell ref="K21:K22"/>
    <mergeCell ref="L21:L22"/>
    <mergeCell ref="M21:M22"/>
    <mergeCell ref="P21:P22"/>
    <mergeCell ref="Q21:Q22"/>
    <mergeCell ref="P17:P18"/>
    <mergeCell ref="Q17:Q18"/>
    <mergeCell ref="U17:U18"/>
    <mergeCell ref="V17:V18"/>
    <mergeCell ref="W17:W18"/>
    <mergeCell ref="X17:X18"/>
    <mergeCell ref="H17:H18"/>
    <mergeCell ref="I17:I18"/>
    <mergeCell ref="J17:J18"/>
    <mergeCell ref="K17:K18"/>
    <mergeCell ref="L17:L18"/>
    <mergeCell ref="M17:M18"/>
    <mergeCell ref="AC19:AC20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W19:W20"/>
    <mergeCell ref="X19:X20"/>
    <mergeCell ref="Y19:Y20"/>
    <mergeCell ref="Z19:Z20"/>
    <mergeCell ref="AA19:AA20"/>
    <mergeCell ref="AB19:AB20"/>
    <mergeCell ref="L19:L20"/>
    <mergeCell ref="M19:M20"/>
    <mergeCell ref="P19:P20"/>
    <mergeCell ref="Q19:Q20"/>
    <mergeCell ref="U19:U20"/>
    <mergeCell ref="V19:V20"/>
    <mergeCell ref="F19:F20"/>
    <mergeCell ref="G19:G20"/>
    <mergeCell ref="H19:H20"/>
    <mergeCell ref="I19:I20"/>
    <mergeCell ref="J19:J20"/>
    <mergeCell ref="K19:K20"/>
    <mergeCell ref="AA21:AA22"/>
    <mergeCell ref="AB21:AB22"/>
    <mergeCell ref="AC21:AC22"/>
    <mergeCell ref="A19:A20"/>
    <mergeCell ref="A23:A24"/>
    <mergeCell ref="Y23:Y24"/>
    <mergeCell ref="Z23:Z24"/>
    <mergeCell ref="AA23:AA24"/>
    <mergeCell ref="AB23:AB24"/>
    <mergeCell ref="AC23:AC24"/>
    <mergeCell ref="P23:P24"/>
    <mergeCell ref="Q23:Q24"/>
    <mergeCell ref="U23:U24"/>
    <mergeCell ref="V23:V24"/>
    <mergeCell ref="W23:W24"/>
    <mergeCell ref="X23:X24"/>
    <mergeCell ref="H23:H24"/>
    <mergeCell ref="I23:I24"/>
    <mergeCell ref="J23:J24"/>
    <mergeCell ref="K23:K24"/>
    <mergeCell ref="L23:L24"/>
    <mergeCell ref="M23:M24"/>
    <mergeCell ref="B23:B24"/>
    <mergeCell ref="C23:C24"/>
    <mergeCell ref="D23:D24"/>
    <mergeCell ref="E23:E24"/>
    <mergeCell ref="F23:F24"/>
    <mergeCell ref="G23:G24"/>
    <mergeCell ref="AC27:AC28"/>
    <mergeCell ref="B25:B26"/>
    <mergeCell ref="C25:C26"/>
    <mergeCell ref="D25:D26"/>
    <mergeCell ref="E25:E26"/>
    <mergeCell ref="U27:U28"/>
    <mergeCell ref="V27:V28"/>
    <mergeCell ref="W27:W28"/>
    <mergeCell ref="X27:X28"/>
    <mergeCell ref="Y27:Y28"/>
    <mergeCell ref="Z27:Z28"/>
    <mergeCell ref="J27:J28"/>
    <mergeCell ref="K27:K28"/>
    <mergeCell ref="L27:L28"/>
    <mergeCell ref="M27:M28"/>
    <mergeCell ref="P27:P28"/>
    <mergeCell ref="Q27:Q28"/>
    <mergeCell ref="AC25:AC26"/>
    <mergeCell ref="A27:A28"/>
    <mergeCell ref="B27:B28"/>
    <mergeCell ref="C27:C28"/>
    <mergeCell ref="D27:D28"/>
    <mergeCell ref="E27:E28"/>
    <mergeCell ref="F27:F28"/>
    <mergeCell ref="G27:G28"/>
    <mergeCell ref="H27:H28"/>
    <mergeCell ref="I27:I28"/>
    <mergeCell ref="W25:W26"/>
    <mergeCell ref="X25:X26"/>
    <mergeCell ref="Y25:Y26"/>
    <mergeCell ref="Z25:Z26"/>
    <mergeCell ref="AA25:AA26"/>
    <mergeCell ref="AB25:AB26"/>
    <mergeCell ref="L25:L26"/>
    <mergeCell ref="M25:M26"/>
    <mergeCell ref="P25:P26"/>
    <mergeCell ref="Q25:Q26"/>
    <mergeCell ref="U25:U26"/>
    <mergeCell ref="V25:V26"/>
    <mergeCell ref="F25:F26"/>
    <mergeCell ref="G25:G26"/>
    <mergeCell ref="H25:H26"/>
    <mergeCell ref="I25:I26"/>
    <mergeCell ref="J25:J26"/>
    <mergeCell ref="K25:K26"/>
    <mergeCell ref="AA27:AA28"/>
    <mergeCell ref="AB27:AB28"/>
    <mergeCell ref="A25:A26"/>
    <mergeCell ref="A29:A30"/>
    <mergeCell ref="B29:B30"/>
    <mergeCell ref="C29:C30"/>
    <mergeCell ref="D29:D30"/>
    <mergeCell ref="E29:E30"/>
    <mergeCell ref="AC29:AC30"/>
    <mergeCell ref="Z31:Z32"/>
    <mergeCell ref="AA31:AA32"/>
    <mergeCell ref="AC31:AC32"/>
    <mergeCell ref="A31:A32"/>
    <mergeCell ref="W29:W30"/>
    <mergeCell ref="X29:X30"/>
    <mergeCell ref="Y29:Y30"/>
    <mergeCell ref="Z29:Z30"/>
    <mergeCell ref="AA29:AA30"/>
    <mergeCell ref="AB29:AB30"/>
    <mergeCell ref="L29:L30"/>
    <mergeCell ref="M29:M30"/>
    <mergeCell ref="P29:P30"/>
    <mergeCell ref="Q29:Q30"/>
    <mergeCell ref="U29:U30"/>
    <mergeCell ref="V29:V30"/>
    <mergeCell ref="F29:F30"/>
    <mergeCell ref="G29:G30"/>
    <mergeCell ref="H29:H30"/>
    <mergeCell ref="I29:I30"/>
    <mergeCell ref="J29:J30"/>
    <mergeCell ref="K29:K30"/>
    <mergeCell ref="Q31:Q32"/>
    <mergeCell ref="U31:U32"/>
    <mergeCell ref="V31:V32"/>
    <mergeCell ref="W31:W32"/>
    <mergeCell ref="X31:X32"/>
    <mergeCell ref="Y31:Y32"/>
    <mergeCell ref="I31:I32"/>
    <mergeCell ref="J31:J32"/>
    <mergeCell ref="K31:K32"/>
    <mergeCell ref="L31:L32"/>
    <mergeCell ref="M31:M32"/>
    <mergeCell ref="P31:P32"/>
    <mergeCell ref="B31:B32"/>
    <mergeCell ref="C31:C32"/>
    <mergeCell ref="D31:D32"/>
    <mergeCell ref="E31:E32"/>
    <mergeCell ref="F31:F32"/>
    <mergeCell ref="G31:G32"/>
    <mergeCell ref="H31:H32"/>
    <mergeCell ref="A45:A46"/>
    <mergeCell ref="A43:A44"/>
    <mergeCell ref="A39:A40"/>
    <mergeCell ref="B39:B40"/>
    <mergeCell ref="C39:C40"/>
    <mergeCell ref="D39:D40"/>
    <mergeCell ref="E39:E40"/>
    <mergeCell ref="A37:A38"/>
    <mergeCell ref="B37:B38"/>
    <mergeCell ref="C37:C38"/>
    <mergeCell ref="D37:D38"/>
    <mergeCell ref="E37:E38"/>
    <mergeCell ref="F37:F38"/>
    <mergeCell ref="W39:W40"/>
    <mergeCell ref="X39:X40"/>
    <mergeCell ref="Y39:Y40"/>
    <mergeCell ref="B43:B44"/>
    <mergeCell ref="A47:A48"/>
    <mergeCell ref="X33:X34"/>
    <mergeCell ref="Y33:Y34"/>
    <mergeCell ref="Z33:Z34"/>
    <mergeCell ref="AA33:AA34"/>
    <mergeCell ref="AC33:AC34"/>
    <mergeCell ref="A35:A36"/>
    <mergeCell ref="B35:B36"/>
    <mergeCell ref="C35:C36"/>
    <mergeCell ref="D35:D36"/>
    <mergeCell ref="E35:E36"/>
    <mergeCell ref="M33:M34"/>
    <mergeCell ref="P33:P34"/>
    <mergeCell ref="Q33:Q34"/>
    <mergeCell ref="U33:U34"/>
    <mergeCell ref="V33:V34"/>
    <mergeCell ref="W33:W34"/>
    <mergeCell ref="G33:G34"/>
    <mergeCell ref="H33:H34"/>
    <mergeCell ref="I33:I34"/>
    <mergeCell ref="J33:J34"/>
    <mergeCell ref="K33:K34"/>
    <mergeCell ref="L33:L34"/>
    <mergeCell ref="A33:A34"/>
    <mergeCell ref="B33:B34"/>
    <mergeCell ref="C33:C34"/>
    <mergeCell ref="D33:D34"/>
    <mergeCell ref="E33:E34"/>
    <mergeCell ref="F33:F34"/>
    <mergeCell ref="W35:W36"/>
    <mergeCell ref="X35:X36"/>
    <mergeCell ref="Y35:Y36"/>
    <mergeCell ref="Z35:Z36"/>
    <mergeCell ref="AA35:AA36"/>
    <mergeCell ref="AC35:AC36"/>
    <mergeCell ref="L35:L36"/>
    <mergeCell ref="M35:M36"/>
    <mergeCell ref="P35:P36"/>
    <mergeCell ref="Q35:Q36"/>
    <mergeCell ref="U35:U36"/>
    <mergeCell ref="V35:V36"/>
    <mergeCell ref="F35:F36"/>
    <mergeCell ref="G35:G36"/>
    <mergeCell ref="H35:H36"/>
    <mergeCell ref="I35:I36"/>
    <mergeCell ref="J35:J36"/>
    <mergeCell ref="K35:K36"/>
    <mergeCell ref="X37:X38"/>
    <mergeCell ref="Y37:Y38"/>
    <mergeCell ref="Z37:Z38"/>
    <mergeCell ref="AA37:AA38"/>
    <mergeCell ref="AC37:AC38"/>
    <mergeCell ref="M37:M38"/>
    <mergeCell ref="P37:P38"/>
    <mergeCell ref="Q37:Q38"/>
    <mergeCell ref="U37:U38"/>
    <mergeCell ref="V37:V38"/>
    <mergeCell ref="W37:W38"/>
    <mergeCell ref="G37:G38"/>
    <mergeCell ref="H37:H38"/>
    <mergeCell ref="I37:I38"/>
    <mergeCell ref="J37:J38"/>
    <mergeCell ref="K37:K38"/>
    <mergeCell ref="L37:L38"/>
    <mergeCell ref="Z39:Z40"/>
    <mergeCell ref="AA39:AA40"/>
    <mergeCell ref="AC39:AC40"/>
    <mergeCell ref="L39:L40"/>
    <mergeCell ref="M39:M40"/>
    <mergeCell ref="P39:P40"/>
    <mergeCell ref="Q39:Q40"/>
    <mergeCell ref="U39:U40"/>
    <mergeCell ref="V39:V40"/>
    <mergeCell ref="F39:F40"/>
    <mergeCell ref="G39:G40"/>
    <mergeCell ref="H39:H40"/>
    <mergeCell ref="I39:I40"/>
    <mergeCell ref="J39:J40"/>
    <mergeCell ref="K39:K40"/>
    <mergeCell ref="X41:X42"/>
    <mergeCell ref="Y41:Y42"/>
    <mergeCell ref="Z41:Z42"/>
    <mergeCell ref="AA41:AA42"/>
    <mergeCell ref="AC41:AC42"/>
    <mergeCell ref="C43:C44"/>
    <mergeCell ref="D43:D44"/>
    <mergeCell ref="E43:E44"/>
    <mergeCell ref="M41:M42"/>
    <mergeCell ref="P41:P42"/>
    <mergeCell ref="Q41:Q42"/>
    <mergeCell ref="U41:U42"/>
    <mergeCell ref="V41:V42"/>
    <mergeCell ref="W41:W42"/>
    <mergeCell ref="G41:G42"/>
    <mergeCell ref="H41:H42"/>
    <mergeCell ref="I41:I42"/>
    <mergeCell ref="J41:J42"/>
    <mergeCell ref="K41:K42"/>
    <mergeCell ref="L41:L42"/>
    <mergeCell ref="A41:A42"/>
    <mergeCell ref="B41:B42"/>
    <mergeCell ref="C41:C42"/>
    <mergeCell ref="D41:D42"/>
    <mergeCell ref="E41:E42"/>
    <mergeCell ref="F41:F42"/>
    <mergeCell ref="W43:W44"/>
    <mergeCell ref="X43:X44"/>
    <mergeCell ref="Y43:Y44"/>
    <mergeCell ref="Z43:Z44"/>
    <mergeCell ref="AA43:AA44"/>
    <mergeCell ref="AC43:AC44"/>
    <mergeCell ref="L43:L44"/>
    <mergeCell ref="M43:M44"/>
    <mergeCell ref="P43:P44"/>
    <mergeCell ref="Q43:Q44"/>
    <mergeCell ref="U43:U44"/>
    <mergeCell ref="V43:V44"/>
    <mergeCell ref="F43:F44"/>
    <mergeCell ref="G43:G44"/>
    <mergeCell ref="H43:H44"/>
    <mergeCell ref="I43:I44"/>
    <mergeCell ref="J43:J44"/>
    <mergeCell ref="K43:K44"/>
    <mergeCell ref="N43:N44"/>
    <mergeCell ref="X45:X46"/>
    <mergeCell ref="Y45:Y46"/>
    <mergeCell ref="Z45:Z46"/>
    <mergeCell ref="AA45:AA46"/>
    <mergeCell ref="AC45:AC46"/>
    <mergeCell ref="B47:B48"/>
    <mergeCell ref="C47:C48"/>
    <mergeCell ref="D47:D48"/>
    <mergeCell ref="E47:E48"/>
    <mergeCell ref="M45:M46"/>
    <mergeCell ref="P45:P46"/>
    <mergeCell ref="Q45:Q46"/>
    <mergeCell ref="U45:U46"/>
    <mergeCell ref="V45:V46"/>
    <mergeCell ref="W45:W46"/>
    <mergeCell ref="G45:G46"/>
    <mergeCell ref="H45:H46"/>
    <mergeCell ref="I45:I46"/>
    <mergeCell ref="J45:J46"/>
    <mergeCell ref="K45:K46"/>
    <mergeCell ref="L45:L46"/>
    <mergeCell ref="B45:B46"/>
    <mergeCell ref="C45:C46"/>
    <mergeCell ref="D45:D46"/>
    <mergeCell ref="E45:E46"/>
    <mergeCell ref="F45:F46"/>
    <mergeCell ref="W47:W48"/>
    <mergeCell ref="X47:X48"/>
    <mergeCell ref="Y47:Y48"/>
    <mergeCell ref="Z47:Z48"/>
    <mergeCell ref="AA47:AA48"/>
    <mergeCell ref="AC47:AC48"/>
    <mergeCell ref="L47:L48"/>
    <mergeCell ref="M47:M48"/>
    <mergeCell ref="P47:P48"/>
    <mergeCell ref="Q47:Q48"/>
    <mergeCell ref="U47:U48"/>
    <mergeCell ref="V47:V48"/>
    <mergeCell ref="F47:F48"/>
    <mergeCell ref="G47:G48"/>
    <mergeCell ref="H47:H48"/>
    <mergeCell ref="I47:I48"/>
    <mergeCell ref="J47:J48"/>
    <mergeCell ref="K47:K48"/>
    <mergeCell ref="X49:X50"/>
    <mergeCell ref="Y49:Y50"/>
    <mergeCell ref="Z49:Z50"/>
    <mergeCell ref="AA49:AA50"/>
    <mergeCell ref="AC49:AC50"/>
    <mergeCell ref="O47:O48"/>
    <mergeCell ref="A51:A52"/>
    <mergeCell ref="B51:B52"/>
    <mergeCell ref="C51:C52"/>
    <mergeCell ref="D51:D52"/>
    <mergeCell ref="E51:E52"/>
    <mergeCell ref="M49:M50"/>
    <mergeCell ref="P49:P50"/>
    <mergeCell ref="Q49:Q50"/>
    <mergeCell ref="U49:U50"/>
    <mergeCell ref="V49:V50"/>
    <mergeCell ref="W49:W50"/>
    <mergeCell ref="G49:G50"/>
    <mergeCell ref="H49:H50"/>
    <mergeCell ref="I49:I50"/>
    <mergeCell ref="J49:J50"/>
    <mergeCell ref="K49:K50"/>
    <mergeCell ref="L49:L50"/>
    <mergeCell ref="A49:A50"/>
    <mergeCell ref="B49:B50"/>
    <mergeCell ref="C49:C50"/>
    <mergeCell ref="D49:D50"/>
    <mergeCell ref="E49:E50"/>
    <mergeCell ref="F49:F50"/>
    <mergeCell ref="W51:W52"/>
    <mergeCell ref="O49:O50"/>
    <mergeCell ref="X51:X52"/>
    <mergeCell ref="Y51:Y52"/>
    <mergeCell ref="Z51:Z52"/>
    <mergeCell ref="AA51:AA52"/>
    <mergeCell ref="AC51:AC52"/>
    <mergeCell ref="L51:L52"/>
    <mergeCell ref="M51:M52"/>
    <mergeCell ref="P51:P52"/>
    <mergeCell ref="Q51:Q52"/>
    <mergeCell ref="U51:U52"/>
    <mergeCell ref="V51:V52"/>
    <mergeCell ref="F51:F52"/>
    <mergeCell ref="G51:G52"/>
    <mergeCell ref="H51:H52"/>
    <mergeCell ref="I51:I52"/>
    <mergeCell ref="J51:J52"/>
    <mergeCell ref="K51:K52"/>
    <mergeCell ref="O51:O52"/>
    <mergeCell ref="X53:X54"/>
    <mergeCell ref="Y53:Y54"/>
    <mergeCell ref="Z53:Z54"/>
    <mergeCell ref="AA53:AA54"/>
    <mergeCell ref="AC53:AC54"/>
    <mergeCell ref="A55:A56"/>
    <mergeCell ref="B55:B56"/>
    <mergeCell ref="C55:C56"/>
    <mergeCell ref="D55:D56"/>
    <mergeCell ref="E55:E56"/>
    <mergeCell ref="M53:M54"/>
    <mergeCell ref="P53:P54"/>
    <mergeCell ref="Q53:Q54"/>
    <mergeCell ref="U53:U54"/>
    <mergeCell ref="V53:V54"/>
    <mergeCell ref="W53:W54"/>
    <mergeCell ref="G53:G54"/>
    <mergeCell ref="H53:H54"/>
    <mergeCell ref="I53:I54"/>
    <mergeCell ref="J53:J54"/>
    <mergeCell ref="K53:K54"/>
    <mergeCell ref="L53:L54"/>
    <mergeCell ref="A53:A54"/>
    <mergeCell ref="B53:B54"/>
    <mergeCell ref="C53:C54"/>
    <mergeCell ref="D53:D54"/>
    <mergeCell ref="E53:E54"/>
    <mergeCell ref="F53:F54"/>
    <mergeCell ref="W55:W56"/>
    <mergeCell ref="X55:X56"/>
    <mergeCell ref="Y55:Y56"/>
    <mergeCell ref="Z55:Z56"/>
    <mergeCell ref="AA55:AA56"/>
    <mergeCell ref="AC55:AC56"/>
    <mergeCell ref="L55:L56"/>
    <mergeCell ref="M55:M56"/>
    <mergeCell ref="P55:P56"/>
    <mergeCell ref="Q55:Q56"/>
    <mergeCell ref="U55:U56"/>
    <mergeCell ref="V55:V56"/>
    <mergeCell ref="F55:F56"/>
    <mergeCell ref="G55:G56"/>
    <mergeCell ref="H55:H56"/>
    <mergeCell ref="I55:I56"/>
    <mergeCell ref="J55:J56"/>
    <mergeCell ref="K55:K56"/>
    <mergeCell ref="X57:X58"/>
    <mergeCell ref="Y57:Y58"/>
    <mergeCell ref="Z57:Z58"/>
    <mergeCell ref="AA57:AA58"/>
    <mergeCell ref="AC57:AC58"/>
    <mergeCell ref="A59:A60"/>
    <mergeCell ref="B59:B60"/>
    <mergeCell ref="C59:C60"/>
    <mergeCell ref="D59:D60"/>
    <mergeCell ref="E59:E60"/>
    <mergeCell ref="M57:M58"/>
    <mergeCell ref="P57:P58"/>
    <mergeCell ref="Q57:Q58"/>
    <mergeCell ref="U57:U58"/>
    <mergeCell ref="V57:V58"/>
    <mergeCell ref="W57:W58"/>
    <mergeCell ref="G57:G58"/>
    <mergeCell ref="H57:H58"/>
    <mergeCell ref="I57:I58"/>
    <mergeCell ref="J57:J58"/>
    <mergeCell ref="K57:K58"/>
    <mergeCell ref="L57:L58"/>
    <mergeCell ref="A57:A58"/>
    <mergeCell ref="B57:B58"/>
    <mergeCell ref="C57:C58"/>
    <mergeCell ref="D57:D58"/>
    <mergeCell ref="E57:E58"/>
    <mergeCell ref="F57:F58"/>
    <mergeCell ref="W59:W60"/>
    <mergeCell ref="X59:X60"/>
    <mergeCell ref="Y59:Y60"/>
    <mergeCell ref="Z59:Z60"/>
    <mergeCell ref="AA59:AA60"/>
    <mergeCell ref="AC59:AC60"/>
    <mergeCell ref="L59:L60"/>
    <mergeCell ref="M59:M60"/>
    <mergeCell ref="P59:P60"/>
    <mergeCell ref="Q59:Q60"/>
    <mergeCell ref="U59:U60"/>
    <mergeCell ref="V59:V60"/>
    <mergeCell ref="F59:F60"/>
    <mergeCell ref="G59:G60"/>
    <mergeCell ref="H59:H60"/>
    <mergeCell ref="I59:I60"/>
    <mergeCell ref="J59:J60"/>
    <mergeCell ref="K59:K60"/>
    <mergeCell ref="X61:X62"/>
    <mergeCell ref="Y61:Y62"/>
    <mergeCell ref="Z61:Z62"/>
    <mergeCell ref="AA61:AA62"/>
    <mergeCell ref="AC61:AC62"/>
    <mergeCell ref="A63:A64"/>
    <mergeCell ref="B63:B64"/>
    <mergeCell ref="C63:C64"/>
    <mergeCell ref="D63:D64"/>
    <mergeCell ref="E63:E64"/>
    <mergeCell ref="M61:M62"/>
    <mergeCell ref="P61:P62"/>
    <mergeCell ref="Q61:Q62"/>
    <mergeCell ref="U61:U62"/>
    <mergeCell ref="V61:V62"/>
    <mergeCell ref="W61:W62"/>
    <mergeCell ref="G61:G62"/>
    <mergeCell ref="H61:H62"/>
    <mergeCell ref="I61:I62"/>
    <mergeCell ref="J61:J62"/>
    <mergeCell ref="K61:K62"/>
    <mergeCell ref="L61:L62"/>
    <mergeCell ref="A61:A62"/>
    <mergeCell ref="B61:B62"/>
    <mergeCell ref="C61:C62"/>
    <mergeCell ref="D61:D62"/>
    <mergeCell ref="E61:E62"/>
    <mergeCell ref="F61:F62"/>
    <mergeCell ref="W63:W64"/>
    <mergeCell ref="X63:X64"/>
    <mergeCell ref="Y63:Y64"/>
    <mergeCell ref="Z63:Z64"/>
    <mergeCell ref="AA63:AA64"/>
    <mergeCell ref="AC63:AC64"/>
    <mergeCell ref="L63:L64"/>
    <mergeCell ref="M63:M64"/>
    <mergeCell ref="P63:P64"/>
    <mergeCell ref="Q63:Q64"/>
    <mergeCell ref="U63:U64"/>
    <mergeCell ref="V63:V64"/>
    <mergeCell ref="F63:F64"/>
    <mergeCell ref="G63:G64"/>
    <mergeCell ref="H63:H64"/>
    <mergeCell ref="I63:I64"/>
    <mergeCell ref="J63:J64"/>
    <mergeCell ref="K63:K64"/>
    <mergeCell ref="X65:X66"/>
    <mergeCell ref="Y65:Y66"/>
    <mergeCell ref="Z65:Z66"/>
    <mergeCell ref="AA65:AA66"/>
    <mergeCell ref="AC65:AC66"/>
    <mergeCell ref="A67:A68"/>
    <mergeCell ref="B67:B68"/>
    <mergeCell ref="C67:C68"/>
    <mergeCell ref="D67:D68"/>
    <mergeCell ref="E67:E68"/>
    <mergeCell ref="M65:M66"/>
    <mergeCell ref="P65:P66"/>
    <mergeCell ref="Q65:Q66"/>
    <mergeCell ref="U65:U66"/>
    <mergeCell ref="V65:V66"/>
    <mergeCell ref="W65:W66"/>
    <mergeCell ref="G65:G66"/>
    <mergeCell ref="H65:H66"/>
    <mergeCell ref="I65:I66"/>
    <mergeCell ref="J65:J66"/>
    <mergeCell ref="K65:K66"/>
    <mergeCell ref="L65:L66"/>
    <mergeCell ref="A65:A66"/>
    <mergeCell ref="B65:B66"/>
    <mergeCell ref="C65:C66"/>
    <mergeCell ref="D65:D66"/>
    <mergeCell ref="E65:E66"/>
    <mergeCell ref="F65:F66"/>
    <mergeCell ref="W67:W68"/>
    <mergeCell ref="X67:X68"/>
    <mergeCell ref="Y67:Y68"/>
    <mergeCell ref="Z67:Z68"/>
    <mergeCell ref="AA67:AA68"/>
    <mergeCell ref="AC67:AC68"/>
    <mergeCell ref="L67:L68"/>
    <mergeCell ref="M67:M68"/>
    <mergeCell ref="P67:P68"/>
    <mergeCell ref="Q67:Q68"/>
    <mergeCell ref="U67:U68"/>
    <mergeCell ref="V67:V68"/>
    <mergeCell ref="F67:F68"/>
    <mergeCell ref="G67:G68"/>
    <mergeCell ref="H67:H68"/>
    <mergeCell ref="I67:I68"/>
    <mergeCell ref="J67:J68"/>
    <mergeCell ref="K67:K68"/>
    <mergeCell ref="X69:X70"/>
    <mergeCell ref="Y69:Y70"/>
    <mergeCell ref="Z69:Z70"/>
    <mergeCell ref="AA69:AA70"/>
    <mergeCell ref="AC69:AC70"/>
    <mergeCell ref="A71:A72"/>
    <mergeCell ref="B71:B72"/>
    <mergeCell ref="C71:C72"/>
    <mergeCell ref="D71:D72"/>
    <mergeCell ref="E71:E72"/>
    <mergeCell ref="M69:M70"/>
    <mergeCell ref="P69:P70"/>
    <mergeCell ref="Q69:Q70"/>
    <mergeCell ref="U69:U70"/>
    <mergeCell ref="V69:V70"/>
    <mergeCell ref="W69:W70"/>
    <mergeCell ref="G69:G70"/>
    <mergeCell ref="H69:H70"/>
    <mergeCell ref="I69:I70"/>
    <mergeCell ref="J69:J70"/>
    <mergeCell ref="K69:K70"/>
    <mergeCell ref="L69:L70"/>
    <mergeCell ref="A69:A70"/>
    <mergeCell ref="B69:B70"/>
    <mergeCell ref="C69:C70"/>
    <mergeCell ref="D69:D70"/>
    <mergeCell ref="E69:E70"/>
    <mergeCell ref="F69:F70"/>
    <mergeCell ref="W71:W72"/>
    <mergeCell ref="X71:X72"/>
    <mergeCell ref="Y71:Y72"/>
    <mergeCell ref="Z71:Z72"/>
    <mergeCell ref="AA71:AA72"/>
    <mergeCell ref="AC71:AC72"/>
    <mergeCell ref="L71:L72"/>
    <mergeCell ref="M71:M72"/>
    <mergeCell ref="P71:P72"/>
    <mergeCell ref="Q71:Q72"/>
    <mergeCell ref="U71:U72"/>
    <mergeCell ref="V71:V72"/>
    <mergeCell ref="F71:F72"/>
    <mergeCell ref="G71:G72"/>
    <mergeCell ref="H71:H72"/>
    <mergeCell ref="I71:I72"/>
    <mergeCell ref="J71:J72"/>
    <mergeCell ref="K71:K72"/>
    <mergeCell ref="X73:X74"/>
    <mergeCell ref="Y73:Y74"/>
    <mergeCell ref="Z73:Z74"/>
    <mergeCell ref="AA73:AA74"/>
    <mergeCell ref="AC73:AC74"/>
    <mergeCell ref="A75:A76"/>
    <mergeCell ref="B75:B76"/>
    <mergeCell ref="C75:C76"/>
    <mergeCell ref="D75:D76"/>
    <mergeCell ref="E75:E76"/>
    <mergeCell ref="M73:M74"/>
    <mergeCell ref="P73:P74"/>
    <mergeCell ref="Q73:Q74"/>
    <mergeCell ref="U73:U74"/>
    <mergeCell ref="V73:V74"/>
    <mergeCell ref="W73:W74"/>
    <mergeCell ref="G73:G74"/>
    <mergeCell ref="H73:H74"/>
    <mergeCell ref="I73:I74"/>
    <mergeCell ref="J73:J74"/>
    <mergeCell ref="K73:K74"/>
    <mergeCell ref="L73:L74"/>
    <mergeCell ref="A73:A74"/>
    <mergeCell ref="B73:B74"/>
    <mergeCell ref="C73:C74"/>
    <mergeCell ref="D73:D74"/>
    <mergeCell ref="E73:E74"/>
    <mergeCell ref="F73:F74"/>
    <mergeCell ref="W75:W76"/>
    <mergeCell ref="X75:X76"/>
    <mergeCell ref="Y75:Y76"/>
    <mergeCell ref="Z75:Z76"/>
    <mergeCell ref="AA75:AA76"/>
    <mergeCell ref="AC75:AC76"/>
    <mergeCell ref="L75:L76"/>
    <mergeCell ref="M75:M76"/>
    <mergeCell ref="P75:P76"/>
    <mergeCell ref="Q75:Q76"/>
    <mergeCell ref="U75:U76"/>
    <mergeCell ref="V75:V76"/>
    <mergeCell ref="F75:F76"/>
    <mergeCell ref="G75:G76"/>
    <mergeCell ref="H75:H76"/>
    <mergeCell ref="I75:I76"/>
    <mergeCell ref="J75:J76"/>
    <mergeCell ref="K75:K76"/>
    <mergeCell ref="X77:X78"/>
    <mergeCell ref="Y77:Y78"/>
    <mergeCell ref="Z77:Z78"/>
    <mergeCell ref="AA77:AA78"/>
    <mergeCell ref="AC77:AC78"/>
    <mergeCell ref="A79:A80"/>
    <mergeCell ref="B79:B80"/>
    <mergeCell ref="C79:C80"/>
    <mergeCell ref="D79:D80"/>
    <mergeCell ref="E79:E80"/>
    <mergeCell ref="M77:M78"/>
    <mergeCell ref="P77:P78"/>
    <mergeCell ref="Q77:Q78"/>
    <mergeCell ref="U77:U78"/>
    <mergeCell ref="V77:V78"/>
    <mergeCell ref="W77:W78"/>
    <mergeCell ref="G77:G78"/>
    <mergeCell ref="H77:H78"/>
    <mergeCell ref="I77:I78"/>
    <mergeCell ref="J77:J78"/>
    <mergeCell ref="K77:K78"/>
    <mergeCell ref="L77:L78"/>
    <mergeCell ref="A77:A78"/>
    <mergeCell ref="B77:B78"/>
    <mergeCell ref="C77:C78"/>
    <mergeCell ref="D77:D78"/>
    <mergeCell ref="E77:E78"/>
    <mergeCell ref="F77:F78"/>
    <mergeCell ref="W79:W80"/>
    <mergeCell ref="X79:X80"/>
    <mergeCell ref="Y79:Y80"/>
    <mergeCell ref="Z79:Z80"/>
    <mergeCell ref="AA79:AA80"/>
    <mergeCell ref="AC79:AC80"/>
    <mergeCell ref="L79:L80"/>
    <mergeCell ref="M79:M80"/>
    <mergeCell ref="P79:P80"/>
    <mergeCell ref="Q79:Q80"/>
    <mergeCell ref="U79:U80"/>
    <mergeCell ref="V79:V80"/>
    <mergeCell ref="F79:F80"/>
    <mergeCell ref="G79:G80"/>
    <mergeCell ref="H79:H80"/>
    <mergeCell ref="I79:I80"/>
    <mergeCell ref="J79:J80"/>
    <mergeCell ref="K79:K80"/>
    <mergeCell ref="X81:X82"/>
    <mergeCell ref="Y81:Y82"/>
    <mergeCell ref="Z81:Z82"/>
    <mergeCell ref="AA81:AA82"/>
    <mergeCell ref="AC81:AC82"/>
    <mergeCell ref="N79:N80"/>
    <mergeCell ref="A83:A84"/>
    <mergeCell ref="B83:B84"/>
    <mergeCell ref="C83:C84"/>
    <mergeCell ref="D83:D84"/>
    <mergeCell ref="E83:E84"/>
    <mergeCell ref="M81:M82"/>
    <mergeCell ref="P81:P82"/>
    <mergeCell ref="Q81:Q82"/>
    <mergeCell ref="U81:U82"/>
    <mergeCell ref="V81:V82"/>
    <mergeCell ref="W81:W82"/>
    <mergeCell ref="G81:G82"/>
    <mergeCell ref="H81:H82"/>
    <mergeCell ref="I81:I82"/>
    <mergeCell ref="J81:J82"/>
    <mergeCell ref="K81:K82"/>
    <mergeCell ref="L81:L82"/>
    <mergeCell ref="A81:A82"/>
    <mergeCell ref="B81:B82"/>
    <mergeCell ref="C81:C82"/>
    <mergeCell ref="D81:D82"/>
    <mergeCell ref="E81:E82"/>
    <mergeCell ref="F81:F82"/>
    <mergeCell ref="W83:W84"/>
    <mergeCell ref="N81:N82"/>
    <mergeCell ref="X83:X84"/>
    <mergeCell ref="Y83:Y84"/>
    <mergeCell ref="Z83:Z84"/>
    <mergeCell ref="AA83:AA84"/>
    <mergeCell ref="AC83:AC84"/>
    <mergeCell ref="L83:L84"/>
    <mergeCell ref="M83:M84"/>
    <mergeCell ref="P83:P84"/>
    <mergeCell ref="Q83:Q84"/>
    <mergeCell ref="U83:U84"/>
    <mergeCell ref="V83:V84"/>
    <mergeCell ref="F83:F84"/>
    <mergeCell ref="G83:G84"/>
    <mergeCell ref="H83:H84"/>
    <mergeCell ref="I83:I84"/>
    <mergeCell ref="J83:J84"/>
    <mergeCell ref="K83:K84"/>
    <mergeCell ref="N83:N84"/>
    <mergeCell ref="X85:X86"/>
    <mergeCell ref="Y85:Y86"/>
    <mergeCell ref="Z85:Z86"/>
    <mergeCell ref="AA85:AA86"/>
    <mergeCell ref="AC85:AC86"/>
    <mergeCell ref="A87:A88"/>
    <mergeCell ref="B87:B88"/>
    <mergeCell ref="C87:C88"/>
    <mergeCell ref="D87:D88"/>
    <mergeCell ref="E87:E88"/>
    <mergeCell ref="M85:M86"/>
    <mergeCell ref="P85:P86"/>
    <mergeCell ref="Q85:Q86"/>
    <mergeCell ref="U85:U86"/>
    <mergeCell ref="V85:V86"/>
    <mergeCell ref="W85:W86"/>
    <mergeCell ref="G85:G86"/>
    <mergeCell ref="H85:H86"/>
    <mergeCell ref="I85:I86"/>
    <mergeCell ref="J85:J86"/>
    <mergeCell ref="K85:K86"/>
    <mergeCell ref="L85:L86"/>
    <mergeCell ref="A85:A86"/>
    <mergeCell ref="B85:B86"/>
    <mergeCell ref="C85:C86"/>
    <mergeCell ref="D85:D86"/>
    <mergeCell ref="E85:E86"/>
    <mergeCell ref="F85:F86"/>
    <mergeCell ref="W87:W88"/>
    <mergeCell ref="X87:X88"/>
    <mergeCell ref="Y87:Y88"/>
    <mergeCell ref="Z87:Z88"/>
    <mergeCell ref="AA87:AA88"/>
    <mergeCell ref="AC87:AC88"/>
    <mergeCell ref="L87:L88"/>
    <mergeCell ref="M87:M88"/>
    <mergeCell ref="P87:P88"/>
    <mergeCell ref="Q87:Q88"/>
    <mergeCell ref="U87:U88"/>
    <mergeCell ref="V87:V88"/>
    <mergeCell ref="F87:F88"/>
    <mergeCell ref="G87:G88"/>
    <mergeCell ref="H87:H88"/>
    <mergeCell ref="I87:I88"/>
    <mergeCell ref="J87:J88"/>
    <mergeCell ref="K87:K88"/>
    <mergeCell ref="X89:X90"/>
    <mergeCell ref="Y89:Y90"/>
    <mergeCell ref="Z89:Z90"/>
    <mergeCell ref="AA89:AA90"/>
    <mergeCell ref="AC89:AC90"/>
    <mergeCell ref="O87:O88"/>
    <mergeCell ref="A91:A92"/>
    <mergeCell ref="B91:B92"/>
    <mergeCell ref="C91:C92"/>
    <mergeCell ref="D91:D92"/>
    <mergeCell ref="E91:E92"/>
    <mergeCell ref="M89:M90"/>
    <mergeCell ref="P89:P90"/>
    <mergeCell ref="Q89:Q90"/>
    <mergeCell ref="U89:U90"/>
    <mergeCell ref="V89:V90"/>
    <mergeCell ref="W89:W90"/>
    <mergeCell ref="G89:G90"/>
    <mergeCell ref="H89:H90"/>
    <mergeCell ref="I89:I90"/>
    <mergeCell ref="J89:J90"/>
    <mergeCell ref="K89:K90"/>
    <mergeCell ref="L89:L90"/>
    <mergeCell ref="A89:A90"/>
    <mergeCell ref="B89:B90"/>
    <mergeCell ref="C89:C90"/>
    <mergeCell ref="D89:D90"/>
    <mergeCell ref="E89:E90"/>
    <mergeCell ref="F89:F90"/>
    <mergeCell ref="W91:W92"/>
    <mergeCell ref="O89:O90"/>
    <mergeCell ref="X91:X92"/>
    <mergeCell ref="Y91:Y92"/>
    <mergeCell ref="Z91:Z92"/>
    <mergeCell ref="AA91:AA92"/>
    <mergeCell ref="AC91:AC92"/>
    <mergeCell ref="L91:L92"/>
    <mergeCell ref="M91:M92"/>
    <mergeCell ref="P91:P92"/>
    <mergeCell ref="Q91:Q92"/>
    <mergeCell ref="U91:U92"/>
    <mergeCell ref="V91:V92"/>
    <mergeCell ref="F91:F92"/>
    <mergeCell ref="G91:G92"/>
    <mergeCell ref="H91:H92"/>
    <mergeCell ref="I91:I92"/>
    <mergeCell ref="J91:J92"/>
    <mergeCell ref="K91:K92"/>
    <mergeCell ref="O91:O92"/>
    <mergeCell ref="X93:X94"/>
    <mergeCell ref="Y93:Y94"/>
    <mergeCell ref="Z93:Z94"/>
    <mergeCell ref="AA93:AA94"/>
    <mergeCell ref="AC93:AC94"/>
    <mergeCell ref="A95:A96"/>
    <mergeCell ref="B95:B96"/>
    <mergeCell ref="C95:C96"/>
    <mergeCell ref="D95:D96"/>
    <mergeCell ref="E95:E96"/>
    <mergeCell ref="M93:M94"/>
    <mergeCell ref="P93:P94"/>
    <mergeCell ref="Q93:Q94"/>
    <mergeCell ref="U93:U94"/>
    <mergeCell ref="V93:V94"/>
    <mergeCell ref="W93:W94"/>
    <mergeCell ref="G93:G94"/>
    <mergeCell ref="H93:H94"/>
    <mergeCell ref="I93:I94"/>
    <mergeCell ref="J93:J94"/>
    <mergeCell ref="K93:K94"/>
    <mergeCell ref="L93:L94"/>
    <mergeCell ref="A93:A94"/>
    <mergeCell ref="B93:B94"/>
    <mergeCell ref="C93:C94"/>
    <mergeCell ref="D93:D94"/>
    <mergeCell ref="E93:E94"/>
    <mergeCell ref="F93:F94"/>
    <mergeCell ref="W95:W96"/>
    <mergeCell ref="X95:X96"/>
    <mergeCell ref="Y95:Y96"/>
    <mergeCell ref="Z95:Z96"/>
    <mergeCell ref="AA95:AA96"/>
    <mergeCell ref="AC95:AC96"/>
    <mergeCell ref="L95:L96"/>
    <mergeCell ref="M95:M96"/>
    <mergeCell ref="P95:P96"/>
    <mergeCell ref="Q95:Q96"/>
    <mergeCell ref="U95:U96"/>
    <mergeCell ref="V95:V96"/>
    <mergeCell ref="F95:F96"/>
    <mergeCell ref="G95:G96"/>
    <mergeCell ref="H95:H96"/>
    <mergeCell ref="I95:I96"/>
    <mergeCell ref="J95:J96"/>
    <mergeCell ref="K95:K96"/>
    <mergeCell ref="X97:X98"/>
    <mergeCell ref="Y97:Y98"/>
    <mergeCell ref="Z97:Z98"/>
    <mergeCell ref="AA97:AA98"/>
    <mergeCell ref="AC97:AC98"/>
    <mergeCell ref="A99:A100"/>
    <mergeCell ref="B99:B100"/>
    <mergeCell ref="C99:C100"/>
    <mergeCell ref="D99:D100"/>
    <mergeCell ref="E99:E100"/>
    <mergeCell ref="M97:M98"/>
    <mergeCell ref="P97:P98"/>
    <mergeCell ref="Q97:Q98"/>
    <mergeCell ref="U97:U98"/>
    <mergeCell ref="V97:V98"/>
    <mergeCell ref="W97:W98"/>
    <mergeCell ref="G97:G98"/>
    <mergeCell ref="H97:H98"/>
    <mergeCell ref="I97:I98"/>
    <mergeCell ref="J97:J98"/>
    <mergeCell ref="K97:K98"/>
    <mergeCell ref="L97:L98"/>
    <mergeCell ref="A97:A98"/>
    <mergeCell ref="B97:B98"/>
    <mergeCell ref="C97:C98"/>
    <mergeCell ref="D97:D98"/>
    <mergeCell ref="E97:E98"/>
    <mergeCell ref="F97:F98"/>
    <mergeCell ref="W99:W100"/>
    <mergeCell ref="X99:X100"/>
    <mergeCell ref="Y99:Y100"/>
    <mergeCell ref="Z99:Z100"/>
    <mergeCell ref="AA99:AA100"/>
    <mergeCell ref="AC99:AC100"/>
    <mergeCell ref="L99:L100"/>
    <mergeCell ref="M99:M100"/>
    <mergeCell ref="P99:P100"/>
    <mergeCell ref="Q99:Q100"/>
    <mergeCell ref="U99:U100"/>
    <mergeCell ref="V99:V100"/>
    <mergeCell ref="F99:F100"/>
    <mergeCell ref="G99:G100"/>
    <mergeCell ref="H99:H100"/>
    <mergeCell ref="I99:I100"/>
    <mergeCell ref="J99:J100"/>
    <mergeCell ref="K99:K100"/>
    <mergeCell ref="X101:X102"/>
    <mergeCell ref="Y101:Y102"/>
    <mergeCell ref="Z101:Z102"/>
    <mergeCell ref="AA101:AA102"/>
    <mergeCell ref="AC101:AC102"/>
    <mergeCell ref="A103:A104"/>
    <mergeCell ref="B103:B104"/>
    <mergeCell ref="C103:C104"/>
    <mergeCell ref="D103:D104"/>
    <mergeCell ref="E103:E104"/>
    <mergeCell ref="M101:M102"/>
    <mergeCell ref="P101:P102"/>
    <mergeCell ref="Q101:Q102"/>
    <mergeCell ref="U101:U102"/>
    <mergeCell ref="V101:V102"/>
    <mergeCell ref="W101:W102"/>
    <mergeCell ref="G101:G102"/>
    <mergeCell ref="H101:H102"/>
    <mergeCell ref="I101:I102"/>
    <mergeCell ref="J101:J102"/>
    <mergeCell ref="K101:K102"/>
    <mergeCell ref="L101:L102"/>
    <mergeCell ref="A101:A102"/>
    <mergeCell ref="B101:B102"/>
    <mergeCell ref="C101:C102"/>
    <mergeCell ref="D101:D102"/>
    <mergeCell ref="E101:E102"/>
    <mergeCell ref="F101:F102"/>
    <mergeCell ref="W103:W104"/>
    <mergeCell ref="X103:X104"/>
    <mergeCell ref="Y103:Y104"/>
    <mergeCell ref="Z103:Z104"/>
    <mergeCell ref="AA103:AA104"/>
    <mergeCell ref="AC103:AC104"/>
    <mergeCell ref="L103:L104"/>
    <mergeCell ref="M103:M104"/>
    <mergeCell ref="P103:P104"/>
    <mergeCell ref="Q103:Q104"/>
    <mergeCell ref="U103:U104"/>
    <mergeCell ref="V103:V104"/>
    <mergeCell ref="F103:F104"/>
    <mergeCell ref="G103:G104"/>
    <mergeCell ref="H103:H104"/>
    <mergeCell ref="I103:I104"/>
    <mergeCell ref="J103:J104"/>
    <mergeCell ref="K103:K104"/>
    <mergeCell ref="X105:X106"/>
    <mergeCell ref="Y105:Y106"/>
    <mergeCell ref="Z105:Z106"/>
    <mergeCell ref="AA105:AA106"/>
    <mergeCell ref="AC105:AC106"/>
    <mergeCell ref="A107:A108"/>
    <mergeCell ref="B107:B108"/>
    <mergeCell ref="C107:C108"/>
    <mergeCell ref="D107:D108"/>
    <mergeCell ref="E107:E108"/>
    <mergeCell ref="M105:M106"/>
    <mergeCell ref="P105:P106"/>
    <mergeCell ref="Q105:Q106"/>
    <mergeCell ref="U105:U106"/>
    <mergeCell ref="V105:V106"/>
    <mergeCell ref="W105:W106"/>
    <mergeCell ref="G105:G106"/>
    <mergeCell ref="H105:H106"/>
    <mergeCell ref="I105:I106"/>
    <mergeCell ref="J105:J106"/>
    <mergeCell ref="K105:K106"/>
    <mergeCell ref="L105:L106"/>
    <mergeCell ref="A105:A106"/>
    <mergeCell ref="B105:B106"/>
    <mergeCell ref="C105:C106"/>
    <mergeCell ref="D105:D106"/>
    <mergeCell ref="E105:E106"/>
    <mergeCell ref="F105:F106"/>
    <mergeCell ref="W107:W108"/>
    <mergeCell ref="X107:X108"/>
    <mergeCell ref="Y107:Y108"/>
    <mergeCell ref="Z107:Z108"/>
    <mergeCell ref="AA107:AA108"/>
    <mergeCell ref="AC107:AC108"/>
    <mergeCell ref="L107:L108"/>
    <mergeCell ref="M107:M108"/>
    <mergeCell ref="P107:P108"/>
    <mergeCell ref="Q107:Q108"/>
    <mergeCell ref="U107:U108"/>
    <mergeCell ref="V107:V108"/>
    <mergeCell ref="F107:F108"/>
    <mergeCell ref="G107:G108"/>
    <mergeCell ref="H107:H108"/>
    <mergeCell ref="I107:I108"/>
    <mergeCell ref="J107:J108"/>
    <mergeCell ref="K107:K108"/>
    <mergeCell ref="X109:X110"/>
    <mergeCell ref="Y109:Y110"/>
    <mergeCell ref="Z109:Z110"/>
    <mergeCell ref="AA109:AA110"/>
    <mergeCell ref="AC109:AC110"/>
    <mergeCell ref="A111:A112"/>
    <mergeCell ref="B111:B112"/>
    <mergeCell ref="C111:C112"/>
    <mergeCell ref="D111:D112"/>
    <mergeCell ref="E111:E112"/>
    <mergeCell ref="M109:M110"/>
    <mergeCell ref="P109:P110"/>
    <mergeCell ref="Q109:Q110"/>
    <mergeCell ref="U109:U110"/>
    <mergeCell ref="V109:V110"/>
    <mergeCell ref="W109:W110"/>
    <mergeCell ref="G109:G110"/>
    <mergeCell ref="H109:H110"/>
    <mergeCell ref="I109:I110"/>
    <mergeCell ref="J109:J110"/>
    <mergeCell ref="K109:K110"/>
    <mergeCell ref="L109:L110"/>
    <mergeCell ref="A109:A110"/>
    <mergeCell ref="B109:B110"/>
    <mergeCell ref="C109:C110"/>
    <mergeCell ref="D109:D110"/>
    <mergeCell ref="E109:E110"/>
    <mergeCell ref="F109:F110"/>
    <mergeCell ref="W111:W112"/>
    <mergeCell ref="X111:X112"/>
    <mergeCell ref="Y111:Y112"/>
    <mergeCell ref="Z111:Z112"/>
    <mergeCell ref="AA111:AA112"/>
    <mergeCell ref="AC111:AC112"/>
    <mergeCell ref="L111:L112"/>
    <mergeCell ref="M111:M112"/>
    <mergeCell ref="P111:P112"/>
    <mergeCell ref="Q111:Q112"/>
    <mergeCell ref="U111:U112"/>
    <mergeCell ref="V111:V112"/>
    <mergeCell ref="F111:F112"/>
    <mergeCell ref="G111:G112"/>
    <mergeCell ref="H111:H112"/>
    <mergeCell ref="I111:I112"/>
    <mergeCell ref="J111:J112"/>
    <mergeCell ref="K111:K112"/>
    <mergeCell ref="X113:X114"/>
    <mergeCell ref="Y113:Y114"/>
    <mergeCell ref="Z113:Z114"/>
    <mergeCell ref="AA113:AA114"/>
    <mergeCell ref="AC113:AC114"/>
    <mergeCell ref="A115:A116"/>
    <mergeCell ref="B115:B116"/>
    <mergeCell ref="C115:C116"/>
    <mergeCell ref="D115:D116"/>
    <mergeCell ref="E115:E116"/>
    <mergeCell ref="M113:M114"/>
    <mergeCell ref="P113:P114"/>
    <mergeCell ref="Q113:Q114"/>
    <mergeCell ref="U113:U114"/>
    <mergeCell ref="V113:V114"/>
    <mergeCell ref="W113:W114"/>
    <mergeCell ref="G113:G114"/>
    <mergeCell ref="H113:H114"/>
    <mergeCell ref="I113:I114"/>
    <mergeCell ref="J113:J114"/>
    <mergeCell ref="K113:K114"/>
    <mergeCell ref="L113:L114"/>
    <mergeCell ref="A113:A114"/>
    <mergeCell ref="B113:B114"/>
    <mergeCell ref="C113:C114"/>
    <mergeCell ref="D113:D114"/>
    <mergeCell ref="E113:E114"/>
    <mergeCell ref="F113:F114"/>
    <mergeCell ref="W115:W116"/>
    <mergeCell ref="X115:X116"/>
    <mergeCell ref="Y115:Y116"/>
    <mergeCell ref="Z115:Z116"/>
    <mergeCell ref="AA115:AA116"/>
    <mergeCell ref="AC115:AC116"/>
    <mergeCell ref="L115:L116"/>
    <mergeCell ref="M115:M116"/>
    <mergeCell ref="P115:P116"/>
    <mergeCell ref="Q115:Q116"/>
    <mergeCell ref="U115:U116"/>
    <mergeCell ref="V115:V116"/>
    <mergeCell ref="F115:F116"/>
    <mergeCell ref="G115:G116"/>
    <mergeCell ref="H115:H116"/>
    <mergeCell ref="I115:I116"/>
    <mergeCell ref="J115:J116"/>
    <mergeCell ref="K115:K116"/>
    <mergeCell ref="X117:X118"/>
    <mergeCell ref="Y117:Y118"/>
    <mergeCell ref="Z117:Z118"/>
    <mergeCell ref="AA117:AA118"/>
    <mergeCell ref="AC117:AC118"/>
    <mergeCell ref="A119:A120"/>
    <mergeCell ref="B119:B120"/>
    <mergeCell ref="C119:C120"/>
    <mergeCell ref="D119:D120"/>
    <mergeCell ref="E119:E120"/>
    <mergeCell ref="M117:M118"/>
    <mergeCell ref="P117:P118"/>
    <mergeCell ref="Q117:Q118"/>
    <mergeCell ref="U117:U118"/>
    <mergeCell ref="V117:V118"/>
    <mergeCell ref="W117:W118"/>
    <mergeCell ref="G117:G118"/>
    <mergeCell ref="H117:H118"/>
    <mergeCell ref="I117:I118"/>
    <mergeCell ref="J117:J118"/>
    <mergeCell ref="K117:K118"/>
    <mergeCell ref="L117:L118"/>
    <mergeCell ref="A117:A118"/>
    <mergeCell ref="B117:B118"/>
    <mergeCell ref="C117:C118"/>
    <mergeCell ref="D117:D118"/>
    <mergeCell ref="E117:E118"/>
    <mergeCell ref="F117:F118"/>
    <mergeCell ref="W119:W120"/>
    <mergeCell ref="X119:X120"/>
    <mergeCell ref="Y119:Y120"/>
    <mergeCell ref="Z119:Z120"/>
    <mergeCell ref="AA119:AA120"/>
    <mergeCell ref="AC119:AC120"/>
    <mergeCell ref="L119:L120"/>
    <mergeCell ref="M119:M120"/>
    <mergeCell ref="P119:P120"/>
    <mergeCell ref="Q119:Q120"/>
    <mergeCell ref="U119:U120"/>
    <mergeCell ref="V119:V120"/>
    <mergeCell ref="F119:F120"/>
    <mergeCell ref="G119:G120"/>
    <mergeCell ref="H119:H120"/>
    <mergeCell ref="I119:I120"/>
    <mergeCell ref="J119:J120"/>
    <mergeCell ref="K119:K120"/>
    <mergeCell ref="X121:X122"/>
    <mergeCell ref="Y121:Y122"/>
    <mergeCell ref="Z121:Z122"/>
    <mergeCell ref="AA121:AA122"/>
    <mergeCell ref="AC121:AC122"/>
    <mergeCell ref="N119:N120"/>
    <mergeCell ref="A123:A124"/>
    <mergeCell ref="B123:B124"/>
    <mergeCell ref="C123:C124"/>
    <mergeCell ref="D123:D124"/>
    <mergeCell ref="E123:E124"/>
    <mergeCell ref="M121:M122"/>
    <mergeCell ref="P121:P122"/>
    <mergeCell ref="Q121:Q122"/>
    <mergeCell ref="U121:U122"/>
    <mergeCell ref="V121:V122"/>
    <mergeCell ref="W121:W122"/>
    <mergeCell ref="G121:G122"/>
    <mergeCell ref="H121:H122"/>
    <mergeCell ref="I121:I122"/>
    <mergeCell ref="J121:J122"/>
    <mergeCell ref="K121:K122"/>
    <mergeCell ref="L121:L122"/>
    <mergeCell ref="A121:A122"/>
    <mergeCell ref="B121:B122"/>
    <mergeCell ref="C121:C122"/>
    <mergeCell ref="D121:D122"/>
    <mergeCell ref="E121:E122"/>
    <mergeCell ref="F121:F122"/>
    <mergeCell ref="W123:W124"/>
    <mergeCell ref="N121:N122"/>
    <mergeCell ref="X123:X124"/>
    <mergeCell ref="Y123:Y124"/>
    <mergeCell ref="Z123:Z124"/>
    <mergeCell ref="AA123:AA124"/>
    <mergeCell ref="AC123:AC124"/>
    <mergeCell ref="L123:L124"/>
    <mergeCell ref="M123:M124"/>
    <mergeCell ref="P123:P124"/>
    <mergeCell ref="Q123:Q124"/>
    <mergeCell ref="U123:U124"/>
    <mergeCell ref="V123:V124"/>
    <mergeCell ref="F123:F124"/>
    <mergeCell ref="G123:G124"/>
    <mergeCell ref="H123:H124"/>
    <mergeCell ref="I123:I124"/>
    <mergeCell ref="J123:J124"/>
    <mergeCell ref="K123:K124"/>
    <mergeCell ref="N123:N124"/>
    <mergeCell ref="X125:X126"/>
    <mergeCell ref="Y125:Y126"/>
    <mergeCell ref="Z125:Z126"/>
    <mergeCell ref="AA125:AA126"/>
    <mergeCell ref="AC125:AC126"/>
    <mergeCell ref="A127:A128"/>
    <mergeCell ref="B127:B128"/>
    <mergeCell ref="C127:C128"/>
    <mergeCell ref="D127:D128"/>
    <mergeCell ref="E127:E128"/>
    <mergeCell ref="M125:M126"/>
    <mergeCell ref="P125:P126"/>
    <mergeCell ref="Q125:Q126"/>
    <mergeCell ref="U125:U126"/>
    <mergeCell ref="V125:V126"/>
    <mergeCell ref="W125:W126"/>
    <mergeCell ref="G125:G126"/>
    <mergeCell ref="H125:H126"/>
    <mergeCell ref="I125:I126"/>
    <mergeCell ref="J125:J126"/>
    <mergeCell ref="K125:K126"/>
    <mergeCell ref="L125:L126"/>
    <mergeCell ref="A125:A126"/>
    <mergeCell ref="B125:B126"/>
    <mergeCell ref="C125:C126"/>
    <mergeCell ref="D125:D126"/>
    <mergeCell ref="E125:E126"/>
    <mergeCell ref="F125:F126"/>
    <mergeCell ref="W127:W128"/>
    <mergeCell ref="X127:X128"/>
    <mergeCell ref="Y127:Y128"/>
    <mergeCell ref="Z127:Z128"/>
    <mergeCell ref="AA127:AA128"/>
    <mergeCell ref="AC127:AC128"/>
    <mergeCell ref="L127:L128"/>
    <mergeCell ref="M127:M128"/>
    <mergeCell ref="P127:P128"/>
    <mergeCell ref="Q127:Q128"/>
    <mergeCell ref="U127:U128"/>
    <mergeCell ref="V127:V128"/>
    <mergeCell ref="F127:F128"/>
    <mergeCell ref="G127:G128"/>
    <mergeCell ref="H127:H128"/>
    <mergeCell ref="I127:I128"/>
    <mergeCell ref="J127:J128"/>
    <mergeCell ref="K127:K128"/>
    <mergeCell ref="X129:X130"/>
    <mergeCell ref="Y129:Y130"/>
    <mergeCell ref="Z129:Z130"/>
    <mergeCell ref="AA129:AA130"/>
    <mergeCell ref="AC129:AC130"/>
    <mergeCell ref="O127:O128"/>
    <mergeCell ref="A131:A132"/>
    <mergeCell ref="B131:B132"/>
    <mergeCell ref="C131:C132"/>
    <mergeCell ref="D131:D132"/>
    <mergeCell ref="E131:E132"/>
    <mergeCell ref="M129:M130"/>
    <mergeCell ref="P129:P130"/>
    <mergeCell ref="Q129:Q130"/>
    <mergeCell ref="U129:U130"/>
    <mergeCell ref="V129:V130"/>
    <mergeCell ref="W129:W130"/>
    <mergeCell ref="G129:G130"/>
    <mergeCell ref="H129:H130"/>
    <mergeCell ref="I129:I130"/>
    <mergeCell ref="J129:J130"/>
    <mergeCell ref="K129:K130"/>
    <mergeCell ref="L129:L130"/>
    <mergeCell ref="A129:A130"/>
    <mergeCell ref="B129:B130"/>
    <mergeCell ref="C129:C130"/>
    <mergeCell ref="D129:D130"/>
    <mergeCell ref="E129:E130"/>
    <mergeCell ref="F129:F130"/>
    <mergeCell ref="W131:W132"/>
    <mergeCell ref="O129:O130"/>
    <mergeCell ref="X131:X132"/>
    <mergeCell ref="Y131:Y132"/>
    <mergeCell ref="Z131:Z132"/>
    <mergeCell ref="AA131:AA132"/>
    <mergeCell ref="AC131:AC132"/>
    <mergeCell ref="L131:L132"/>
    <mergeCell ref="M131:M132"/>
    <mergeCell ref="P131:P132"/>
    <mergeCell ref="Q131:Q132"/>
    <mergeCell ref="U131:U132"/>
    <mergeCell ref="V131:V132"/>
    <mergeCell ref="F131:F132"/>
    <mergeCell ref="G131:G132"/>
    <mergeCell ref="H131:H132"/>
    <mergeCell ref="I131:I132"/>
    <mergeCell ref="J131:J132"/>
    <mergeCell ref="K131:K132"/>
    <mergeCell ref="O131:O132"/>
    <mergeCell ref="X133:X134"/>
    <mergeCell ref="Y133:Y134"/>
    <mergeCell ref="Z133:Z134"/>
    <mergeCell ref="AA133:AA134"/>
    <mergeCell ref="AC133:AC134"/>
    <mergeCell ref="A135:A136"/>
    <mergeCell ref="B135:B136"/>
    <mergeCell ref="C135:C136"/>
    <mergeCell ref="D135:D136"/>
    <mergeCell ref="E135:E136"/>
    <mergeCell ref="M133:M134"/>
    <mergeCell ref="P133:P134"/>
    <mergeCell ref="Q133:Q134"/>
    <mergeCell ref="U133:U134"/>
    <mergeCell ref="V133:V134"/>
    <mergeCell ref="W133:W134"/>
    <mergeCell ref="G133:G134"/>
    <mergeCell ref="H133:H134"/>
    <mergeCell ref="I133:I134"/>
    <mergeCell ref="J133:J134"/>
    <mergeCell ref="K133:K134"/>
    <mergeCell ref="L133:L134"/>
    <mergeCell ref="A133:A134"/>
    <mergeCell ref="B133:B134"/>
    <mergeCell ref="C133:C134"/>
    <mergeCell ref="D133:D134"/>
    <mergeCell ref="E133:E134"/>
    <mergeCell ref="F133:F134"/>
    <mergeCell ref="W135:W136"/>
    <mergeCell ref="X135:X136"/>
    <mergeCell ref="Y135:Y136"/>
    <mergeCell ref="Z135:Z136"/>
    <mergeCell ref="AA135:AA136"/>
    <mergeCell ref="AC135:AC136"/>
    <mergeCell ref="L135:L136"/>
    <mergeCell ref="M135:M136"/>
    <mergeCell ref="P135:P136"/>
    <mergeCell ref="Q135:Q136"/>
    <mergeCell ref="U135:U136"/>
    <mergeCell ref="V135:V136"/>
    <mergeCell ref="F135:F136"/>
    <mergeCell ref="G135:G136"/>
    <mergeCell ref="H135:H136"/>
    <mergeCell ref="I135:I136"/>
    <mergeCell ref="J135:J136"/>
    <mergeCell ref="K135:K136"/>
    <mergeCell ref="X137:X138"/>
    <mergeCell ref="Y137:Y138"/>
    <mergeCell ref="Z137:Z138"/>
    <mergeCell ref="AA137:AA138"/>
    <mergeCell ref="AC137:AC138"/>
    <mergeCell ref="A139:A140"/>
    <mergeCell ref="B139:B140"/>
    <mergeCell ref="C139:C140"/>
    <mergeCell ref="D139:D140"/>
    <mergeCell ref="E139:E140"/>
    <mergeCell ref="M137:M138"/>
    <mergeCell ref="P137:P138"/>
    <mergeCell ref="Q137:Q138"/>
    <mergeCell ref="U137:U138"/>
    <mergeCell ref="V137:V138"/>
    <mergeCell ref="W137:W138"/>
    <mergeCell ref="G137:G138"/>
    <mergeCell ref="H137:H138"/>
    <mergeCell ref="I137:I138"/>
    <mergeCell ref="J137:J138"/>
    <mergeCell ref="K137:K138"/>
    <mergeCell ref="L137:L138"/>
    <mergeCell ref="A137:A138"/>
    <mergeCell ref="B137:B138"/>
    <mergeCell ref="C137:C138"/>
    <mergeCell ref="D137:D138"/>
    <mergeCell ref="E137:E138"/>
    <mergeCell ref="F137:F138"/>
    <mergeCell ref="W139:W140"/>
    <mergeCell ref="X139:X140"/>
    <mergeCell ref="Y139:Y140"/>
    <mergeCell ref="Z139:Z140"/>
    <mergeCell ref="AA139:AA140"/>
    <mergeCell ref="AC139:AC140"/>
    <mergeCell ref="L139:L140"/>
    <mergeCell ref="M139:M140"/>
    <mergeCell ref="P139:P140"/>
    <mergeCell ref="Q139:Q140"/>
    <mergeCell ref="U139:U140"/>
    <mergeCell ref="V139:V140"/>
    <mergeCell ref="F139:F140"/>
    <mergeCell ref="G139:G140"/>
    <mergeCell ref="H139:H140"/>
    <mergeCell ref="I139:I140"/>
    <mergeCell ref="J139:J140"/>
    <mergeCell ref="K139:K140"/>
    <mergeCell ref="X141:X142"/>
    <mergeCell ref="Y141:Y142"/>
    <mergeCell ref="Z141:Z142"/>
    <mergeCell ref="AA141:AA142"/>
    <mergeCell ref="AC141:AC142"/>
    <mergeCell ref="A143:A144"/>
    <mergeCell ref="B143:B144"/>
    <mergeCell ref="C143:C144"/>
    <mergeCell ref="D143:D144"/>
    <mergeCell ref="E143:E144"/>
    <mergeCell ref="M141:M142"/>
    <mergeCell ref="P141:P142"/>
    <mergeCell ref="Q141:Q142"/>
    <mergeCell ref="U141:U142"/>
    <mergeCell ref="V141:V142"/>
    <mergeCell ref="W141:W142"/>
    <mergeCell ref="G141:G142"/>
    <mergeCell ref="H141:H142"/>
    <mergeCell ref="I141:I142"/>
    <mergeCell ref="J141:J142"/>
    <mergeCell ref="K141:K142"/>
    <mergeCell ref="L141:L142"/>
    <mergeCell ref="A141:A142"/>
    <mergeCell ref="B141:B142"/>
    <mergeCell ref="C141:C142"/>
    <mergeCell ref="D141:D142"/>
    <mergeCell ref="E141:E142"/>
    <mergeCell ref="F141:F142"/>
    <mergeCell ref="W143:W144"/>
    <mergeCell ref="X143:X144"/>
    <mergeCell ref="Y143:Y144"/>
    <mergeCell ref="Z143:Z144"/>
    <mergeCell ref="AA143:AA144"/>
    <mergeCell ref="AC143:AC144"/>
    <mergeCell ref="L143:L144"/>
    <mergeCell ref="M143:M144"/>
    <mergeCell ref="P143:P144"/>
    <mergeCell ref="Q143:Q144"/>
    <mergeCell ref="U143:U144"/>
    <mergeCell ref="V143:V144"/>
    <mergeCell ref="F143:F144"/>
    <mergeCell ref="G143:G144"/>
    <mergeCell ref="H143:H144"/>
    <mergeCell ref="I143:I144"/>
    <mergeCell ref="J143:J144"/>
    <mergeCell ref="K143:K144"/>
    <mergeCell ref="X145:X146"/>
    <mergeCell ref="Y145:Y146"/>
    <mergeCell ref="Z145:Z146"/>
    <mergeCell ref="AA145:AA146"/>
    <mergeCell ref="AC145:AC146"/>
    <mergeCell ref="A147:A148"/>
    <mergeCell ref="B147:B148"/>
    <mergeCell ref="C147:C148"/>
    <mergeCell ref="D147:D148"/>
    <mergeCell ref="E147:E148"/>
    <mergeCell ref="M145:M146"/>
    <mergeCell ref="P145:P146"/>
    <mergeCell ref="Q145:Q146"/>
    <mergeCell ref="U145:U146"/>
    <mergeCell ref="V145:V146"/>
    <mergeCell ref="W145:W146"/>
    <mergeCell ref="G145:G146"/>
    <mergeCell ref="H145:H146"/>
    <mergeCell ref="I145:I146"/>
    <mergeCell ref="J145:J146"/>
    <mergeCell ref="K145:K146"/>
    <mergeCell ref="L145:L146"/>
    <mergeCell ref="A145:A146"/>
    <mergeCell ref="B145:B146"/>
    <mergeCell ref="C145:C146"/>
    <mergeCell ref="D145:D146"/>
    <mergeCell ref="E145:E146"/>
    <mergeCell ref="F145:F146"/>
    <mergeCell ref="W147:W148"/>
    <mergeCell ref="X147:X148"/>
    <mergeCell ref="Y147:Y148"/>
    <mergeCell ref="Z147:Z148"/>
    <mergeCell ref="AA147:AA148"/>
    <mergeCell ref="AC147:AC148"/>
    <mergeCell ref="L147:L148"/>
    <mergeCell ref="M147:M148"/>
    <mergeCell ref="P147:P148"/>
    <mergeCell ref="Q147:Q148"/>
    <mergeCell ref="U147:U148"/>
    <mergeCell ref="V147:V148"/>
    <mergeCell ref="F147:F148"/>
    <mergeCell ref="G147:G148"/>
    <mergeCell ref="H147:H148"/>
    <mergeCell ref="I147:I148"/>
    <mergeCell ref="J147:J148"/>
    <mergeCell ref="K147:K148"/>
    <mergeCell ref="X149:X150"/>
    <mergeCell ref="Y149:Y150"/>
    <mergeCell ref="Z149:Z150"/>
    <mergeCell ref="AA149:AA150"/>
    <mergeCell ref="AC149:AC150"/>
    <mergeCell ref="A151:A152"/>
    <mergeCell ref="B151:B152"/>
    <mergeCell ref="C151:C152"/>
    <mergeCell ref="D151:D152"/>
    <mergeCell ref="E151:E152"/>
    <mergeCell ref="M149:M150"/>
    <mergeCell ref="P149:P150"/>
    <mergeCell ref="Q149:Q150"/>
    <mergeCell ref="U149:U150"/>
    <mergeCell ref="V149:V150"/>
    <mergeCell ref="W149:W150"/>
    <mergeCell ref="G149:G150"/>
    <mergeCell ref="H149:H150"/>
    <mergeCell ref="I149:I150"/>
    <mergeCell ref="J149:J150"/>
    <mergeCell ref="K149:K150"/>
    <mergeCell ref="L149:L150"/>
    <mergeCell ref="A149:A150"/>
    <mergeCell ref="B149:B150"/>
    <mergeCell ref="C149:C150"/>
    <mergeCell ref="D149:D150"/>
    <mergeCell ref="E149:E150"/>
    <mergeCell ref="F149:F150"/>
    <mergeCell ref="W151:W152"/>
    <mergeCell ref="X151:X152"/>
    <mergeCell ref="Y151:Y152"/>
    <mergeCell ref="Z151:Z152"/>
    <mergeCell ref="AA151:AA152"/>
    <mergeCell ref="AC151:AC152"/>
    <mergeCell ref="L151:L152"/>
    <mergeCell ref="M151:M152"/>
    <mergeCell ref="P151:P152"/>
    <mergeCell ref="Q151:Q152"/>
    <mergeCell ref="U151:U152"/>
    <mergeCell ref="V151:V152"/>
    <mergeCell ref="F151:F152"/>
    <mergeCell ref="G151:G152"/>
    <mergeCell ref="H151:H152"/>
    <mergeCell ref="I151:I152"/>
    <mergeCell ref="J151:J152"/>
    <mergeCell ref="K151:K152"/>
    <mergeCell ref="X153:X154"/>
    <mergeCell ref="Y153:Y154"/>
    <mergeCell ref="Z153:Z154"/>
    <mergeCell ref="AA153:AA154"/>
    <mergeCell ref="AC153:AC154"/>
    <mergeCell ref="A155:A156"/>
    <mergeCell ref="B155:B156"/>
    <mergeCell ref="C155:C156"/>
    <mergeCell ref="D155:D156"/>
    <mergeCell ref="E155:E156"/>
    <mergeCell ref="M153:M154"/>
    <mergeCell ref="P153:P154"/>
    <mergeCell ref="Q153:Q154"/>
    <mergeCell ref="U153:U154"/>
    <mergeCell ref="V153:V154"/>
    <mergeCell ref="W153:W154"/>
    <mergeCell ref="G153:G154"/>
    <mergeCell ref="H153:H154"/>
    <mergeCell ref="I153:I154"/>
    <mergeCell ref="J153:J154"/>
    <mergeCell ref="K153:K154"/>
    <mergeCell ref="L153:L154"/>
    <mergeCell ref="A153:A154"/>
    <mergeCell ref="B153:B154"/>
    <mergeCell ref="C153:C154"/>
    <mergeCell ref="D153:D154"/>
    <mergeCell ref="E153:E154"/>
    <mergeCell ref="F153:F154"/>
    <mergeCell ref="W155:W156"/>
    <mergeCell ref="X155:X156"/>
    <mergeCell ref="Y155:Y156"/>
    <mergeCell ref="Z155:Z156"/>
    <mergeCell ref="AA155:AA156"/>
    <mergeCell ref="AC155:AC156"/>
    <mergeCell ref="L155:L156"/>
    <mergeCell ref="M155:M156"/>
    <mergeCell ref="P155:P156"/>
    <mergeCell ref="Q155:Q156"/>
    <mergeCell ref="U155:U156"/>
    <mergeCell ref="V155:V156"/>
    <mergeCell ref="F155:F156"/>
    <mergeCell ref="G155:G156"/>
    <mergeCell ref="H155:H156"/>
    <mergeCell ref="I155:I156"/>
    <mergeCell ref="J155:J156"/>
    <mergeCell ref="K155:K156"/>
    <mergeCell ref="X157:X158"/>
    <mergeCell ref="Y157:Y158"/>
    <mergeCell ref="Z157:Z158"/>
    <mergeCell ref="AA157:AA158"/>
    <mergeCell ref="AC157:AC158"/>
    <mergeCell ref="A159:A160"/>
    <mergeCell ref="B159:B160"/>
    <mergeCell ref="C159:C160"/>
    <mergeCell ref="D159:D160"/>
    <mergeCell ref="E159:E160"/>
    <mergeCell ref="M157:M158"/>
    <mergeCell ref="P157:P158"/>
    <mergeCell ref="Q157:Q158"/>
    <mergeCell ref="U157:U158"/>
    <mergeCell ref="V157:V158"/>
    <mergeCell ref="W157:W158"/>
    <mergeCell ref="G157:G158"/>
    <mergeCell ref="H157:H158"/>
    <mergeCell ref="I157:I158"/>
    <mergeCell ref="J157:J158"/>
    <mergeCell ref="K157:K158"/>
    <mergeCell ref="L157:L158"/>
    <mergeCell ref="A157:A158"/>
    <mergeCell ref="B157:B158"/>
    <mergeCell ref="C157:C158"/>
    <mergeCell ref="D157:D158"/>
    <mergeCell ref="E157:E158"/>
    <mergeCell ref="F157:F158"/>
    <mergeCell ref="W159:W160"/>
    <mergeCell ref="X159:X160"/>
    <mergeCell ref="Y159:Y160"/>
    <mergeCell ref="Z159:Z160"/>
    <mergeCell ref="AA159:AA160"/>
    <mergeCell ref="AC159:AC160"/>
    <mergeCell ref="L159:L160"/>
    <mergeCell ref="M159:M160"/>
    <mergeCell ref="P159:P160"/>
    <mergeCell ref="Q159:Q160"/>
    <mergeCell ref="U159:U160"/>
    <mergeCell ref="V159:V160"/>
    <mergeCell ref="F159:F160"/>
    <mergeCell ref="G159:G160"/>
    <mergeCell ref="H159:H160"/>
    <mergeCell ref="I159:I160"/>
    <mergeCell ref="J159:J160"/>
    <mergeCell ref="K159:K160"/>
    <mergeCell ref="X161:X162"/>
    <mergeCell ref="Y161:Y162"/>
    <mergeCell ref="Z161:Z162"/>
    <mergeCell ref="AA161:AA162"/>
    <mergeCell ref="AC161:AC162"/>
    <mergeCell ref="N159:N160"/>
    <mergeCell ref="A163:A164"/>
    <mergeCell ref="B163:B164"/>
    <mergeCell ref="C163:C164"/>
    <mergeCell ref="D163:D164"/>
    <mergeCell ref="E163:E164"/>
    <mergeCell ref="M161:M162"/>
    <mergeCell ref="P161:P162"/>
    <mergeCell ref="Q161:Q162"/>
    <mergeCell ref="U161:U162"/>
    <mergeCell ref="V161:V162"/>
    <mergeCell ref="W161:W162"/>
    <mergeCell ref="G161:G162"/>
    <mergeCell ref="H161:H162"/>
    <mergeCell ref="I161:I162"/>
    <mergeCell ref="J161:J162"/>
    <mergeCell ref="K161:K162"/>
    <mergeCell ref="L161:L162"/>
    <mergeCell ref="A161:A162"/>
    <mergeCell ref="B161:B162"/>
    <mergeCell ref="C161:C162"/>
    <mergeCell ref="D161:D162"/>
    <mergeCell ref="E161:E162"/>
    <mergeCell ref="F161:F162"/>
    <mergeCell ref="W163:W164"/>
    <mergeCell ref="N161:N162"/>
    <mergeCell ref="X163:X164"/>
    <mergeCell ref="Y163:Y164"/>
    <mergeCell ref="Z163:Z164"/>
    <mergeCell ref="AA163:AA164"/>
    <mergeCell ref="AC163:AC164"/>
    <mergeCell ref="L163:L164"/>
    <mergeCell ref="M163:M164"/>
    <mergeCell ref="P163:P164"/>
    <mergeCell ref="Q163:Q164"/>
    <mergeCell ref="U163:U164"/>
    <mergeCell ref="V163:V164"/>
    <mergeCell ref="F163:F164"/>
    <mergeCell ref="G163:G164"/>
    <mergeCell ref="H163:H164"/>
    <mergeCell ref="I163:I164"/>
    <mergeCell ref="J163:J164"/>
    <mergeCell ref="K163:K164"/>
    <mergeCell ref="N163:N164"/>
    <mergeCell ref="X165:X166"/>
    <mergeCell ref="Y165:Y166"/>
    <mergeCell ref="Z165:Z166"/>
    <mergeCell ref="AA165:AA166"/>
    <mergeCell ref="AC165:AC166"/>
    <mergeCell ref="A167:A168"/>
    <mergeCell ref="B167:B168"/>
    <mergeCell ref="C167:C168"/>
    <mergeCell ref="D167:D168"/>
    <mergeCell ref="E167:E168"/>
    <mergeCell ref="M165:M166"/>
    <mergeCell ref="P165:P166"/>
    <mergeCell ref="Q165:Q166"/>
    <mergeCell ref="U165:U166"/>
    <mergeCell ref="V165:V166"/>
    <mergeCell ref="W165:W166"/>
    <mergeCell ref="G165:G166"/>
    <mergeCell ref="H165:H166"/>
    <mergeCell ref="I165:I166"/>
    <mergeCell ref="J165:J166"/>
    <mergeCell ref="K165:K166"/>
    <mergeCell ref="L165:L166"/>
    <mergeCell ref="A165:A166"/>
    <mergeCell ref="B165:B166"/>
    <mergeCell ref="C165:C166"/>
    <mergeCell ref="D165:D166"/>
    <mergeCell ref="E165:E166"/>
    <mergeCell ref="F165:F166"/>
    <mergeCell ref="W167:W168"/>
    <mergeCell ref="X167:X168"/>
    <mergeCell ref="Y167:Y168"/>
    <mergeCell ref="Z167:Z168"/>
    <mergeCell ref="AA167:AA168"/>
    <mergeCell ref="AC167:AC168"/>
    <mergeCell ref="L167:L168"/>
    <mergeCell ref="M167:M168"/>
    <mergeCell ref="P167:P168"/>
    <mergeCell ref="Q167:Q168"/>
    <mergeCell ref="U167:U168"/>
    <mergeCell ref="V167:V168"/>
    <mergeCell ref="F167:F168"/>
    <mergeCell ref="G167:G168"/>
    <mergeCell ref="H167:H168"/>
    <mergeCell ref="I167:I168"/>
    <mergeCell ref="J167:J168"/>
    <mergeCell ref="K167:K168"/>
    <mergeCell ref="X169:X170"/>
    <mergeCell ref="Y169:Y170"/>
    <mergeCell ref="Z169:Z170"/>
    <mergeCell ref="AA169:AA170"/>
    <mergeCell ref="AC169:AC170"/>
    <mergeCell ref="O167:O168"/>
    <mergeCell ref="A171:A172"/>
    <mergeCell ref="B171:B172"/>
    <mergeCell ref="C171:C172"/>
    <mergeCell ref="D171:D172"/>
    <mergeCell ref="E171:E172"/>
    <mergeCell ref="M169:M170"/>
    <mergeCell ref="P169:P170"/>
    <mergeCell ref="Q169:Q170"/>
    <mergeCell ref="U169:U170"/>
    <mergeCell ref="V169:V170"/>
    <mergeCell ref="W169:W170"/>
    <mergeCell ref="G169:G170"/>
    <mergeCell ref="H169:H170"/>
    <mergeCell ref="I169:I170"/>
    <mergeCell ref="J169:J170"/>
    <mergeCell ref="K169:K170"/>
    <mergeCell ref="L169:L170"/>
    <mergeCell ref="A169:A170"/>
    <mergeCell ref="B169:B170"/>
    <mergeCell ref="C169:C170"/>
    <mergeCell ref="D169:D170"/>
    <mergeCell ref="E169:E170"/>
    <mergeCell ref="F169:F170"/>
    <mergeCell ref="W171:W172"/>
    <mergeCell ref="O169:O170"/>
    <mergeCell ref="X171:X172"/>
    <mergeCell ref="Y171:Y172"/>
    <mergeCell ref="Z171:Z172"/>
    <mergeCell ref="AA171:AA172"/>
    <mergeCell ref="AC171:AC172"/>
    <mergeCell ref="L171:L172"/>
    <mergeCell ref="M171:M172"/>
    <mergeCell ref="P171:P172"/>
    <mergeCell ref="Q171:Q172"/>
    <mergeCell ref="U171:U172"/>
    <mergeCell ref="V171:V172"/>
    <mergeCell ref="F171:F172"/>
    <mergeCell ref="G171:G172"/>
    <mergeCell ref="H171:H172"/>
    <mergeCell ref="I171:I172"/>
    <mergeCell ref="J171:J172"/>
    <mergeCell ref="K171:K172"/>
    <mergeCell ref="O171:O172"/>
    <mergeCell ref="X173:X174"/>
    <mergeCell ref="Y173:Y174"/>
    <mergeCell ref="Z173:Z174"/>
    <mergeCell ref="AA173:AA174"/>
    <mergeCell ref="AC173:AC174"/>
    <mergeCell ref="A175:A176"/>
    <mergeCell ref="B175:B176"/>
    <mergeCell ref="C175:C176"/>
    <mergeCell ref="D175:D176"/>
    <mergeCell ref="E175:E176"/>
    <mergeCell ref="M173:M174"/>
    <mergeCell ref="P173:P174"/>
    <mergeCell ref="Q173:Q174"/>
    <mergeCell ref="U173:U174"/>
    <mergeCell ref="V173:V174"/>
    <mergeCell ref="W173:W174"/>
    <mergeCell ref="G173:G174"/>
    <mergeCell ref="H173:H174"/>
    <mergeCell ref="I173:I174"/>
    <mergeCell ref="J173:J174"/>
    <mergeCell ref="K173:K174"/>
    <mergeCell ref="L173:L174"/>
    <mergeCell ref="A173:A174"/>
    <mergeCell ref="B173:B174"/>
    <mergeCell ref="C173:C174"/>
    <mergeCell ref="D173:D174"/>
    <mergeCell ref="E173:E174"/>
    <mergeCell ref="F173:F174"/>
    <mergeCell ref="W175:W176"/>
    <mergeCell ref="X175:X176"/>
    <mergeCell ref="Y175:Y176"/>
    <mergeCell ref="Z175:Z176"/>
    <mergeCell ref="AA175:AA176"/>
    <mergeCell ref="AC175:AC176"/>
    <mergeCell ref="L175:L176"/>
    <mergeCell ref="M175:M176"/>
    <mergeCell ref="P175:P176"/>
    <mergeCell ref="Q175:Q176"/>
    <mergeCell ref="U175:U176"/>
    <mergeCell ref="V175:V176"/>
    <mergeCell ref="F175:F176"/>
    <mergeCell ref="G175:G176"/>
    <mergeCell ref="H175:H176"/>
    <mergeCell ref="I175:I176"/>
    <mergeCell ref="J175:J176"/>
    <mergeCell ref="K175:K176"/>
    <mergeCell ref="X177:X178"/>
    <mergeCell ref="Y177:Y178"/>
    <mergeCell ref="Z177:Z178"/>
    <mergeCell ref="AA177:AA178"/>
    <mergeCell ref="AC177:AC178"/>
    <mergeCell ref="A179:A180"/>
    <mergeCell ref="B179:B180"/>
    <mergeCell ref="C179:C180"/>
    <mergeCell ref="D179:D180"/>
    <mergeCell ref="E179:E180"/>
    <mergeCell ref="M177:M178"/>
    <mergeCell ref="P177:P178"/>
    <mergeCell ref="Q177:Q178"/>
    <mergeCell ref="U177:U178"/>
    <mergeCell ref="V177:V178"/>
    <mergeCell ref="W177:W178"/>
    <mergeCell ref="G177:G178"/>
    <mergeCell ref="H177:H178"/>
    <mergeCell ref="I177:I178"/>
    <mergeCell ref="J177:J178"/>
    <mergeCell ref="K177:K178"/>
    <mergeCell ref="L177:L178"/>
    <mergeCell ref="A177:A178"/>
    <mergeCell ref="B177:B178"/>
    <mergeCell ref="C177:C178"/>
    <mergeCell ref="D177:D178"/>
    <mergeCell ref="E177:E178"/>
    <mergeCell ref="F177:F178"/>
    <mergeCell ref="W179:W180"/>
    <mergeCell ref="X179:X180"/>
    <mergeCell ref="Y179:Y180"/>
    <mergeCell ref="Z179:Z180"/>
    <mergeCell ref="AA179:AA180"/>
    <mergeCell ref="AC179:AC180"/>
    <mergeCell ref="L179:L180"/>
    <mergeCell ref="M179:M180"/>
    <mergeCell ref="P179:P180"/>
    <mergeCell ref="Q179:Q180"/>
    <mergeCell ref="U179:U180"/>
    <mergeCell ref="V179:V180"/>
    <mergeCell ref="F179:F180"/>
    <mergeCell ref="G179:G180"/>
    <mergeCell ref="H179:H180"/>
    <mergeCell ref="I179:I180"/>
    <mergeCell ref="J179:J180"/>
    <mergeCell ref="K179:K180"/>
    <mergeCell ref="X181:X182"/>
    <mergeCell ref="Y181:Y182"/>
    <mergeCell ref="Z181:Z182"/>
    <mergeCell ref="AA181:AA182"/>
    <mergeCell ref="AC181:AC182"/>
    <mergeCell ref="A183:A184"/>
    <mergeCell ref="B183:B184"/>
    <mergeCell ref="C183:C184"/>
    <mergeCell ref="D183:D184"/>
    <mergeCell ref="E183:E184"/>
    <mergeCell ref="M181:M182"/>
    <mergeCell ref="P181:P182"/>
    <mergeCell ref="Q181:Q182"/>
    <mergeCell ref="U181:U182"/>
    <mergeCell ref="V181:V182"/>
    <mergeCell ref="W181:W182"/>
    <mergeCell ref="G181:G182"/>
    <mergeCell ref="H181:H182"/>
    <mergeCell ref="I181:I182"/>
    <mergeCell ref="J181:J182"/>
    <mergeCell ref="K181:K182"/>
    <mergeCell ref="L181:L182"/>
    <mergeCell ref="A181:A182"/>
    <mergeCell ref="B181:B182"/>
    <mergeCell ref="C181:C182"/>
    <mergeCell ref="D181:D182"/>
    <mergeCell ref="E181:E182"/>
    <mergeCell ref="F181:F182"/>
    <mergeCell ref="W183:W184"/>
    <mergeCell ref="X183:X184"/>
    <mergeCell ref="Y183:Y184"/>
    <mergeCell ref="Z183:Z184"/>
    <mergeCell ref="AA183:AA184"/>
    <mergeCell ref="AC183:AC184"/>
    <mergeCell ref="L183:L184"/>
    <mergeCell ref="M183:M184"/>
    <mergeCell ref="P183:P184"/>
    <mergeCell ref="Q183:Q184"/>
    <mergeCell ref="U183:U184"/>
    <mergeCell ref="V183:V184"/>
    <mergeCell ref="F183:F184"/>
    <mergeCell ref="G183:G184"/>
    <mergeCell ref="H183:H184"/>
    <mergeCell ref="I183:I184"/>
    <mergeCell ref="J183:J184"/>
    <mergeCell ref="K183:K184"/>
    <mergeCell ref="X185:X186"/>
    <mergeCell ref="Y185:Y186"/>
    <mergeCell ref="Z185:Z186"/>
    <mergeCell ref="AA185:AA186"/>
    <mergeCell ref="AC185:AC186"/>
    <mergeCell ref="A187:A188"/>
    <mergeCell ref="B187:B188"/>
    <mergeCell ref="C187:C188"/>
    <mergeCell ref="D187:D188"/>
    <mergeCell ref="E187:E188"/>
    <mergeCell ref="M185:M186"/>
    <mergeCell ref="P185:P186"/>
    <mergeCell ref="Q185:Q186"/>
    <mergeCell ref="U185:U186"/>
    <mergeCell ref="V185:V186"/>
    <mergeCell ref="W185:W186"/>
    <mergeCell ref="G185:G186"/>
    <mergeCell ref="H185:H186"/>
    <mergeCell ref="I185:I186"/>
    <mergeCell ref="J185:J186"/>
    <mergeCell ref="K185:K186"/>
    <mergeCell ref="L185:L186"/>
    <mergeCell ref="A185:A186"/>
    <mergeCell ref="B185:B186"/>
    <mergeCell ref="C185:C186"/>
    <mergeCell ref="D185:D186"/>
    <mergeCell ref="E185:E186"/>
    <mergeCell ref="F185:F186"/>
    <mergeCell ref="W187:W188"/>
    <mergeCell ref="X187:X188"/>
    <mergeCell ref="Y187:Y188"/>
    <mergeCell ref="Z187:Z188"/>
    <mergeCell ref="AA187:AA188"/>
    <mergeCell ref="AC187:AC188"/>
    <mergeCell ref="L187:L188"/>
    <mergeCell ref="M187:M188"/>
    <mergeCell ref="P187:P188"/>
    <mergeCell ref="Q187:Q188"/>
    <mergeCell ref="U187:U188"/>
    <mergeCell ref="V187:V188"/>
    <mergeCell ref="F187:F188"/>
    <mergeCell ref="G187:G188"/>
    <mergeCell ref="H187:H188"/>
    <mergeCell ref="I187:I188"/>
    <mergeCell ref="J187:J188"/>
    <mergeCell ref="K187:K188"/>
    <mergeCell ref="X189:X190"/>
    <mergeCell ref="Y189:Y190"/>
    <mergeCell ref="Z189:Z190"/>
    <mergeCell ref="AA189:AA190"/>
    <mergeCell ref="AC189:AC190"/>
    <mergeCell ref="A191:A192"/>
    <mergeCell ref="B191:B192"/>
    <mergeCell ref="C191:C192"/>
    <mergeCell ref="D191:D192"/>
    <mergeCell ref="E191:E192"/>
    <mergeCell ref="M189:M190"/>
    <mergeCell ref="P189:P190"/>
    <mergeCell ref="Q189:Q190"/>
    <mergeCell ref="U189:U190"/>
    <mergeCell ref="V189:V190"/>
    <mergeCell ref="W189:W190"/>
    <mergeCell ref="G189:G190"/>
    <mergeCell ref="H189:H190"/>
    <mergeCell ref="I189:I190"/>
    <mergeCell ref="J189:J190"/>
    <mergeCell ref="K189:K190"/>
    <mergeCell ref="L189:L190"/>
    <mergeCell ref="A189:A190"/>
    <mergeCell ref="B189:B190"/>
    <mergeCell ref="C189:C190"/>
    <mergeCell ref="D189:D190"/>
    <mergeCell ref="E189:E190"/>
    <mergeCell ref="F189:F190"/>
    <mergeCell ref="W191:W192"/>
    <mergeCell ref="X191:X192"/>
    <mergeCell ref="Y191:Y192"/>
    <mergeCell ref="Z191:Z192"/>
    <mergeCell ref="AA191:AA192"/>
    <mergeCell ref="AC191:AC192"/>
    <mergeCell ref="L191:L192"/>
    <mergeCell ref="M191:M192"/>
    <mergeCell ref="P191:P192"/>
    <mergeCell ref="Q191:Q192"/>
    <mergeCell ref="U191:U192"/>
    <mergeCell ref="V191:V192"/>
    <mergeCell ref="F191:F192"/>
    <mergeCell ref="G191:G192"/>
    <mergeCell ref="H191:H192"/>
    <mergeCell ref="I191:I192"/>
    <mergeCell ref="J191:J192"/>
    <mergeCell ref="K191:K192"/>
    <mergeCell ref="X193:X194"/>
    <mergeCell ref="Y193:Y194"/>
    <mergeCell ref="Z193:Z194"/>
    <mergeCell ref="AA193:AA194"/>
    <mergeCell ref="AC193:AC194"/>
    <mergeCell ref="A195:A196"/>
    <mergeCell ref="B195:B196"/>
    <mergeCell ref="C195:C196"/>
    <mergeCell ref="D195:D196"/>
    <mergeCell ref="E195:E196"/>
    <mergeCell ref="M193:M194"/>
    <mergeCell ref="P193:P194"/>
    <mergeCell ref="Q193:Q194"/>
    <mergeCell ref="U193:U194"/>
    <mergeCell ref="V193:V194"/>
    <mergeCell ref="W193:W194"/>
    <mergeCell ref="G193:G194"/>
    <mergeCell ref="H193:H194"/>
    <mergeCell ref="I193:I194"/>
    <mergeCell ref="J193:J194"/>
    <mergeCell ref="K193:K194"/>
    <mergeCell ref="L193:L194"/>
    <mergeCell ref="A193:A194"/>
    <mergeCell ref="B193:B194"/>
    <mergeCell ref="C193:C194"/>
    <mergeCell ref="D193:D194"/>
    <mergeCell ref="E193:E194"/>
    <mergeCell ref="F193:F194"/>
    <mergeCell ref="W195:W196"/>
    <mergeCell ref="X195:X196"/>
    <mergeCell ref="Y195:Y196"/>
    <mergeCell ref="Z195:Z196"/>
    <mergeCell ref="AA195:AA196"/>
    <mergeCell ref="AC195:AC196"/>
    <mergeCell ref="L195:L196"/>
    <mergeCell ref="M195:M196"/>
    <mergeCell ref="P195:P196"/>
    <mergeCell ref="Q195:Q196"/>
    <mergeCell ref="U195:U196"/>
    <mergeCell ref="V195:V196"/>
    <mergeCell ref="F195:F196"/>
    <mergeCell ref="G195:G196"/>
    <mergeCell ref="H195:H196"/>
    <mergeCell ref="I195:I196"/>
    <mergeCell ref="J195:J196"/>
    <mergeCell ref="K195:K196"/>
    <mergeCell ref="X197:X198"/>
    <mergeCell ref="Y197:Y198"/>
    <mergeCell ref="Z197:Z198"/>
    <mergeCell ref="AA197:AA198"/>
    <mergeCell ref="AC197:AC198"/>
    <mergeCell ref="A199:A200"/>
    <mergeCell ref="B199:B200"/>
    <mergeCell ref="C199:C200"/>
    <mergeCell ref="D199:D200"/>
    <mergeCell ref="E199:E200"/>
    <mergeCell ref="M197:M198"/>
    <mergeCell ref="P197:P198"/>
    <mergeCell ref="Q197:Q198"/>
    <mergeCell ref="U197:U198"/>
    <mergeCell ref="V197:V198"/>
    <mergeCell ref="W197:W198"/>
    <mergeCell ref="G197:G198"/>
    <mergeCell ref="H197:H198"/>
    <mergeCell ref="I197:I198"/>
    <mergeCell ref="J197:J198"/>
    <mergeCell ref="K197:K198"/>
    <mergeCell ref="L197:L198"/>
    <mergeCell ref="A197:A198"/>
    <mergeCell ref="B197:B198"/>
    <mergeCell ref="C197:C198"/>
    <mergeCell ref="D197:D198"/>
    <mergeCell ref="E197:E198"/>
    <mergeCell ref="F197:F198"/>
    <mergeCell ref="W199:W200"/>
    <mergeCell ref="X199:X200"/>
    <mergeCell ref="Y199:Y200"/>
    <mergeCell ref="Z199:Z200"/>
    <mergeCell ref="AA199:AA200"/>
    <mergeCell ref="AC199:AC200"/>
    <mergeCell ref="L199:L200"/>
    <mergeCell ref="M199:M200"/>
    <mergeCell ref="P199:P200"/>
    <mergeCell ref="Q199:Q200"/>
    <mergeCell ref="U199:U200"/>
    <mergeCell ref="V199:V200"/>
    <mergeCell ref="F199:F200"/>
    <mergeCell ref="G199:G200"/>
    <mergeCell ref="H199:H200"/>
    <mergeCell ref="I199:I200"/>
    <mergeCell ref="J199:J200"/>
    <mergeCell ref="K199:K200"/>
    <mergeCell ref="X201:X202"/>
    <mergeCell ref="Y201:Y202"/>
    <mergeCell ref="Z201:Z202"/>
    <mergeCell ref="AA201:AA202"/>
    <mergeCell ref="AC201:AC202"/>
    <mergeCell ref="N199:N200"/>
    <mergeCell ref="A203:A204"/>
    <mergeCell ref="B203:B204"/>
    <mergeCell ref="C203:C204"/>
    <mergeCell ref="D203:D204"/>
    <mergeCell ref="E203:E204"/>
    <mergeCell ref="M201:M202"/>
    <mergeCell ref="P201:P202"/>
    <mergeCell ref="Q201:Q202"/>
    <mergeCell ref="U201:U202"/>
    <mergeCell ref="V201:V202"/>
    <mergeCell ref="W201:W202"/>
    <mergeCell ref="G201:G202"/>
    <mergeCell ref="H201:H202"/>
    <mergeCell ref="I201:I202"/>
    <mergeCell ref="J201:J202"/>
    <mergeCell ref="K201:K202"/>
    <mergeCell ref="L201:L202"/>
    <mergeCell ref="A201:A202"/>
    <mergeCell ref="B201:B202"/>
    <mergeCell ref="C201:C202"/>
    <mergeCell ref="D201:D202"/>
    <mergeCell ref="E201:E202"/>
    <mergeCell ref="F201:F202"/>
    <mergeCell ref="W203:W204"/>
    <mergeCell ref="N201:N202"/>
    <mergeCell ref="X203:X204"/>
    <mergeCell ref="Y203:Y204"/>
    <mergeCell ref="Z203:Z204"/>
    <mergeCell ref="AA203:AA204"/>
    <mergeCell ref="AC203:AC204"/>
    <mergeCell ref="L203:L204"/>
    <mergeCell ref="M203:M204"/>
    <mergeCell ref="P203:P204"/>
    <mergeCell ref="Q203:Q204"/>
    <mergeCell ref="U203:U204"/>
    <mergeCell ref="V203:V204"/>
    <mergeCell ref="F203:F204"/>
    <mergeCell ref="G203:G204"/>
    <mergeCell ref="H203:H204"/>
    <mergeCell ref="I203:I204"/>
    <mergeCell ref="J203:J204"/>
    <mergeCell ref="K203:K204"/>
    <mergeCell ref="N203:N204"/>
    <mergeCell ref="X205:X206"/>
    <mergeCell ref="Y205:Y206"/>
    <mergeCell ref="Z205:Z206"/>
    <mergeCell ref="AA205:AA206"/>
    <mergeCell ref="AC205:AC206"/>
    <mergeCell ref="A207:A208"/>
    <mergeCell ref="B207:B208"/>
    <mergeCell ref="C207:C208"/>
    <mergeCell ref="D207:D208"/>
    <mergeCell ref="E207:E208"/>
    <mergeCell ref="M205:M206"/>
    <mergeCell ref="P205:P206"/>
    <mergeCell ref="Q205:Q206"/>
    <mergeCell ref="U205:U206"/>
    <mergeCell ref="V205:V206"/>
    <mergeCell ref="W205:W206"/>
    <mergeCell ref="G205:G206"/>
    <mergeCell ref="H205:H206"/>
    <mergeCell ref="I205:I206"/>
    <mergeCell ref="J205:J206"/>
    <mergeCell ref="K205:K206"/>
    <mergeCell ref="L205:L206"/>
    <mergeCell ref="A205:A206"/>
    <mergeCell ref="B205:B206"/>
    <mergeCell ref="C205:C206"/>
    <mergeCell ref="D205:D206"/>
    <mergeCell ref="E205:E206"/>
    <mergeCell ref="F205:F206"/>
    <mergeCell ref="W207:W208"/>
    <mergeCell ref="X207:X208"/>
    <mergeCell ref="Y207:Y208"/>
    <mergeCell ref="Z207:Z208"/>
    <mergeCell ref="AA207:AA208"/>
    <mergeCell ref="AC207:AC208"/>
    <mergeCell ref="L207:L208"/>
    <mergeCell ref="M207:M208"/>
    <mergeCell ref="P207:P208"/>
    <mergeCell ref="Q207:Q208"/>
    <mergeCell ref="U207:U208"/>
    <mergeCell ref="V207:V208"/>
    <mergeCell ref="F207:F208"/>
    <mergeCell ref="G207:G208"/>
    <mergeCell ref="H207:H208"/>
    <mergeCell ref="I207:I208"/>
    <mergeCell ref="J207:J208"/>
    <mergeCell ref="K207:K208"/>
    <mergeCell ref="X209:X210"/>
    <mergeCell ref="Y209:Y210"/>
    <mergeCell ref="Z209:Z210"/>
    <mergeCell ref="AA209:AA210"/>
    <mergeCell ref="AC209:AC210"/>
    <mergeCell ref="O207:O208"/>
    <mergeCell ref="A211:A212"/>
    <mergeCell ref="B211:B212"/>
    <mergeCell ref="C211:C212"/>
    <mergeCell ref="D211:D212"/>
    <mergeCell ref="E211:E212"/>
    <mergeCell ref="M209:M210"/>
    <mergeCell ref="P209:P210"/>
    <mergeCell ref="Q209:Q210"/>
    <mergeCell ref="U209:U210"/>
    <mergeCell ref="V209:V210"/>
    <mergeCell ref="W209:W210"/>
    <mergeCell ref="G209:G210"/>
    <mergeCell ref="H209:H210"/>
    <mergeCell ref="I209:I210"/>
    <mergeCell ref="J209:J210"/>
    <mergeCell ref="K209:K210"/>
    <mergeCell ref="L209:L210"/>
    <mergeCell ref="A209:A210"/>
    <mergeCell ref="B209:B210"/>
    <mergeCell ref="C209:C210"/>
    <mergeCell ref="D209:D210"/>
    <mergeCell ref="E209:E210"/>
    <mergeCell ref="F209:F210"/>
    <mergeCell ref="W211:W212"/>
    <mergeCell ref="O209:O210"/>
    <mergeCell ref="X211:X212"/>
    <mergeCell ref="Y211:Y212"/>
    <mergeCell ref="Z211:Z212"/>
    <mergeCell ref="AA211:AA212"/>
    <mergeCell ref="AC211:AC212"/>
    <mergeCell ref="L211:L212"/>
    <mergeCell ref="M211:M212"/>
    <mergeCell ref="P211:P212"/>
    <mergeCell ref="Q211:Q212"/>
    <mergeCell ref="U211:U212"/>
    <mergeCell ref="V211:V212"/>
    <mergeCell ref="F211:F212"/>
    <mergeCell ref="G211:G212"/>
    <mergeCell ref="H211:H212"/>
    <mergeCell ref="I211:I212"/>
    <mergeCell ref="J211:J212"/>
    <mergeCell ref="K211:K212"/>
    <mergeCell ref="O211:O212"/>
    <mergeCell ref="X213:X214"/>
    <mergeCell ref="Y213:Y214"/>
    <mergeCell ref="Z213:Z214"/>
    <mergeCell ref="AA213:AA214"/>
    <mergeCell ref="AC213:AC214"/>
    <mergeCell ref="A215:A216"/>
    <mergeCell ref="B215:B216"/>
    <mergeCell ref="C215:C216"/>
    <mergeCell ref="D215:D216"/>
    <mergeCell ref="E215:E216"/>
    <mergeCell ref="M213:M214"/>
    <mergeCell ref="P213:P214"/>
    <mergeCell ref="Q213:Q214"/>
    <mergeCell ref="U213:U214"/>
    <mergeCell ref="V213:V214"/>
    <mergeCell ref="W213:W214"/>
    <mergeCell ref="G213:G214"/>
    <mergeCell ref="H213:H214"/>
    <mergeCell ref="I213:I214"/>
    <mergeCell ref="J213:J214"/>
    <mergeCell ref="K213:K214"/>
    <mergeCell ref="L213:L214"/>
    <mergeCell ref="A213:A214"/>
    <mergeCell ref="B213:B214"/>
    <mergeCell ref="C213:C214"/>
    <mergeCell ref="D213:D214"/>
    <mergeCell ref="E213:E214"/>
    <mergeCell ref="F213:F214"/>
    <mergeCell ref="W215:W216"/>
    <mergeCell ref="X215:X216"/>
    <mergeCell ref="Y215:Y216"/>
    <mergeCell ref="Z215:Z216"/>
    <mergeCell ref="AA215:AA216"/>
    <mergeCell ref="AC215:AC216"/>
    <mergeCell ref="L215:L216"/>
    <mergeCell ref="M215:M216"/>
    <mergeCell ref="P215:P216"/>
    <mergeCell ref="Q215:Q216"/>
    <mergeCell ref="U215:U216"/>
    <mergeCell ref="V215:V216"/>
    <mergeCell ref="F215:F216"/>
    <mergeCell ref="G215:G216"/>
    <mergeCell ref="H215:H216"/>
    <mergeCell ref="I215:I216"/>
    <mergeCell ref="J215:J216"/>
    <mergeCell ref="K215:K216"/>
    <mergeCell ref="X217:X218"/>
    <mergeCell ref="Y217:Y218"/>
    <mergeCell ref="Z217:Z218"/>
    <mergeCell ref="AA217:AA218"/>
    <mergeCell ref="AC217:AC218"/>
    <mergeCell ref="A219:A220"/>
    <mergeCell ref="B219:B220"/>
    <mergeCell ref="C219:C220"/>
    <mergeCell ref="D219:D220"/>
    <mergeCell ref="E219:E220"/>
    <mergeCell ref="M217:M218"/>
    <mergeCell ref="P217:P218"/>
    <mergeCell ref="Q217:Q218"/>
    <mergeCell ref="U217:U218"/>
    <mergeCell ref="V217:V218"/>
    <mergeCell ref="W217:W218"/>
    <mergeCell ref="G217:G218"/>
    <mergeCell ref="H217:H218"/>
    <mergeCell ref="I217:I218"/>
    <mergeCell ref="J217:J218"/>
    <mergeCell ref="K217:K218"/>
    <mergeCell ref="L217:L218"/>
    <mergeCell ref="A217:A218"/>
    <mergeCell ref="B217:B218"/>
    <mergeCell ref="C217:C218"/>
    <mergeCell ref="D217:D218"/>
    <mergeCell ref="E217:E218"/>
    <mergeCell ref="F217:F218"/>
    <mergeCell ref="W219:W220"/>
    <mergeCell ref="X219:X220"/>
    <mergeCell ref="Y219:Y220"/>
    <mergeCell ref="Z219:Z220"/>
    <mergeCell ref="AA219:AA220"/>
    <mergeCell ref="AC219:AC220"/>
    <mergeCell ref="L219:L220"/>
    <mergeCell ref="M219:M220"/>
    <mergeCell ref="P219:P220"/>
    <mergeCell ref="Q219:Q220"/>
    <mergeCell ref="U219:U220"/>
    <mergeCell ref="V219:V220"/>
    <mergeCell ref="F219:F220"/>
    <mergeCell ref="G219:G220"/>
    <mergeCell ref="H219:H220"/>
    <mergeCell ref="I219:I220"/>
    <mergeCell ref="J219:J220"/>
    <mergeCell ref="K219:K220"/>
    <mergeCell ref="X221:X222"/>
    <mergeCell ref="Y221:Y222"/>
    <mergeCell ref="Z221:Z222"/>
    <mergeCell ref="AA221:AA222"/>
    <mergeCell ref="AC221:AC222"/>
    <mergeCell ref="A223:A224"/>
    <mergeCell ref="B223:B224"/>
    <mergeCell ref="C223:C224"/>
    <mergeCell ref="D223:D224"/>
    <mergeCell ref="E223:E224"/>
    <mergeCell ref="M221:M222"/>
    <mergeCell ref="P221:P222"/>
    <mergeCell ref="Q221:Q222"/>
    <mergeCell ref="U221:U222"/>
    <mergeCell ref="V221:V222"/>
    <mergeCell ref="W221:W222"/>
    <mergeCell ref="G221:G222"/>
    <mergeCell ref="H221:H222"/>
    <mergeCell ref="I221:I222"/>
    <mergeCell ref="J221:J222"/>
    <mergeCell ref="K221:K222"/>
    <mergeCell ref="L221:L222"/>
    <mergeCell ref="A221:A222"/>
    <mergeCell ref="B221:B222"/>
    <mergeCell ref="C221:C222"/>
    <mergeCell ref="D221:D222"/>
    <mergeCell ref="E221:E222"/>
    <mergeCell ref="F221:F222"/>
    <mergeCell ref="W223:W224"/>
    <mergeCell ref="X223:X224"/>
    <mergeCell ref="Y223:Y224"/>
    <mergeCell ref="Z223:Z224"/>
    <mergeCell ref="AA223:AA224"/>
    <mergeCell ref="AC223:AC224"/>
    <mergeCell ref="L223:L224"/>
    <mergeCell ref="M223:M224"/>
    <mergeCell ref="P223:P224"/>
    <mergeCell ref="Q223:Q224"/>
    <mergeCell ref="U223:U224"/>
    <mergeCell ref="V223:V224"/>
    <mergeCell ref="F223:F224"/>
    <mergeCell ref="G223:G224"/>
    <mergeCell ref="H223:H224"/>
    <mergeCell ref="I223:I224"/>
    <mergeCell ref="J223:J224"/>
    <mergeCell ref="K223:K224"/>
    <mergeCell ref="X225:X226"/>
    <mergeCell ref="Y225:Y226"/>
    <mergeCell ref="Z225:Z226"/>
    <mergeCell ref="AA225:AA226"/>
    <mergeCell ref="AC225:AC226"/>
    <mergeCell ref="A227:A228"/>
    <mergeCell ref="B227:B228"/>
    <mergeCell ref="C227:C228"/>
    <mergeCell ref="D227:D228"/>
    <mergeCell ref="E227:E228"/>
    <mergeCell ref="M225:M226"/>
    <mergeCell ref="P225:P226"/>
    <mergeCell ref="Q225:Q226"/>
    <mergeCell ref="U225:U226"/>
    <mergeCell ref="V225:V226"/>
    <mergeCell ref="W225:W226"/>
    <mergeCell ref="G225:G226"/>
    <mergeCell ref="H225:H226"/>
    <mergeCell ref="I225:I226"/>
    <mergeCell ref="J225:J226"/>
    <mergeCell ref="K225:K226"/>
    <mergeCell ref="L225:L226"/>
    <mergeCell ref="A225:A226"/>
    <mergeCell ref="B225:B226"/>
    <mergeCell ref="C225:C226"/>
    <mergeCell ref="D225:D226"/>
    <mergeCell ref="E225:E226"/>
    <mergeCell ref="F225:F226"/>
    <mergeCell ref="W227:W228"/>
    <mergeCell ref="X227:X228"/>
    <mergeCell ref="Y227:Y228"/>
    <mergeCell ref="Z227:Z228"/>
    <mergeCell ref="AA227:AA228"/>
    <mergeCell ref="AC227:AC228"/>
    <mergeCell ref="L227:L228"/>
    <mergeCell ref="M227:M228"/>
    <mergeCell ref="P227:P228"/>
    <mergeCell ref="Q227:Q228"/>
    <mergeCell ref="U227:U228"/>
    <mergeCell ref="V227:V228"/>
    <mergeCell ref="F227:F228"/>
    <mergeCell ref="G227:G228"/>
    <mergeCell ref="H227:H228"/>
    <mergeCell ref="I227:I228"/>
    <mergeCell ref="J227:J228"/>
    <mergeCell ref="K227:K228"/>
    <mergeCell ref="AC231:AC232"/>
    <mergeCell ref="U233:U234"/>
    <mergeCell ref="V233:V234"/>
    <mergeCell ref="W233:W234"/>
    <mergeCell ref="X233:X234"/>
    <mergeCell ref="Y233:Y234"/>
    <mergeCell ref="Z233:Z234"/>
    <mergeCell ref="AA233:AA234"/>
    <mergeCell ref="AC233:AC234"/>
    <mergeCell ref="Z229:Z230"/>
    <mergeCell ref="AA229:AA230"/>
    <mergeCell ref="AC229:AC230"/>
    <mergeCell ref="U231:U232"/>
    <mergeCell ref="V231:V232"/>
    <mergeCell ref="W231:W232"/>
    <mergeCell ref="X231:X232"/>
    <mergeCell ref="Y231:Y232"/>
    <mergeCell ref="Z231:Z232"/>
    <mergeCell ref="AA231:AA232"/>
    <mergeCell ref="U229:U230"/>
    <mergeCell ref="V229:V230"/>
    <mergeCell ref="W229:W230"/>
    <mergeCell ref="Y229:Y230"/>
    <mergeCell ref="X229:X230"/>
    <mergeCell ref="AA239:AA240"/>
    <mergeCell ref="AC239:AC240"/>
    <mergeCell ref="U241:U242"/>
    <mergeCell ref="V241:V242"/>
    <mergeCell ref="W241:W242"/>
    <mergeCell ref="X241:X242"/>
    <mergeCell ref="Y241:Y242"/>
    <mergeCell ref="Z241:Z242"/>
    <mergeCell ref="AA241:AA242"/>
    <mergeCell ref="AC241:AC242"/>
    <mergeCell ref="U239:U240"/>
    <mergeCell ref="V239:V240"/>
    <mergeCell ref="W239:W240"/>
    <mergeCell ref="X239:X240"/>
    <mergeCell ref="Y239:Y240"/>
    <mergeCell ref="Z239:Z240"/>
    <mergeCell ref="AA235:AA236"/>
    <mergeCell ref="AC235:AC236"/>
    <mergeCell ref="U237:U238"/>
    <mergeCell ref="V237:V238"/>
    <mergeCell ref="W237:W238"/>
    <mergeCell ref="X237:X238"/>
    <mergeCell ref="Y237:Y238"/>
    <mergeCell ref="Z237:Z238"/>
    <mergeCell ref="AA237:AA238"/>
    <mergeCell ref="AC237:AC238"/>
    <mergeCell ref="U235:U236"/>
    <mergeCell ref="V235:V236"/>
    <mergeCell ref="W235:W236"/>
    <mergeCell ref="X235:X236"/>
    <mergeCell ref="Y235:Y236"/>
    <mergeCell ref="Z235:Z236"/>
    <mergeCell ref="N9:N10"/>
    <mergeCell ref="N11:N12"/>
    <mergeCell ref="N13:N14"/>
    <mergeCell ref="N15:N16"/>
    <mergeCell ref="N17:N18"/>
    <mergeCell ref="N19:N20"/>
    <mergeCell ref="N21:N22"/>
    <mergeCell ref="N23:N24"/>
    <mergeCell ref="N25:N26"/>
    <mergeCell ref="N27:N28"/>
    <mergeCell ref="N29:N30"/>
    <mergeCell ref="N31:N32"/>
    <mergeCell ref="N33:N34"/>
    <mergeCell ref="N35:N36"/>
    <mergeCell ref="N37:N38"/>
    <mergeCell ref="N39:N40"/>
    <mergeCell ref="N41:N42"/>
    <mergeCell ref="N45:N46"/>
    <mergeCell ref="N47:N48"/>
    <mergeCell ref="N49:N50"/>
    <mergeCell ref="N51:N52"/>
    <mergeCell ref="N53:N54"/>
    <mergeCell ref="N55:N56"/>
    <mergeCell ref="N57:N58"/>
    <mergeCell ref="N59:N60"/>
    <mergeCell ref="N61:N62"/>
    <mergeCell ref="N63:N64"/>
    <mergeCell ref="N65:N66"/>
    <mergeCell ref="N67:N68"/>
    <mergeCell ref="N69:N70"/>
    <mergeCell ref="N71:N72"/>
    <mergeCell ref="N73:N74"/>
    <mergeCell ref="N75:N76"/>
    <mergeCell ref="N77:N78"/>
    <mergeCell ref="N85:N86"/>
    <mergeCell ref="N87:N88"/>
    <mergeCell ref="N89:N90"/>
    <mergeCell ref="N91:N92"/>
    <mergeCell ref="N93:N94"/>
    <mergeCell ref="N95:N96"/>
    <mergeCell ref="N97:N98"/>
    <mergeCell ref="N99:N100"/>
    <mergeCell ref="N101:N102"/>
    <mergeCell ref="N103:N104"/>
    <mergeCell ref="N105:N106"/>
    <mergeCell ref="N107:N108"/>
    <mergeCell ref="N109:N110"/>
    <mergeCell ref="N111:N112"/>
    <mergeCell ref="N113:N114"/>
    <mergeCell ref="N115:N116"/>
    <mergeCell ref="N117:N118"/>
    <mergeCell ref="N125:N126"/>
    <mergeCell ref="N127:N128"/>
    <mergeCell ref="N129:N130"/>
    <mergeCell ref="N131:N132"/>
    <mergeCell ref="N133:N134"/>
    <mergeCell ref="N135:N136"/>
    <mergeCell ref="N137:N138"/>
    <mergeCell ref="N139:N140"/>
    <mergeCell ref="N141:N142"/>
    <mergeCell ref="N143:N144"/>
    <mergeCell ref="N145:N146"/>
    <mergeCell ref="N147:N148"/>
    <mergeCell ref="N149:N150"/>
    <mergeCell ref="N151:N152"/>
    <mergeCell ref="N153:N154"/>
    <mergeCell ref="N155:N156"/>
    <mergeCell ref="N157:N158"/>
    <mergeCell ref="N165:N166"/>
    <mergeCell ref="N167:N168"/>
    <mergeCell ref="N169:N170"/>
    <mergeCell ref="N171:N172"/>
    <mergeCell ref="N173:N174"/>
    <mergeCell ref="N175:N176"/>
    <mergeCell ref="N177:N178"/>
    <mergeCell ref="N179:N180"/>
    <mergeCell ref="N181:N182"/>
    <mergeCell ref="N183:N184"/>
    <mergeCell ref="N185:N186"/>
    <mergeCell ref="N187:N188"/>
    <mergeCell ref="N189:N190"/>
    <mergeCell ref="N191:N192"/>
    <mergeCell ref="N193:N194"/>
    <mergeCell ref="N195:N196"/>
    <mergeCell ref="N197:N198"/>
    <mergeCell ref="N205:N206"/>
    <mergeCell ref="N207:N208"/>
    <mergeCell ref="N209:N210"/>
    <mergeCell ref="N211:N212"/>
    <mergeCell ref="N213:N214"/>
    <mergeCell ref="N215:N216"/>
    <mergeCell ref="N217:N218"/>
    <mergeCell ref="N219:N220"/>
    <mergeCell ref="N221:N222"/>
    <mergeCell ref="N223:N224"/>
    <mergeCell ref="N225:N226"/>
    <mergeCell ref="N227:N228"/>
    <mergeCell ref="O7:O8"/>
    <mergeCell ref="O9:O10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O31:O32"/>
    <mergeCell ref="O33:O34"/>
    <mergeCell ref="O35:O36"/>
    <mergeCell ref="O37:O38"/>
    <mergeCell ref="O39:O40"/>
    <mergeCell ref="O41:O42"/>
    <mergeCell ref="O43:O44"/>
    <mergeCell ref="O45:O46"/>
    <mergeCell ref="O53:O54"/>
    <mergeCell ref="O55:O56"/>
    <mergeCell ref="O57:O58"/>
    <mergeCell ref="O59:O60"/>
    <mergeCell ref="O61:O62"/>
    <mergeCell ref="O63:O64"/>
    <mergeCell ref="O65:O66"/>
    <mergeCell ref="O67:O68"/>
    <mergeCell ref="O69:O70"/>
    <mergeCell ref="O71:O72"/>
    <mergeCell ref="O73:O74"/>
    <mergeCell ref="O75:O76"/>
    <mergeCell ref="O77:O78"/>
    <mergeCell ref="O79:O80"/>
    <mergeCell ref="O81:O82"/>
    <mergeCell ref="O83:O84"/>
    <mergeCell ref="O85:O86"/>
    <mergeCell ref="O93:O94"/>
    <mergeCell ref="O95:O96"/>
    <mergeCell ref="O97:O98"/>
    <mergeCell ref="O99:O100"/>
    <mergeCell ref="O101:O102"/>
    <mergeCell ref="O103:O104"/>
    <mergeCell ref="O105:O106"/>
    <mergeCell ref="O107:O108"/>
    <mergeCell ref="O109:O110"/>
    <mergeCell ref="O111:O112"/>
    <mergeCell ref="O113:O114"/>
    <mergeCell ref="O115:O116"/>
    <mergeCell ref="O117:O118"/>
    <mergeCell ref="O119:O120"/>
    <mergeCell ref="O121:O122"/>
    <mergeCell ref="O123:O124"/>
    <mergeCell ref="O125:O126"/>
    <mergeCell ref="O133:O134"/>
    <mergeCell ref="O135:O136"/>
    <mergeCell ref="O137:O138"/>
    <mergeCell ref="O139:O140"/>
    <mergeCell ref="O141:O142"/>
    <mergeCell ref="O143:O144"/>
    <mergeCell ref="O145:O146"/>
    <mergeCell ref="O147:O148"/>
    <mergeCell ref="O149:O150"/>
    <mergeCell ref="O151:O152"/>
    <mergeCell ref="O153:O154"/>
    <mergeCell ref="O155:O156"/>
    <mergeCell ref="O157:O158"/>
    <mergeCell ref="O159:O160"/>
    <mergeCell ref="O161:O162"/>
    <mergeCell ref="O163:O164"/>
    <mergeCell ref="O165:O166"/>
    <mergeCell ref="O213:O214"/>
    <mergeCell ref="O215:O216"/>
    <mergeCell ref="O217:O218"/>
    <mergeCell ref="O219:O220"/>
    <mergeCell ref="O221:O222"/>
    <mergeCell ref="O223:O224"/>
    <mergeCell ref="O225:O226"/>
    <mergeCell ref="O227:O228"/>
    <mergeCell ref="O173:O174"/>
    <mergeCell ref="O175:O176"/>
    <mergeCell ref="O177:O178"/>
    <mergeCell ref="O179:O180"/>
    <mergeCell ref="O181:O182"/>
    <mergeCell ref="O183:O184"/>
    <mergeCell ref="O185:O186"/>
    <mergeCell ref="O187:O188"/>
    <mergeCell ref="O189:O190"/>
    <mergeCell ref="O191:O192"/>
    <mergeCell ref="O193:O194"/>
    <mergeCell ref="O195:O196"/>
    <mergeCell ref="O197:O198"/>
    <mergeCell ref="O199:O200"/>
    <mergeCell ref="O201:O202"/>
    <mergeCell ref="O203:O204"/>
    <mergeCell ref="O205:O206"/>
  </mergeCells>
  <conditionalFormatting sqref="U9:U242">
    <cfRule type="containsText" dxfId="10" priority="64" operator="containsText" text="SALIDA">
      <formula>NOT(ISERROR(SEARCH("SALIDA",U9)))</formula>
    </cfRule>
    <cfRule type="containsText" dxfId="9" priority="65" operator="containsText" text="ENTRADA">
      <formula>NOT(ISERROR(SEARCH("ENTRADA",U9)))</formula>
    </cfRule>
  </conditionalFormatting>
  <conditionalFormatting sqref="M9:M94">
    <cfRule type="cellIs" dxfId="8" priority="4" operator="greaterThan">
      <formula>$L$9</formula>
    </cfRule>
    <cfRule type="cellIs" dxfId="7" priority="5" operator="equal">
      <formula>$L$9</formula>
    </cfRule>
    <cfRule type="cellIs" dxfId="6" priority="6" operator="lessThan">
      <formula>$L$9</formula>
    </cfRule>
  </conditionalFormatting>
  <conditionalFormatting sqref="M95:M96">
    <cfRule type="cellIs" dxfId="5" priority="1" operator="greaterThan">
      <formula>$L$9</formula>
    </cfRule>
    <cfRule type="cellIs" dxfId="4" priority="2" operator="equal">
      <formula>$L$9</formula>
    </cfRule>
    <cfRule type="cellIs" dxfId="3" priority="3" operator="lessThan">
      <formula>$L$9</formula>
    </cfRule>
  </conditionalFormatting>
  <pageMargins left="0.70866141732283472" right="0.70866141732283472" top="0.74803149606299213" bottom="0.74803149606299213" header="0.31496062992125984" footer="0.31496062992125984"/>
  <pageSetup paperSize="3" scale="44" fitToHeight="0" orientation="landscape" r:id="rId1"/>
  <rowBreaks count="2" manualBreakCount="2">
    <brk id="76" max="16" man="1"/>
    <brk id="156" max="1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zoomScale="40" zoomScaleNormal="40" workbookViewId="0">
      <selection activeCell="D8" sqref="D8"/>
    </sheetView>
  </sheetViews>
  <sheetFormatPr baseColWidth="10" defaultRowHeight="20.25" x14ac:dyDescent="0.3"/>
  <cols>
    <col min="1" max="3" width="30.7109375" style="96" customWidth="1"/>
    <col min="4" max="4" width="54.28515625" style="96" customWidth="1"/>
    <col min="5" max="6" width="12.42578125" style="131" customWidth="1"/>
    <col min="7" max="12" width="30.7109375" style="96" customWidth="1"/>
    <col min="18" max="19" width="11.42578125" customWidth="1"/>
  </cols>
  <sheetData>
    <row r="1" spans="1:26" ht="75.75" customHeight="1" thickBot="1" x14ac:dyDescent="0.35">
      <c r="A1" s="123" t="s">
        <v>1379</v>
      </c>
      <c r="B1" s="124"/>
      <c r="C1" s="124" t="s">
        <v>1358</v>
      </c>
      <c r="D1" s="123" t="s">
        <v>1384</v>
      </c>
      <c r="E1" s="132" t="s">
        <v>1410</v>
      </c>
      <c r="F1" s="133" t="s">
        <v>1411</v>
      </c>
      <c r="G1" s="125" t="s">
        <v>1355</v>
      </c>
      <c r="H1" s="123" t="s">
        <v>1359</v>
      </c>
      <c r="I1" s="125" t="s">
        <v>1356</v>
      </c>
      <c r="J1" s="125" t="s">
        <v>1402</v>
      </c>
      <c r="K1" s="125" t="s">
        <v>1357</v>
      </c>
      <c r="L1" s="125" t="s">
        <v>1379</v>
      </c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</row>
    <row r="2" spans="1:26" ht="30" customHeight="1" x14ac:dyDescent="0.3">
      <c r="A2" s="327" t="s">
        <v>1380</v>
      </c>
      <c r="B2" s="128" t="s">
        <v>1406</v>
      </c>
      <c r="C2" s="126"/>
      <c r="D2" s="158" t="s">
        <v>757</v>
      </c>
      <c r="E2" s="118">
        <v>1</v>
      </c>
      <c r="F2" s="118">
        <v>1</v>
      </c>
      <c r="G2" s="113"/>
      <c r="H2" s="113"/>
      <c r="I2" s="119"/>
      <c r="J2" s="119"/>
      <c r="K2" s="119"/>
      <c r="L2" s="114" t="s">
        <v>22</v>
      </c>
      <c r="M2" s="183" t="s">
        <v>1513</v>
      </c>
      <c r="N2" s="183"/>
      <c r="O2" s="183"/>
      <c r="P2" s="183"/>
      <c r="Q2" s="183"/>
      <c r="R2" s="183"/>
      <c r="S2" s="183"/>
      <c r="T2" s="161"/>
      <c r="U2" s="161"/>
      <c r="V2" s="161"/>
      <c r="W2" s="96"/>
      <c r="X2" s="96"/>
    </row>
    <row r="3" spans="1:26" ht="30" customHeight="1" x14ac:dyDescent="0.3">
      <c r="A3" s="328"/>
      <c r="B3" s="157" t="s">
        <v>1406</v>
      </c>
      <c r="C3" s="98" t="s">
        <v>147</v>
      </c>
      <c r="D3" s="159" t="s">
        <v>1401</v>
      </c>
      <c r="E3" s="95">
        <v>2</v>
      </c>
      <c r="F3" s="95">
        <v>4</v>
      </c>
      <c r="G3" s="99"/>
      <c r="H3" s="100"/>
      <c r="I3" s="101" t="s">
        <v>983</v>
      </c>
      <c r="J3" s="112" t="s">
        <v>1428</v>
      </c>
      <c r="K3" s="112">
        <v>45555</v>
      </c>
      <c r="L3" s="115" t="s">
        <v>86</v>
      </c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</row>
    <row r="4" spans="1:26" s="153" customFormat="1" ht="30" customHeight="1" thickBot="1" x14ac:dyDescent="0.35">
      <c r="A4" s="329"/>
      <c r="B4" s="129" t="s">
        <v>1406</v>
      </c>
      <c r="C4" s="127" t="s">
        <v>1471</v>
      </c>
      <c r="D4" s="160" t="s">
        <v>1470</v>
      </c>
      <c r="E4" s="120">
        <v>2</v>
      </c>
      <c r="F4" s="120">
        <v>4</v>
      </c>
      <c r="G4" s="121"/>
      <c r="H4" s="137"/>
      <c r="I4" s="122" t="s">
        <v>983</v>
      </c>
      <c r="J4" s="122" t="s">
        <v>1497</v>
      </c>
      <c r="K4" s="139">
        <v>45559</v>
      </c>
      <c r="L4" s="117" t="s">
        <v>269</v>
      </c>
      <c r="M4" s="96"/>
      <c r="N4" s="96"/>
      <c r="O4" s="96"/>
      <c r="P4" s="96"/>
      <c r="Q4" s="96"/>
      <c r="R4" s="96"/>
      <c r="S4" s="96"/>
      <c r="T4" s="161"/>
      <c r="U4" s="161"/>
      <c r="V4" s="161"/>
      <c r="W4" s="161"/>
      <c r="X4" s="161"/>
      <c r="Y4" s="182"/>
      <c r="Z4" s="182"/>
    </row>
    <row r="5" spans="1:26" ht="30" customHeight="1" x14ac:dyDescent="0.3">
      <c r="A5" s="330" t="s">
        <v>1381</v>
      </c>
      <c r="B5" s="130" t="s">
        <v>1406</v>
      </c>
      <c r="C5" s="98" t="s">
        <v>1469</v>
      </c>
      <c r="D5" s="97" t="s">
        <v>1468</v>
      </c>
      <c r="E5" s="95">
        <v>1</v>
      </c>
      <c r="F5" s="95">
        <v>2</v>
      </c>
      <c r="G5" s="99"/>
      <c r="H5" s="100"/>
      <c r="I5" s="101"/>
      <c r="J5" s="112" t="s">
        <v>1512</v>
      </c>
      <c r="K5" s="112">
        <v>45588</v>
      </c>
      <c r="L5" s="115" t="s">
        <v>269</v>
      </c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</row>
    <row r="6" spans="1:26" ht="30" customHeight="1" x14ac:dyDescent="0.3">
      <c r="A6" s="331"/>
      <c r="B6" s="130" t="s">
        <v>1406</v>
      </c>
      <c r="C6" s="98" t="s">
        <v>1487</v>
      </c>
      <c r="D6" s="97" t="s">
        <v>1488</v>
      </c>
      <c r="E6" s="95">
        <v>1</v>
      </c>
      <c r="F6" s="95">
        <v>2</v>
      </c>
      <c r="G6" s="99"/>
      <c r="H6" s="100"/>
      <c r="I6" s="101" t="s">
        <v>983</v>
      </c>
      <c r="J6" s="112" t="s">
        <v>1505</v>
      </c>
      <c r="K6" s="112">
        <v>45537</v>
      </c>
      <c r="L6" s="115" t="s">
        <v>352</v>
      </c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</row>
    <row r="7" spans="1:26" ht="30" customHeight="1" x14ac:dyDescent="0.3">
      <c r="A7" s="331"/>
      <c r="B7" s="130" t="s">
        <v>1406</v>
      </c>
      <c r="C7" s="98" t="s">
        <v>390</v>
      </c>
      <c r="D7" s="97" t="s">
        <v>1646</v>
      </c>
      <c r="E7" s="95">
        <v>1</v>
      </c>
      <c r="F7" s="95">
        <v>2</v>
      </c>
      <c r="G7" s="99"/>
      <c r="H7" s="99"/>
      <c r="I7" s="101" t="s">
        <v>983</v>
      </c>
      <c r="J7" s="112" t="s">
        <v>1428</v>
      </c>
      <c r="K7" s="112">
        <v>45555</v>
      </c>
      <c r="L7" s="115" t="s">
        <v>269</v>
      </c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</row>
    <row r="8" spans="1:26" ht="30" customHeight="1" x14ac:dyDescent="0.3">
      <c r="A8" s="331"/>
      <c r="B8" s="130" t="s">
        <v>1406</v>
      </c>
      <c r="C8" s="98" t="s">
        <v>1382</v>
      </c>
      <c r="D8" s="97" t="s">
        <v>1405</v>
      </c>
      <c r="E8" s="95">
        <v>1</v>
      </c>
      <c r="F8" s="95">
        <v>2</v>
      </c>
      <c r="G8" s="99"/>
      <c r="H8" s="100"/>
      <c r="I8" s="101" t="s">
        <v>983</v>
      </c>
      <c r="J8" s="112" t="s">
        <v>1403</v>
      </c>
      <c r="K8" s="112">
        <v>45520</v>
      </c>
      <c r="L8" s="115" t="s">
        <v>410</v>
      </c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</row>
    <row r="9" spans="1:26" ht="30" customHeight="1" thickBot="1" x14ac:dyDescent="0.35">
      <c r="A9" s="332"/>
      <c r="B9" s="154" t="s">
        <v>1406</v>
      </c>
      <c r="C9" s="155" t="s">
        <v>542</v>
      </c>
      <c r="D9" s="116" t="s">
        <v>1391</v>
      </c>
      <c r="E9" s="120">
        <v>2</v>
      </c>
      <c r="F9" s="120">
        <v>4</v>
      </c>
      <c r="G9" s="137" t="s">
        <v>983</v>
      </c>
      <c r="H9" s="137"/>
      <c r="I9" s="156"/>
      <c r="J9" s="139" t="s">
        <v>1511</v>
      </c>
      <c r="K9" s="139">
        <v>45580</v>
      </c>
      <c r="L9" s="117" t="s">
        <v>543</v>
      </c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</row>
    <row r="12" spans="1:26" x14ac:dyDescent="0.3">
      <c r="L12"/>
    </row>
    <row r="13" spans="1:26" x14ac:dyDescent="0.3">
      <c r="L13"/>
    </row>
    <row r="14" spans="1:26" x14ac:dyDescent="0.3">
      <c r="L14"/>
    </row>
    <row r="15" spans="1:26" x14ac:dyDescent="0.3">
      <c r="L15"/>
    </row>
  </sheetData>
  <mergeCells count="2">
    <mergeCell ref="A2:A4"/>
    <mergeCell ref="A5:A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zoomScale="70" zoomScaleNormal="70" workbookViewId="0">
      <selection activeCell="D31" sqref="D31"/>
    </sheetView>
  </sheetViews>
  <sheetFormatPr baseColWidth="10" defaultColWidth="12.5703125" defaultRowHeight="17.25" customHeight="1" x14ac:dyDescent="0.2"/>
  <cols>
    <col min="1" max="2" width="13" style="193" customWidth="1"/>
    <col min="3" max="3" width="12.85546875" style="195" customWidth="1"/>
    <col min="4" max="4" width="26" style="193" customWidth="1"/>
    <col min="5" max="6" width="6.140625" style="200" customWidth="1"/>
    <col min="7" max="7" width="13" style="200" customWidth="1"/>
    <col min="8" max="8" width="17" style="200" customWidth="1"/>
    <col min="9" max="9" width="21.5703125" style="200" customWidth="1"/>
    <col min="10" max="12" width="13" style="200" customWidth="1"/>
    <col min="13" max="16384" width="12.5703125" style="194"/>
  </cols>
  <sheetData>
    <row r="1" spans="1:12" ht="25.5" customHeight="1" thickBot="1" x14ac:dyDescent="0.25">
      <c r="A1" s="213" t="s">
        <v>1379</v>
      </c>
      <c r="B1" s="214"/>
      <c r="C1" s="214" t="s">
        <v>1358</v>
      </c>
      <c r="D1" s="214" t="s">
        <v>1384</v>
      </c>
      <c r="E1" s="215" t="s">
        <v>1410</v>
      </c>
      <c r="F1" s="216" t="s">
        <v>1411</v>
      </c>
      <c r="G1" s="217" t="s">
        <v>1580</v>
      </c>
      <c r="H1" s="214" t="s">
        <v>1359</v>
      </c>
      <c r="I1" s="217" t="s">
        <v>1356</v>
      </c>
      <c r="J1" s="217" t="s">
        <v>1402</v>
      </c>
      <c r="K1" s="217" t="s">
        <v>1357</v>
      </c>
      <c r="L1" s="218" t="s">
        <v>822</v>
      </c>
    </row>
    <row r="2" spans="1:12" ht="17.25" customHeight="1" x14ac:dyDescent="0.2">
      <c r="A2" s="333" t="s">
        <v>1385</v>
      </c>
      <c r="B2" s="228"/>
      <c r="C2" s="211" t="s">
        <v>1441</v>
      </c>
      <c r="D2" s="205" t="s">
        <v>673</v>
      </c>
      <c r="E2" s="219">
        <v>2</v>
      </c>
      <c r="F2" s="204">
        <v>3</v>
      </c>
      <c r="G2" s="204" t="s">
        <v>1581</v>
      </c>
      <c r="H2" s="204" t="s">
        <v>1581</v>
      </c>
      <c r="I2" s="204"/>
      <c r="J2" s="204" t="s">
        <v>1582</v>
      </c>
      <c r="K2" s="239">
        <v>45555</v>
      </c>
      <c r="L2" s="235">
        <v>3</v>
      </c>
    </row>
    <row r="3" spans="1:12" ht="17.25" customHeight="1" x14ac:dyDescent="0.2">
      <c r="A3" s="334"/>
      <c r="B3" s="229"/>
      <c r="C3" s="196" t="s">
        <v>672</v>
      </c>
      <c r="D3" s="206" t="s">
        <v>671</v>
      </c>
      <c r="E3" s="220">
        <v>2</v>
      </c>
      <c r="F3" s="199">
        <v>10</v>
      </c>
      <c r="G3" s="199" t="s">
        <v>1581</v>
      </c>
      <c r="H3" s="199" t="s">
        <v>1581</v>
      </c>
      <c r="I3" s="199"/>
      <c r="J3" s="199" t="s">
        <v>1584</v>
      </c>
      <c r="K3" s="240">
        <v>45555</v>
      </c>
      <c r="L3" s="236">
        <v>3</v>
      </c>
    </row>
    <row r="4" spans="1:12" ht="17.25" customHeight="1" x14ac:dyDescent="0.2">
      <c r="A4" s="334"/>
      <c r="B4" s="229"/>
      <c r="C4" s="196" t="s">
        <v>1440</v>
      </c>
      <c r="D4" s="206" t="s">
        <v>1376</v>
      </c>
      <c r="E4" s="220">
        <v>1</v>
      </c>
      <c r="F4" s="199">
        <v>2</v>
      </c>
      <c r="G4" s="199" t="s">
        <v>1581</v>
      </c>
      <c r="H4" s="199" t="s">
        <v>1581</v>
      </c>
      <c r="I4" s="199"/>
      <c r="J4" s="199" t="s">
        <v>1584</v>
      </c>
      <c r="K4" s="240">
        <v>45555</v>
      </c>
      <c r="L4" s="236">
        <v>3</v>
      </c>
    </row>
    <row r="5" spans="1:12" ht="17.25" customHeight="1" x14ac:dyDescent="0.2">
      <c r="A5" s="334"/>
      <c r="B5" s="229"/>
      <c r="C5" s="196" t="s">
        <v>683</v>
      </c>
      <c r="D5" s="206" t="s">
        <v>682</v>
      </c>
      <c r="E5" s="220">
        <v>2</v>
      </c>
      <c r="F5" s="199">
        <v>3</v>
      </c>
      <c r="G5" s="199" t="s">
        <v>1581</v>
      </c>
      <c r="H5" s="199"/>
      <c r="I5" s="199"/>
      <c r="J5" s="199"/>
      <c r="K5" s="199"/>
      <c r="L5" s="236"/>
    </row>
    <row r="6" spans="1:12" ht="17.25" customHeight="1" x14ac:dyDescent="0.2">
      <c r="A6" s="334"/>
      <c r="B6" s="229"/>
      <c r="C6" s="196" t="s">
        <v>668</v>
      </c>
      <c r="D6" s="206" t="s">
        <v>667</v>
      </c>
      <c r="E6" s="220">
        <v>2</v>
      </c>
      <c r="F6" s="199">
        <v>3</v>
      </c>
      <c r="G6" s="199" t="s">
        <v>1581</v>
      </c>
      <c r="H6" s="199"/>
      <c r="I6" s="199"/>
      <c r="J6" s="199"/>
      <c r="K6" s="199"/>
      <c r="L6" s="236"/>
    </row>
    <row r="7" spans="1:12" ht="17.25" customHeight="1" x14ac:dyDescent="0.2">
      <c r="A7" s="334"/>
      <c r="B7" s="229"/>
      <c r="C7" s="196" t="s">
        <v>1126</v>
      </c>
      <c r="D7" s="206" t="s">
        <v>1125</v>
      </c>
      <c r="E7" s="220">
        <v>1</v>
      </c>
      <c r="F7" s="199">
        <v>3</v>
      </c>
      <c r="G7" s="199" t="s">
        <v>1581</v>
      </c>
      <c r="H7" s="199"/>
      <c r="I7" s="199"/>
      <c r="J7" s="199"/>
      <c r="K7" s="199"/>
      <c r="L7" s="236"/>
    </row>
    <row r="8" spans="1:12" ht="17.25" customHeight="1" x14ac:dyDescent="0.2">
      <c r="A8" s="334"/>
      <c r="B8" s="229"/>
      <c r="C8" s="196" t="s">
        <v>666</v>
      </c>
      <c r="D8" s="206" t="s">
        <v>665</v>
      </c>
      <c r="E8" s="220">
        <v>1</v>
      </c>
      <c r="F8" s="199">
        <v>2</v>
      </c>
      <c r="G8" s="199" t="s">
        <v>1581</v>
      </c>
      <c r="H8" s="199"/>
      <c r="I8" s="199"/>
      <c r="J8" s="199"/>
      <c r="K8" s="199"/>
      <c r="L8" s="236"/>
    </row>
    <row r="9" spans="1:12" ht="17.25" customHeight="1" x14ac:dyDescent="0.2">
      <c r="A9" s="334"/>
      <c r="B9" s="229"/>
      <c r="C9" s="196"/>
      <c r="D9" s="206" t="s">
        <v>686</v>
      </c>
      <c r="E9" s="220">
        <v>2</v>
      </c>
      <c r="F9" s="199">
        <v>3</v>
      </c>
      <c r="G9" s="199" t="s">
        <v>1581</v>
      </c>
      <c r="H9" s="199"/>
      <c r="I9" s="199"/>
      <c r="J9" s="199"/>
      <c r="K9" s="199"/>
      <c r="L9" s="236"/>
    </row>
    <row r="10" spans="1:12" ht="17.25" customHeight="1" x14ac:dyDescent="0.2">
      <c r="A10" s="334"/>
      <c r="B10" s="229"/>
      <c r="C10" s="196"/>
      <c r="D10" s="206" t="s">
        <v>698</v>
      </c>
      <c r="E10" s="220">
        <v>1</v>
      </c>
      <c r="F10" s="199">
        <v>3</v>
      </c>
      <c r="G10" s="199" t="s">
        <v>1581</v>
      </c>
      <c r="H10" s="199"/>
      <c r="I10" s="199"/>
      <c r="J10" s="199"/>
      <c r="K10" s="199"/>
      <c r="L10" s="236"/>
    </row>
    <row r="11" spans="1:12" ht="17.25" customHeight="1" x14ac:dyDescent="0.2">
      <c r="A11" s="334"/>
      <c r="B11" s="229"/>
      <c r="C11" s="196"/>
      <c r="D11" s="206" t="s">
        <v>697</v>
      </c>
      <c r="E11" s="220">
        <v>1</v>
      </c>
      <c r="F11" s="199">
        <v>3</v>
      </c>
      <c r="G11" s="199" t="s">
        <v>1581</v>
      </c>
      <c r="H11" s="199"/>
      <c r="I11" s="199"/>
      <c r="J11" s="199"/>
      <c r="K11" s="199"/>
      <c r="L11" s="236"/>
    </row>
    <row r="12" spans="1:12" ht="17.25" customHeight="1" x14ac:dyDescent="0.2">
      <c r="A12" s="334"/>
      <c r="B12" s="229"/>
      <c r="C12" s="196"/>
      <c r="D12" s="206" t="s">
        <v>1199</v>
      </c>
      <c r="E12" s="220">
        <v>1</v>
      </c>
      <c r="F12" s="199">
        <v>2</v>
      </c>
      <c r="G12" s="199" t="s">
        <v>1581</v>
      </c>
      <c r="H12" s="199"/>
      <c r="I12" s="199"/>
      <c r="J12" s="199"/>
      <c r="K12" s="199"/>
      <c r="L12" s="236"/>
    </row>
    <row r="13" spans="1:12" ht="17.25" customHeight="1" x14ac:dyDescent="0.2">
      <c r="A13" s="334"/>
      <c r="B13" s="229"/>
      <c r="C13" s="196"/>
      <c r="D13" s="206" t="s">
        <v>1201</v>
      </c>
      <c r="E13" s="220">
        <v>1</v>
      </c>
      <c r="F13" s="199">
        <v>3</v>
      </c>
      <c r="G13" s="199" t="s">
        <v>1581</v>
      </c>
      <c r="H13" s="199"/>
      <c r="I13" s="199"/>
      <c r="J13" s="199"/>
      <c r="K13" s="199"/>
      <c r="L13" s="236"/>
    </row>
    <row r="14" spans="1:12" ht="17.25" customHeight="1" thickBot="1" x14ac:dyDescent="0.25">
      <c r="A14" s="334"/>
      <c r="B14" s="230"/>
      <c r="C14" s="212"/>
      <c r="D14" s="210" t="s">
        <v>725</v>
      </c>
      <c r="E14" s="220">
        <v>1</v>
      </c>
      <c r="F14" s="199">
        <v>3</v>
      </c>
      <c r="G14" s="199" t="s">
        <v>1581</v>
      </c>
      <c r="H14" s="199"/>
      <c r="I14" s="199"/>
      <c r="J14" s="199"/>
      <c r="K14" s="199"/>
      <c r="L14" s="236"/>
    </row>
    <row r="15" spans="1:12" ht="17.25" customHeight="1" x14ac:dyDescent="0.2">
      <c r="A15" s="334"/>
      <c r="B15" s="221"/>
      <c r="C15" s="211" t="s">
        <v>829</v>
      </c>
      <c r="D15" s="205" t="s">
        <v>855</v>
      </c>
      <c r="E15" s="220">
        <v>5</v>
      </c>
      <c r="F15" s="199">
        <v>10</v>
      </c>
      <c r="G15" s="199" t="s">
        <v>1581</v>
      </c>
      <c r="H15" s="199" t="s">
        <v>1581</v>
      </c>
      <c r="I15" s="199"/>
      <c r="J15" s="199" t="s">
        <v>1582</v>
      </c>
      <c r="K15" s="240">
        <v>45555</v>
      </c>
      <c r="L15" s="236">
        <v>15</v>
      </c>
    </row>
    <row r="16" spans="1:12" ht="17.25" customHeight="1" x14ac:dyDescent="0.2">
      <c r="A16" s="334"/>
      <c r="B16" s="222"/>
      <c r="C16" s="196"/>
      <c r="D16" s="206" t="s">
        <v>1173</v>
      </c>
      <c r="E16" s="220">
        <v>1</v>
      </c>
      <c r="F16" s="199">
        <v>2</v>
      </c>
      <c r="G16" s="199"/>
      <c r="H16" s="199"/>
      <c r="I16" s="199"/>
      <c r="J16" s="199"/>
      <c r="K16" s="199"/>
      <c r="L16" s="236"/>
    </row>
    <row r="17" spans="1:12" ht="17.25" customHeight="1" x14ac:dyDescent="0.2">
      <c r="A17" s="334"/>
      <c r="B17" s="222"/>
      <c r="C17" s="196"/>
      <c r="D17" s="206" t="s">
        <v>661</v>
      </c>
      <c r="E17" s="220">
        <v>1</v>
      </c>
      <c r="F17" s="199">
        <v>2</v>
      </c>
      <c r="G17" s="199" t="s">
        <v>1581</v>
      </c>
      <c r="H17" s="199" t="s">
        <v>1581</v>
      </c>
      <c r="I17" s="199"/>
      <c r="J17" s="199" t="s">
        <v>1584</v>
      </c>
      <c r="K17" s="240">
        <v>45555</v>
      </c>
      <c r="L17" s="236">
        <v>3</v>
      </c>
    </row>
    <row r="18" spans="1:12" ht="17.25" customHeight="1" x14ac:dyDescent="0.2">
      <c r="A18" s="334"/>
      <c r="B18" s="231"/>
      <c r="C18" s="196" t="s">
        <v>1041</v>
      </c>
      <c r="D18" s="206" t="s">
        <v>1040</v>
      </c>
      <c r="E18" s="220">
        <v>1</v>
      </c>
      <c r="F18" s="199">
        <v>3</v>
      </c>
      <c r="G18" s="199"/>
      <c r="H18" s="199"/>
      <c r="I18" s="199"/>
      <c r="J18" s="199"/>
      <c r="K18" s="199"/>
      <c r="L18" s="236"/>
    </row>
    <row r="19" spans="1:12" ht="17.25" customHeight="1" x14ac:dyDescent="0.2">
      <c r="A19" s="334"/>
      <c r="B19" s="222"/>
      <c r="C19" s="196" t="s">
        <v>688</v>
      </c>
      <c r="D19" s="206" t="s">
        <v>687</v>
      </c>
      <c r="E19" s="220">
        <v>1</v>
      </c>
      <c r="F19" s="199">
        <v>2</v>
      </c>
      <c r="G19" s="199"/>
      <c r="H19" s="199"/>
      <c r="I19" s="199"/>
      <c r="J19" s="199"/>
      <c r="K19" s="199"/>
      <c r="L19" s="236"/>
    </row>
    <row r="20" spans="1:12" ht="17.25" customHeight="1" x14ac:dyDescent="0.2">
      <c r="A20" s="334"/>
      <c r="B20" s="222"/>
      <c r="C20" s="196" t="s">
        <v>685</v>
      </c>
      <c r="D20" s="206" t="s">
        <v>684</v>
      </c>
      <c r="E20" s="220">
        <v>1</v>
      </c>
      <c r="F20" s="199">
        <v>3</v>
      </c>
      <c r="G20" s="199"/>
      <c r="H20" s="199"/>
      <c r="I20" s="199"/>
      <c r="J20" s="199"/>
      <c r="K20" s="199"/>
      <c r="L20" s="236"/>
    </row>
    <row r="21" spans="1:12" ht="17.25" customHeight="1" x14ac:dyDescent="0.2">
      <c r="A21" s="334"/>
      <c r="B21" s="222"/>
      <c r="C21" s="196" t="s">
        <v>1090</v>
      </c>
      <c r="D21" s="206" t="s">
        <v>1088</v>
      </c>
      <c r="E21" s="220">
        <v>1</v>
      </c>
      <c r="F21" s="199">
        <v>2</v>
      </c>
      <c r="G21" s="199"/>
      <c r="H21" s="199"/>
      <c r="I21" s="199"/>
      <c r="J21" s="199"/>
      <c r="K21" s="199"/>
      <c r="L21" s="236"/>
    </row>
    <row r="22" spans="1:12" ht="17.25" customHeight="1" x14ac:dyDescent="0.2">
      <c r="A22" s="334"/>
      <c r="B22" s="226" t="s">
        <v>912</v>
      </c>
      <c r="C22" s="196" t="s">
        <v>704</v>
      </c>
      <c r="D22" s="206" t="s">
        <v>703</v>
      </c>
      <c r="E22" s="220">
        <v>1</v>
      </c>
      <c r="F22" s="199">
        <v>2</v>
      </c>
      <c r="G22" s="199" t="s">
        <v>1581</v>
      </c>
      <c r="H22" s="199" t="s">
        <v>1581</v>
      </c>
      <c r="I22" s="199"/>
      <c r="J22" s="199" t="s">
        <v>1585</v>
      </c>
      <c r="K22" s="240">
        <v>45733</v>
      </c>
      <c r="L22" s="236">
        <v>2</v>
      </c>
    </row>
    <row r="23" spans="1:12" ht="17.25" customHeight="1" x14ac:dyDescent="0.2">
      <c r="A23" s="334"/>
      <c r="B23" s="222"/>
      <c r="C23" s="196"/>
      <c r="D23" s="206" t="s">
        <v>1203</v>
      </c>
      <c r="E23" s="220">
        <v>2</v>
      </c>
      <c r="F23" s="199">
        <v>5</v>
      </c>
      <c r="G23" s="199" t="s">
        <v>1581</v>
      </c>
      <c r="H23" s="199" t="s">
        <v>1581</v>
      </c>
      <c r="I23" s="199"/>
      <c r="J23" s="199" t="s">
        <v>1583</v>
      </c>
      <c r="K23" s="240">
        <v>45555</v>
      </c>
      <c r="L23" s="236">
        <v>3</v>
      </c>
    </row>
    <row r="24" spans="1:12" ht="17.25" customHeight="1" x14ac:dyDescent="0.2">
      <c r="A24" s="334"/>
      <c r="B24" s="222"/>
      <c r="C24" s="196"/>
      <c r="D24" s="206" t="s">
        <v>709</v>
      </c>
      <c r="E24" s="220">
        <v>1</v>
      </c>
      <c r="F24" s="199">
        <v>3</v>
      </c>
      <c r="G24" s="199" t="s">
        <v>1581</v>
      </c>
      <c r="H24" s="199" t="s">
        <v>1581</v>
      </c>
      <c r="I24" s="199"/>
      <c r="J24" s="199" t="s">
        <v>1583</v>
      </c>
      <c r="K24" s="240">
        <v>45555</v>
      </c>
      <c r="L24" s="236">
        <v>3</v>
      </c>
    </row>
    <row r="25" spans="1:12" ht="17.25" customHeight="1" x14ac:dyDescent="0.2">
      <c r="A25" s="334"/>
      <c r="B25" s="222"/>
      <c r="C25" s="196" t="s">
        <v>1124</v>
      </c>
      <c r="D25" s="206" t="s">
        <v>1123</v>
      </c>
      <c r="E25" s="220">
        <v>1</v>
      </c>
      <c r="F25" s="199">
        <v>3</v>
      </c>
      <c r="G25" s="199" t="s">
        <v>1581</v>
      </c>
      <c r="H25" s="199" t="s">
        <v>1581</v>
      </c>
      <c r="I25" s="199"/>
      <c r="J25" s="199" t="s">
        <v>1583</v>
      </c>
      <c r="K25" s="240">
        <v>45555</v>
      </c>
      <c r="L25" s="236">
        <v>3</v>
      </c>
    </row>
    <row r="26" spans="1:12" ht="17.25" customHeight="1" x14ac:dyDescent="0.2">
      <c r="A26" s="334"/>
      <c r="B26" s="222"/>
      <c r="C26" s="196" t="s">
        <v>843</v>
      </c>
      <c r="D26" s="206" t="s">
        <v>718</v>
      </c>
      <c r="E26" s="220">
        <v>1</v>
      </c>
      <c r="F26" s="199">
        <v>2</v>
      </c>
      <c r="G26" s="199"/>
      <c r="H26" s="199"/>
      <c r="I26" s="199"/>
      <c r="J26" s="199"/>
      <c r="K26" s="199"/>
      <c r="L26" s="236"/>
    </row>
    <row r="27" spans="1:12" ht="17.25" customHeight="1" x14ac:dyDescent="0.2">
      <c r="A27" s="334"/>
      <c r="B27" s="222"/>
      <c r="C27" s="196" t="s">
        <v>1022</v>
      </c>
      <c r="D27" s="206" t="s">
        <v>1023</v>
      </c>
      <c r="E27" s="220">
        <v>1</v>
      </c>
      <c r="F27" s="199">
        <v>3</v>
      </c>
      <c r="G27" s="199"/>
      <c r="H27" s="199"/>
      <c r="I27" s="199"/>
      <c r="J27" s="199"/>
      <c r="K27" s="199"/>
      <c r="L27" s="236"/>
    </row>
    <row r="28" spans="1:12" ht="17.25" customHeight="1" x14ac:dyDescent="0.2">
      <c r="A28" s="334"/>
      <c r="B28" s="227"/>
      <c r="C28" s="201"/>
      <c r="D28" s="224" t="s">
        <v>726</v>
      </c>
      <c r="E28" s="220">
        <v>1</v>
      </c>
      <c r="F28" s="199">
        <v>3</v>
      </c>
      <c r="G28" s="234"/>
      <c r="H28" s="234"/>
      <c r="I28" s="234"/>
      <c r="J28" s="234"/>
      <c r="K28" s="234"/>
      <c r="L28" s="237"/>
    </row>
    <row r="29" spans="1:12" ht="17.25" customHeight="1" x14ac:dyDescent="0.2">
      <c r="A29" s="334"/>
      <c r="B29" s="227"/>
      <c r="C29" s="201"/>
      <c r="D29" s="224" t="s">
        <v>714</v>
      </c>
      <c r="E29" s="220">
        <v>1</v>
      </c>
      <c r="F29" s="199">
        <v>3</v>
      </c>
      <c r="G29" s="234"/>
      <c r="H29" s="234"/>
      <c r="I29" s="234"/>
      <c r="J29" s="234"/>
      <c r="K29" s="234"/>
      <c r="L29" s="237"/>
    </row>
    <row r="30" spans="1:12" ht="17.25" customHeight="1" thickBot="1" x14ac:dyDescent="0.25">
      <c r="A30" s="335"/>
      <c r="B30" s="223"/>
      <c r="C30" s="212"/>
      <c r="D30" s="210" t="s">
        <v>723</v>
      </c>
      <c r="E30" s="225">
        <v>1</v>
      </c>
      <c r="F30" s="209">
        <v>3</v>
      </c>
      <c r="G30" s="209"/>
      <c r="H30" s="209"/>
      <c r="I30" s="209"/>
      <c r="J30" s="209"/>
      <c r="K30" s="209"/>
      <c r="L30" s="238"/>
    </row>
    <row r="31" spans="1:12" ht="17.25" customHeight="1" x14ac:dyDescent="0.2">
      <c r="A31" s="336" t="s">
        <v>1383</v>
      </c>
      <c r="B31" s="202"/>
      <c r="C31" s="203" t="s">
        <v>1292</v>
      </c>
      <c r="D31" s="202" t="s">
        <v>589</v>
      </c>
      <c r="E31" s="204">
        <v>1</v>
      </c>
      <c r="F31" s="204">
        <v>3</v>
      </c>
      <c r="G31" s="204"/>
      <c r="H31" s="204"/>
      <c r="I31" s="204"/>
      <c r="J31" s="204"/>
      <c r="K31" s="204"/>
      <c r="L31" s="235"/>
    </row>
    <row r="32" spans="1:12" ht="17.25" customHeight="1" x14ac:dyDescent="0.2">
      <c r="A32" s="337"/>
      <c r="B32" s="197"/>
      <c r="C32" s="198"/>
      <c r="D32" s="197" t="s">
        <v>1429</v>
      </c>
      <c r="E32" s="199">
        <v>1</v>
      </c>
      <c r="F32" s="199">
        <v>3</v>
      </c>
      <c r="G32" s="199"/>
      <c r="H32" s="199"/>
      <c r="I32" s="199"/>
      <c r="J32" s="199"/>
      <c r="K32" s="199"/>
      <c r="L32" s="236"/>
    </row>
    <row r="33" spans="1:12" ht="17.25" customHeight="1" x14ac:dyDescent="0.2">
      <c r="A33" s="337"/>
      <c r="B33" s="197" t="s">
        <v>911</v>
      </c>
      <c r="C33" s="198" t="s">
        <v>1294</v>
      </c>
      <c r="D33" s="197" t="s">
        <v>752</v>
      </c>
      <c r="E33" s="199">
        <v>1</v>
      </c>
      <c r="F33" s="199">
        <v>2</v>
      </c>
      <c r="G33" s="199"/>
      <c r="H33" s="199"/>
      <c r="I33" s="199"/>
      <c r="J33" s="199"/>
      <c r="K33" s="199"/>
      <c r="L33" s="236"/>
    </row>
    <row r="34" spans="1:12" ht="17.25" customHeight="1" x14ac:dyDescent="0.2">
      <c r="A34" s="337"/>
      <c r="B34" s="197"/>
      <c r="C34" s="198"/>
      <c r="D34" s="197" t="s">
        <v>784</v>
      </c>
      <c r="E34" s="199">
        <v>1</v>
      </c>
      <c r="F34" s="199">
        <v>3</v>
      </c>
      <c r="G34" s="199"/>
      <c r="H34" s="199"/>
      <c r="I34" s="199"/>
      <c r="J34" s="199"/>
      <c r="K34" s="199"/>
      <c r="L34" s="236"/>
    </row>
    <row r="35" spans="1:12" ht="17.25" customHeight="1" x14ac:dyDescent="0.2">
      <c r="A35" s="337"/>
      <c r="B35" s="197" t="s">
        <v>911</v>
      </c>
      <c r="C35" s="198"/>
      <c r="D35" s="197" t="s">
        <v>756</v>
      </c>
      <c r="E35" s="199">
        <v>1</v>
      </c>
      <c r="F35" s="199">
        <v>2</v>
      </c>
      <c r="G35" s="199"/>
      <c r="H35" s="199"/>
      <c r="I35" s="199"/>
      <c r="J35" s="199"/>
      <c r="K35" s="199"/>
      <c r="L35" s="236"/>
    </row>
    <row r="36" spans="1:12" ht="17.25" customHeight="1" x14ac:dyDescent="0.2">
      <c r="A36" s="337"/>
      <c r="B36" s="197"/>
      <c r="C36" s="198" t="s">
        <v>1238</v>
      </c>
      <c r="D36" s="197" t="s">
        <v>614</v>
      </c>
      <c r="E36" s="199">
        <v>1</v>
      </c>
      <c r="F36" s="199">
        <v>3</v>
      </c>
      <c r="G36" s="199"/>
      <c r="H36" s="199"/>
      <c r="I36" s="199"/>
      <c r="J36" s="199"/>
      <c r="K36" s="199"/>
      <c r="L36" s="236"/>
    </row>
    <row r="37" spans="1:12" ht="17.25" customHeight="1" x14ac:dyDescent="0.2">
      <c r="A37" s="337"/>
      <c r="B37" s="197" t="s">
        <v>911</v>
      </c>
      <c r="C37" s="198" t="s">
        <v>1342</v>
      </c>
      <c r="D37" s="197" t="s">
        <v>619</v>
      </c>
      <c r="E37" s="199">
        <v>1</v>
      </c>
      <c r="F37" s="199">
        <v>4</v>
      </c>
      <c r="G37" s="199"/>
      <c r="H37" s="199"/>
      <c r="I37" s="199"/>
      <c r="J37" s="199"/>
      <c r="K37" s="199"/>
      <c r="L37" s="236"/>
    </row>
    <row r="38" spans="1:12" ht="17.25" customHeight="1" x14ac:dyDescent="0.2">
      <c r="A38" s="337"/>
      <c r="B38" s="197"/>
      <c r="C38" s="198" t="s">
        <v>1316</v>
      </c>
      <c r="D38" s="197" t="s">
        <v>853</v>
      </c>
      <c r="E38" s="199">
        <v>1</v>
      </c>
      <c r="F38" s="199">
        <v>4</v>
      </c>
      <c r="G38" s="199"/>
      <c r="H38" s="199"/>
      <c r="I38" s="199"/>
      <c r="J38" s="199"/>
      <c r="K38" s="199"/>
      <c r="L38" s="236"/>
    </row>
    <row r="39" spans="1:12" ht="17.25" customHeight="1" x14ac:dyDescent="0.2">
      <c r="A39" s="337"/>
      <c r="B39" s="197"/>
      <c r="C39" s="198"/>
      <c r="D39" s="197" t="s">
        <v>608</v>
      </c>
      <c r="E39" s="199">
        <v>1</v>
      </c>
      <c r="F39" s="199">
        <v>3</v>
      </c>
      <c r="G39" s="199"/>
      <c r="H39" s="199"/>
      <c r="I39" s="199"/>
      <c r="J39" s="199"/>
      <c r="K39" s="199"/>
      <c r="L39" s="236"/>
    </row>
    <row r="40" spans="1:12" ht="17.25" customHeight="1" thickBot="1" x14ac:dyDescent="0.25">
      <c r="A40" s="337"/>
      <c r="B40" s="207"/>
      <c r="C40" s="208"/>
      <c r="D40" s="207" t="s">
        <v>612</v>
      </c>
      <c r="E40" s="209">
        <v>1</v>
      </c>
      <c r="F40" s="209">
        <v>3</v>
      </c>
      <c r="G40" s="209"/>
      <c r="H40" s="209"/>
      <c r="I40" s="209"/>
      <c r="J40" s="209"/>
      <c r="K40" s="209"/>
      <c r="L40" s="238"/>
    </row>
  </sheetData>
  <mergeCells count="2">
    <mergeCell ref="A2:A30"/>
    <mergeCell ref="A31:A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5</vt:i4>
      </vt:variant>
    </vt:vector>
  </HeadingPairs>
  <TitlesOfParts>
    <vt:vector size="13" baseType="lpstr">
      <vt:lpstr>RACK A</vt:lpstr>
      <vt:lpstr>RACK B</vt:lpstr>
      <vt:lpstr>RACK C</vt:lpstr>
      <vt:lpstr>RACK D</vt:lpstr>
      <vt:lpstr>RACK E</vt:lpstr>
      <vt:lpstr>RACK F</vt:lpstr>
      <vt:lpstr>Programa </vt:lpstr>
      <vt:lpstr>Hoja1</vt:lpstr>
      <vt:lpstr>'RACK A'!Área_de_impresión</vt:lpstr>
      <vt:lpstr>'RACK B'!Área_de_impresión</vt:lpstr>
      <vt:lpstr>'RACK D'!Área_de_impresión</vt:lpstr>
      <vt:lpstr>'RACK E'!Área_de_impresión</vt:lpstr>
      <vt:lpstr>'RACK F'!Área_de_impresión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ORTEGA GUERRERO</dc:creator>
  <cp:lastModifiedBy>ALMACEN INGENIERÍA</cp:lastModifiedBy>
  <cp:lastPrinted>2024-09-13T10:10:08Z</cp:lastPrinted>
  <dcterms:created xsi:type="dcterms:W3CDTF">2023-10-09T20:46:24Z</dcterms:created>
  <dcterms:modified xsi:type="dcterms:W3CDTF">2024-09-18T13:54:27Z</dcterms:modified>
</cp:coreProperties>
</file>