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tegida\Sección\Ingenieria\INVENTARIO\INVENTARIO\HOLDERS\"/>
    </mc:Choice>
  </mc:AlternateContent>
  <bookViews>
    <workbookView xWindow="0" yWindow="0" windowWidth="20490" windowHeight="7620" activeTab="9"/>
  </bookViews>
  <sheets>
    <sheet name="ENE" sheetId="6" r:id="rId1"/>
    <sheet name="FEB" sheetId="7" r:id="rId2"/>
    <sheet name="MAR" sheetId="8" r:id="rId3"/>
    <sheet name="ABR" sheetId="9" r:id="rId4"/>
    <sheet name="MAY" sheetId="10" r:id="rId5"/>
    <sheet name="JUN" sheetId="11" r:id="rId6"/>
    <sheet name="JUL" sheetId="12" r:id="rId7"/>
    <sheet name="AGO" sheetId="13" r:id="rId8"/>
    <sheet name="SEP" sheetId="14" r:id="rId9"/>
    <sheet name="OCT" sheetId="15" r:id="rId10"/>
  </sheets>
  <definedNames>
    <definedName name="_xlnm._FilterDatabase" localSheetId="3" hidden="1">ABR!$V$5:$X$7</definedName>
    <definedName name="_xlnm._FilterDatabase" localSheetId="7" hidden="1">AGO!$V$5:$X$7</definedName>
    <definedName name="_xlnm._FilterDatabase" localSheetId="0" hidden="1">ENE!$V$2:$X$4</definedName>
    <definedName name="_xlnm._FilterDatabase" localSheetId="1" hidden="1">FEB!$V$2:$X$4</definedName>
    <definedName name="_xlnm._FilterDatabase" localSheetId="6" hidden="1">JUL!$V$5:$X$7</definedName>
    <definedName name="_xlnm._FilterDatabase" localSheetId="5" hidden="1">JUN!$V$5:$X$7</definedName>
    <definedName name="_xlnm._FilterDatabase" localSheetId="2" hidden="1">MAR!$V$2:$X$4</definedName>
    <definedName name="_xlnm._FilterDatabase" localSheetId="4" hidden="1">MAY!$V$5:$X$7</definedName>
    <definedName name="_xlnm._FilterDatabase" localSheetId="9" hidden="1">OCT!$V$6:$X$8</definedName>
    <definedName name="_xlnm._FilterDatabase" localSheetId="8" hidden="1">SEP!$V$6:$X$8</definedName>
    <definedName name="_xlnm.Print_Area" localSheetId="3">ABR!$A$1:$O$43</definedName>
    <definedName name="_xlnm.Print_Area" localSheetId="7">AGO!$A$1:$O$43</definedName>
    <definedName name="_xlnm.Print_Area" localSheetId="0">ENE!$A$1:$O$40</definedName>
    <definedName name="_xlnm.Print_Area" localSheetId="1">FEB!$A$1:$O$40</definedName>
    <definedName name="_xlnm.Print_Area" localSheetId="6">JUL!$A$1:$O$43</definedName>
    <definedName name="_xlnm.Print_Area" localSheetId="5">JUN!$A$1:$O$43</definedName>
    <definedName name="_xlnm.Print_Area" localSheetId="2">MAR!$A$1:$O$40</definedName>
    <definedName name="_xlnm.Print_Area" localSheetId="4">MAY!$A$1:$O$43</definedName>
    <definedName name="_xlnm.Print_Area" localSheetId="9">OCT!$A$1:$O$44</definedName>
    <definedName name="_xlnm.Print_Area" localSheetId="8">SEP!$A$1:$O$44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5" i="15" l="1"/>
  <c r="I10" i="15"/>
  <c r="H8" i="15"/>
  <c r="G15" i="15" l="1"/>
  <c r="I14" i="15"/>
  <c r="H14" i="15"/>
  <c r="G14" i="15"/>
  <c r="H12" i="15"/>
  <c r="I12" i="15" s="1"/>
  <c r="G12" i="15"/>
  <c r="G11" i="15"/>
  <c r="H11" i="15" s="1"/>
  <c r="I11" i="15" s="1"/>
  <c r="G10" i="15"/>
  <c r="H10" i="15" s="1"/>
  <c r="G9" i="15"/>
  <c r="H9" i="15" s="1"/>
  <c r="I9" i="15" s="1"/>
  <c r="X8" i="15"/>
  <c r="G8" i="15"/>
  <c r="W7" i="15"/>
  <c r="H7" i="15"/>
  <c r="G7" i="15"/>
  <c r="G6" i="15"/>
  <c r="H6" i="15" s="1"/>
  <c r="G5" i="15"/>
  <c r="H5" i="15" s="1"/>
  <c r="I7" i="15" l="1"/>
  <c r="W8" i="15" s="1"/>
  <c r="I5" i="15"/>
  <c r="I15" i="15" s="1"/>
  <c r="T14" i="14"/>
  <c r="I15" i="14"/>
  <c r="I5" i="14"/>
  <c r="H5" i="14"/>
  <c r="G5" i="14"/>
  <c r="G9" i="14" l="1"/>
  <c r="H9" i="14" s="1"/>
  <c r="I9" i="14" s="1"/>
  <c r="I5" i="13" l="1"/>
  <c r="G8" i="14"/>
  <c r="H8" i="14" s="1"/>
  <c r="G6" i="14"/>
  <c r="H6" i="14" s="1"/>
  <c r="G15" i="14" l="1"/>
  <c r="G14" i="14"/>
  <c r="H14" i="14" s="1"/>
  <c r="I14" i="14" s="1"/>
  <c r="G12" i="14"/>
  <c r="H12" i="14" s="1"/>
  <c r="I12" i="14" s="1"/>
  <c r="G11" i="14"/>
  <c r="G10" i="14"/>
  <c r="W7" i="14"/>
  <c r="G7" i="14"/>
  <c r="H7" i="14" s="1"/>
  <c r="I7" i="14" s="1"/>
  <c r="X8" i="14"/>
  <c r="G14" i="13"/>
  <c r="H13" i="13"/>
  <c r="I13" i="13" s="1"/>
  <c r="G13" i="13"/>
  <c r="G12" i="13"/>
  <c r="H10" i="13" s="1"/>
  <c r="I10" i="13" s="1"/>
  <c r="G11" i="13"/>
  <c r="H11" i="13" s="1"/>
  <c r="I11" i="13" s="1"/>
  <c r="G10" i="13"/>
  <c r="H9" i="13"/>
  <c r="I9" i="13" s="1"/>
  <c r="G9" i="13"/>
  <c r="X8" i="13"/>
  <c r="I8" i="13"/>
  <c r="H8" i="13"/>
  <c r="G8" i="13"/>
  <c r="G7" i="13"/>
  <c r="H7" i="13" s="1"/>
  <c r="I7" i="13" s="1"/>
  <c r="W8" i="13" s="1"/>
  <c r="W6" i="13"/>
  <c r="G6" i="13"/>
  <c r="H6" i="13" s="1"/>
  <c r="I6" i="13" s="1"/>
  <c r="W7" i="13" s="1"/>
  <c r="X7" i="13"/>
  <c r="G5" i="13"/>
  <c r="H5" i="13" s="1"/>
  <c r="E5" i="13"/>
  <c r="H10" i="14" l="1"/>
  <c r="I10" i="14" s="1"/>
  <c r="H11" i="14"/>
  <c r="I11" i="14" s="1"/>
  <c r="W8" i="14"/>
  <c r="H12" i="13"/>
  <c r="I12" i="13" s="1"/>
  <c r="I14" i="13" s="1"/>
  <c r="G14" i="12"/>
  <c r="H13" i="12"/>
  <c r="I13" i="12" s="1"/>
  <c r="G13" i="12"/>
  <c r="G12" i="12"/>
  <c r="H12" i="12" s="1"/>
  <c r="I12" i="12" s="1"/>
  <c r="G11" i="12"/>
  <c r="H11" i="12" s="1"/>
  <c r="I11" i="12" s="1"/>
  <c r="G10" i="12"/>
  <c r="H10" i="12" s="1"/>
  <c r="I10" i="12" s="1"/>
  <c r="G9" i="12"/>
  <c r="H9" i="12" s="1"/>
  <c r="I9" i="12" s="1"/>
  <c r="X8" i="12"/>
  <c r="G8" i="12"/>
  <c r="H8" i="12" s="1"/>
  <c r="I8" i="12" s="1"/>
  <c r="G7" i="12"/>
  <c r="H7" i="12" s="1"/>
  <c r="I7" i="12" s="1"/>
  <c r="W8" i="12" s="1"/>
  <c r="W6" i="12"/>
  <c r="G6" i="12"/>
  <c r="H6" i="12" s="1"/>
  <c r="I6" i="12" s="1"/>
  <c r="W7" i="12" s="1"/>
  <c r="E6" i="12"/>
  <c r="X7" i="12" s="1"/>
  <c r="G5" i="12"/>
  <c r="E5" i="12"/>
  <c r="H5" i="12" l="1"/>
  <c r="I5" i="12" s="1"/>
  <c r="I14" i="12" s="1"/>
  <c r="I6" i="11"/>
  <c r="I5" i="11"/>
  <c r="E6" i="11"/>
  <c r="E5" i="11"/>
  <c r="H7" i="11"/>
  <c r="I7" i="11"/>
  <c r="H8" i="11"/>
  <c r="I8" i="11" s="1"/>
  <c r="H9" i="11"/>
  <c r="I9" i="11"/>
  <c r="H10" i="11"/>
  <c r="I10" i="11" s="1"/>
  <c r="H11" i="11"/>
  <c r="I11" i="11"/>
  <c r="H12" i="11"/>
  <c r="I12" i="11" s="1"/>
  <c r="H13" i="11"/>
  <c r="I13" i="11"/>
  <c r="G6" i="11"/>
  <c r="H6" i="11" s="1"/>
  <c r="G7" i="11"/>
  <c r="G8" i="11"/>
  <c r="G9" i="11"/>
  <c r="G10" i="11"/>
  <c r="G11" i="11"/>
  <c r="G12" i="11"/>
  <c r="G13" i="11"/>
  <c r="G14" i="11"/>
  <c r="H5" i="11" l="1"/>
  <c r="X8" i="11" l="1"/>
  <c r="W8" i="11"/>
  <c r="X7" i="11"/>
  <c r="W7" i="11"/>
  <c r="W6" i="11"/>
  <c r="G5" i="11"/>
  <c r="G11" i="10" l="1"/>
  <c r="H11" i="10"/>
  <c r="I14" i="11" l="1"/>
  <c r="T11" i="11" s="1"/>
  <c r="I9" i="10"/>
  <c r="I11" i="10"/>
  <c r="H9" i="10"/>
  <c r="G9" i="10"/>
  <c r="I5" i="10"/>
  <c r="G6" i="10"/>
  <c r="E11" i="10" l="1"/>
  <c r="E9" i="10"/>
  <c r="H13" i="10"/>
  <c r="I13" i="10" s="1"/>
  <c r="I12" i="10"/>
  <c r="H12" i="10"/>
  <c r="G10" i="10"/>
  <c r="X8" i="10"/>
  <c r="W8" i="10"/>
  <c r="G8" i="10"/>
  <c r="X7" i="10"/>
  <c r="W7" i="10"/>
  <c r="G7" i="10"/>
  <c r="W6" i="10"/>
  <c r="G5" i="10"/>
  <c r="E5" i="10"/>
  <c r="G9" i="9" l="1"/>
  <c r="G6" i="9"/>
  <c r="G7" i="9"/>
  <c r="G8" i="9"/>
  <c r="G5" i="9"/>
  <c r="H5" i="9" l="1"/>
  <c r="G11" i="9" l="1"/>
  <c r="G10" i="9"/>
  <c r="H9" i="9" s="1"/>
  <c r="I9" i="9" s="1"/>
  <c r="E9" i="9"/>
  <c r="E5" i="9"/>
  <c r="I5" i="9"/>
  <c r="H13" i="9"/>
  <c r="I13" i="9" s="1"/>
  <c r="H12" i="9"/>
  <c r="I12" i="9" s="1"/>
  <c r="X8" i="9"/>
  <c r="W8" i="9"/>
  <c r="X7" i="9"/>
  <c r="W7" i="9"/>
  <c r="W6" i="9"/>
  <c r="I14" i="9" l="1"/>
  <c r="T9" i="9" s="1"/>
  <c r="T5" i="8"/>
  <c r="I5" i="8"/>
  <c r="H5" i="8"/>
  <c r="I2" i="8"/>
  <c r="H2" i="8"/>
  <c r="G2" i="8"/>
  <c r="H10" i="8"/>
  <c r="I10" i="8" s="1"/>
  <c r="I9" i="8"/>
  <c r="H9" i="8"/>
  <c r="G8" i="8"/>
  <c r="H8" i="8" s="1"/>
  <c r="I8" i="8" s="1"/>
  <c r="G7" i="8"/>
  <c r="H7" i="8" s="1"/>
  <c r="I7" i="8" s="1"/>
  <c r="I6" i="8"/>
  <c r="H6" i="8"/>
  <c r="G6" i="8"/>
  <c r="X5" i="8"/>
  <c r="G5" i="8"/>
  <c r="X4" i="8"/>
  <c r="W5" i="8"/>
  <c r="W3" i="8"/>
  <c r="W4" i="8"/>
  <c r="I11" i="8" l="1"/>
  <c r="H3" i="7"/>
  <c r="H4" i="7"/>
  <c r="H5" i="7"/>
  <c r="H6" i="7"/>
  <c r="H7" i="7"/>
  <c r="H8" i="7"/>
  <c r="H9" i="7"/>
  <c r="H10" i="7"/>
  <c r="H2" i="7"/>
  <c r="I10" i="7" l="1"/>
  <c r="I9" i="7"/>
  <c r="G8" i="7"/>
  <c r="I8" i="7" s="1"/>
  <c r="G7" i="7"/>
  <c r="I7" i="7" s="1"/>
  <c r="I6" i="7"/>
  <c r="G6" i="7"/>
  <c r="X5" i="7"/>
  <c r="G5" i="7"/>
  <c r="I5" i="7" s="1"/>
  <c r="X4" i="7"/>
  <c r="G4" i="7"/>
  <c r="W3" i="7"/>
  <c r="G3" i="7"/>
  <c r="G2" i="7"/>
  <c r="I2" i="7" l="1"/>
  <c r="I4" i="7"/>
  <c r="W5" i="7" s="1"/>
  <c r="I3" i="7"/>
  <c r="W4" i="7" s="1"/>
  <c r="G3" i="6"/>
  <c r="H3" i="6" s="1"/>
  <c r="I3" i="6" s="1"/>
  <c r="I11" i="7" l="1"/>
  <c r="G4" i="6"/>
  <c r="G5" i="6"/>
  <c r="G6" i="6"/>
  <c r="G7" i="6"/>
  <c r="H7" i="6" s="1"/>
  <c r="I7" i="6" s="1"/>
  <c r="G8" i="6"/>
  <c r="H8" i="6" s="1"/>
  <c r="I8" i="6" s="1"/>
  <c r="H9" i="6"/>
  <c r="I9" i="6" s="1"/>
  <c r="H10" i="6" l="1"/>
  <c r="I10" i="6" s="1"/>
  <c r="H6" i="6"/>
  <c r="I6" i="6" s="1"/>
  <c r="X5" i="6"/>
  <c r="H5" i="6"/>
  <c r="I5" i="6" s="1"/>
  <c r="X4" i="6"/>
  <c r="W4" i="6"/>
  <c r="H4" i="6"/>
  <c r="I4" i="6" s="1"/>
  <c r="W5" i="6" s="1"/>
  <c r="W3" i="6"/>
  <c r="G2" i="6"/>
  <c r="H2" i="6" l="1"/>
  <c r="I2" i="6" s="1"/>
  <c r="I11" i="6" s="1"/>
  <c r="T3" i="6" s="1"/>
  <c r="H5" i="10" l="1"/>
  <c r="I14" i="10" s="1"/>
  <c r="T10" i="10" s="1"/>
</calcChain>
</file>

<file path=xl/sharedStrings.xml><?xml version="1.0" encoding="utf-8"?>
<sst xmlns="http://schemas.openxmlformats.org/spreadsheetml/2006/main" count="319" uniqueCount="82">
  <si>
    <t>HA0183</t>
  </si>
  <si>
    <t>PLUNGER</t>
  </si>
  <si>
    <t>LINEA</t>
  </si>
  <si>
    <t>CANTIDAD</t>
  </si>
  <si>
    <t>GASTO</t>
  </si>
  <si>
    <t>TIPO DE CAMBIO</t>
  </si>
  <si>
    <t>CODIGO</t>
  </si>
  <si>
    <t>HOLDER</t>
  </si>
  <si>
    <t>GASTO MXN</t>
  </si>
  <si>
    <t>DICIEMBRE</t>
  </si>
  <si>
    <t>ASSY</t>
  </si>
  <si>
    <t>TOTAL</t>
  </si>
  <si>
    <t xml:space="preserve">CANTIDAD </t>
  </si>
  <si>
    <t xml:space="preserve">CANTIDAD TOTAL </t>
  </si>
  <si>
    <t xml:space="preserve">COSTO </t>
  </si>
  <si>
    <t xml:space="preserve">COSTO TOTAL </t>
  </si>
  <si>
    <t xml:space="preserve">HUB </t>
  </si>
  <si>
    <t>G2P.URDM.035-040-16</t>
  </si>
  <si>
    <t>HA0153</t>
  </si>
  <si>
    <t>SPL0118-02</t>
  </si>
  <si>
    <t xml:space="preserve">ENERO </t>
  </si>
  <si>
    <t>BEARING CAP</t>
  </si>
  <si>
    <t>FEBRERO</t>
  </si>
  <si>
    <t>HA0043</t>
  </si>
  <si>
    <t>A40T-SVJBL16-50AE</t>
  </si>
  <si>
    <t>HA0036</t>
  </si>
  <si>
    <t>KIGBAL4032-22</t>
  </si>
  <si>
    <t>HA0078</t>
  </si>
  <si>
    <t>BBT30-HDC6S-90</t>
  </si>
  <si>
    <t>HUB</t>
  </si>
  <si>
    <t>PISTON</t>
  </si>
  <si>
    <t>COVER DUMMY</t>
  </si>
  <si>
    <t>HA0094</t>
  </si>
  <si>
    <t>COVER SHAFT</t>
  </si>
  <si>
    <t>KGDR2525M-3T06</t>
  </si>
  <si>
    <t>MARZO</t>
  </si>
  <si>
    <t xml:space="preserve">BEARING CAP </t>
  </si>
  <si>
    <t>HA0124</t>
  </si>
  <si>
    <t>HA0059</t>
  </si>
  <si>
    <t>MC0447</t>
  </si>
  <si>
    <t>PSB26</t>
  </si>
  <si>
    <t>BT30-NBS8-75</t>
  </si>
  <si>
    <t>HA0187</t>
  </si>
  <si>
    <t>MFH040R-04-5T-M</t>
  </si>
  <si>
    <t xml:space="preserve">BC10-10 </t>
  </si>
  <si>
    <t>HA0117</t>
  </si>
  <si>
    <t>KS-100W10.0B16.00Z10</t>
  </si>
  <si>
    <t>ABRIL</t>
  </si>
  <si>
    <t xml:space="preserve">GASTO MENSUAL DE HOLDER </t>
  </si>
  <si>
    <t>HA0001</t>
  </si>
  <si>
    <t>HA0002</t>
  </si>
  <si>
    <t>A32S-AWLNR08-D400</t>
  </si>
  <si>
    <t>GSH-357</t>
  </si>
  <si>
    <t>MAYO</t>
  </si>
  <si>
    <t>JUNIO</t>
  </si>
  <si>
    <t>COVER HUB</t>
  </si>
  <si>
    <t>HA0221</t>
  </si>
  <si>
    <t>E08K-STFPR09-D100</t>
  </si>
  <si>
    <t>JULIO</t>
  </si>
  <si>
    <t>AGOSTO</t>
  </si>
  <si>
    <t>SEPTIEMBRE</t>
  </si>
  <si>
    <t>SLEEVE</t>
  </si>
  <si>
    <t>HOUSING</t>
  </si>
  <si>
    <t>HA0079</t>
  </si>
  <si>
    <t>HA0227</t>
  </si>
  <si>
    <t>BBT30-HDC5S-90</t>
  </si>
  <si>
    <t>BBT30-NBS12-90NL</t>
  </si>
  <si>
    <t>BRG CAP</t>
  </si>
  <si>
    <t>BC10-10 (BCK50S)</t>
  </si>
  <si>
    <t>HA0077</t>
  </si>
  <si>
    <t>BBT30-HDC10S-90</t>
  </si>
  <si>
    <t>OCTUBRE</t>
  </si>
  <si>
    <t>HA0104</t>
  </si>
  <si>
    <t>S25M-AYXXR16-D28</t>
  </si>
  <si>
    <t>KIGBAL3525-16</t>
  </si>
  <si>
    <t>KIGBAR4032-22</t>
  </si>
  <si>
    <t>HA0159</t>
  </si>
  <si>
    <t>PUMP HUB</t>
  </si>
  <si>
    <t>HA0091</t>
  </si>
  <si>
    <t>A16QL-STLPL11-18AE</t>
  </si>
  <si>
    <t>HA0130</t>
  </si>
  <si>
    <t>MEV20-M10-06-3T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</si>
</sst>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1"/>
      <name val="Bahnschrift Light"/>
      <family val="2"/>
    </font>
    <font>
      <b/>
      <sz val="2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0" fontId="2" fillId="2" borderId="0" xfId="0" applyFont="1" applyFill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64" fontId="0" fillId="3" borderId="1" xfId="1" applyNumberFormat="1" applyFont="1" applyFill="1" applyBorder="1" applyAlignment="1">
      <alignment horizontal="center" vertical="center"/>
    </xf>
    <xf numFmtId="4" fontId="0" fillId="3" borderId="1" xfId="1" applyNumberFormat="1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164" fontId="0" fillId="3" borderId="10" xfId="1" applyNumberFormat="1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horizontal="center" vertical="center"/>
    </xf>
    <xf numFmtId="0" fontId="0" fillId="3" borderId="12" xfId="0" applyFill="1" applyBorder="1"/>
    <xf numFmtId="164" fontId="0" fillId="3" borderId="2" xfId="0" applyNumberFormat="1" applyFill="1" applyBorder="1"/>
    <xf numFmtId="0" fontId="3" fillId="3" borderId="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 wrapText="1"/>
    </xf>
    <xf numFmtId="0" fontId="0" fillId="3" borderId="7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4" fontId="0" fillId="3" borderId="1" xfId="0" applyNumberFormat="1" applyFill="1" applyBorder="1" applyAlignment="1">
      <alignment vertical="center" wrapText="1"/>
    </xf>
    <xf numFmtId="164" fontId="0" fillId="3" borderId="1" xfId="1" applyNumberFormat="1" applyFont="1" applyFill="1" applyBorder="1" applyAlignment="1">
      <alignment vertical="center" wrapText="1"/>
    </xf>
    <xf numFmtId="0" fontId="3" fillId="3" borderId="15" xfId="0" applyFont="1" applyFill="1" applyBorder="1" applyAlignment="1">
      <alignment horizontal="center"/>
    </xf>
    <xf numFmtId="0" fontId="0" fillId="3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4" fillId="0" borderId="0" xfId="0" applyFont="1"/>
    <xf numFmtId="165" fontId="0" fillId="3" borderId="1" xfId="0" applyNumberFormat="1" applyFill="1" applyBorder="1" applyAlignment="1">
      <alignment horizontal="center" vertical="center" wrapText="1"/>
    </xf>
    <xf numFmtId="165" fontId="0" fillId="3" borderId="1" xfId="0" applyNumberFormat="1" applyFill="1" applyBorder="1" applyAlignment="1">
      <alignment horizontal="center" vertical="center"/>
    </xf>
    <xf numFmtId="165" fontId="0" fillId="3" borderId="7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wrapText="1"/>
    </xf>
    <xf numFmtId="4" fontId="0" fillId="3" borderId="10" xfId="0" applyNumberFormat="1" applyFill="1" applyBorder="1" applyAlignment="1">
      <alignment vertical="center"/>
    </xf>
    <xf numFmtId="0" fontId="3" fillId="3" borderId="23" xfId="0" applyFont="1" applyFill="1" applyBorder="1" applyAlignment="1">
      <alignment horizontal="center"/>
    </xf>
    <xf numFmtId="164" fontId="0" fillId="3" borderId="24" xfId="1" applyNumberFormat="1" applyFont="1" applyFill="1" applyBorder="1" applyAlignment="1">
      <alignment vertical="center" wrapText="1"/>
    </xf>
    <xf numFmtId="0" fontId="3" fillId="3" borderId="25" xfId="0" applyFont="1" applyFill="1" applyBorder="1" applyAlignment="1">
      <alignment horizontal="center"/>
    </xf>
    <xf numFmtId="164" fontId="0" fillId="3" borderId="29" xfId="1" applyNumberFormat="1" applyFont="1" applyFill="1" applyBorder="1" applyAlignment="1">
      <alignment horizontal="center" vertical="center"/>
    </xf>
    <xf numFmtId="164" fontId="0" fillId="3" borderId="30" xfId="1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5" fontId="5" fillId="3" borderId="1" xfId="0" applyNumberFormat="1" applyFont="1" applyFill="1" applyBorder="1" applyAlignment="1" applyProtection="1">
      <alignment horizontal="left"/>
      <protection locked="0"/>
    </xf>
    <xf numFmtId="164" fontId="0" fillId="3" borderId="0" xfId="0" applyNumberFormat="1" applyFill="1" applyAlignment="1">
      <alignment horizontal="center" vertical="center"/>
    </xf>
    <xf numFmtId="164" fontId="0" fillId="3" borderId="0" xfId="0" applyNumberFormat="1" applyFill="1"/>
    <xf numFmtId="0" fontId="2" fillId="3" borderId="0" xfId="0" applyFont="1" applyFill="1"/>
    <xf numFmtId="164" fontId="0" fillId="3" borderId="20" xfId="1" applyNumberFormat="1" applyFont="1" applyFill="1" applyBorder="1" applyAlignment="1">
      <alignment horizontal="center" vertical="center" wrapText="1"/>
    </xf>
    <xf numFmtId="164" fontId="0" fillId="3" borderId="21" xfId="1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64" fontId="0" fillId="3" borderId="28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165" fontId="0" fillId="3" borderId="0" xfId="0" applyNumberFormat="1" applyFill="1" applyAlignment="1">
      <alignment horizontal="center" vertical="center"/>
    </xf>
    <xf numFmtId="164" fontId="0" fillId="3" borderId="22" xfId="1" applyNumberFormat="1" applyFont="1" applyFill="1" applyBorder="1" applyAlignment="1">
      <alignment vertical="center" wrapText="1"/>
    </xf>
    <xf numFmtId="164" fontId="0" fillId="3" borderId="20" xfId="1" applyNumberFormat="1" applyFont="1" applyFill="1" applyBorder="1" applyAlignment="1">
      <alignment horizontal="center" vertical="center" wrapText="1"/>
    </xf>
    <xf numFmtId="164" fontId="0" fillId="3" borderId="21" xfId="1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164" fontId="0" fillId="3" borderId="20" xfId="1" applyNumberFormat="1" applyFont="1" applyFill="1" applyBorder="1" applyAlignment="1">
      <alignment vertical="center" wrapText="1"/>
    </xf>
    <xf numFmtId="164" fontId="0" fillId="3" borderId="25" xfId="1" applyNumberFormat="1" applyFont="1" applyFill="1" applyBorder="1" applyAlignment="1">
      <alignment vertical="center" wrapText="1"/>
    </xf>
    <xf numFmtId="164" fontId="0" fillId="3" borderId="27" xfId="1" applyNumberFormat="1" applyFont="1" applyFill="1" applyBorder="1" applyAlignment="1">
      <alignment vertical="center" wrapText="1"/>
    </xf>
    <xf numFmtId="0" fontId="0" fillId="3" borderId="33" xfId="0" applyFill="1" applyBorder="1"/>
    <xf numFmtId="164" fontId="0" fillId="3" borderId="34" xfId="0" applyNumberFormat="1" applyFill="1" applyBorder="1"/>
    <xf numFmtId="4" fontId="0" fillId="3" borderId="10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0" fillId="3" borderId="35" xfId="0" applyFill="1" applyBorder="1" applyAlignment="1">
      <alignment horizontal="center" vertical="center" wrapText="1"/>
    </xf>
    <xf numFmtId="4" fontId="0" fillId="3" borderId="6" xfId="0" applyNumberFormat="1" applyFill="1" applyBorder="1" applyAlignment="1">
      <alignment vertical="center"/>
    </xf>
    <xf numFmtId="165" fontId="0" fillId="3" borderId="7" xfId="0" applyNumberFormat="1" applyFill="1" applyBorder="1" applyAlignment="1">
      <alignment horizontal="center" vertical="center" wrapText="1"/>
    </xf>
    <xf numFmtId="4" fontId="0" fillId="3" borderId="19" xfId="0" applyNumberForma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 wrapText="1"/>
    </xf>
    <xf numFmtId="0" fontId="3" fillId="3" borderId="3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38" xfId="0" applyFill="1" applyBorder="1"/>
    <xf numFmtId="0" fontId="0" fillId="3" borderId="3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6" xfId="0" applyFill="1" applyBorder="1"/>
    <xf numFmtId="0" fontId="0" fillId="3" borderId="40" xfId="0" applyFill="1" applyBorder="1"/>
    <xf numFmtId="164" fontId="0" fillId="3" borderId="20" xfId="1" applyNumberFormat="1" applyFont="1" applyFill="1" applyBorder="1" applyAlignment="1">
      <alignment horizontal="center" vertical="center" wrapText="1"/>
    </xf>
    <xf numFmtId="164" fontId="0" fillId="3" borderId="21" xfId="1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9" xfId="0" applyNumberFormat="1" applyFill="1" applyBorder="1" applyAlignment="1">
      <alignment horizontal="right" vertical="center"/>
    </xf>
    <xf numFmtId="4" fontId="0" fillId="3" borderId="10" xfId="0" applyNumberFormat="1" applyFill="1" applyBorder="1" applyAlignment="1">
      <alignment horizontal="right" vertical="center"/>
    </xf>
    <xf numFmtId="4" fontId="0" fillId="3" borderId="6" xfId="0" applyNumberFormat="1" applyFill="1" applyBorder="1" applyAlignment="1">
      <alignment horizontal="right" vertical="center"/>
    </xf>
    <xf numFmtId="44" fontId="0" fillId="0" borderId="0" xfId="1" applyFont="1"/>
    <xf numFmtId="0" fontId="0" fillId="3" borderId="1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left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4" fontId="0" fillId="3" borderId="19" xfId="0" applyNumberFormat="1" applyFont="1" applyFill="1" applyBorder="1" applyAlignment="1">
      <alignment horizontal="center" vertical="center"/>
    </xf>
    <xf numFmtId="164" fontId="1" fillId="3" borderId="21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/>
    </xf>
    <xf numFmtId="4" fontId="0" fillId="3" borderId="10" xfId="0" applyNumberFormat="1" applyFont="1" applyFill="1" applyBorder="1" applyAlignment="1">
      <alignment horizontal="center" vertical="center"/>
    </xf>
    <xf numFmtId="164" fontId="1" fillId="3" borderId="20" xfId="1" applyNumberFormat="1" applyFont="1" applyFill="1" applyBorder="1" applyAlignment="1">
      <alignment horizontal="center" vertical="center" wrapText="1"/>
    </xf>
    <xf numFmtId="165" fontId="0" fillId="3" borderId="7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 wrapText="1"/>
    </xf>
    <xf numFmtId="164" fontId="1" fillId="3" borderId="25" xfId="1" applyNumberFormat="1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165" fontId="0" fillId="3" borderId="1" xfId="0" applyNumberFormat="1" applyFont="1" applyFill="1" applyBorder="1" applyAlignment="1">
      <alignment horizontal="center" vertical="center" wrapText="1"/>
    </xf>
    <xf numFmtId="4" fontId="0" fillId="3" borderId="1" xfId="0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4" fontId="0" fillId="3" borderId="10" xfId="0" applyNumberFormat="1" applyFill="1" applyBorder="1" applyAlignment="1">
      <alignment horizontal="center" vertical="center" wrapText="1"/>
    </xf>
    <xf numFmtId="4" fontId="0" fillId="3" borderId="19" xfId="0" applyNumberFormat="1" applyFill="1" applyBorder="1" applyAlignment="1">
      <alignment horizontal="center" vertical="center" wrapText="1"/>
    </xf>
    <xf numFmtId="4" fontId="0" fillId="3" borderId="7" xfId="0" applyNumberFormat="1" applyFill="1" applyBorder="1" applyAlignment="1">
      <alignment horizontal="center" vertical="center" wrapText="1"/>
    </xf>
    <xf numFmtId="164" fontId="0" fillId="3" borderId="10" xfId="1" applyNumberFormat="1" applyFont="1" applyFill="1" applyBorder="1" applyAlignment="1">
      <alignment horizontal="center" vertical="center" wrapText="1"/>
    </xf>
    <xf numFmtId="164" fontId="0" fillId="3" borderId="19" xfId="1" applyNumberFormat="1" applyFont="1" applyFill="1" applyBorder="1" applyAlignment="1">
      <alignment horizontal="center" vertical="center" wrapText="1"/>
    </xf>
    <xf numFmtId="164" fontId="0" fillId="3" borderId="7" xfId="1" applyNumberFormat="1" applyFont="1" applyFill="1" applyBorder="1" applyAlignment="1">
      <alignment horizontal="center" vertical="center" wrapText="1"/>
    </xf>
    <xf numFmtId="164" fontId="0" fillId="3" borderId="20" xfId="1" applyNumberFormat="1" applyFont="1" applyFill="1" applyBorder="1" applyAlignment="1">
      <alignment horizontal="center" vertical="center" wrapText="1"/>
    </xf>
    <xf numFmtId="164" fontId="0" fillId="3" borderId="21" xfId="1" applyNumberFormat="1" applyFont="1" applyFill="1" applyBorder="1" applyAlignment="1">
      <alignment horizontal="center" vertical="center" wrapText="1"/>
    </xf>
    <xf numFmtId="164" fontId="0" fillId="3" borderId="22" xfId="1" applyNumberFormat="1" applyFont="1" applyFill="1" applyBorder="1" applyAlignment="1">
      <alignment horizontal="center" vertical="center" wrapText="1"/>
    </xf>
    <xf numFmtId="164" fontId="0" fillId="3" borderId="11" xfId="1" applyNumberFormat="1" applyFont="1" applyFill="1" applyBorder="1" applyAlignment="1">
      <alignment horizontal="center" vertical="center" wrapText="1"/>
    </xf>
    <xf numFmtId="164" fontId="0" fillId="3" borderId="31" xfId="1" applyNumberFormat="1" applyFont="1" applyFill="1" applyBorder="1" applyAlignment="1">
      <alignment horizontal="center" vertical="center" wrapText="1"/>
    </xf>
    <xf numFmtId="164" fontId="0" fillId="3" borderId="32" xfId="1" applyNumberFormat="1" applyFont="1" applyFill="1" applyBorder="1" applyAlignment="1">
      <alignment horizontal="center" vertical="center" wrapText="1"/>
    </xf>
    <xf numFmtId="164" fontId="0" fillId="3" borderId="26" xfId="1" applyNumberFormat="1" applyFont="1" applyFill="1" applyBorder="1" applyAlignment="1">
      <alignment horizontal="center" vertical="center" wrapText="1"/>
    </xf>
    <xf numFmtId="164" fontId="0" fillId="3" borderId="27" xfId="1" applyNumberFormat="1" applyFont="1" applyFill="1" applyBorder="1" applyAlignment="1">
      <alignment horizontal="center" vertical="center" wrapText="1"/>
    </xf>
    <xf numFmtId="164" fontId="0" fillId="3" borderId="28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64" fontId="0" fillId="3" borderId="29" xfId="1" applyNumberFormat="1" applyFont="1" applyFill="1" applyBorder="1" applyAlignment="1">
      <alignment horizontal="center" vertical="center"/>
    </xf>
    <xf numFmtId="164" fontId="0" fillId="3" borderId="24" xfId="1" applyNumberFormat="1" applyFont="1" applyFill="1" applyBorder="1" applyAlignment="1">
      <alignment horizontal="center" vertical="center" wrapText="1"/>
    </xf>
    <xf numFmtId="164" fontId="0" fillId="3" borderId="25" xfId="1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41" xfId="0" applyFont="1" applyFill="1" applyBorder="1" applyAlignment="1">
      <alignment horizontal="center" vertical="center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19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164" fontId="1" fillId="3" borderId="27" xfId="1" applyNumberFormat="1" applyFont="1" applyFill="1" applyBorder="1" applyAlignment="1">
      <alignment horizontal="center" vertical="center" wrapText="1"/>
    </xf>
    <xf numFmtId="164" fontId="1" fillId="3" borderId="34" xfId="1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64" fontId="1" fillId="3" borderId="10" xfId="1" applyNumberFormat="1" applyFont="1" applyFill="1" applyBorder="1" applyAlignment="1">
      <alignment horizontal="center" vertical="center" wrapText="1"/>
    </xf>
    <xf numFmtId="164" fontId="1" fillId="3" borderId="7" xfId="1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164" fontId="1" fillId="3" borderId="42" xfId="1" applyNumberFormat="1" applyFont="1" applyFill="1" applyBorder="1" applyAlignment="1">
      <alignment horizontal="center" vertical="center" wrapText="1"/>
    </xf>
    <xf numFmtId="164" fontId="1" fillId="3" borderId="43" xfId="1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 ENERO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ENE!$I$1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ENE!$A$2:$A$8</c15:sqref>
                  </c15:fullRef>
                </c:ext>
              </c:extLst>
              <c:f>(ENE!$A$2:$A$3,ENE!$A$6:$A$8)</c:f>
              <c:strCache>
                <c:ptCount val="2"/>
                <c:pt idx="0">
                  <c:v>BEARING CAP</c:v>
                </c:pt>
                <c:pt idx="1">
                  <c:v>HUB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ENE!$I$2:$I$8</c15:sqref>
                  </c15:fullRef>
                </c:ext>
              </c:extLst>
              <c:f>(ENE!$I$2:$I$3,ENE!$I$6:$I$8)</c:f>
              <c:numCache>
                <c:formatCode>_-[$$-80A]* #,##0.00_-;\-[$$-80A]* #,##0.00_-;_-[$$-80A]* "-"??_-;_-@_-</c:formatCode>
                <c:ptCount val="2"/>
                <c:pt idx="0">
                  <c:v>6114.34915</c:v>
                </c:pt>
                <c:pt idx="1">
                  <c:v>1850.7444760000001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8-4A37-8953-4C1EC8D6F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ENE!$E$1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ENE!$A$2:$A$4</c15:sqref>
                  </c15:fullRef>
                </c:ext>
              </c:extLst>
              <c:f>ENE!$A$2:$A$3</c:f>
              <c:strCache>
                <c:ptCount val="2"/>
                <c:pt idx="0">
                  <c:v>BEARING CAP</c:v>
                </c:pt>
                <c:pt idx="1">
                  <c:v>HUB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ENE!$E$2:$E$8</c15:sqref>
                  </c15:fullRef>
                </c:ext>
              </c:extLst>
              <c:f>(ENE!$E$2:$E$3,ENE!$E$6:$E$8)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8-4A37-8953-4C1EC8D6FB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MAY!$S$6:$S$10</c:f>
              <c:strCache>
                <c:ptCount val="5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MAY!$T$6:$T$10</c:f>
              <c:numCache>
                <c:formatCode>_-[$$-80A]* #,##0.00_-;\-[$$-80A]* #,##0.00_-;_-[$$-80A]* "-"??_-;_-@_-</c:formatCode>
                <c:ptCount val="5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  <c:pt idx="3">
                  <c:v>34510.509999999995</c:v>
                </c:pt>
                <c:pt idx="4">
                  <c:v>34817.978563999997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3C-446C-8D02-53BE83432B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MAYO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JUN!$I$4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377818289866306E-3"/>
                  <c:y val="1.3216037576705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AA-4AC4-B767-BCCABA297928}"/>
                </c:ext>
              </c:extLst>
            </c:dLbl>
            <c:dLbl>
              <c:idx val="1"/>
              <c:layout>
                <c:manualLayout>
                  <c:x val="0"/>
                  <c:y val="-6.955809250898532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AA-4AC4-B767-BCCABA2979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JUN!$A$5:$A$11</c15:sqref>
                  </c15:fullRef>
                </c:ext>
              </c:extLst>
              <c:f>(JUN!$A$5:$A$6,JUN!$A$9,JUN!$A$11)</c:f>
              <c:strCache>
                <c:ptCount val="2"/>
                <c:pt idx="0">
                  <c:v>HUB</c:v>
                </c:pt>
                <c:pt idx="1">
                  <c:v>COVER 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JUN!$I$5:$I$11</c15:sqref>
                  </c15:fullRef>
                </c:ext>
              </c:extLst>
              <c:f>(JUN!$I$5:$I$6,JUN!$I$9,JUN!$I$11)</c:f>
              <c:numCache>
                <c:formatCode>_-[$$-80A]* #,##0.00_-;\-[$$-80A]* #,##0.00_-;_-[$$-80A]* "-"??_-;_-@_-</c:formatCode>
                <c:ptCount val="4"/>
                <c:pt idx="0">
                  <c:v>9268.7812979999999</c:v>
                </c:pt>
                <c:pt idx="1">
                  <c:v>3901.9738860000002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AC4-B767-BCCABA2979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JUN!$E$4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JUN!$A$5:$A$7</c15:sqref>
                  </c15:fullRef>
                </c:ext>
              </c:extLst>
              <c:f>JUN!$A$5:$A$6</c:f>
              <c:strCache>
                <c:ptCount val="2"/>
                <c:pt idx="0">
                  <c:v>HUB</c:v>
                </c:pt>
                <c:pt idx="1">
                  <c:v>COVER 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JUN!$E$5:$E$11</c15:sqref>
                  </c15:fullRef>
                </c:ext>
              </c:extLst>
              <c:f>(JUN!$E$5:$E$6,JUN!$E$9,JUN!$E$11)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4AC4-B767-BCCABA2979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JUN!$S$6:$S$11</c:f>
              <c:strCache>
                <c:ptCount val="6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JUN!$T$6:$T$11</c:f>
              <c:numCache>
                <c:formatCode>_-[$$-80A]* #,##0.00_-;\-[$$-80A]* #,##0.00_-;_-[$$-80A]* "-"??_-;_-@_-</c:formatCode>
                <c:ptCount val="6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  <c:pt idx="3">
                  <c:v>34510.509999999995</c:v>
                </c:pt>
                <c:pt idx="4">
                  <c:v>34817.978563999997</c:v>
                </c:pt>
                <c:pt idx="5">
                  <c:v>13170.755184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E-49D5-B489-4D5BDC455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JULIO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JUL!$I$4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377818289866306E-3"/>
                  <c:y val="1.3216037576705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85-43B1-A825-970C041F53F2}"/>
                </c:ext>
              </c:extLst>
            </c:dLbl>
            <c:dLbl>
              <c:idx val="1"/>
              <c:layout>
                <c:manualLayout>
                  <c:x val="0"/>
                  <c:y val="-6.955809250898532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85-43B1-A825-970C041F53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JUL!$A$5:$A$11</c15:sqref>
                  </c15:fullRef>
                </c:ext>
              </c:extLst>
              <c:f>(JUL!$A$5:$A$6,JUL!$A$9,JUL!$A$11)</c:f>
              <c:numCache>
                <c:formatCode>General</c:formatCode>
                <c:ptCount val="4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JUL!$I$5:$I$11</c15:sqref>
                  </c15:fullRef>
                </c:ext>
              </c:extLst>
              <c:f>(JUL!$I$5:$I$6,JUL!$I$9,JUL!$I$11)</c:f>
              <c:numCache>
                <c:formatCode>_-[$$-80A]* #,##0.00_-;\-[$$-80A]* #,##0.00_-;_-[$$-80A]*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5-43B1-A825-970C041F5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JUL!$E$4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JUL!$A$5:$A$7</c15:sqref>
                  </c15:fullRef>
                </c:ext>
              </c:extLst>
              <c:f>JUL!$A$5:$A$6</c:f>
              <c:numCache>
                <c:formatCode>General</c:formatCode>
                <c:ptCount val="2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JUL!$E$5:$E$11</c15:sqref>
                  </c15:fullRef>
                </c:ext>
              </c:extLst>
              <c:f>(JUL!$E$5:$E$6,JUL!$E$9,JUL!$E$11)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5-43B1-A825-970C041F53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JUL!$S$6:$S$12</c:f>
              <c:strCache>
                <c:ptCount val="7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</c:strCache>
            </c:strRef>
          </c:cat>
          <c:val>
            <c:numRef>
              <c:f>JUL!$T$6:$T$12</c:f>
              <c:numCache>
                <c:formatCode>_-[$$-80A]* #,##0.00_-;\-[$$-80A]* #,##0.00_-;_-[$$-80A]* "-"??_-;_-@_-</c:formatCode>
                <c:ptCount val="7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  <c:pt idx="3">
                  <c:v>34510.509999999995</c:v>
                </c:pt>
                <c:pt idx="4">
                  <c:v>34817.978563999997</c:v>
                </c:pt>
                <c:pt idx="5">
                  <c:v>13170.755184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8-46BA-B770-0C9E52AE5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AGOSTO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AGO!$I$4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377818289866306E-3"/>
                  <c:y val="1.3216037576705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65-486A-B9EF-5B3BC39F64AB}"/>
                </c:ext>
              </c:extLst>
            </c:dLbl>
            <c:dLbl>
              <c:idx val="1"/>
              <c:layout>
                <c:manualLayout>
                  <c:x val="0"/>
                  <c:y val="-6.955809250898532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65-486A-B9EF-5B3BC39F6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AGO!$A$5:$A$11</c15:sqref>
                  </c15:fullRef>
                </c:ext>
              </c:extLst>
              <c:f>(AGO!$A$5:$A$6,AGO!$A$9,AGO!$A$11)</c:f>
              <c:numCache>
                <c:formatCode>General</c:formatCode>
                <c:ptCount val="4"/>
                <c:pt idx="0">
                  <c:v>225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AGO!$I$5:$I$11</c15:sqref>
                  </c15:fullRef>
                </c:ext>
              </c:extLst>
              <c:f>(AGO!$I$5:$I$6,AGO!$I$9,AGO!$I$11)</c:f>
              <c:numCache>
                <c:formatCode>_-[$$-80A]* #,##0.00_-;\-[$$-80A]* #,##0.00_-;_-[$$-80A]* "-"??_-;_-@_-</c:formatCode>
                <c:ptCount val="4"/>
                <c:pt idx="0">
                  <c:v>6156.2437420000006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5-486A-B9EF-5B3BC39F6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AGO!$E$4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AGO!$A$5:$A$7</c15:sqref>
                  </c15:fullRef>
                </c:ext>
              </c:extLst>
              <c:f>AGO!$A$5:$A$6</c:f>
              <c:numCache>
                <c:formatCode>General</c:formatCode>
                <c:ptCount val="2"/>
                <c:pt idx="0">
                  <c:v>225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AGO!$E$5:$E$11</c15:sqref>
                  </c15:fullRef>
                </c:ext>
              </c:extLst>
              <c:f>(AGO!$E$5:$E$6,AGO!$E$9,AGO!$E$11)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5-486A-B9EF-5B3BC39F6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AGO!$S$6:$S$13</c:f>
              <c:strCache>
                <c:ptCount val="8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AGO!$T$6:$T$13</c:f>
              <c:numCache>
                <c:formatCode>_-[$$-80A]* #,##0.00_-;\-[$$-80A]* #,##0.00_-;_-[$$-80A]* "-"??_-;_-@_-</c:formatCode>
                <c:ptCount val="8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  <c:pt idx="3">
                  <c:v>34510.509999999995</c:v>
                </c:pt>
                <c:pt idx="4">
                  <c:v>34817.978563999997</c:v>
                </c:pt>
                <c:pt idx="5">
                  <c:v>13170.755184</c:v>
                </c:pt>
                <c:pt idx="6">
                  <c:v>0</c:v>
                </c:pt>
                <c:pt idx="7">
                  <c:v>6156.24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7-444E-85D7-540F185BC1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SEP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SEP!$I$4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377818289866306E-3"/>
                  <c:y val="1.3216037576705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55EA-455A-AA4D-DD8E4BAF49E8}"/>
                </c:ext>
              </c:extLst>
            </c:dLbl>
            <c:dLbl>
              <c:idx val="2"/>
              <c:layout>
                <c:manualLayout>
                  <c:x val="0"/>
                  <c:y val="-6.955809250898532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E59B-4268-99FA-62DFEA05C9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SEP!$A$5:$A$14</c15:sqref>
                  </c15:fullRef>
                </c:ext>
              </c:extLst>
              <c:f>(SEP!$A$5:$A$7,SEP!$A$9:$A$14)</c:f>
              <c:strCache>
                <c:ptCount val="4"/>
                <c:pt idx="0">
                  <c:v>SLEEVE</c:v>
                </c:pt>
                <c:pt idx="2">
                  <c:v>HOUSING</c:v>
                </c:pt>
                <c:pt idx="3">
                  <c:v>BRG CAP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SEP!$I$5:$I$14</c15:sqref>
                  </c15:fullRef>
                </c:ext>
              </c:extLst>
              <c:f>(SEP!$I$5:$I$7,SEP!$I$9:$I$14)</c:f>
              <c:numCache>
                <c:formatCode>_-[$$-80A]* #,##0.00_-;\-[$$-80A]* #,##0.00_-;_-[$$-80A]* "-"??_-;_-@_-</c:formatCode>
                <c:ptCount val="9"/>
                <c:pt idx="0">
                  <c:v>16040</c:v>
                </c:pt>
                <c:pt idx="2">
                  <c:v>7280.7723239999996</c:v>
                </c:pt>
                <c:pt idx="3">
                  <c:v>5108.57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EA-455A-AA4D-DD8E4BAF4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SEP!$E$4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SEP!$A$5:$A$11</c15:sqref>
                  </c15:fullRef>
                </c:ext>
              </c:extLst>
              <c:f>(SEP!$A$5:$A$7,SEP!$A$9:$A$11)</c:f>
              <c:strCache>
                <c:ptCount val="4"/>
                <c:pt idx="0">
                  <c:v>SLEEVE</c:v>
                </c:pt>
                <c:pt idx="2">
                  <c:v>HOUSING</c:v>
                </c:pt>
                <c:pt idx="3">
                  <c:v>BRG CAP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SEP!$E$5:$E$11</c15:sqref>
                  </c15:fullRef>
                </c:ext>
              </c:extLst>
              <c:f>(SEP!$E$5:$E$7,SEP!$E$9:$E$11)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A-455A-AA4D-DD8E4BAF49E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SEP!$S$7:$S$15</c:f>
              <c:strCache>
                <c:ptCount val="8"/>
                <c:pt idx="0">
                  <c:v>ENERO </c:v>
                </c:pt>
                <c:pt idx="1">
                  <c:v>FEBRERO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</c:strCache>
            </c:strRef>
          </c:cat>
          <c:val>
            <c:numRef>
              <c:f>SEP!$T$7:$T$15</c:f>
              <c:numCache>
                <c:formatCode>_-[$$-80A]* #,##0.00_-;\-[$$-80A]* #,##0.00_-;_-[$$-80A]* "-"??_-;_-@_-</c:formatCode>
                <c:ptCount val="9"/>
                <c:pt idx="0">
                  <c:v>7965.0936259999999</c:v>
                </c:pt>
                <c:pt idx="1">
                  <c:v>19781.479956000003</c:v>
                </c:pt>
                <c:pt idx="2">
                  <c:v>34510.509999999995</c:v>
                </c:pt>
                <c:pt idx="3">
                  <c:v>34817.978563999997</c:v>
                </c:pt>
                <c:pt idx="4">
                  <c:v>13170.755184</c:v>
                </c:pt>
                <c:pt idx="5">
                  <c:v>0</c:v>
                </c:pt>
                <c:pt idx="6">
                  <c:v>6156.2437420000006</c:v>
                </c:pt>
                <c:pt idx="7" formatCode="_(&quot;$&quot;* #,##0.00_);_(&quot;$&quot;* \(#,##0.00\);_(&quot;$&quot;* &quot;-&quot;??_);_(@_)">
                  <c:v>28429.342323999997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8-4785-9067-51EB4238E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SEP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OCT!$I$4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2.9377818289866306E-3"/>
                  <c:y val="1.3216037576705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6C2-4D1F-94AE-D16FBD0B1E83}"/>
                </c:ext>
              </c:extLst>
            </c:dLbl>
            <c:dLbl>
              <c:idx val="2"/>
              <c:layout>
                <c:manualLayout>
                  <c:x val="0"/>
                  <c:y val="-6.955809250898532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76C2-4D1F-94AE-D16FBD0B1E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OCT!$A$5:$A$14</c15:sqref>
                  </c15:fullRef>
                </c:ext>
              </c:extLst>
              <c:f>(OCT!$A$5:$A$7,OCT!$A$9:$A$14)</c:f>
              <c:strCache>
                <c:ptCount val="5"/>
                <c:pt idx="0">
                  <c:v>225</c:v>
                </c:pt>
                <c:pt idx="2">
                  <c:v>HOUSING</c:v>
                </c:pt>
                <c:pt idx="3">
                  <c:v>SLEEVE</c:v>
                </c:pt>
                <c:pt idx="4">
                  <c:v>PUMP 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OCT!$I$5:$I$14</c15:sqref>
                  </c15:fullRef>
                </c:ext>
              </c:extLst>
              <c:f>(OCT!$I$5:$I$7,OCT!$I$9:$I$14)</c:f>
              <c:numCache>
                <c:formatCode>_-[$$-80A]* #,##0.00_-;\-[$$-80A]* #,##0.00_-;_-[$$-80A]* "-"??_-;_-@_-</c:formatCode>
                <c:ptCount val="9"/>
                <c:pt idx="0">
                  <c:v>13539.54</c:v>
                </c:pt>
                <c:pt idx="2">
                  <c:v>9133.23</c:v>
                </c:pt>
                <c:pt idx="3">
                  <c:v>2797.29</c:v>
                </c:pt>
                <c:pt idx="4">
                  <c:v>4692.08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2-4D1F-94AE-D16FBD0B1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OCT!$E$4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OCT!$A$5:$A$11</c15:sqref>
                  </c15:fullRef>
                </c:ext>
              </c:extLst>
              <c:f>(OCT!$A$5:$A$7,OCT!$A$9:$A$11)</c:f>
              <c:strCache>
                <c:ptCount val="5"/>
                <c:pt idx="0">
                  <c:v>225</c:v>
                </c:pt>
                <c:pt idx="2">
                  <c:v>HOUSING</c:v>
                </c:pt>
                <c:pt idx="3">
                  <c:v>SLEEVE</c:v>
                </c:pt>
                <c:pt idx="4">
                  <c:v>PUMP 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OCT!$E$5:$E$11</c15:sqref>
                  </c15:fullRef>
                </c:ext>
              </c:extLst>
              <c:f>(OCT!$E$5:$E$7,OCT!$E$9:$E$11)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C2-4D1F-94AE-D16FBD0B1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ENE!$S$2:$S$6</c15:sqref>
                  </c15:fullRef>
                </c:ext>
              </c:extLst>
              <c:f>(ENE!$S$2:$S$3,ENE!$S$6)</c:f>
              <c:strCache>
                <c:ptCount val="2"/>
                <c:pt idx="0">
                  <c:v>DICIEMBRE</c:v>
                </c:pt>
                <c:pt idx="1">
                  <c:v>ENERO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ENE!$T$2:$T$6</c15:sqref>
                  </c15:fullRef>
                </c:ext>
              </c:extLst>
              <c:f>(ENE!$T$2:$T$3,ENE!$T$6)</c:f>
              <c:numCache>
                <c:formatCode>_-[$$-80A]* #,##0.00_-;\-[$$-80A]* #,##0.00_-;_-[$$-80A]* "-"??_-;_-@_-</c:formatCode>
                <c:ptCount val="2"/>
                <c:pt idx="0">
                  <c:v>37569.662007999999</c:v>
                </c:pt>
                <c:pt idx="1">
                  <c:v>7965.0936259999999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3-46F6-BB2E-872925D6DF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OCT!$S$7:$S$15</c:f>
              <c:strCache>
                <c:ptCount val="9"/>
                <c:pt idx="0">
                  <c:v>ENERO </c:v>
                </c:pt>
                <c:pt idx="1">
                  <c:v>FEBRERO</c:v>
                </c:pt>
                <c:pt idx="2">
                  <c:v>ABRIL</c:v>
                </c:pt>
                <c:pt idx="3">
                  <c:v>MAYO</c:v>
                </c:pt>
                <c:pt idx="4">
                  <c:v>JUNIO</c:v>
                </c:pt>
                <c:pt idx="5">
                  <c:v>JULIO</c:v>
                </c:pt>
                <c:pt idx="6">
                  <c:v>AGOSTO</c:v>
                </c:pt>
                <c:pt idx="7">
                  <c:v>SEPTIEMBRE</c:v>
                </c:pt>
                <c:pt idx="8">
                  <c:v>OCTUBRE</c:v>
                </c:pt>
              </c:strCache>
            </c:strRef>
          </c:cat>
          <c:val>
            <c:numRef>
              <c:f>OCT!$T$7:$T$15</c:f>
              <c:numCache>
                <c:formatCode>_-[$$-80A]* #,##0.00_-;\-[$$-80A]* #,##0.00_-;_-[$$-80A]* "-"??_-;_-@_-</c:formatCode>
                <c:ptCount val="9"/>
                <c:pt idx="0">
                  <c:v>7965.0936259999999</c:v>
                </c:pt>
                <c:pt idx="1">
                  <c:v>19781.479956000003</c:v>
                </c:pt>
                <c:pt idx="2">
                  <c:v>34510.509999999995</c:v>
                </c:pt>
                <c:pt idx="3">
                  <c:v>34817.978563999997</c:v>
                </c:pt>
                <c:pt idx="4">
                  <c:v>13170.755184</c:v>
                </c:pt>
                <c:pt idx="5">
                  <c:v>0</c:v>
                </c:pt>
                <c:pt idx="6">
                  <c:v>6156.2437420000006</c:v>
                </c:pt>
                <c:pt idx="7" formatCode="_(&quot;$&quot;* #,##0.00_);_(&quot;$&quot;* \(#,##0.00\);_(&quot;$&quot;* &quot;-&quot;??_);_(@_)">
                  <c:v>28429.342323999997</c:v>
                </c:pt>
                <c:pt idx="8" formatCode="_(&quot;$&quot;* #,##0.00_);_(&quot;$&quot;* \(#,##0.00\);_(&quot;$&quot;* &quot;-&quot;??_);_(@_)">
                  <c:v>30162.14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3-4B32-916A-20907231C6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 FEBRERO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FEB!$A$2:$A$8</c15:sqref>
                  </c15:fullRef>
                </c:ext>
              </c:extLst>
              <c:f>(FEB!$A$2:$A$4,FEB!$A$6:$A$8)</c:f>
              <c:strCache>
                <c:ptCount val="3"/>
                <c:pt idx="0">
                  <c:v>HUB</c:v>
                </c:pt>
                <c:pt idx="1">
                  <c:v>PISTON</c:v>
                </c:pt>
                <c:pt idx="2">
                  <c:v>COVER DUMMY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FEB!$I$2:$I$8</c15:sqref>
                  </c15:fullRef>
                </c:ext>
              </c:extLst>
              <c:f>(FEB!$I$2:$I$4,FEB!$I$6:$I$8)</c:f>
              <c:numCache>
                <c:formatCode>_-[$$-80A]* #,##0.00_-;\-[$$-80A]* #,##0.00_-;_-[$$-80A]* "-"??_-;_-@_-</c:formatCode>
                <c:ptCount val="3"/>
                <c:pt idx="0">
                  <c:v>7635.4198759999999</c:v>
                </c:pt>
                <c:pt idx="1">
                  <c:v>5211.1309879999999</c:v>
                </c:pt>
                <c:pt idx="2">
                  <c:v>6934.9290920000003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8D7-BE26-5BA8D7CA0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FEB!$E$1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FEB!$A$2:$A$4</c15:sqref>
                  </c15:fullRef>
                </c:ext>
              </c:extLst>
              <c:f>FEB!$A$2:$A$4</c:f>
              <c:strCache>
                <c:ptCount val="3"/>
                <c:pt idx="0">
                  <c:v>HUB</c:v>
                </c:pt>
                <c:pt idx="1">
                  <c:v>PISTON</c:v>
                </c:pt>
                <c:pt idx="2">
                  <c:v>COVER DUMMY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FEB!$E$2:$E$8</c15:sqref>
                  </c15:fullRef>
                </c:ext>
              </c:extLst>
              <c:f>(FEB!$E$2:$E$4,FEB!$E$6:$E$8)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0-48D7-BE26-5BA8D7CA0C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FEB!$S$2:$S$6</c15:sqref>
                  </c15:fullRef>
                </c:ext>
              </c:extLst>
              <c:f>(FEB!$S$2:$S$4,FEB!$S$6)</c:f>
              <c:strCache>
                <c:ptCount val="3"/>
                <c:pt idx="0">
                  <c:v>DICIEMBRE</c:v>
                </c:pt>
                <c:pt idx="1">
                  <c:v>ENERO </c:v>
                </c:pt>
                <c:pt idx="2">
                  <c:v>FEBRERO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FEB!$T$2:$T$6</c15:sqref>
                  </c15:fullRef>
                </c:ext>
              </c:extLst>
              <c:f>(FEB!$T$2:$T$4,FEB!$T$6)</c:f>
              <c:numCache>
                <c:formatCode>_-[$$-80A]* #,##0.00_-;\-[$$-80A]* #,##0.00_-;_-[$$-80A]* "-"??_-;_-@_-</c:formatCode>
                <c:ptCount val="3"/>
                <c:pt idx="0">
                  <c:v>37569.662007999999</c:v>
                </c:pt>
                <c:pt idx="1">
                  <c:v>7965.0936259999999</c:v>
                </c:pt>
                <c:pt idx="2">
                  <c:v>19781.479956000003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2-4834-8C07-2A1F4BE12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 MARZO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MAR!$I$1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MAR!$A$2:$A$8</c15:sqref>
                  </c15:fullRef>
                </c:ext>
              </c:extLst>
              <c:f>(MAR!$A$2,MAR!$A$5:$A$8)</c:f>
              <c:strCache>
                <c:ptCount val="2"/>
                <c:pt idx="0">
                  <c:v>HUB</c:v>
                </c:pt>
                <c:pt idx="1">
                  <c:v>COVER SHAFT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MAR!$I$2:$I$8</c15:sqref>
                  </c15:fullRef>
                </c:ext>
              </c:extLst>
              <c:f>(MAR!$I$2,MAR!$I$5:$I$8)</c:f>
              <c:numCache>
                <c:formatCode>_-[$$-80A]* #,##0.00_-;\-[$$-80A]* #,##0.00_-;_-[$$-80A]* "-"??_-;_-@_-</c:formatCode>
                <c:ptCount val="2"/>
                <c:pt idx="0">
                  <c:v>6220.59</c:v>
                </c:pt>
                <c:pt idx="1">
                  <c:v>3194.76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C-4AE1-A295-CA8E6A6DE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MAR!$E$1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MAR!$A$2:$A$4</c15:sqref>
                  </c15:fullRef>
                </c:ext>
              </c:extLst>
              <c:f>MAR!$A$2</c:f>
              <c:strCache>
                <c:ptCount val="1"/>
                <c:pt idx="0">
                  <c:v>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MAR!$E$2:$E$8</c15:sqref>
                  </c15:fullRef>
                </c:ext>
              </c:extLst>
              <c:f>(MAR!$E$2,MAR!$E$5:$E$8)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5C-4AE1-A295-CA8E6A6DE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MAR!$S$2:$S$6</c15:sqref>
                  </c15:fullRef>
                </c:ext>
              </c:extLst>
              <c:f>MAR!$S$3:$S$6</c:f>
              <c:strCache>
                <c:ptCount val="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MAR!$T$2:$T$6</c15:sqref>
                  </c15:fullRef>
                </c:ext>
              </c:extLst>
              <c:f>MAR!$T$3:$T$6</c:f>
              <c:numCache>
                <c:formatCode>_-[$$-80A]* #,##0.00_-;\-[$$-80A]* #,##0.00_-;_-[$$-80A]* "-"??_-;_-@_-</c:formatCode>
                <c:ptCount val="3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5-46CC-93CF-2A756DBD5D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 ABRIL 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ABR!$I$4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ABR!$A$5:$A$11</c15:sqref>
                  </c15:fullRef>
                </c:ext>
              </c:extLst>
              <c:f>(ABR!$A$5,ABR!$A$9)</c:f>
              <c:strCache>
                <c:ptCount val="2"/>
                <c:pt idx="0">
                  <c:v>HUB</c:v>
                </c:pt>
                <c:pt idx="1">
                  <c:v>BEARING CAP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ABR!$I$5:$I$11</c15:sqref>
                  </c15:fullRef>
                </c:ext>
              </c:extLst>
              <c:f>(ABR!$I$5,ABR!$I$9)</c:f>
              <c:numCache>
                <c:formatCode>_-[$$-80A]* #,##0.00_-;\-[$$-80A]* #,##0.00_-;_-[$$-80A]* "-"??_-;_-@_-</c:formatCode>
                <c:ptCount val="2"/>
                <c:pt idx="0">
                  <c:v>11799.3</c:v>
                </c:pt>
                <c:pt idx="1">
                  <c:v>22711.21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C-4E69-8749-51752ABA38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ABR!$E$4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ABR!$A$5:$A$7</c15:sqref>
                  </c15:fullRef>
                </c:ext>
              </c:extLst>
              <c:f>ABR!$A$5</c:f>
              <c:strCache>
                <c:ptCount val="1"/>
                <c:pt idx="0">
                  <c:v>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ABR!$E$5:$E$11</c15:sqref>
                  </c15:fullRef>
                </c:ext>
              </c:extLst>
              <c:f>(ABR!$E$5,ABR!$E$9)</c:f>
              <c:numCache>
                <c:formatCode>General</c:formatCode>
                <c:ptCount val="2"/>
                <c:pt idx="0">
                  <c:v>6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1C-4E69-8749-51752ABA38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GASTO</a:t>
            </a:r>
            <a:r>
              <a:rPr lang="es-MX" sz="1600" b="1" baseline="0">
                <a:solidFill>
                  <a:sysClr val="windowText" lastClr="000000"/>
                </a:solidFill>
              </a:rPr>
              <a:t> TOTAL DE HOLDER POR MES 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rgbClr val="00206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ABR!$S$5:$S$9</c15:sqref>
                  </c15:fullRef>
                </c:ext>
              </c:extLst>
              <c:f>ABR!$S$6:$S$9</c:f>
              <c:strCache>
                <c:ptCount val="4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ABR!$T$5:$T$9</c15:sqref>
                  </c15:fullRef>
                </c:ext>
              </c:extLst>
              <c:f>ABR!$T$6:$T$9</c:f>
              <c:numCache>
                <c:formatCode>_-[$$-80A]* #,##0.00_-;\-[$$-80A]* #,##0.00_-;_-[$$-80A]* "-"??_-;_-@_-</c:formatCode>
                <c:ptCount val="4"/>
                <c:pt idx="0">
                  <c:v>7965.0936259999999</c:v>
                </c:pt>
                <c:pt idx="1">
                  <c:v>19781.479956000003</c:v>
                </c:pt>
                <c:pt idx="2">
                  <c:v>9415.35</c:v>
                </c:pt>
                <c:pt idx="3">
                  <c:v>34510.509999999995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4-483F-A31C-53142AAEBB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8565888"/>
        <c:axId val="1428564640"/>
      </c:barChart>
      <c:catAx>
        <c:axId val="142856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4640"/>
        <c:crosses val="autoZero"/>
        <c:auto val="1"/>
        <c:lblAlgn val="ctr"/>
        <c:lblOffset val="100"/>
        <c:noMultiLvlLbl val="0"/>
      </c:catAx>
      <c:valAx>
        <c:axId val="142856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2856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sz="1600" b="1">
                <a:solidFill>
                  <a:sysClr val="windowText" lastClr="000000"/>
                </a:solidFill>
              </a:rPr>
              <a:t>SALIDA</a:t>
            </a:r>
            <a:r>
              <a:rPr lang="es-MX" sz="1600" b="1" baseline="0">
                <a:solidFill>
                  <a:sysClr val="windowText" lastClr="000000"/>
                </a:solidFill>
              </a:rPr>
              <a:t> DE HOLDER EN EL MES DE MAYO 2024</a:t>
            </a:r>
            <a:endParaRPr lang="es-MX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9.4709255547448287E-2"/>
          <c:y val="6.0967759367704162E-2"/>
          <c:w val="0.8625648727172045"/>
          <c:h val="0.73144606345012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MAY!$I$4</c:f>
              <c:strCache>
                <c:ptCount val="1"/>
                <c:pt idx="0">
                  <c:v>GASTO MXN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MAY!$A$5:$A$11</c15:sqref>
                  </c15:fullRef>
                </c:ext>
              </c:extLst>
              <c:f>(MAY!$A$5,MAY!$A$9,MAY!$A$11)</c:f>
              <c:strCache>
                <c:ptCount val="3"/>
                <c:pt idx="0">
                  <c:v>225</c:v>
                </c:pt>
                <c:pt idx="1">
                  <c:v>BEARING CAP </c:v>
                </c:pt>
                <c:pt idx="2">
                  <c:v>HUB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MAY!$I$5:$I$11</c15:sqref>
                  </c15:fullRef>
                </c:ext>
              </c:extLst>
              <c:f>(MAY!$I$5,MAY!$I$9,MAY!$I$11)</c:f>
              <c:numCache>
                <c:formatCode>_-[$$-80A]* #,##0.00_-;\-[$$-80A]* #,##0.00_-;_-[$$-80A]* "-"??_-;_-@_-</c:formatCode>
                <c:ptCount val="3"/>
                <c:pt idx="0">
                  <c:v>21493.402563999996</c:v>
                </c:pt>
                <c:pt idx="1">
                  <c:v>9177.5159999999996</c:v>
                </c:pt>
                <c:pt idx="2">
                  <c:v>4147.0600000000004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6-465B-9EF3-E4909F96AF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50324064"/>
        <c:axId val="350329472"/>
      </c:barChart>
      <c:lineChart>
        <c:grouping val="standard"/>
        <c:varyColors val="0"/>
        <c:ser>
          <c:idx val="1"/>
          <c:order val="1"/>
          <c:tx>
            <c:strRef>
              <c:f>MAY!$E$4</c:f>
              <c:strCache>
                <c:ptCount val="1"/>
                <c:pt idx="0">
                  <c:v>CANTIDAD TOTAL </c:v>
                </c:pt>
              </c:strCache>
            </c:strRef>
          </c:tx>
          <c:spPr>
            <a:ln w="28575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</a:schemeClr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MAY!$A$5:$A$7</c15:sqref>
                  </c15:fullRef>
                </c:ext>
              </c:extLst>
              <c:f>MAY!$A$5</c:f>
              <c:numCache>
                <c:formatCode>General</c:formatCode>
                <c:ptCount val="1"/>
                <c:pt idx="0">
                  <c:v>225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MAY!$E$5:$E$11</c15:sqref>
                  </c15:fullRef>
                </c:ext>
              </c:extLst>
              <c:f>(MAY!$E$5,MAY!$E$9,MAY!$E$11)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6-465B-9EF3-E4909F96AF3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0324480"/>
        <c:axId val="350329056"/>
      </c:lineChart>
      <c:catAx>
        <c:axId val="35032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9472"/>
        <c:crosses val="autoZero"/>
        <c:auto val="1"/>
        <c:lblAlgn val="ctr"/>
        <c:lblOffset val="100"/>
        <c:noMultiLvlLbl val="0"/>
      </c:catAx>
      <c:valAx>
        <c:axId val="35032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80A]* #,##0.00_-;\-[$$-80A]* #,##0.00_-;_-[$$-80A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064"/>
        <c:crosses val="autoZero"/>
        <c:crossBetween val="between"/>
      </c:valAx>
      <c:valAx>
        <c:axId val="350329056"/>
        <c:scaling>
          <c:orientation val="minMax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324480"/>
        <c:crosses val="max"/>
        <c:crossBetween val="between"/>
        <c:majorUnit val="1"/>
      </c:valAx>
      <c:catAx>
        <c:axId val="350324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50329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488480462327379"/>
          <c:y val="0.94696168061114727"/>
          <c:w val="0.40188358462016971"/>
          <c:h val="3.91267008870573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11</xdr:row>
      <xdr:rowOff>35858</xdr:rowOff>
    </xdr:from>
    <xdr:to>
      <xdr:col>7</xdr:col>
      <xdr:colOff>64943</xdr:colOff>
      <xdr:row>39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11</xdr:row>
      <xdr:rowOff>40821</xdr:rowOff>
    </xdr:from>
    <xdr:to>
      <xdr:col>14</xdr:col>
      <xdr:colOff>653762</xdr:colOff>
      <xdr:row>39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45894</xdr:colOff>
      <xdr:row>15</xdr:row>
      <xdr:rowOff>35858</xdr:rowOff>
    </xdr:from>
    <xdr:to>
      <xdr:col>6</xdr:col>
      <xdr:colOff>503465</xdr:colOff>
      <xdr:row>43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517071</xdr:colOff>
      <xdr:row>15</xdr:row>
      <xdr:rowOff>40821</xdr:rowOff>
    </xdr:from>
    <xdr:to>
      <xdr:col>15</xdr:col>
      <xdr:colOff>27213</xdr:colOff>
      <xdr:row>43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11</xdr:row>
      <xdr:rowOff>35858</xdr:rowOff>
    </xdr:from>
    <xdr:to>
      <xdr:col>7</xdr:col>
      <xdr:colOff>64943</xdr:colOff>
      <xdr:row>39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11</xdr:row>
      <xdr:rowOff>40821</xdr:rowOff>
    </xdr:from>
    <xdr:to>
      <xdr:col>14</xdr:col>
      <xdr:colOff>653762</xdr:colOff>
      <xdr:row>39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11</xdr:row>
      <xdr:rowOff>35858</xdr:rowOff>
    </xdr:from>
    <xdr:to>
      <xdr:col>7</xdr:col>
      <xdr:colOff>64943</xdr:colOff>
      <xdr:row>39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11</xdr:row>
      <xdr:rowOff>40821</xdr:rowOff>
    </xdr:from>
    <xdr:to>
      <xdr:col>14</xdr:col>
      <xdr:colOff>653762</xdr:colOff>
      <xdr:row>39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14</xdr:row>
      <xdr:rowOff>35858</xdr:rowOff>
    </xdr:from>
    <xdr:to>
      <xdr:col>7</xdr:col>
      <xdr:colOff>64943</xdr:colOff>
      <xdr:row>42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14</xdr:row>
      <xdr:rowOff>40821</xdr:rowOff>
    </xdr:from>
    <xdr:to>
      <xdr:col>14</xdr:col>
      <xdr:colOff>653762</xdr:colOff>
      <xdr:row>42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14</xdr:row>
      <xdr:rowOff>35858</xdr:rowOff>
    </xdr:from>
    <xdr:to>
      <xdr:col>7</xdr:col>
      <xdr:colOff>64943</xdr:colOff>
      <xdr:row>42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14</xdr:row>
      <xdr:rowOff>40821</xdr:rowOff>
    </xdr:from>
    <xdr:to>
      <xdr:col>14</xdr:col>
      <xdr:colOff>653762</xdr:colOff>
      <xdr:row>42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45893</xdr:colOff>
      <xdr:row>14</xdr:row>
      <xdr:rowOff>35858</xdr:rowOff>
    </xdr:from>
    <xdr:to>
      <xdr:col>7</xdr:col>
      <xdr:colOff>64943</xdr:colOff>
      <xdr:row>42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105232</xdr:colOff>
      <xdr:row>14</xdr:row>
      <xdr:rowOff>40821</xdr:rowOff>
    </xdr:from>
    <xdr:to>
      <xdr:col>14</xdr:col>
      <xdr:colOff>653762</xdr:colOff>
      <xdr:row>42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45894</xdr:colOff>
      <xdr:row>14</xdr:row>
      <xdr:rowOff>35858</xdr:rowOff>
    </xdr:from>
    <xdr:to>
      <xdr:col>6</xdr:col>
      <xdr:colOff>503465</xdr:colOff>
      <xdr:row>42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517072</xdr:colOff>
      <xdr:row>14</xdr:row>
      <xdr:rowOff>40821</xdr:rowOff>
    </xdr:from>
    <xdr:to>
      <xdr:col>14</xdr:col>
      <xdr:colOff>653763</xdr:colOff>
      <xdr:row>42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45894</xdr:colOff>
      <xdr:row>14</xdr:row>
      <xdr:rowOff>35858</xdr:rowOff>
    </xdr:from>
    <xdr:to>
      <xdr:col>6</xdr:col>
      <xdr:colOff>312964</xdr:colOff>
      <xdr:row>42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326571</xdr:colOff>
      <xdr:row>14</xdr:row>
      <xdr:rowOff>40821</xdr:rowOff>
    </xdr:from>
    <xdr:to>
      <xdr:col>15</xdr:col>
      <xdr:colOff>0</xdr:colOff>
      <xdr:row>42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45894</xdr:colOff>
      <xdr:row>15</xdr:row>
      <xdr:rowOff>35858</xdr:rowOff>
    </xdr:from>
    <xdr:to>
      <xdr:col>6</xdr:col>
      <xdr:colOff>503465</xdr:colOff>
      <xdr:row>43</xdr:row>
      <xdr:rowOff>179294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517071</xdr:colOff>
      <xdr:row>15</xdr:row>
      <xdr:rowOff>40821</xdr:rowOff>
    </xdr:from>
    <xdr:to>
      <xdr:col>15</xdr:col>
      <xdr:colOff>27213</xdr:colOff>
      <xdr:row>43</xdr:row>
      <xdr:rowOff>155864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view="pageBreakPreview" zoomScale="55" zoomScaleNormal="70" zoomScaleSheetLayoutView="55" workbookViewId="0">
      <selection activeCell="D55" sqref="D55"/>
    </sheetView>
  </sheetViews>
  <sheetFormatPr baseColWidth="10" defaultRowHeight="15" x14ac:dyDescent="0.25"/>
  <cols>
    <col min="1" max="1" width="17.42578125" customWidth="1"/>
    <col min="2" max="2" width="15" customWidth="1"/>
    <col min="3" max="3" width="35.28515625" customWidth="1"/>
    <col min="4" max="4" width="14.85546875" customWidth="1"/>
    <col min="7" max="7" width="15.28515625" customWidth="1"/>
    <col min="8" max="8" width="13.7109375" customWidth="1"/>
    <col min="9" max="9" width="20" customWidth="1"/>
    <col min="12" max="12" width="14.28515625" customWidth="1"/>
    <col min="20" max="20" width="15.85546875" customWidth="1"/>
    <col min="23" max="23" width="15.5703125" customWidth="1"/>
  </cols>
  <sheetData>
    <row r="1" spans="1:24" ht="36" customHeight="1" thickBot="1" x14ac:dyDescent="0.3">
      <c r="A1" s="25" t="s">
        <v>2</v>
      </c>
      <c r="B1" s="21" t="s">
        <v>6</v>
      </c>
      <c r="C1" s="21" t="s">
        <v>7</v>
      </c>
      <c r="D1" s="24" t="s">
        <v>12</v>
      </c>
      <c r="E1" s="22" t="s">
        <v>13</v>
      </c>
      <c r="F1" s="22" t="s">
        <v>14</v>
      </c>
      <c r="G1" s="24" t="s">
        <v>15</v>
      </c>
      <c r="H1" s="24" t="s">
        <v>4</v>
      </c>
      <c r="I1" s="28" t="s">
        <v>8</v>
      </c>
      <c r="J1" s="3"/>
      <c r="K1" s="3"/>
      <c r="L1" s="3"/>
      <c r="M1" s="3"/>
      <c r="N1" s="3"/>
      <c r="O1" s="3"/>
      <c r="P1" s="3"/>
    </row>
    <row r="2" spans="1:24" s="1" customFormat="1" ht="20.100000000000001" customHeight="1" x14ac:dyDescent="0.25">
      <c r="A2" s="30" t="s">
        <v>21</v>
      </c>
      <c r="B2" s="8" t="s">
        <v>0</v>
      </c>
      <c r="C2" s="8" t="s">
        <v>17</v>
      </c>
      <c r="D2" s="8">
        <v>1</v>
      </c>
      <c r="E2" s="9">
        <v>1</v>
      </c>
      <c r="F2" s="9">
        <v>242.49</v>
      </c>
      <c r="G2" s="26">
        <f>F2</f>
        <v>242.49</v>
      </c>
      <c r="H2" s="27">
        <f>SUM(G2:G3)</f>
        <v>347.75</v>
      </c>
      <c r="I2" s="27">
        <f>(H2*B$11)</f>
        <v>6114.34915</v>
      </c>
      <c r="J2" s="4"/>
      <c r="K2" s="4"/>
      <c r="L2" s="4"/>
      <c r="M2" s="4"/>
      <c r="N2" s="4"/>
      <c r="O2" s="4"/>
      <c r="P2" s="4"/>
      <c r="S2" s="1" t="s">
        <v>9</v>
      </c>
      <c r="T2" s="2">
        <v>37569.662007999999</v>
      </c>
      <c r="V2" s="1" t="s">
        <v>2</v>
      </c>
      <c r="W2" s="1" t="s">
        <v>8</v>
      </c>
      <c r="X2" s="1" t="s">
        <v>3</v>
      </c>
    </row>
    <row r="3" spans="1:24" s="1" customFormat="1" ht="20.100000000000001" customHeight="1" x14ac:dyDescent="0.25">
      <c r="A3" s="29" t="s">
        <v>16</v>
      </c>
      <c r="B3" s="8" t="s">
        <v>18</v>
      </c>
      <c r="C3" s="8" t="s">
        <v>19</v>
      </c>
      <c r="D3" s="9">
        <v>1</v>
      </c>
      <c r="E3" s="8">
        <v>1</v>
      </c>
      <c r="F3" s="8">
        <v>105.26</v>
      </c>
      <c r="G3" s="26">
        <f t="shared" ref="G3:G8" si="0">F3</f>
        <v>105.26</v>
      </c>
      <c r="H3" s="27">
        <f>SUM(G3:G4)</f>
        <v>105.26</v>
      </c>
      <c r="I3" s="27">
        <f>(H3*B$11)</f>
        <v>1850.7444760000001</v>
      </c>
      <c r="J3" s="4"/>
      <c r="K3" s="4"/>
      <c r="L3" s="4"/>
      <c r="M3" s="4"/>
      <c r="N3" s="4"/>
      <c r="O3" s="4"/>
      <c r="P3" s="4"/>
      <c r="S3" s="1" t="s">
        <v>20</v>
      </c>
      <c r="T3" s="2">
        <f>ENE!I11</f>
        <v>7965.0936259999999</v>
      </c>
      <c r="W3" s="2" t="e">
        <f>#REF!</f>
        <v>#REF!</v>
      </c>
    </row>
    <row r="4" spans="1:24" s="1" customFormat="1" ht="20.100000000000001" customHeight="1" x14ac:dyDescent="0.25">
      <c r="A4" s="29"/>
      <c r="B4" s="8"/>
      <c r="C4" s="8"/>
      <c r="D4" s="9"/>
      <c r="E4" s="8"/>
      <c r="F4" s="23"/>
      <c r="G4" s="26">
        <f t="shared" si="0"/>
        <v>0</v>
      </c>
      <c r="H4" s="10">
        <f t="shared" ref="H4:H10" si="1">(G4*E4)</f>
        <v>0</v>
      </c>
      <c r="I4" s="13">
        <f t="shared" ref="I4:I10" si="2">(H4*B$11)</f>
        <v>0</v>
      </c>
      <c r="J4" s="4"/>
      <c r="K4" s="4"/>
      <c r="L4" s="4"/>
      <c r="M4" s="4"/>
      <c r="N4" s="4"/>
      <c r="O4" s="4"/>
      <c r="P4" s="4"/>
      <c r="T4" s="2"/>
      <c r="V4" s="1" t="s">
        <v>1</v>
      </c>
      <c r="W4" s="2">
        <f t="shared" ref="W4:W5" si="3">I3</f>
        <v>1850.7444760000001</v>
      </c>
      <c r="X4" s="1">
        <f t="shared" ref="X4:X5" si="4">E3</f>
        <v>1</v>
      </c>
    </row>
    <row r="5" spans="1:24" s="1" customFormat="1" ht="20.100000000000001" customHeight="1" x14ac:dyDescent="0.25">
      <c r="A5" s="29"/>
      <c r="B5" s="8"/>
      <c r="C5" s="8"/>
      <c r="D5" s="8"/>
      <c r="E5" s="8"/>
      <c r="F5" s="8"/>
      <c r="G5" s="26">
        <f t="shared" si="0"/>
        <v>0</v>
      </c>
      <c r="H5" s="10">
        <f t="shared" si="1"/>
        <v>0</v>
      </c>
      <c r="I5" s="13">
        <f t="shared" si="2"/>
        <v>0</v>
      </c>
      <c r="J5" s="4"/>
      <c r="K5" s="4"/>
      <c r="L5" s="4"/>
      <c r="M5" s="4"/>
      <c r="N5" s="4"/>
      <c r="O5" s="4"/>
      <c r="P5" s="4"/>
      <c r="T5" s="2"/>
      <c r="V5" s="1" t="s">
        <v>10</v>
      </c>
      <c r="W5" s="2">
        <f t="shared" si="3"/>
        <v>0</v>
      </c>
      <c r="X5" s="1">
        <f t="shared" si="4"/>
        <v>0</v>
      </c>
    </row>
    <row r="6" spans="1:24" s="1" customFormat="1" ht="20.100000000000001" hidden="1" customHeight="1" x14ac:dyDescent="0.25">
      <c r="A6" s="29"/>
      <c r="B6" s="8"/>
      <c r="C6" s="8"/>
      <c r="D6" s="8"/>
      <c r="E6" s="8"/>
      <c r="F6" s="8"/>
      <c r="G6" s="26">
        <f t="shared" si="0"/>
        <v>0</v>
      </c>
      <c r="H6" s="10">
        <f t="shared" si="1"/>
        <v>0</v>
      </c>
      <c r="I6" s="13">
        <f t="shared" si="2"/>
        <v>0</v>
      </c>
      <c r="J6" s="4"/>
      <c r="K6" s="4"/>
      <c r="L6" s="4"/>
      <c r="M6" s="4"/>
      <c r="N6" s="4"/>
      <c r="O6" s="4"/>
      <c r="P6" s="4"/>
      <c r="T6" s="2"/>
    </row>
    <row r="7" spans="1:24" s="1" customFormat="1" ht="20.100000000000001" hidden="1" customHeight="1" x14ac:dyDescent="0.25">
      <c r="A7" s="29"/>
      <c r="B7" s="8"/>
      <c r="C7" s="8"/>
      <c r="D7" s="8"/>
      <c r="E7" s="8"/>
      <c r="F7" s="8"/>
      <c r="G7" s="26">
        <f t="shared" si="0"/>
        <v>0</v>
      </c>
      <c r="H7" s="10">
        <f t="shared" si="1"/>
        <v>0</v>
      </c>
      <c r="I7" s="13">
        <f t="shared" si="2"/>
        <v>0</v>
      </c>
      <c r="J7" s="4"/>
      <c r="K7" s="4"/>
      <c r="L7" s="4"/>
      <c r="M7" s="4"/>
      <c r="N7" s="4"/>
      <c r="O7" s="4"/>
      <c r="P7" s="4"/>
    </row>
    <row r="8" spans="1:24" hidden="1" x14ac:dyDescent="0.25">
      <c r="A8" s="29"/>
      <c r="B8" s="8"/>
      <c r="C8" s="8"/>
      <c r="D8" s="8"/>
      <c r="E8" s="8"/>
      <c r="F8" s="8"/>
      <c r="G8" s="26">
        <f t="shared" si="0"/>
        <v>0</v>
      </c>
      <c r="H8" s="10">
        <f t="shared" si="1"/>
        <v>0</v>
      </c>
      <c r="I8" s="13">
        <f t="shared" si="2"/>
        <v>0</v>
      </c>
      <c r="J8" s="3"/>
      <c r="K8" s="3"/>
      <c r="L8" s="3"/>
      <c r="M8" s="3"/>
      <c r="N8" s="3"/>
      <c r="O8" s="3"/>
      <c r="P8" s="3"/>
    </row>
    <row r="9" spans="1:24" hidden="1" x14ac:dyDescent="0.25">
      <c r="A9" s="29"/>
      <c r="B9" s="8"/>
      <c r="C9" s="8"/>
      <c r="D9" s="9"/>
      <c r="E9" s="8"/>
      <c r="F9" s="23"/>
      <c r="G9" s="11"/>
      <c r="H9" s="10">
        <f t="shared" si="1"/>
        <v>0</v>
      </c>
      <c r="I9" s="13">
        <f t="shared" si="2"/>
        <v>0</v>
      </c>
      <c r="J9" s="3"/>
      <c r="K9" s="3"/>
      <c r="L9" s="3"/>
      <c r="M9" s="3"/>
      <c r="N9" s="3"/>
      <c r="O9" s="3"/>
      <c r="P9" s="3"/>
    </row>
    <row r="10" spans="1:24" ht="15.75" thickBot="1" x14ac:dyDescent="0.3">
      <c r="A10" s="12"/>
      <c r="B10" s="8"/>
      <c r="C10" s="8"/>
      <c r="D10" s="8"/>
      <c r="E10" s="8"/>
      <c r="F10" s="8"/>
      <c r="G10" s="11"/>
      <c r="H10" s="17">
        <f t="shared" si="1"/>
        <v>0</v>
      </c>
      <c r="I10" s="18">
        <f t="shared" si="2"/>
        <v>0</v>
      </c>
      <c r="J10" s="3"/>
      <c r="K10" s="3"/>
      <c r="L10" s="3"/>
      <c r="M10" s="3"/>
      <c r="N10" s="3"/>
      <c r="O10" s="3"/>
      <c r="P10" s="3"/>
    </row>
    <row r="11" spans="1:24" ht="15.75" thickBot="1" x14ac:dyDescent="0.3">
      <c r="A11" s="14" t="s">
        <v>5</v>
      </c>
      <c r="B11" s="15">
        <v>17.582599999999999</v>
      </c>
      <c r="C11" s="15"/>
      <c r="D11" s="15"/>
      <c r="E11" s="15"/>
      <c r="F11" s="16"/>
      <c r="G11" s="16"/>
      <c r="H11" s="19" t="s">
        <v>11</v>
      </c>
      <c r="I11" s="20">
        <f>SUM(I2:I10)</f>
        <v>7965.0936259999999</v>
      </c>
      <c r="J11" s="3"/>
      <c r="K11" s="3"/>
      <c r="L11" s="3"/>
      <c r="M11" s="3"/>
      <c r="N11" s="3"/>
      <c r="O11" s="3"/>
      <c r="P11" s="3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4" x14ac:dyDescent="0.25">
      <c r="A15" s="3"/>
      <c r="B15" s="3"/>
      <c r="C15" s="3"/>
      <c r="D15" s="3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4" x14ac:dyDescent="0.25">
      <c r="A16" s="3"/>
      <c r="B16" s="3"/>
      <c r="C16" s="3"/>
      <c r="D16" s="3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7"/>
      <c r="K30" s="7"/>
      <c r="L30" s="7"/>
      <c r="M30" s="7"/>
      <c r="N30" s="7"/>
      <c r="O30" s="7"/>
      <c r="P30" s="7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7"/>
      <c r="K31" s="7"/>
      <c r="L31" s="7"/>
      <c r="M31" s="7"/>
      <c r="N31" s="7"/>
      <c r="O31" s="7"/>
      <c r="P31" s="7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16" x14ac:dyDescent="0.25">
      <c r="I44" s="31"/>
    </row>
  </sheetData>
  <autoFilter ref="V2:X4">
    <sortState ref="V3:X6">
      <sortCondition descending="1" ref="W14:W18"/>
    </sortState>
  </autoFilter>
  <pageMargins left="0.7" right="0.7" top="0.75" bottom="0.75" header="0.3" footer="0.3"/>
  <pageSetup paperSize="3" scale="54" fitToHeight="0" orientation="landscape" r:id="rId1"/>
  <colBreaks count="1" manualBreakCount="1">
    <brk id="16" max="1048575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tabSelected="1" view="pageBreakPreview" topLeftCell="D4" zoomScale="70" zoomScaleNormal="70" zoomScaleSheetLayoutView="70" zoomScalePageLayoutView="55" workbookViewId="0">
      <selection activeCell="T15" sqref="T15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x14ac:dyDescent="0.25">
      <c r="A4" s="25" t="s">
        <v>2</v>
      </c>
      <c r="B4" s="24" t="s">
        <v>6</v>
      </c>
      <c r="C4" s="24" t="s">
        <v>7</v>
      </c>
      <c r="D4" s="24" t="s">
        <v>12</v>
      </c>
      <c r="E4" s="22" t="s">
        <v>13</v>
      </c>
      <c r="F4" s="22" t="s">
        <v>14</v>
      </c>
      <c r="G4" s="24" t="s">
        <v>15</v>
      </c>
      <c r="H4" s="37" t="s">
        <v>4</v>
      </c>
      <c r="I4" s="39" t="s">
        <v>8</v>
      </c>
      <c r="J4" s="42"/>
      <c r="K4" s="42"/>
      <c r="L4" s="42"/>
      <c r="M4" s="42"/>
      <c r="N4" s="42"/>
      <c r="O4" s="42"/>
      <c r="P4" s="3"/>
    </row>
    <row r="5" spans="1:24" ht="36" customHeight="1" x14ac:dyDescent="0.25">
      <c r="A5" s="143">
        <v>225</v>
      </c>
      <c r="B5" s="95" t="s">
        <v>72</v>
      </c>
      <c r="C5" s="95" t="s">
        <v>73</v>
      </c>
      <c r="D5" s="95">
        <v>1</v>
      </c>
      <c r="E5" s="146">
        <v>2</v>
      </c>
      <c r="F5" s="104">
        <v>6912.87</v>
      </c>
      <c r="G5" s="105">
        <f>D5*F5</f>
        <v>6912.87</v>
      </c>
      <c r="H5" s="106">
        <f>SUM(G5)</f>
        <v>6912.87</v>
      </c>
      <c r="I5" s="144">
        <f>H5+H6</f>
        <v>13539.54</v>
      </c>
      <c r="J5" s="42"/>
      <c r="K5" s="42"/>
      <c r="L5" s="42"/>
      <c r="M5" s="42"/>
      <c r="N5" s="42"/>
      <c r="O5" s="42"/>
      <c r="P5" s="3"/>
    </row>
    <row r="6" spans="1:24" s="1" customFormat="1" ht="20.100000000000001" customHeight="1" x14ac:dyDescent="0.25">
      <c r="A6" s="143"/>
      <c r="B6" s="95" t="s">
        <v>50</v>
      </c>
      <c r="C6" s="95" t="s">
        <v>52</v>
      </c>
      <c r="D6" s="95">
        <v>1</v>
      </c>
      <c r="E6" s="140"/>
      <c r="F6" s="104">
        <v>6626.67</v>
      </c>
      <c r="G6" s="105">
        <f>D6*F6</f>
        <v>6626.67</v>
      </c>
      <c r="H6" s="106">
        <f>SUM(G6)</f>
        <v>6626.67</v>
      </c>
      <c r="I6" s="145"/>
      <c r="J6" s="43"/>
      <c r="K6" s="43"/>
      <c r="L6" s="43"/>
      <c r="M6" s="43"/>
      <c r="N6" s="43"/>
      <c r="O6" s="43"/>
      <c r="P6" s="4"/>
      <c r="T6" s="2"/>
      <c r="V6" s="1" t="s">
        <v>2</v>
      </c>
      <c r="W6" s="1" t="s">
        <v>8</v>
      </c>
      <c r="X6" s="1" t="s">
        <v>3</v>
      </c>
    </row>
    <row r="7" spans="1:24" s="1" customFormat="1" ht="20.100000000000001" customHeight="1" x14ac:dyDescent="0.25">
      <c r="A7" s="137" t="s">
        <v>62</v>
      </c>
      <c r="B7" s="91" t="s">
        <v>76</v>
      </c>
      <c r="C7" s="91" t="s">
        <v>74</v>
      </c>
      <c r="D7" s="109">
        <v>1</v>
      </c>
      <c r="E7" s="139">
        <v>2</v>
      </c>
      <c r="F7" s="100">
        <v>4255.63</v>
      </c>
      <c r="G7" s="93">
        <f t="shared" ref="G7:G15" si="0">D7*F7</f>
        <v>4255.63</v>
      </c>
      <c r="H7" s="106">
        <f>SUM(G7)</f>
        <v>4255.63</v>
      </c>
      <c r="I7" s="147">
        <f>H7+H8</f>
        <v>9133.23</v>
      </c>
      <c r="J7" s="53"/>
      <c r="K7" s="43"/>
      <c r="L7" s="43"/>
      <c r="M7" s="43"/>
      <c r="N7" s="43"/>
      <c r="O7" s="43"/>
      <c r="P7" s="4"/>
      <c r="S7" s="1" t="s">
        <v>20</v>
      </c>
      <c r="T7" s="2">
        <v>7965.0936259999999</v>
      </c>
      <c r="W7" s="2" t="e">
        <f>#REF!</f>
        <v>#REF!</v>
      </c>
    </row>
    <row r="8" spans="1:24" s="1" customFormat="1" ht="20.100000000000001" customHeight="1" thickBot="1" x14ac:dyDescent="0.3">
      <c r="A8" s="138"/>
      <c r="B8" s="95" t="s">
        <v>25</v>
      </c>
      <c r="C8" s="95" t="s">
        <v>75</v>
      </c>
      <c r="D8" s="110">
        <v>1</v>
      </c>
      <c r="E8" s="140"/>
      <c r="F8" s="100">
        <v>4877.6000000000004</v>
      </c>
      <c r="G8" s="98">
        <f>D8*F8</f>
        <v>4877.6000000000004</v>
      </c>
      <c r="H8" s="106">
        <f>SUM(G8)</f>
        <v>4877.6000000000004</v>
      </c>
      <c r="I8" s="148"/>
      <c r="J8" s="43"/>
      <c r="K8" s="43"/>
      <c r="L8" s="43"/>
      <c r="M8" s="43"/>
      <c r="N8" s="43"/>
      <c r="O8" s="43"/>
      <c r="P8" s="4"/>
      <c r="S8" s="1" t="s">
        <v>22</v>
      </c>
      <c r="T8" s="2">
        <v>19781.479956000003</v>
      </c>
      <c r="V8" s="1" t="s">
        <v>1</v>
      </c>
      <c r="W8" s="2">
        <f>I7</f>
        <v>9133.23</v>
      </c>
      <c r="X8" s="1">
        <f>E7</f>
        <v>2</v>
      </c>
    </row>
    <row r="9" spans="1:24" s="1" customFormat="1" ht="20.100000000000001" customHeight="1" thickBot="1" x14ac:dyDescent="0.3">
      <c r="A9" s="101" t="s">
        <v>61</v>
      </c>
      <c r="B9" s="95" t="s">
        <v>78</v>
      </c>
      <c r="C9" s="95" t="s">
        <v>79</v>
      </c>
      <c r="D9" s="95">
        <v>1</v>
      </c>
      <c r="E9" s="110">
        <v>1</v>
      </c>
      <c r="F9" s="97">
        <v>2797.29</v>
      </c>
      <c r="G9" s="98">
        <f t="shared" ref="G9" si="1">D9*F9</f>
        <v>2797.29</v>
      </c>
      <c r="H9" s="99">
        <f>SUM(G9)</f>
        <v>2797.29</v>
      </c>
      <c r="I9" s="102">
        <f>H9</f>
        <v>2797.29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thickBot="1" x14ac:dyDescent="0.3">
      <c r="A10" s="101" t="s">
        <v>77</v>
      </c>
      <c r="B10" s="95" t="s">
        <v>80</v>
      </c>
      <c r="C10" s="95" t="s">
        <v>81</v>
      </c>
      <c r="D10" s="95">
        <v>1</v>
      </c>
      <c r="E10" s="110">
        <v>1</v>
      </c>
      <c r="F10" s="97">
        <v>4692.08</v>
      </c>
      <c r="G10" s="98">
        <f t="shared" si="0"/>
        <v>4692.08</v>
      </c>
      <c r="H10" s="99">
        <f>SUM(G10:G14)</f>
        <v>4692.08</v>
      </c>
      <c r="I10" s="102">
        <f>H10</f>
        <v>4692.08</v>
      </c>
      <c r="J10" s="43"/>
      <c r="K10" s="43"/>
      <c r="L10" s="43"/>
      <c r="M10" s="43"/>
      <c r="N10" s="43"/>
      <c r="O10" s="43"/>
      <c r="P10" s="4"/>
      <c r="S10" s="1" t="s">
        <v>53</v>
      </c>
      <c r="T10" s="2">
        <v>34817.978563999997</v>
      </c>
    </row>
    <row r="11" spans="1:24" ht="15.75" thickBot="1" x14ac:dyDescent="0.3">
      <c r="A11" s="108"/>
      <c r="B11" s="95"/>
      <c r="C11" s="95"/>
      <c r="D11" s="95"/>
      <c r="E11" s="110"/>
      <c r="F11" s="97"/>
      <c r="G11" s="98">
        <f t="shared" si="0"/>
        <v>0</v>
      </c>
      <c r="H11" s="99">
        <f>SUM(G11:G15)</f>
        <v>0</v>
      </c>
      <c r="I11" s="102">
        <f>H11*B21</f>
        <v>0</v>
      </c>
      <c r="J11" s="42"/>
      <c r="K11" s="42"/>
      <c r="L11" s="42"/>
      <c r="M11" s="42"/>
      <c r="N11" s="42"/>
      <c r="O11" s="42"/>
      <c r="P11" s="3"/>
      <c r="S11" s="1" t="s">
        <v>54</v>
      </c>
      <c r="T11" s="2">
        <v>13170.755184</v>
      </c>
    </row>
    <row r="12" spans="1:24" ht="15.75" thickBot="1" x14ac:dyDescent="0.3">
      <c r="A12" s="29"/>
      <c r="B12" s="8"/>
      <c r="C12" s="8"/>
      <c r="D12" s="107"/>
      <c r="E12" s="59"/>
      <c r="F12" s="34"/>
      <c r="G12" s="86">
        <f t="shared" si="0"/>
        <v>0</v>
      </c>
      <c r="H12" s="60">
        <f>SUM(G12:G16)</f>
        <v>0</v>
      </c>
      <c r="I12" s="61">
        <f>H12*B22</f>
        <v>0</v>
      </c>
      <c r="J12" s="42"/>
      <c r="K12" s="42"/>
      <c r="L12" s="42"/>
      <c r="M12" s="42"/>
      <c r="N12" s="42"/>
      <c r="O12" s="42"/>
      <c r="P12" s="3"/>
      <c r="S12" s="1" t="s">
        <v>58</v>
      </c>
      <c r="T12" s="2">
        <v>0</v>
      </c>
    </row>
    <row r="13" spans="1:24" ht="15.75" thickBot="1" x14ac:dyDescent="0.3">
      <c r="A13" s="90"/>
      <c r="B13" s="78"/>
      <c r="C13" s="8"/>
      <c r="D13" s="107"/>
      <c r="E13" s="59"/>
      <c r="F13" s="34"/>
      <c r="G13" s="86"/>
      <c r="H13" s="60"/>
      <c r="I13" s="61"/>
      <c r="J13" s="42"/>
      <c r="K13" s="42"/>
      <c r="L13" s="42"/>
      <c r="M13" s="42"/>
      <c r="N13" s="42"/>
      <c r="O13" s="42"/>
      <c r="P13" s="3"/>
      <c r="S13" s="1" t="s">
        <v>59</v>
      </c>
      <c r="T13" s="2">
        <v>6156.2437420000006</v>
      </c>
    </row>
    <row r="14" spans="1:24" ht="15.75" thickBot="1" x14ac:dyDescent="0.3">
      <c r="A14" s="77"/>
      <c r="B14" s="78"/>
      <c r="C14" s="8"/>
      <c r="D14" s="8"/>
      <c r="E14" s="59"/>
      <c r="F14" s="8"/>
      <c r="G14" s="86">
        <f t="shared" si="0"/>
        <v>0</v>
      </c>
      <c r="H14" s="60">
        <f t="shared" ref="H14" si="2">SUM(G14:G17)</f>
        <v>0</v>
      </c>
      <c r="I14" s="61">
        <f t="shared" ref="I14" si="3">H14*B23</f>
        <v>0</v>
      </c>
      <c r="J14" s="42"/>
      <c r="K14" s="42"/>
      <c r="L14" s="42"/>
      <c r="M14" s="42"/>
      <c r="N14" s="42"/>
      <c r="O14" s="42"/>
      <c r="P14" s="3"/>
      <c r="S14" s="1" t="s">
        <v>60</v>
      </c>
      <c r="T14" s="88">
        <v>28429.342323999997</v>
      </c>
    </row>
    <row r="15" spans="1:24" ht="15.75" thickBot="1" x14ac:dyDescent="0.3">
      <c r="A15" s="79" t="s">
        <v>5</v>
      </c>
      <c r="B15" s="80">
        <v>16.9954</v>
      </c>
      <c r="C15" s="76"/>
      <c r="D15" s="15"/>
      <c r="E15" s="15"/>
      <c r="F15" s="16"/>
      <c r="G15" s="87">
        <f t="shared" si="0"/>
        <v>0</v>
      </c>
      <c r="H15" s="63" t="s">
        <v>11</v>
      </c>
      <c r="I15" s="64">
        <f>SUM(I5:I14)</f>
        <v>30162.14</v>
      </c>
      <c r="J15" s="42"/>
      <c r="K15" s="42"/>
      <c r="L15" s="42"/>
      <c r="M15" s="42"/>
      <c r="N15" s="42"/>
      <c r="O15" s="42"/>
      <c r="P15" s="3"/>
      <c r="S15" s="1" t="s">
        <v>71</v>
      </c>
      <c r="T15" s="88">
        <f>I15</f>
        <v>30162.14</v>
      </c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3"/>
      <c r="F19" s="43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5"/>
      <c r="F23" s="45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16" x14ac:dyDescent="0.25">
      <c r="I48" s="31"/>
    </row>
  </sheetData>
  <autoFilter ref="V6:X8">
    <sortState ref="V3:X6">
      <sortCondition descending="1" ref="W14:W18"/>
    </sortState>
  </autoFilter>
  <mergeCells count="7">
    <mergeCell ref="C1:J2"/>
    <mergeCell ref="A5:A6"/>
    <mergeCell ref="E5:E6"/>
    <mergeCell ref="I5:I6"/>
    <mergeCell ref="A7:A8"/>
    <mergeCell ref="E7:E8"/>
    <mergeCell ref="I7:I8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view="pageBreakPreview" zoomScale="55" zoomScaleNormal="70" zoomScaleSheetLayoutView="55" zoomScalePageLayoutView="55" workbookViewId="0">
      <selection activeCell="P43" sqref="P43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6" max="6" width="11.42578125" customWidth="1"/>
    <col min="7" max="7" width="15.28515625" customWidth="1"/>
    <col min="8" max="8" width="13.7109375" customWidth="1"/>
    <col min="9" max="9" width="20" customWidth="1"/>
    <col min="12" max="12" width="14.28515625" customWidth="1"/>
    <col min="20" max="20" width="15.85546875" customWidth="1"/>
    <col min="23" max="23" width="15.5703125" customWidth="1"/>
  </cols>
  <sheetData>
    <row r="1" spans="1:24" ht="36" customHeight="1" thickBot="1" x14ac:dyDescent="0.3">
      <c r="A1" s="25" t="s">
        <v>2</v>
      </c>
      <c r="B1" s="21" t="s">
        <v>6</v>
      </c>
      <c r="C1" s="21" t="s">
        <v>7</v>
      </c>
      <c r="D1" s="24" t="s">
        <v>12</v>
      </c>
      <c r="E1" s="22" t="s">
        <v>13</v>
      </c>
      <c r="F1" s="22" t="s">
        <v>14</v>
      </c>
      <c r="G1" s="24" t="s">
        <v>15</v>
      </c>
      <c r="H1" s="24" t="s">
        <v>4</v>
      </c>
      <c r="I1" s="28" t="s">
        <v>8</v>
      </c>
      <c r="J1" s="3"/>
      <c r="K1" s="3"/>
      <c r="L1" s="3"/>
      <c r="M1" s="3"/>
      <c r="N1" s="3"/>
      <c r="O1" s="3"/>
      <c r="P1" s="3"/>
    </row>
    <row r="2" spans="1:24" s="1" customFormat="1" ht="20.100000000000001" customHeight="1" x14ac:dyDescent="0.25">
      <c r="A2" s="30" t="s">
        <v>29</v>
      </c>
      <c r="B2" s="8" t="s">
        <v>23</v>
      </c>
      <c r="C2" s="8" t="s">
        <v>24</v>
      </c>
      <c r="D2" s="8">
        <v>1</v>
      </c>
      <c r="E2" s="9">
        <v>1</v>
      </c>
      <c r="F2" s="9">
        <v>434.26</v>
      </c>
      <c r="G2" s="26">
        <f>F2</f>
        <v>434.26</v>
      </c>
      <c r="H2" s="27">
        <f>G2</f>
        <v>434.26</v>
      </c>
      <c r="I2" s="27">
        <f>(H2*B$11)</f>
        <v>7635.4198759999999</v>
      </c>
      <c r="J2" s="4"/>
      <c r="K2" s="4"/>
      <c r="L2" s="4"/>
      <c r="M2" s="4"/>
      <c r="N2" s="4"/>
      <c r="O2" s="4"/>
      <c r="P2" s="4"/>
      <c r="S2" s="1" t="s">
        <v>9</v>
      </c>
      <c r="T2" s="2">
        <v>37569.662007999999</v>
      </c>
      <c r="V2" s="1" t="s">
        <v>2</v>
      </c>
      <c r="W2" s="1" t="s">
        <v>8</v>
      </c>
      <c r="X2" s="1" t="s">
        <v>3</v>
      </c>
    </row>
    <row r="3" spans="1:24" s="1" customFormat="1" ht="20.100000000000001" customHeight="1" x14ac:dyDescent="0.25">
      <c r="A3" s="29" t="s">
        <v>30</v>
      </c>
      <c r="B3" s="8" t="s">
        <v>25</v>
      </c>
      <c r="C3" s="8" t="s">
        <v>26</v>
      </c>
      <c r="D3" s="9">
        <v>1</v>
      </c>
      <c r="E3" s="8">
        <v>1</v>
      </c>
      <c r="F3" s="8">
        <v>296.38</v>
      </c>
      <c r="G3" s="26">
        <f t="shared" ref="G3:G8" si="0">F3</f>
        <v>296.38</v>
      </c>
      <c r="H3" s="27">
        <f t="shared" ref="H3:H10" si="1">G3</f>
        <v>296.38</v>
      </c>
      <c r="I3" s="27">
        <f>(H3*B$11)</f>
        <v>5211.1309879999999</v>
      </c>
      <c r="J3" s="4"/>
      <c r="K3" s="4"/>
      <c r="L3" s="4"/>
      <c r="M3" s="4"/>
      <c r="N3" s="4"/>
      <c r="O3" s="4"/>
      <c r="P3" s="4"/>
      <c r="S3" s="1" t="s">
        <v>20</v>
      </c>
      <c r="T3" s="2">
        <v>7965.0936259999999</v>
      </c>
      <c r="W3" s="2" t="e">
        <f>#REF!</f>
        <v>#REF!</v>
      </c>
    </row>
    <row r="4" spans="1:24" s="1" customFormat="1" ht="20.100000000000001" customHeight="1" x14ac:dyDescent="0.25">
      <c r="A4" s="29" t="s">
        <v>31</v>
      </c>
      <c r="B4" s="8" t="s">
        <v>27</v>
      </c>
      <c r="C4" s="8" t="s">
        <v>28</v>
      </c>
      <c r="D4" s="9">
        <v>1</v>
      </c>
      <c r="E4" s="8">
        <v>1</v>
      </c>
      <c r="F4" s="23">
        <v>394.42</v>
      </c>
      <c r="G4" s="26">
        <f t="shared" si="0"/>
        <v>394.42</v>
      </c>
      <c r="H4" s="27">
        <f t="shared" si="1"/>
        <v>394.42</v>
      </c>
      <c r="I4" s="13">
        <f t="shared" ref="I4:I10" si="2">(H4*B$11)</f>
        <v>6934.9290920000003</v>
      </c>
      <c r="J4" s="4"/>
      <c r="K4" s="4"/>
      <c r="L4" s="4"/>
      <c r="M4" s="4"/>
      <c r="N4" s="4"/>
      <c r="O4" s="4"/>
      <c r="P4" s="4"/>
      <c r="S4" s="1" t="s">
        <v>22</v>
      </c>
      <c r="T4" s="2">
        <v>19781.479956000003</v>
      </c>
      <c r="V4" s="1" t="s">
        <v>1</v>
      </c>
      <c r="W4" s="2">
        <f t="shared" ref="W4:W5" si="3">I3</f>
        <v>5211.1309879999999</v>
      </c>
      <c r="X4" s="1">
        <f t="shared" ref="X4:X5" si="4">E3</f>
        <v>1</v>
      </c>
    </row>
    <row r="5" spans="1:24" s="1" customFormat="1" ht="20.100000000000001" customHeight="1" x14ac:dyDescent="0.25">
      <c r="A5" s="29"/>
      <c r="B5" s="8"/>
      <c r="C5" s="8"/>
      <c r="D5" s="8"/>
      <c r="E5" s="8"/>
      <c r="F5" s="8"/>
      <c r="G5" s="26">
        <f t="shared" si="0"/>
        <v>0</v>
      </c>
      <c r="H5" s="27">
        <f t="shared" si="1"/>
        <v>0</v>
      </c>
      <c r="I5" s="13">
        <f t="shared" si="2"/>
        <v>0</v>
      </c>
      <c r="J5" s="4"/>
      <c r="K5" s="4"/>
      <c r="L5" s="4"/>
      <c r="M5" s="4"/>
      <c r="N5" s="4"/>
      <c r="O5" s="4"/>
      <c r="P5" s="4"/>
      <c r="T5" s="2"/>
      <c r="V5" s="1" t="s">
        <v>10</v>
      </c>
      <c r="W5" s="2">
        <f t="shared" si="3"/>
        <v>6934.9290920000003</v>
      </c>
      <c r="X5" s="1">
        <f t="shared" si="4"/>
        <v>1</v>
      </c>
    </row>
    <row r="6" spans="1:24" s="1" customFormat="1" ht="20.100000000000001" hidden="1" customHeight="1" x14ac:dyDescent="0.25">
      <c r="A6" s="29"/>
      <c r="B6" s="8"/>
      <c r="C6" s="8"/>
      <c r="D6" s="8"/>
      <c r="E6" s="8"/>
      <c r="F6" s="8"/>
      <c r="G6" s="26">
        <f t="shared" si="0"/>
        <v>0</v>
      </c>
      <c r="H6" s="27">
        <f t="shared" si="1"/>
        <v>0</v>
      </c>
      <c r="I6" s="13">
        <f t="shared" si="2"/>
        <v>0</v>
      </c>
      <c r="J6" s="4"/>
      <c r="K6" s="4"/>
      <c r="L6" s="4"/>
      <c r="M6" s="4"/>
      <c r="N6" s="4"/>
      <c r="O6" s="4"/>
      <c r="P6" s="4"/>
      <c r="T6" s="2"/>
    </row>
    <row r="7" spans="1:24" s="1" customFormat="1" ht="20.100000000000001" hidden="1" customHeight="1" x14ac:dyDescent="0.25">
      <c r="A7" s="29"/>
      <c r="B7" s="8"/>
      <c r="C7" s="8"/>
      <c r="D7" s="8"/>
      <c r="E7" s="8"/>
      <c r="F7" s="8"/>
      <c r="G7" s="26">
        <f t="shared" si="0"/>
        <v>0</v>
      </c>
      <c r="H7" s="27">
        <f t="shared" si="1"/>
        <v>0</v>
      </c>
      <c r="I7" s="13">
        <f t="shared" si="2"/>
        <v>0</v>
      </c>
      <c r="J7" s="4"/>
      <c r="K7" s="4"/>
      <c r="L7" s="4"/>
      <c r="M7" s="4"/>
      <c r="N7" s="4"/>
      <c r="O7" s="4"/>
      <c r="P7" s="4"/>
    </row>
    <row r="8" spans="1:24" hidden="1" x14ac:dyDescent="0.25">
      <c r="A8" s="29"/>
      <c r="B8" s="8"/>
      <c r="C8" s="8"/>
      <c r="D8" s="8"/>
      <c r="E8" s="8"/>
      <c r="F8" s="8"/>
      <c r="G8" s="26">
        <f t="shared" si="0"/>
        <v>0</v>
      </c>
      <c r="H8" s="27">
        <f t="shared" si="1"/>
        <v>0</v>
      </c>
      <c r="I8" s="13">
        <f t="shared" si="2"/>
        <v>0</v>
      </c>
      <c r="J8" s="3"/>
      <c r="K8" s="3"/>
      <c r="L8" s="3"/>
      <c r="M8" s="3"/>
      <c r="N8" s="3"/>
      <c r="O8" s="3"/>
      <c r="P8" s="3"/>
    </row>
    <row r="9" spans="1:24" hidden="1" x14ac:dyDescent="0.25">
      <c r="A9" s="29"/>
      <c r="B9" s="8"/>
      <c r="C9" s="8"/>
      <c r="D9" s="9"/>
      <c r="E9" s="8"/>
      <c r="F9" s="23"/>
      <c r="G9" s="11"/>
      <c r="H9" s="27">
        <f t="shared" si="1"/>
        <v>0</v>
      </c>
      <c r="I9" s="13">
        <f t="shared" si="2"/>
        <v>0</v>
      </c>
      <c r="J9" s="3"/>
      <c r="K9" s="3"/>
      <c r="L9" s="3"/>
      <c r="M9" s="3"/>
      <c r="N9" s="3"/>
      <c r="O9" s="3"/>
      <c r="P9" s="3"/>
    </row>
    <row r="10" spans="1:24" ht="15.75" thickBot="1" x14ac:dyDescent="0.3">
      <c r="A10" s="12"/>
      <c r="B10" s="8"/>
      <c r="C10" s="8"/>
      <c r="D10" s="8"/>
      <c r="E10" s="8"/>
      <c r="F10" s="8"/>
      <c r="G10" s="11"/>
      <c r="H10" s="27">
        <f t="shared" si="1"/>
        <v>0</v>
      </c>
      <c r="I10" s="18">
        <f t="shared" si="2"/>
        <v>0</v>
      </c>
      <c r="J10" s="3"/>
      <c r="K10" s="3"/>
      <c r="L10" s="3"/>
      <c r="M10" s="3"/>
      <c r="N10" s="3"/>
      <c r="O10" s="3"/>
      <c r="P10" s="3"/>
    </row>
    <row r="11" spans="1:24" ht="15.75" thickBot="1" x14ac:dyDescent="0.3">
      <c r="A11" s="14" t="s">
        <v>5</v>
      </c>
      <c r="B11" s="15">
        <v>17.582599999999999</v>
      </c>
      <c r="C11" s="15"/>
      <c r="D11" s="15"/>
      <c r="E11" s="15"/>
      <c r="F11" s="16"/>
      <c r="G11" s="16"/>
      <c r="H11" s="19" t="s">
        <v>11</v>
      </c>
      <c r="I11" s="20">
        <f>SUM(I2:I10)</f>
        <v>19781.479956000003</v>
      </c>
      <c r="J11" s="3"/>
      <c r="K11" s="3"/>
      <c r="L11" s="3"/>
      <c r="M11" s="3"/>
      <c r="N11" s="3"/>
      <c r="O11" s="3"/>
      <c r="P11" s="3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4" x14ac:dyDescent="0.25">
      <c r="A15" s="3"/>
      <c r="B15" s="3"/>
      <c r="C15" s="3"/>
      <c r="D15" s="3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4" x14ac:dyDescent="0.25">
      <c r="A16" s="3"/>
      <c r="B16" s="3"/>
      <c r="C16" s="3"/>
      <c r="D16" s="3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7"/>
      <c r="K30" s="7"/>
      <c r="L30" s="7"/>
      <c r="M30" s="7"/>
      <c r="N30" s="7"/>
      <c r="O30" s="7"/>
      <c r="P30" s="7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7"/>
      <c r="K31" s="7"/>
      <c r="L31" s="7"/>
      <c r="M31" s="7"/>
      <c r="N31" s="7"/>
      <c r="O31" s="7"/>
      <c r="P31" s="7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16" x14ac:dyDescent="0.25">
      <c r="I44" s="31"/>
    </row>
  </sheetData>
  <autoFilter ref="V2:X4">
    <sortState ref="V3:X6">
      <sortCondition descending="1" ref="W14:W18"/>
    </sortState>
  </autoFilter>
  <pageMargins left="0.7" right="0.7" top="1.5159090909090909" bottom="0.75" header="0.3" footer="0.3"/>
  <pageSetup paperSize="3" scale="53" fitToHeight="0" orientation="landscape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view="pageBreakPreview" zoomScale="55" zoomScaleNormal="70" zoomScaleSheetLayoutView="55" zoomScalePageLayoutView="55" workbookViewId="0">
      <selection activeCell="I11" sqref="I11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1.42578125" customWidth="1"/>
    <col min="7" max="7" width="15.28515625" customWidth="1"/>
    <col min="8" max="8" width="13.7109375" customWidth="1"/>
    <col min="9" max="9" width="20" customWidth="1"/>
    <col min="12" max="12" width="14.28515625" customWidth="1"/>
    <col min="20" max="20" width="15.85546875" customWidth="1"/>
    <col min="23" max="23" width="15.5703125" customWidth="1"/>
  </cols>
  <sheetData>
    <row r="1" spans="1:24" ht="36" customHeight="1" thickBot="1" x14ac:dyDescent="0.3">
      <c r="A1" s="25" t="s">
        <v>2</v>
      </c>
      <c r="B1" s="21" t="s">
        <v>6</v>
      </c>
      <c r="C1" s="21" t="s">
        <v>7</v>
      </c>
      <c r="D1" s="24" t="s">
        <v>12</v>
      </c>
      <c r="E1" s="22" t="s">
        <v>13</v>
      </c>
      <c r="F1" s="22" t="s">
        <v>14</v>
      </c>
      <c r="G1" s="24" t="s">
        <v>15</v>
      </c>
      <c r="H1" s="24" t="s">
        <v>4</v>
      </c>
      <c r="I1" s="28" t="s">
        <v>8</v>
      </c>
      <c r="J1" s="3"/>
      <c r="K1" s="3"/>
      <c r="L1" s="3"/>
      <c r="M1" s="3"/>
      <c r="N1" s="3"/>
      <c r="O1" s="3"/>
      <c r="P1" s="3"/>
    </row>
    <row r="2" spans="1:24" s="1" customFormat="1" ht="20.100000000000001" customHeight="1" x14ac:dyDescent="0.25">
      <c r="A2" s="111" t="s">
        <v>29</v>
      </c>
      <c r="B2" s="8" t="s">
        <v>18</v>
      </c>
      <c r="C2" s="8" t="s">
        <v>19</v>
      </c>
      <c r="D2" s="8">
        <v>1</v>
      </c>
      <c r="E2" s="9">
        <v>1</v>
      </c>
      <c r="F2" s="32">
        <v>2073.5300000000002</v>
      </c>
      <c r="G2" s="114">
        <f>SUM(F2:F4)</f>
        <v>6220.59</v>
      </c>
      <c r="H2" s="117">
        <f>G2</f>
        <v>6220.59</v>
      </c>
      <c r="I2" s="120">
        <f>H2</f>
        <v>6220.59</v>
      </c>
      <c r="J2" s="4"/>
      <c r="K2" s="4"/>
      <c r="L2" s="4"/>
      <c r="M2" s="4"/>
      <c r="N2" s="4"/>
      <c r="O2" s="4"/>
      <c r="P2" s="4"/>
      <c r="S2" s="1" t="s">
        <v>9</v>
      </c>
      <c r="T2" s="2">
        <v>37569.662007999999</v>
      </c>
      <c r="V2" s="1" t="s">
        <v>2</v>
      </c>
      <c r="W2" s="1" t="s">
        <v>8</v>
      </c>
      <c r="X2" s="1" t="s">
        <v>3</v>
      </c>
    </row>
    <row r="3" spans="1:24" s="1" customFormat="1" ht="20.100000000000001" customHeight="1" x14ac:dyDescent="0.25">
      <c r="A3" s="112"/>
      <c r="B3" s="8" t="s">
        <v>18</v>
      </c>
      <c r="C3" s="8" t="s">
        <v>19</v>
      </c>
      <c r="D3" s="9">
        <v>1</v>
      </c>
      <c r="E3" s="8">
        <v>1</v>
      </c>
      <c r="F3" s="33">
        <v>2073.5300000000002</v>
      </c>
      <c r="G3" s="115"/>
      <c r="H3" s="118"/>
      <c r="I3" s="121"/>
      <c r="J3" s="4"/>
      <c r="K3" s="4"/>
      <c r="L3" s="4"/>
      <c r="M3" s="4"/>
      <c r="N3" s="4"/>
      <c r="O3" s="4"/>
      <c r="P3" s="4"/>
      <c r="S3" s="1" t="s">
        <v>20</v>
      </c>
      <c r="T3" s="2">
        <v>7965.0936259999999</v>
      </c>
      <c r="W3" s="2" t="e">
        <f>#REF!</f>
        <v>#REF!</v>
      </c>
    </row>
    <row r="4" spans="1:24" s="1" customFormat="1" ht="20.100000000000001" customHeight="1" x14ac:dyDescent="0.25">
      <c r="A4" s="113"/>
      <c r="B4" s="8" t="s">
        <v>18</v>
      </c>
      <c r="C4" s="8" t="s">
        <v>19</v>
      </c>
      <c r="D4" s="9">
        <v>1</v>
      </c>
      <c r="E4" s="8">
        <v>1</v>
      </c>
      <c r="F4" s="34">
        <v>2073.5300000000002</v>
      </c>
      <c r="G4" s="116"/>
      <c r="H4" s="119"/>
      <c r="I4" s="122"/>
      <c r="J4" s="4"/>
      <c r="K4" s="4"/>
      <c r="L4" s="4"/>
      <c r="M4" s="4"/>
      <c r="N4" s="4"/>
      <c r="O4" s="4"/>
      <c r="P4" s="4"/>
      <c r="S4" s="1" t="s">
        <v>22</v>
      </c>
      <c r="T4" s="2">
        <v>19781.479956000003</v>
      </c>
      <c r="V4" s="1" t="s">
        <v>1</v>
      </c>
      <c r="W4" s="2">
        <f t="shared" ref="W4:W5" si="0">I3</f>
        <v>0</v>
      </c>
      <c r="X4" s="1">
        <f t="shared" ref="X4:X5" si="1">E3</f>
        <v>1</v>
      </c>
    </row>
    <row r="5" spans="1:24" s="1" customFormat="1" ht="20.100000000000001" customHeight="1" x14ac:dyDescent="0.25">
      <c r="A5" s="29" t="s">
        <v>33</v>
      </c>
      <c r="B5" s="8" t="s">
        <v>32</v>
      </c>
      <c r="C5" s="8" t="s">
        <v>34</v>
      </c>
      <c r="D5" s="8">
        <v>1</v>
      </c>
      <c r="E5" s="8">
        <v>1</v>
      </c>
      <c r="F5" s="33">
        <v>3194.76</v>
      </c>
      <c r="G5" s="26">
        <f t="shared" ref="G5:H10" si="2">F5</f>
        <v>3194.76</v>
      </c>
      <c r="H5" s="27">
        <f>G5</f>
        <v>3194.76</v>
      </c>
      <c r="I5" s="13">
        <f>H5</f>
        <v>3194.76</v>
      </c>
      <c r="J5" s="4"/>
      <c r="K5" s="4"/>
      <c r="L5" s="4"/>
      <c r="M5" s="4"/>
      <c r="N5" s="4"/>
      <c r="O5" s="4"/>
      <c r="P5" s="4"/>
      <c r="S5" s="1" t="s">
        <v>35</v>
      </c>
      <c r="T5" s="2">
        <f>I11</f>
        <v>9415.35</v>
      </c>
      <c r="V5" s="1" t="s">
        <v>10</v>
      </c>
      <c r="W5" s="2">
        <f t="shared" si="0"/>
        <v>0</v>
      </c>
      <c r="X5" s="1">
        <f t="shared" si="1"/>
        <v>1</v>
      </c>
    </row>
    <row r="6" spans="1:24" s="1" customFormat="1" ht="20.100000000000001" hidden="1" customHeight="1" x14ac:dyDescent="0.25">
      <c r="A6" s="29"/>
      <c r="B6" s="8"/>
      <c r="C6" s="8"/>
      <c r="D6" s="8"/>
      <c r="E6" s="8"/>
      <c r="F6" s="8"/>
      <c r="G6" s="26">
        <f t="shared" si="2"/>
        <v>0</v>
      </c>
      <c r="H6" s="27">
        <f t="shared" si="2"/>
        <v>0</v>
      </c>
      <c r="I6" s="13">
        <f t="shared" ref="I6:I10" si="3">(H6*B$11)</f>
        <v>0</v>
      </c>
      <c r="J6" s="4"/>
      <c r="K6" s="4"/>
      <c r="L6" s="4"/>
      <c r="M6" s="4"/>
      <c r="N6" s="4"/>
      <c r="O6" s="4"/>
      <c r="P6" s="4"/>
      <c r="T6" s="2"/>
    </row>
    <row r="7" spans="1:24" s="1" customFormat="1" ht="20.100000000000001" hidden="1" customHeight="1" x14ac:dyDescent="0.25">
      <c r="A7" s="29"/>
      <c r="B7" s="8"/>
      <c r="C7" s="8"/>
      <c r="D7" s="8"/>
      <c r="E7" s="8"/>
      <c r="F7" s="8"/>
      <c r="G7" s="26">
        <f t="shared" si="2"/>
        <v>0</v>
      </c>
      <c r="H7" s="27">
        <f t="shared" si="2"/>
        <v>0</v>
      </c>
      <c r="I7" s="13">
        <f t="shared" si="3"/>
        <v>0</v>
      </c>
      <c r="J7" s="4"/>
      <c r="K7" s="4"/>
      <c r="L7" s="4"/>
      <c r="M7" s="4"/>
      <c r="N7" s="4"/>
      <c r="O7" s="4"/>
      <c r="P7" s="4"/>
    </row>
    <row r="8" spans="1:24" hidden="1" x14ac:dyDescent="0.25">
      <c r="A8" s="29"/>
      <c r="B8" s="8"/>
      <c r="C8" s="8"/>
      <c r="D8" s="8"/>
      <c r="E8" s="8"/>
      <c r="F8" s="8"/>
      <c r="G8" s="26">
        <f t="shared" si="2"/>
        <v>0</v>
      </c>
      <c r="H8" s="27">
        <f t="shared" si="2"/>
        <v>0</v>
      </c>
      <c r="I8" s="13">
        <f t="shared" si="3"/>
        <v>0</v>
      </c>
      <c r="J8" s="3"/>
      <c r="K8" s="3"/>
      <c r="L8" s="3"/>
      <c r="M8" s="3"/>
      <c r="N8" s="3"/>
      <c r="O8" s="3"/>
      <c r="P8" s="3"/>
    </row>
    <row r="9" spans="1:24" hidden="1" x14ac:dyDescent="0.25">
      <c r="A9" s="29"/>
      <c r="B9" s="8"/>
      <c r="C9" s="8"/>
      <c r="D9" s="9"/>
      <c r="E9" s="8"/>
      <c r="F9" s="23"/>
      <c r="G9" s="11"/>
      <c r="H9" s="27">
        <f t="shared" si="2"/>
        <v>0</v>
      </c>
      <c r="I9" s="13">
        <f t="shared" si="3"/>
        <v>0</v>
      </c>
      <c r="J9" s="3"/>
      <c r="K9" s="3"/>
      <c r="L9" s="3"/>
      <c r="M9" s="3"/>
      <c r="N9" s="3"/>
      <c r="O9" s="3"/>
      <c r="P9" s="3"/>
    </row>
    <row r="10" spans="1:24" ht="15.75" thickBot="1" x14ac:dyDescent="0.3">
      <c r="A10" s="12"/>
      <c r="B10" s="8"/>
      <c r="C10" s="8"/>
      <c r="D10" s="8"/>
      <c r="E10" s="8"/>
      <c r="F10" s="8"/>
      <c r="G10" s="11"/>
      <c r="H10" s="27">
        <f t="shared" si="2"/>
        <v>0</v>
      </c>
      <c r="I10" s="18">
        <f t="shared" si="3"/>
        <v>0</v>
      </c>
      <c r="J10" s="3"/>
      <c r="K10" s="3"/>
      <c r="L10" s="3"/>
      <c r="M10" s="3"/>
      <c r="N10" s="3"/>
      <c r="O10" s="3"/>
      <c r="P10" s="3"/>
    </row>
    <row r="11" spans="1:24" ht="15.75" thickBot="1" x14ac:dyDescent="0.3">
      <c r="A11" s="14" t="s">
        <v>5</v>
      </c>
      <c r="B11" s="15">
        <v>17.582599999999999</v>
      </c>
      <c r="C11" s="15"/>
      <c r="D11" s="15"/>
      <c r="E11" s="15"/>
      <c r="F11" s="16"/>
      <c r="G11" s="16"/>
      <c r="H11" s="19" t="s">
        <v>11</v>
      </c>
      <c r="I11" s="20">
        <f>SUM(I2:I10)</f>
        <v>9415.35</v>
      </c>
      <c r="J11" s="3"/>
      <c r="K11" s="3"/>
      <c r="L11" s="3"/>
      <c r="M11" s="3"/>
      <c r="N11" s="3"/>
      <c r="O11" s="3"/>
      <c r="P11" s="3"/>
    </row>
    <row r="12" spans="1:2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2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2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24" x14ac:dyDescent="0.25">
      <c r="A15" s="3"/>
      <c r="B15" s="3"/>
      <c r="C15" s="3"/>
      <c r="D15" s="3"/>
      <c r="E15" s="4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24" x14ac:dyDescent="0.25">
      <c r="A16" s="3"/>
      <c r="B16" s="3"/>
      <c r="C16" s="3"/>
      <c r="D16" s="3"/>
      <c r="E16" s="5"/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s="3"/>
      <c r="B17" s="3"/>
      <c r="C17" s="3"/>
      <c r="D17" s="3"/>
      <c r="E17" s="5"/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s="3"/>
      <c r="B18" s="3"/>
      <c r="C18" s="3"/>
      <c r="D18" s="3"/>
      <c r="E18" s="5"/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s="3"/>
      <c r="B19" s="3"/>
      <c r="C19" s="3"/>
      <c r="D19" s="3"/>
      <c r="E19" s="5"/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5">
      <c r="A30" s="3"/>
      <c r="B30" s="3"/>
      <c r="C30" s="3"/>
      <c r="D30" s="3"/>
      <c r="E30" s="3"/>
      <c r="F30" s="3"/>
      <c r="G30" s="3"/>
      <c r="H30" s="3"/>
      <c r="I30" s="3"/>
      <c r="J30" s="7"/>
      <c r="K30" s="7"/>
      <c r="L30" s="7"/>
      <c r="M30" s="7"/>
      <c r="N30" s="7"/>
      <c r="O30" s="7"/>
      <c r="P30" s="7"/>
    </row>
    <row r="31" spans="1:16" x14ac:dyDescent="0.25">
      <c r="A31" s="3"/>
      <c r="B31" s="3"/>
      <c r="C31" s="3"/>
      <c r="D31" s="3"/>
      <c r="E31" s="3"/>
      <c r="F31" s="3"/>
      <c r="G31" s="3"/>
      <c r="H31" s="3"/>
      <c r="I31" s="3"/>
      <c r="J31" s="7"/>
      <c r="K31" s="7"/>
      <c r="L31" s="7"/>
      <c r="M31" s="7"/>
      <c r="N31" s="7"/>
      <c r="O31" s="7"/>
      <c r="P31" s="7"/>
    </row>
    <row r="32" spans="1:16" x14ac:dyDescent="0.25">
      <c r="A32" s="3"/>
      <c r="B32" s="3"/>
      <c r="C32" s="3"/>
      <c r="D32" s="3"/>
      <c r="E32" s="3"/>
      <c r="F32" s="3"/>
      <c r="G32" s="3"/>
      <c r="H32" s="3"/>
      <c r="I32" s="3"/>
      <c r="J32" s="7"/>
      <c r="K32" s="7"/>
      <c r="L32" s="7"/>
      <c r="M32" s="7"/>
      <c r="N32" s="7"/>
      <c r="O32" s="7"/>
      <c r="P32" s="7"/>
    </row>
    <row r="33" spans="1:16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16" x14ac:dyDescent="0.25">
      <c r="A42" s="7"/>
      <c r="B42" s="7"/>
      <c r="C42" s="7"/>
      <c r="D42" s="7"/>
      <c r="E42" s="7"/>
      <c r="F42" s="7"/>
      <c r="G42" s="7"/>
      <c r="H42" s="7"/>
      <c r="I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</row>
    <row r="44" spans="1:16" x14ac:dyDescent="0.25">
      <c r="I44" s="31"/>
    </row>
  </sheetData>
  <autoFilter ref="V2:X4">
    <sortState ref="V3:X6">
      <sortCondition descending="1" ref="W14:W18"/>
    </sortState>
  </autoFilter>
  <mergeCells count="4">
    <mergeCell ref="A2:A4"/>
    <mergeCell ref="G2:G4"/>
    <mergeCell ref="H2:H4"/>
    <mergeCell ref="I2:I4"/>
  </mergeCells>
  <pageMargins left="0.70866141732283472" right="0.70866141732283472" top="1.5354330708661419" bottom="0.74803149606299213" header="0.31496062992125984" footer="0.31496062992125984"/>
  <pageSetup paperSize="3" scale="85" fitToHeight="0" orientation="landscape" r:id="rId1"/>
  <colBreaks count="1" manualBreakCount="1">
    <brk id="16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view="pageBreakPreview" zoomScale="70" zoomScaleNormal="70" zoomScaleSheetLayoutView="70" zoomScalePageLayoutView="55" workbookViewId="0">
      <selection activeCell="D5" sqref="D5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1.425781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thickBot="1" x14ac:dyDescent="0.3">
      <c r="A4" s="25" t="s">
        <v>2</v>
      </c>
      <c r="B4" s="21" t="s">
        <v>6</v>
      </c>
      <c r="C4" s="21" t="s">
        <v>7</v>
      </c>
      <c r="D4" s="24" t="s">
        <v>12</v>
      </c>
      <c r="E4" s="22" t="s">
        <v>13</v>
      </c>
      <c r="F4" s="22" t="s">
        <v>14</v>
      </c>
      <c r="G4" s="24" t="s">
        <v>15</v>
      </c>
      <c r="H4" s="37" t="s">
        <v>4</v>
      </c>
      <c r="I4" s="39" t="s">
        <v>8</v>
      </c>
      <c r="J4" s="42"/>
      <c r="K4" s="42"/>
      <c r="L4" s="42"/>
      <c r="M4" s="42"/>
      <c r="N4" s="42"/>
      <c r="O4" s="42"/>
      <c r="P4" s="3"/>
    </row>
    <row r="5" spans="1:24" s="1" customFormat="1" ht="20.100000000000001" customHeight="1" x14ac:dyDescent="0.25">
      <c r="A5" s="111" t="s">
        <v>29</v>
      </c>
      <c r="B5" s="8" t="s">
        <v>18</v>
      </c>
      <c r="C5" s="8" t="s">
        <v>19</v>
      </c>
      <c r="D5" s="8">
        <v>1</v>
      </c>
      <c r="E5" s="130">
        <f>SUM(D5:D8)</f>
        <v>6</v>
      </c>
      <c r="F5" s="32">
        <v>2073.5300000000002</v>
      </c>
      <c r="G5" s="36">
        <f>D5*F5</f>
        <v>2073.5300000000002</v>
      </c>
      <c r="H5" s="123">
        <f>SUM(G5:G8)</f>
        <v>11799.3</v>
      </c>
      <c r="I5" s="126">
        <f>H5</f>
        <v>11799.3</v>
      </c>
      <c r="J5" s="43"/>
      <c r="K5" s="43"/>
      <c r="L5" s="43"/>
      <c r="M5" s="43"/>
      <c r="N5" s="43"/>
      <c r="O5" s="43"/>
      <c r="P5" s="4"/>
      <c r="S5" s="1" t="s">
        <v>9</v>
      </c>
      <c r="T5" s="2">
        <v>37569.662007999999</v>
      </c>
      <c r="V5" s="1" t="s">
        <v>2</v>
      </c>
      <c r="W5" s="1" t="s">
        <v>8</v>
      </c>
      <c r="X5" s="1" t="s">
        <v>3</v>
      </c>
    </row>
    <row r="6" spans="1:24" s="1" customFormat="1" ht="20.100000000000001" customHeight="1" x14ac:dyDescent="0.25">
      <c r="A6" s="112"/>
      <c r="B6" s="8" t="s">
        <v>18</v>
      </c>
      <c r="C6" s="8" t="s">
        <v>19</v>
      </c>
      <c r="D6" s="9">
        <v>1</v>
      </c>
      <c r="E6" s="131"/>
      <c r="F6" s="33">
        <v>2073.5300000000002</v>
      </c>
      <c r="G6" s="36">
        <f t="shared" ref="G6:G8" si="0">D6*F6</f>
        <v>2073.5300000000002</v>
      </c>
      <c r="H6" s="124"/>
      <c r="I6" s="127"/>
      <c r="J6" s="43"/>
      <c r="K6" s="43"/>
      <c r="L6" s="43"/>
      <c r="M6" s="43"/>
      <c r="N6" s="43"/>
      <c r="O6" s="43"/>
      <c r="P6" s="4"/>
      <c r="S6" s="1" t="s">
        <v>20</v>
      </c>
      <c r="T6" s="2">
        <v>7965.0936259999999</v>
      </c>
      <c r="W6" s="2" t="e">
        <f>#REF!</f>
        <v>#REF!</v>
      </c>
    </row>
    <row r="7" spans="1:24" s="1" customFormat="1" ht="20.100000000000001" customHeight="1" x14ac:dyDescent="0.25">
      <c r="A7" s="112"/>
      <c r="B7" s="8" t="s">
        <v>37</v>
      </c>
      <c r="C7" s="8" t="s">
        <v>41</v>
      </c>
      <c r="D7" s="9">
        <v>2</v>
      </c>
      <c r="E7" s="131"/>
      <c r="F7" s="34">
        <v>3346.85</v>
      </c>
      <c r="G7" s="36">
        <f t="shared" si="0"/>
        <v>6693.7</v>
      </c>
      <c r="H7" s="124"/>
      <c r="I7" s="127"/>
      <c r="J7" s="43"/>
      <c r="K7" s="43"/>
      <c r="L7" s="43"/>
      <c r="M7" s="43"/>
      <c r="N7" s="43"/>
      <c r="O7" s="43"/>
      <c r="P7" s="4"/>
      <c r="S7" s="1" t="s">
        <v>22</v>
      </c>
      <c r="T7" s="2">
        <v>19781.479956000003</v>
      </c>
      <c r="V7" s="1" t="s">
        <v>1</v>
      </c>
      <c r="W7" s="2">
        <f>I6</f>
        <v>0</v>
      </c>
      <c r="X7" s="1">
        <f>E6</f>
        <v>0</v>
      </c>
    </row>
    <row r="8" spans="1:24" s="1" customFormat="1" ht="20.100000000000001" customHeight="1" x14ac:dyDescent="0.2">
      <c r="A8" s="113"/>
      <c r="B8" s="8" t="s">
        <v>39</v>
      </c>
      <c r="C8" s="8" t="s">
        <v>40</v>
      </c>
      <c r="D8" s="8">
        <v>2</v>
      </c>
      <c r="E8" s="132"/>
      <c r="F8" s="44">
        <v>479.27</v>
      </c>
      <c r="G8" s="36">
        <f t="shared" si="0"/>
        <v>958.54</v>
      </c>
      <c r="H8" s="125"/>
      <c r="I8" s="128"/>
      <c r="J8" s="43"/>
      <c r="K8" s="43"/>
      <c r="L8" s="43"/>
      <c r="M8" s="43"/>
      <c r="N8" s="43"/>
      <c r="O8" s="43"/>
      <c r="P8" s="4"/>
      <c r="S8" s="1" t="s">
        <v>35</v>
      </c>
      <c r="T8" s="2">
        <v>9415.35</v>
      </c>
      <c r="V8" s="1" t="s">
        <v>10</v>
      </c>
      <c r="W8" s="2">
        <f>I7</f>
        <v>0</v>
      </c>
      <c r="X8" s="1">
        <f>E7</f>
        <v>0</v>
      </c>
    </row>
    <row r="9" spans="1:24" s="1" customFormat="1" ht="20.100000000000001" customHeight="1" x14ac:dyDescent="0.25">
      <c r="A9" s="111" t="s">
        <v>36</v>
      </c>
      <c r="B9" s="8" t="s">
        <v>42</v>
      </c>
      <c r="C9" s="8" t="s">
        <v>43</v>
      </c>
      <c r="D9" s="8">
        <v>3</v>
      </c>
      <c r="E9" s="130">
        <f>SUM(D9:D11)</f>
        <v>5</v>
      </c>
      <c r="F9" s="33">
        <v>606.91</v>
      </c>
      <c r="G9" s="26">
        <f>D9*F9</f>
        <v>1820.73</v>
      </c>
      <c r="H9" s="123">
        <f>SUM(G9:G11)</f>
        <v>22711.21</v>
      </c>
      <c r="I9" s="126">
        <f>H9</f>
        <v>22711.21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f>I14</f>
        <v>34510.509999999995</v>
      </c>
    </row>
    <row r="10" spans="1:24" s="1" customFormat="1" ht="20.100000000000001" customHeight="1" x14ac:dyDescent="0.25">
      <c r="A10" s="112"/>
      <c r="B10" s="8" t="s">
        <v>38</v>
      </c>
      <c r="C10" s="8" t="s">
        <v>44</v>
      </c>
      <c r="D10" s="8">
        <v>1</v>
      </c>
      <c r="E10" s="131"/>
      <c r="F10" s="33">
        <v>5519</v>
      </c>
      <c r="G10" s="26">
        <f>F10</f>
        <v>5519</v>
      </c>
      <c r="H10" s="124"/>
      <c r="I10" s="127"/>
      <c r="J10" s="43"/>
      <c r="K10" s="43"/>
      <c r="L10" s="43"/>
      <c r="M10" s="43"/>
      <c r="N10" s="43"/>
      <c r="O10" s="43"/>
      <c r="P10" s="4"/>
    </row>
    <row r="11" spans="1:24" x14ac:dyDescent="0.25">
      <c r="A11" s="113"/>
      <c r="B11" s="8" t="s">
        <v>45</v>
      </c>
      <c r="C11" s="8" t="s">
        <v>46</v>
      </c>
      <c r="D11" s="8">
        <v>1</v>
      </c>
      <c r="E11" s="132"/>
      <c r="F11" s="33">
        <v>15371.48</v>
      </c>
      <c r="G11" s="26">
        <f>F11</f>
        <v>15371.48</v>
      </c>
      <c r="H11" s="125"/>
      <c r="I11" s="128"/>
      <c r="J11" s="42"/>
      <c r="K11" s="42"/>
      <c r="L11" s="42"/>
      <c r="M11" s="42"/>
      <c r="N11" s="42"/>
      <c r="O11" s="42"/>
      <c r="P11" s="3"/>
    </row>
    <row r="12" spans="1:24" x14ac:dyDescent="0.25">
      <c r="A12" s="29"/>
      <c r="B12" s="8"/>
      <c r="C12" s="8"/>
      <c r="D12" s="9"/>
      <c r="E12" s="8"/>
      <c r="F12" s="34"/>
      <c r="G12" s="11"/>
      <c r="H12" s="38">
        <f>G12</f>
        <v>0</v>
      </c>
      <c r="I12" s="40">
        <f>(H12*B$14)</f>
        <v>0</v>
      </c>
      <c r="J12" s="42"/>
      <c r="K12" s="42"/>
      <c r="L12" s="42"/>
      <c r="M12" s="42"/>
      <c r="N12" s="42"/>
      <c r="O12" s="42"/>
      <c r="P12" s="3"/>
    </row>
    <row r="13" spans="1:24" ht="15.75" thickBot="1" x14ac:dyDescent="0.3">
      <c r="A13" s="12"/>
      <c r="B13" s="8"/>
      <c r="C13" s="8"/>
      <c r="D13" s="8"/>
      <c r="E13" s="8"/>
      <c r="F13" s="8"/>
      <c r="G13" s="11"/>
      <c r="H13" s="38">
        <f>G13</f>
        <v>0</v>
      </c>
      <c r="I13" s="41">
        <f>(H13*B$14)</f>
        <v>0</v>
      </c>
      <c r="J13" s="42"/>
      <c r="K13" s="42"/>
      <c r="L13" s="42"/>
      <c r="M13" s="42"/>
      <c r="N13" s="42"/>
      <c r="O13" s="42"/>
      <c r="P13" s="3"/>
    </row>
    <row r="14" spans="1:24" ht="15.75" thickBot="1" x14ac:dyDescent="0.3">
      <c r="A14" s="14" t="s">
        <v>5</v>
      </c>
      <c r="B14" s="15">
        <v>16.9954</v>
      </c>
      <c r="C14" s="15"/>
      <c r="D14" s="15"/>
      <c r="E14" s="15"/>
      <c r="F14" s="16"/>
      <c r="G14" s="16"/>
      <c r="H14" s="19" t="s">
        <v>11</v>
      </c>
      <c r="I14" s="20">
        <f>SUM(I5:I13)</f>
        <v>34510.509999999995</v>
      </c>
      <c r="J14" s="42"/>
      <c r="K14" s="42"/>
      <c r="L14" s="42"/>
      <c r="M14" s="42"/>
      <c r="N14" s="42"/>
      <c r="O14" s="42"/>
      <c r="P14" s="3"/>
    </row>
    <row r="15" spans="1:24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3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7"/>
      <c r="K33" s="47"/>
      <c r="L33" s="47"/>
      <c r="M33" s="47"/>
      <c r="N33" s="47"/>
      <c r="O33" s="47"/>
      <c r="P33" s="7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I47" s="31"/>
    </row>
  </sheetData>
  <autoFilter ref="V5:X7">
    <sortState ref="V3:X6">
      <sortCondition descending="1" ref="W14:W18"/>
    </sortState>
  </autoFilter>
  <mergeCells count="9">
    <mergeCell ref="A9:A11"/>
    <mergeCell ref="H9:H11"/>
    <mergeCell ref="I9:I11"/>
    <mergeCell ref="A5:A8"/>
    <mergeCell ref="C1:J2"/>
    <mergeCell ref="H5:H8"/>
    <mergeCell ref="I5:I8"/>
    <mergeCell ref="E5:E8"/>
    <mergeCell ref="E9:E11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view="pageBreakPreview" topLeftCell="A2" zoomScale="70" zoomScaleNormal="70" zoomScaleSheetLayoutView="70" zoomScalePageLayoutView="55" workbookViewId="0">
      <selection activeCell="F46" sqref="F46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thickBot="1" x14ac:dyDescent="0.3">
      <c r="A4" s="25" t="s">
        <v>2</v>
      </c>
      <c r="B4" s="21" t="s">
        <v>6</v>
      </c>
      <c r="C4" s="21" t="s">
        <v>7</v>
      </c>
      <c r="D4" s="24" t="s">
        <v>12</v>
      </c>
      <c r="E4" s="22" t="s">
        <v>13</v>
      </c>
      <c r="F4" s="22" t="s">
        <v>14</v>
      </c>
      <c r="G4" s="24" t="s">
        <v>15</v>
      </c>
      <c r="H4" s="37" t="s">
        <v>4</v>
      </c>
      <c r="I4" s="39" t="s">
        <v>8</v>
      </c>
      <c r="J4" s="42"/>
      <c r="K4" s="42"/>
      <c r="L4" s="42"/>
      <c r="M4" s="42"/>
      <c r="N4" s="42"/>
      <c r="O4" s="42"/>
      <c r="P4" s="3"/>
    </row>
    <row r="5" spans="1:24" s="1" customFormat="1" ht="20.100000000000001" customHeight="1" x14ac:dyDescent="0.25">
      <c r="A5" s="111">
        <v>225</v>
      </c>
      <c r="B5" s="8" t="s">
        <v>49</v>
      </c>
      <c r="C5" s="8" t="s">
        <v>51</v>
      </c>
      <c r="D5" s="8">
        <v>1</v>
      </c>
      <c r="E5" s="130">
        <f>SUM(D5:D8)</f>
        <v>4</v>
      </c>
      <c r="F5" s="32">
        <v>285.88</v>
      </c>
      <c r="G5" s="36">
        <f>D5*F5</f>
        <v>285.88</v>
      </c>
      <c r="H5" s="120">
        <f>SUM(G5:G8)</f>
        <v>1264.6599999999999</v>
      </c>
      <c r="I5" s="135">
        <f>H5*B14</f>
        <v>21493.402563999996</v>
      </c>
      <c r="J5" s="43"/>
      <c r="K5" s="43"/>
      <c r="L5" s="43"/>
      <c r="M5" s="43"/>
      <c r="N5" s="43"/>
      <c r="O5" s="43"/>
      <c r="P5" s="4"/>
      <c r="S5" s="1" t="s">
        <v>9</v>
      </c>
      <c r="T5" s="2">
        <v>37569.662007999999</v>
      </c>
      <c r="V5" s="1" t="s">
        <v>2</v>
      </c>
      <c r="W5" s="1" t="s">
        <v>8</v>
      </c>
      <c r="X5" s="1" t="s">
        <v>3</v>
      </c>
    </row>
    <row r="6" spans="1:24" s="1" customFormat="1" ht="20.100000000000001" customHeight="1" x14ac:dyDescent="0.25">
      <c r="A6" s="112"/>
      <c r="B6" s="8" t="s">
        <v>50</v>
      </c>
      <c r="C6" s="8" t="s">
        <v>52</v>
      </c>
      <c r="D6" s="9">
        <v>1</v>
      </c>
      <c r="E6" s="131"/>
      <c r="F6" s="33">
        <v>346.45</v>
      </c>
      <c r="G6" s="36">
        <f>D6*F6</f>
        <v>346.45</v>
      </c>
      <c r="H6" s="121"/>
      <c r="I6" s="127"/>
      <c r="J6" s="53"/>
      <c r="K6" s="43"/>
      <c r="L6" s="43"/>
      <c r="M6" s="43"/>
      <c r="N6" s="43"/>
      <c r="O6" s="43"/>
      <c r="P6" s="4"/>
      <c r="S6" s="1" t="s">
        <v>20</v>
      </c>
      <c r="T6" s="2">
        <v>7965.0936259999999</v>
      </c>
      <c r="W6" s="2" t="e">
        <f>#REF!</f>
        <v>#REF!</v>
      </c>
    </row>
    <row r="7" spans="1:24" s="1" customFormat="1" ht="20.100000000000001" customHeight="1" x14ac:dyDescent="0.25">
      <c r="A7" s="112"/>
      <c r="B7" s="8" t="s">
        <v>49</v>
      </c>
      <c r="C7" s="8" t="s">
        <v>51</v>
      </c>
      <c r="D7" s="9">
        <v>1</v>
      </c>
      <c r="E7" s="131"/>
      <c r="F7" s="34">
        <v>285.88</v>
      </c>
      <c r="G7" s="36">
        <f t="shared" ref="G7:G8" si="0">D7*F7</f>
        <v>285.88</v>
      </c>
      <c r="H7" s="121"/>
      <c r="I7" s="127"/>
      <c r="J7" s="43"/>
      <c r="K7" s="43"/>
      <c r="L7" s="43"/>
      <c r="M7" s="43"/>
      <c r="N7" s="43"/>
      <c r="O7" s="43"/>
      <c r="P7" s="4"/>
      <c r="S7" s="1" t="s">
        <v>22</v>
      </c>
      <c r="T7" s="2">
        <v>19781.479956000003</v>
      </c>
      <c r="V7" s="1" t="s">
        <v>1</v>
      </c>
      <c r="W7" s="2">
        <f>I6</f>
        <v>0</v>
      </c>
      <c r="X7" s="1">
        <f>E6</f>
        <v>0</v>
      </c>
    </row>
    <row r="8" spans="1:24" s="1" customFormat="1" ht="20.100000000000001" customHeight="1" x14ac:dyDescent="0.25">
      <c r="A8" s="113"/>
      <c r="B8" s="8" t="s">
        <v>50</v>
      </c>
      <c r="C8" s="8" t="s">
        <v>52</v>
      </c>
      <c r="D8" s="8">
        <v>1</v>
      </c>
      <c r="E8" s="132"/>
      <c r="F8" s="33">
        <v>346.45</v>
      </c>
      <c r="G8" s="36">
        <f t="shared" si="0"/>
        <v>346.45</v>
      </c>
      <c r="H8" s="122"/>
      <c r="I8" s="128"/>
      <c r="J8" s="43"/>
      <c r="K8" s="43"/>
      <c r="L8" s="43"/>
      <c r="M8" s="43"/>
      <c r="N8" s="43"/>
      <c r="O8" s="43"/>
      <c r="P8" s="4"/>
      <c r="S8" s="1" t="s">
        <v>35</v>
      </c>
      <c r="T8" s="2">
        <v>9415.35</v>
      </c>
      <c r="V8" s="1" t="s">
        <v>10</v>
      </c>
      <c r="W8" s="2">
        <f>I7</f>
        <v>0</v>
      </c>
      <c r="X8" s="1">
        <f>E7</f>
        <v>0</v>
      </c>
    </row>
    <row r="9" spans="1:24" s="1" customFormat="1" ht="20.100000000000001" customHeight="1" x14ac:dyDescent="0.25">
      <c r="A9" s="136" t="s">
        <v>36</v>
      </c>
      <c r="B9" s="8" t="s">
        <v>38</v>
      </c>
      <c r="C9" s="8" t="s">
        <v>44</v>
      </c>
      <c r="D9" s="8">
        <v>1</v>
      </c>
      <c r="E9" s="130">
        <f>SUM(D9:D10)</f>
        <v>2</v>
      </c>
      <c r="F9" s="33">
        <v>270</v>
      </c>
      <c r="G9" s="26">
        <f>F9</f>
        <v>270</v>
      </c>
      <c r="H9" s="134">
        <f>SUM(G9:G10)</f>
        <v>540</v>
      </c>
      <c r="I9" s="133">
        <f>H9*B14</f>
        <v>9177.5159999999996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x14ac:dyDescent="0.25">
      <c r="A10" s="136"/>
      <c r="B10" s="8" t="s">
        <v>38</v>
      </c>
      <c r="C10" s="8" t="s">
        <v>44</v>
      </c>
      <c r="D10" s="8">
        <v>1</v>
      </c>
      <c r="E10" s="131"/>
      <c r="F10" s="33">
        <v>270</v>
      </c>
      <c r="G10" s="26">
        <f>F10</f>
        <v>270</v>
      </c>
      <c r="H10" s="134"/>
      <c r="I10" s="133"/>
      <c r="J10" s="43"/>
      <c r="K10" s="43"/>
      <c r="L10" s="43"/>
      <c r="M10" s="43"/>
      <c r="N10" s="43"/>
      <c r="O10" s="43"/>
      <c r="P10" s="4"/>
      <c r="S10" s="1" t="s">
        <v>53</v>
      </c>
      <c r="T10" s="2">
        <f>I14</f>
        <v>34817.978563999997</v>
      </c>
    </row>
    <row r="11" spans="1:24" x14ac:dyDescent="0.25">
      <c r="A11" s="35" t="s">
        <v>29</v>
      </c>
      <c r="B11" s="8" t="s">
        <v>18</v>
      </c>
      <c r="C11" s="8" t="s">
        <v>19</v>
      </c>
      <c r="D11" s="8">
        <v>2</v>
      </c>
      <c r="E11" s="9">
        <f>D11</f>
        <v>2</v>
      </c>
      <c r="F11" s="33">
        <v>2073.5300000000002</v>
      </c>
      <c r="G11" s="26">
        <f>F11*D11</f>
        <v>4147.0600000000004</v>
      </c>
      <c r="H11" s="54">
        <f>G11</f>
        <v>4147.0600000000004</v>
      </c>
      <c r="I11" s="51">
        <f>H11</f>
        <v>4147.0600000000004</v>
      </c>
      <c r="J11" s="42"/>
      <c r="K11" s="42"/>
      <c r="L11" s="42"/>
      <c r="M11" s="42"/>
      <c r="N11" s="42"/>
      <c r="O11" s="42"/>
      <c r="P11" s="3"/>
    </row>
    <row r="12" spans="1:24" x14ac:dyDescent="0.25">
      <c r="A12" s="29"/>
      <c r="B12" s="8"/>
      <c r="C12" s="8"/>
      <c r="D12" s="9"/>
      <c r="E12" s="8"/>
      <c r="F12" s="34"/>
      <c r="G12" s="11"/>
      <c r="H12" s="38">
        <f>G12</f>
        <v>0</v>
      </c>
      <c r="I12" s="40">
        <f>(H12*B$14)</f>
        <v>0</v>
      </c>
      <c r="J12" s="42"/>
      <c r="K12" s="42"/>
      <c r="L12" s="42"/>
      <c r="M12" s="42"/>
      <c r="N12" s="42"/>
      <c r="O12" s="42"/>
      <c r="P12" s="3"/>
    </row>
    <row r="13" spans="1:24" ht="15.75" thickBot="1" x14ac:dyDescent="0.3">
      <c r="A13" s="12"/>
      <c r="B13" s="8"/>
      <c r="C13" s="8"/>
      <c r="D13" s="8"/>
      <c r="E13" s="8"/>
      <c r="F13" s="8"/>
      <c r="G13" s="11"/>
      <c r="H13" s="38">
        <f>G13</f>
        <v>0</v>
      </c>
      <c r="I13" s="41">
        <f>(H13*B$14)</f>
        <v>0</v>
      </c>
      <c r="J13" s="42"/>
      <c r="K13" s="42"/>
      <c r="L13" s="42"/>
      <c r="M13" s="42"/>
      <c r="N13" s="42"/>
      <c r="O13" s="42"/>
      <c r="P13" s="3"/>
    </row>
    <row r="14" spans="1:24" ht="15.75" thickBot="1" x14ac:dyDescent="0.3">
      <c r="A14" s="14" t="s">
        <v>5</v>
      </c>
      <c r="B14" s="15">
        <v>16.9954</v>
      </c>
      <c r="C14" s="15"/>
      <c r="D14" s="15"/>
      <c r="E14" s="15"/>
      <c r="F14" s="16"/>
      <c r="G14" s="16"/>
      <c r="H14" s="19" t="s">
        <v>11</v>
      </c>
      <c r="I14" s="20">
        <f>SUM(I5:I13)</f>
        <v>34817.978563999997</v>
      </c>
      <c r="J14" s="42"/>
      <c r="K14" s="42"/>
      <c r="L14" s="42"/>
      <c r="M14" s="42"/>
      <c r="N14" s="42"/>
      <c r="O14" s="42"/>
      <c r="P14" s="3"/>
    </row>
    <row r="15" spans="1:24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3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7"/>
      <c r="K33" s="47"/>
      <c r="L33" s="47"/>
      <c r="M33" s="47"/>
      <c r="N33" s="47"/>
      <c r="O33" s="47"/>
      <c r="P33" s="7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I47" s="31"/>
    </row>
  </sheetData>
  <autoFilter ref="V5:X7">
    <sortState ref="V3:X6">
      <sortCondition descending="1" ref="W14:W18"/>
    </sortState>
  </autoFilter>
  <mergeCells count="9">
    <mergeCell ref="E9:E10"/>
    <mergeCell ref="I9:I10"/>
    <mergeCell ref="H9:H10"/>
    <mergeCell ref="C1:J2"/>
    <mergeCell ref="A5:A8"/>
    <mergeCell ref="E5:E8"/>
    <mergeCell ref="H5:H8"/>
    <mergeCell ref="I5:I8"/>
    <mergeCell ref="A9:A10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view="pageBreakPreview" topLeftCell="A4" zoomScale="70" zoomScaleNormal="70" zoomScaleSheetLayoutView="70" zoomScalePageLayoutView="55" workbookViewId="0">
      <selection activeCell="I14" sqref="I14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thickBot="1" x14ac:dyDescent="0.3">
      <c r="A4" s="72" t="s">
        <v>2</v>
      </c>
      <c r="B4" s="21" t="s">
        <v>6</v>
      </c>
      <c r="C4" s="21" t="s">
        <v>7</v>
      </c>
      <c r="D4" s="21" t="s">
        <v>12</v>
      </c>
      <c r="E4" s="73" t="s">
        <v>13</v>
      </c>
      <c r="F4" s="73" t="s">
        <v>14</v>
      </c>
      <c r="G4" s="21" t="s">
        <v>15</v>
      </c>
      <c r="H4" s="74" t="s">
        <v>4</v>
      </c>
      <c r="I4" s="75" t="s">
        <v>8</v>
      </c>
      <c r="J4" s="42"/>
      <c r="K4" s="42"/>
      <c r="L4" s="42"/>
      <c r="M4" s="42"/>
      <c r="N4" s="42"/>
      <c r="O4" s="42"/>
      <c r="P4" s="3"/>
    </row>
    <row r="5" spans="1:24" s="1" customFormat="1" ht="20.100000000000001" customHeight="1" thickBot="1" x14ac:dyDescent="0.3">
      <c r="A5" s="68" t="s">
        <v>29</v>
      </c>
      <c r="B5" s="23" t="s">
        <v>49</v>
      </c>
      <c r="C5" s="23" t="s">
        <v>19</v>
      </c>
      <c r="D5" s="23">
        <v>3</v>
      </c>
      <c r="E5" s="50">
        <f>SUM(D5)</f>
        <v>3</v>
      </c>
      <c r="F5" s="70">
        <v>105.26</v>
      </c>
      <c r="G5" s="71">
        <f>D5*F5</f>
        <v>315.78000000000003</v>
      </c>
      <c r="H5" s="49">
        <f>SUM(G5:G8)</f>
        <v>545.37</v>
      </c>
      <c r="I5" s="62">
        <f>H5*B$14</f>
        <v>9268.7812979999999</v>
      </c>
      <c r="J5" s="43"/>
      <c r="K5" s="43"/>
      <c r="L5" s="43"/>
      <c r="M5" s="43"/>
      <c r="N5" s="43"/>
      <c r="O5" s="43"/>
      <c r="P5" s="4"/>
      <c r="S5" s="1" t="s">
        <v>9</v>
      </c>
      <c r="T5" s="2">
        <v>37569.662007999999</v>
      </c>
      <c r="V5" s="1" t="s">
        <v>2</v>
      </c>
      <c r="W5" s="1" t="s">
        <v>8</v>
      </c>
      <c r="X5" s="1" t="s">
        <v>3</v>
      </c>
    </row>
    <row r="6" spans="1:24" s="1" customFormat="1" ht="20.100000000000001" customHeight="1" thickBot="1" x14ac:dyDescent="0.3">
      <c r="A6" s="66" t="s">
        <v>55</v>
      </c>
      <c r="B6" s="8" t="s">
        <v>56</v>
      </c>
      <c r="C6" s="8" t="s">
        <v>57</v>
      </c>
      <c r="D6" s="52">
        <v>1</v>
      </c>
      <c r="E6" s="52">
        <f>SUM(D6)</f>
        <v>1</v>
      </c>
      <c r="F6" s="33">
        <v>229.59</v>
      </c>
      <c r="G6" s="65">
        <f t="shared" ref="G6:G14" si="0">D6*F6</f>
        <v>229.59</v>
      </c>
      <c r="H6" s="48">
        <f t="shared" ref="H6:H13" si="1">SUM(G6:G9)</f>
        <v>229.59</v>
      </c>
      <c r="I6" s="61">
        <f>H6*B$14</f>
        <v>3901.9738860000002</v>
      </c>
      <c r="J6" s="53"/>
      <c r="K6" s="43"/>
      <c r="L6" s="43"/>
      <c r="M6" s="43"/>
      <c r="N6" s="43"/>
      <c r="O6" s="43"/>
      <c r="P6" s="4"/>
      <c r="S6" s="1" t="s">
        <v>20</v>
      </c>
      <c r="T6" s="2">
        <v>7965.0936259999999</v>
      </c>
      <c r="W6" s="2" t="e">
        <f>#REF!</f>
        <v>#REF!</v>
      </c>
    </row>
    <row r="7" spans="1:24" s="1" customFormat="1" ht="20.100000000000001" customHeight="1" thickBot="1" x14ac:dyDescent="0.3">
      <c r="A7" s="66"/>
      <c r="B7" s="8"/>
      <c r="C7" s="8"/>
      <c r="D7" s="52"/>
      <c r="E7" s="59"/>
      <c r="F7" s="34"/>
      <c r="G7" s="36">
        <f t="shared" si="0"/>
        <v>0</v>
      </c>
      <c r="H7" s="60">
        <f t="shared" si="1"/>
        <v>0</v>
      </c>
      <c r="I7" s="61">
        <f t="shared" ref="I7:I13" si="2">H7*B16</f>
        <v>0</v>
      </c>
      <c r="J7" s="43"/>
      <c r="K7" s="43"/>
      <c r="L7" s="43"/>
      <c r="M7" s="43"/>
      <c r="N7" s="43"/>
      <c r="O7" s="43"/>
      <c r="P7" s="4"/>
      <c r="S7" s="1" t="s">
        <v>22</v>
      </c>
      <c r="T7" s="2">
        <v>19781.479956000003</v>
      </c>
      <c r="V7" s="1" t="s">
        <v>1</v>
      </c>
      <c r="W7" s="2">
        <f>I6</f>
        <v>3901.9738860000002</v>
      </c>
      <c r="X7" s="1">
        <f>E6</f>
        <v>1</v>
      </c>
    </row>
    <row r="8" spans="1:24" s="1" customFormat="1" ht="20.100000000000001" customHeight="1" thickBot="1" x14ac:dyDescent="0.3">
      <c r="A8" s="66"/>
      <c r="B8" s="8"/>
      <c r="C8" s="8"/>
      <c r="D8" s="8"/>
      <c r="E8" s="59"/>
      <c r="F8" s="33"/>
      <c r="G8" s="36">
        <f t="shared" si="0"/>
        <v>0</v>
      </c>
      <c r="H8" s="60">
        <f t="shared" si="1"/>
        <v>0</v>
      </c>
      <c r="I8" s="61">
        <f t="shared" si="2"/>
        <v>0</v>
      </c>
      <c r="J8" s="43"/>
      <c r="K8" s="43"/>
      <c r="L8" s="43"/>
      <c r="M8" s="43"/>
      <c r="N8" s="43"/>
      <c r="O8" s="43"/>
      <c r="P8" s="4"/>
      <c r="S8" s="1" t="s">
        <v>35</v>
      </c>
      <c r="T8" s="2">
        <v>9415.35</v>
      </c>
      <c r="V8" s="1" t="s">
        <v>10</v>
      </c>
      <c r="W8" s="2">
        <f>I7</f>
        <v>0</v>
      </c>
      <c r="X8" s="1">
        <f>E7</f>
        <v>0</v>
      </c>
    </row>
    <row r="9" spans="1:24" s="1" customFormat="1" ht="20.100000000000001" customHeight="1" thickBot="1" x14ac:dyDescent="0.3">
      <c r="A9" s="67"/>
      <c r="B9" s="8"/>
      <c r="C9" s="8"/>
      <c r="D9" s="8"/>
      <c r="E9" s="59"/>
      <c r="F9" s="33"/>
      <c r="G9" s="36">
        <f t="shared" si="0"/>
        <v>0</v>
      </c>
      <c r="H9" s="60">
        <f t="shared" si="1"/>
        <v>0</v>
      </c>
      <c r="I9" s="61">
        <f t="shared" si="2"/>
        <v>0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thickBot="1" x14ac:dyDescent="0.3">
      <c r="A10" s="67"/>
      <c r="B10" s="8"/>
      <c r="C10" s="8"/>
      <c r="D10" s="8"/>
      <c r="E10" s="59"/>
      <c r="F10" s="33"/>
      <c r="G10" s="36">
        <f t="shared" si="0"/>
        <v>0</v>
      </c>
      <c r="H10" s="60">
        <f t="shared" si="1"/>
        <v>0</v>
      </c>
      <c r="I10" s="61">
        <f t="shared" si="2"/>
        <v>0</v>
      </c>
      <c r="J10" s="43"/>
      <c r="K10" s="43"/>
      <c r="L10" s="43"/>
      <c r="M10" s="43"/>
      <c r="N10" s="43"/>
      <c r="O10" s="43"/>
      <c r="P10" s="4"/>
      <c r="S10" s="1" t="s">
        <v>53</v>
      </c>
      <c r="T10" s="2">
        <v>34817.978563999997</v>
      </c>
    </row>
    <row r="11" spans="1:24" ht="15.75" thickBot="1" x14ac:dyDescent="0.3">
      <c r="A11" s="68"/>
      <c r="B11" s="8"/>
      <c r="C11" s="8"/>
      <c r="D11" s="8"/>
      <c r="E11" s="59"/>
      <c r="F11" s="33"/>
      <c r="G11" s="36">
        <f t="shared" si="0"/>
        <v>0</v>
      </c>
      <c r="H11" s="60">
        <f t="shared" si="1"/>
        <v>0</v>
      </c>
      <c r="I11" s="61">
        <f t="shared" si="2"/>
        <v>0</v>
      </c>
      <c r="J11" s="42"/>
      <c r="K11" s="42"/>
      <c r="L11" s="42"/>
      <c r="M11" s="42"/>
      <c r="N11" s="42"/>
      <c r="O11" s="42"/>
      <c r="P11" s="3"/>
      <c r="S11" s="1" t="s">
        <v>54</v>
      </c>
      <c r="T11" s="2">
        <f>I14</f>
        <v>13170.755184</v>
      </c>
    </row>
    <row r="12" spans="1:24" ht="15.75" thickBot="1" x14ac:dyDescent="0.3">
      <c r="A12" s="29"/>
      <c r="B12" s="8"/>
      <c r="C12" s="8"/>
      <c r="D12" s="52"/>
      <c r="E12" s="59"/>
      <c r="F12" s="34"/>
      <c r="G12" s="36">
        <f t="shared" si="0"/>
        <v>0</v>
      </c>
      <c r="H12" s="60">
        <f t="shared" si="1"/>
        <v>0</v>
      </c>
      <c r="I12" s="61">
        <f t="shared" si="2"/>
        <v>0</v>
      </c>
      <c r="J12" s="42"/>
      <c r="K12" s="42"/>
      <c r="L12" s="42"/>
      <c r="M12" s="42"/>
      <c r="N12" s="42"/>
      <c r="O12" s="42"/>
      <c r="P12" s="3"/>
    </row>
    <row r="13" spans="1:24" ht="15.75" thickBot="1" x14ac:dyDescent="0.3">
      <c r="A13" s="77"/>
      <c r="B13" s="78"/>
      <c r="C13" s="8"/>
      <c r="D13" s="8"/>
      <c r="E13" s="59"/>
      <c r="F13" s="8"/>
      <c r="G13" s="36">
        <f t="shared" si="0"/>
        <v>0</v>
      </c>
      <c r="H13" s="60">
        <f t="shared" si="1"/>
        <v>0</v>
      </c>
      <c r="I13" s="61">
        <f t="shared" si="2"/>
        <v>0</v>
      </c>
      <c r="J13" s="42"/>
      <c r="K13" s="42"/>
      <c r="L13" s="42"/>
      <c r="M13" s="42"/>
      <c r="N13" s="42"/>
      <c r="O13" s="42"/>
      <c r="P13" s="3"/>
    </row>
    <row r="14" spans="1:24" ht="15.75" thickBot="1" x14ac:dyDescent="0.3">
      <c r="A14" s="79" t="s">
        <v>5</v>
      </c>
      <c r="B14" s="80">
        <v>16.9954</v>
      </c>
      <c r="C14" s="76"/>
      <c r="D14" s="15"/>
      <c r="E14" s="15"/>
      <c r="F14" s="16"/>
      <c r="G14" s="69">
        <f t="shared" si="0"/>
        <v>0</v>
      </c>
      <c r="H14" s="63" t="s">
        <v>11</v>
      </c>
      <c r="I14" s="64">
        <f>SUM(I5:I13)</f>
        <v>13170.755184</v>
      </c>
      <c r="J14" s="42"/>
      <c r="K14" s="42"/>
      <c r="L14" s="42"/>
      <c r="M14" s="42"/>
      <c r="N14" s="42"/>
      <c r="O14" s="42"/>
      <c r="P14" s="3"/>
    </row>
    <row r="15" spans="1:24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3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7"/>
      <c r="K33" s="47"/>
      <c r="L33" s="47"/>
      <c r="M33" s="47"/>
      <c r="N33" s="47"/>
      <c r="O33" s="47"/>
      <c r="P33" s="7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I47" s="31"/>
    </row>
  </sheetData>
  <autoFilter ref="V5:X7">
    <sortState ref="V3:X6">
      <sortCondition descending="1" ref="W14:W18"/>
    </sortState>
  </autoFilter>
  <mergeCells count="1">
    <mergeCell ref="C1:J2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view="pageBreakPreview" topLeftCell="A4" zoomScale="70" zoomScaleNormal="70" zoomScaleSheetLayoutView="70" zoomScalePageLayoutView="55" workbookViewId="0">
      <selection activeCell="M8" sqref="M8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thickBot="1" x14ac:dyDescent="0.3">
      <c r="A4" s="72" t="s">
        <v>2</v>
      </c>
      <c r="B4" s="21" t="s">
        <v>6</v>
      </c>
      <c r="C4" s="21" t="s">
        <v>7</v>
      </c>
      <c r="D4" s="21" t="s">
        <v>12</v>
      </c>
      <c r="E4" s="73" t="s">
        <v>13</v>
      </c>
      <c r="F4" s="73" t="s">
        <v>14</v>
      </c>
      <c r="G4" s="21" t="s">
        <v>15</v>
      </c>
      <c r="H4" s="74" t="s">
        <v>4</v>
      </c>
      <c r="I4" s="75" t="s">
        <v>8</v>
      </c>
      <c r="J4" s="42"/>
      <c r="K4" s="42"/>
      <c r="L4" s="42"/>
      <c r="M4" s="42"/>
      <c r="N4" s="42"/>
      <c r="O4" s="42"/>
      <c r="P4" s="3"/>
    </row>
    <row r="5" spans="1:24" s="1" customFormat="1" ht="20.100000000000001" customHeight="1" thickBot="1" x14ac:dyDescent="0.3">
      <c r="A5" s="68"/>
      <c r="B5" s="23"/>
      <c r="C5" s="23"/>
      <c r="D5" s="23"/>
      <c r="E5" s="57">
        <f>SUM(D5)</f>
        <v>0</v>
      </c>
      <c r="F5" s="70"/>
      <c r="G5" s="85">
        <f>D5*F5</f>
        <v>0</v>
      </c>
      <c r="H5" s="56">
        <f>SUM(G5:G8)</f>
        <v>0</v>
      </c>
      <c r="I5" s="62">
        <f>H5*B$14</f>
        <v>0</v>
      </c>
      <c r="J5" s="43"/>
      <c r="K5" s="43"/>
      <c r="L5" s="43"/>
      <c r="M5" s="43"/>
      <c r="N5" s="43"/>
      <c r="O5" s="43"/>
      <c r="P5" s="4"/>
      <c r="S5" s="1" t="s">
        <v>9</v>
      </c>
      <c r="T5" s="2">
        <v>37569.662007999999</v>
      </c>
      <c r="V5" s="1" t="s">
        <v>2</v>
      </c>
      <c r="W5" s="1" t="s">
        <v>8</v>
      </c>
      <c r="X5" s="1" t="s">
        <v>3</v>
      </c>
    </row>
    <row r="6" spans="1:24" s="1" customFormat="1" ht="20.100000000000001" customHeight="1" thickBot="1" x14ac:dyDescent="0.3">
      <c r="A6" s="66"/>
      <c r="B6" s="8"/>
      <c r="C6" s="8"/>
      <c r="D6" s="58"/>
      <c r="E6" s="58">
        <f>SUM(D6)</f>
        <v>0</v>
      </c>
      <c r="F6" s="33"/>
      <c r="G6" s="86">
        <f t="shared" ref="G6:G14" si="0">D6*F6</f>
        <v>0</v>
      </c>
      <c r="H6" s="55">
        <f t="shared" ref="H6:H13" si="1">SUM(G6:G9)</f>
        <v>0</v>
      </c>
      <c r="I6" s="61">
        <f>H6*B$14</f>
        <v>0</v>
      </c>
      <c r="J6" s="53"/>
      <c r="K6" s="43"/>
      <c r="L6" s="43"/>
      <c r="M6" s="43"/>
      <c r="N6" s="43"/>
      <c r="O6" s="43"/>
      <c r="P6" s="4"/>
      <c r="S6" s="1" t="s">
        <v>20</v>
      </c>
      <c r="T6" s="2">
        <v>7965.0936259999999</v>
      </c>
      <c r="W6" s="2" t="e">
        <f>#REF!</f>
        <v>#REF!</v>
      </c>
    </row>
    <row r="7" spans="1:24" s="1" customFormat="1" ht="20.100000000000001" customHeight="1" thickBot="1" x14ac:dyDescent="0.3">
      <c r="A7" s="66"/>
      <c r="B7" s="8"/>
      <c r="C7" s="8"/>
      <c r="D7" s="58"/>
      <c r="E7" s="59"/>
      <c r="F7" s="34"/>
      <c r="G7" s="86">
        <f t="shared" si="0"/>
        <v>0</v>
      </c>
      <c r="H7" s="60">
        <f t="shared" si="1"/>
        <v>0</v>
      </c>
      <c r="I7" s="61">
        <f t="shared" ref="I7:I13" si="2">H7*B16</f>
        <v>0</v>
      </c>
      <c r="J7" s="43"/>
      <c r="K7" s="43"/>
      <c r="L7" s="43"/>
      <c r="M7" s="43"/>
      <c r="N7" s="43"/>
      <c r="O7" s="43"/>
      <c r="P7" s="4"/>
      <c r="S7" s="1" t="s">
        <v>22</v>
      </c>
      <c r="T7" s="2">
        <v>19781.479956000003</v>
      </c>
      <c r="V7" s="1" t="s">
        <v>1</v>
      </c>
      <c r="W7" s="2">
        <f>I6</f>
        <v>0</v>
      </c>
      <c r="X7" s="1">
        <f>E6</f>
        <v>0</v>
      </c>
    </row>
    <row r="8" spans="1:24" s="1" customFormat="1" ht="20.100000000000001" customHeight="1" thickBot="1" x14ac:dyDescent="0.3">
      <c r="A8" s="66"/>
      <c r="B8" s="8"/>
      <c r="C8" s="8"/>
      <c r="D8" s="8"/>
      <c r="E8" s="59"/>
      <c r="F8" s="33"/>
      <c r="G8" s="86">
        <f t="shared" si="0"/>
        <v>0</v>
      </c>
      <c r="H8" s="60">
        <f t="shared" si="1"/>
        <v>0</v>
      </c>
      <c r="I8" s="61">
        <f t="shared" si="2"/>
        <v>0</v>
      </c>
      <c r="J8" s="43"/>
      <c r="K8" s="43"/>
      <c r="L8" s="43"/>
      <c r="M8" s="43"/>
      <c r="N8" s="43"/>
      <c r="O8" s="43"/>
      <c r="P8" s="4"/>
      <c r="S8" s="1" t="s">
        <v>35</v>
      </c>
      <c r="T8" s="2">
        <v>9415.35</v>
      </c>
      <c r="V8" s="1" t="s">
        <v>10</v>
      </c>
      <c r="W8" s="2">
        <f>I7</f>
        <v>0</v>
      </c>
      <c r="X8" s="1">
        <f>E7</f>
        <v>0</v>
      </c>
    </row>
    <row r="9" spans="1:24" s="1" customFormat="1" ht="20.100000000000001" customHeight="1" thickBot="1" x14ac:dyDescent="0.3">
      <c r="A9" s="67"/>
      <c r="B9" s="8"/>
      <c r="C9" s="8"/>
      <c r="D9" s="8"/>
      <c r="E9" s="59"/>
      <c r="F9" s="33"/>
      <c r="G9" s="86">
        <f t="shared" si="0"/>
        <v>0</v>
      </c>
      <c r="H9" s="60">
        <f t="shared" si="1"/>
        <v>0</v>
      </c>
      <c r="I9" s="61">
        <f t="shared" si="2"/>
        <v>0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thickBot="1" x14ac:dyDescent="0.3">
      <c r="A10" s="67"/>
      <c r="B10" s="8"/>
      <c r="C10" s="8"/>
      <c r="D10" s="8"/>
      <c r="E10" s="59"/>
      <c r="F10" s="33"/>
      <c r="G10" s="86">
        <f t="shared" si="0"/>
        <v>0</v>
      </c>
      <c r="H10" s="60">
        <f t="shared" si="1"/>
        <v>0</v>
      </c>
      <c r="I10" s="61">
        <f t="shared" si="2"/>
        <v>0</v>
      </c>
      <c r="J10" s="43"/>
      <c r="K10" s="43"/>
      <c r="L10" s="43"/>
      <c r="M10" s="43"/>
      <c r="N10" s="43"/>
      <c r="O10" s="43"/>
      <c r="P10" s="4"/>
      <c r="S10" s="1" t="s">
        <v>53</v>
      </c>
      <c r="T10" s="2">
        <v>34817.978563999997</v>
      </c>
    </row>
    <row r="11" spans="1:24" ht="15.75" thickBot="1" x14ac:dyDescent="0.3">
      <c r="A11" s="68"/>
      <c r="B11" s="8"/>
      <c r="C11" s="8"/>
      <c r="D11" s="8"/>
      <c r="E11" s="59"/>
      <c r="F11" s="33"/>
      <c r="G11" s="86">
        <f t="shared" si="0"/>
        <v>0</v>
      </c>
      <c r="H11" s="60">
        <f t="shared" si="1"/>
        <v>0</v>
      </c>
      <c r="I11" s="61">
        <f t="shared" si="2"/>
        <v>0</v>
      </c>
      <c r="J11" s="42"/>
      <c r="K11" s="42"/>
      <c r="L11" s="42"/>
      <c r="M11" s="42"/>
      <c r="N11" s="42"/>
      <c r="O11" s="42"/>
      <c r="P11" s="3"/>
      <c r="S11" s="1" t="s">
        <v>54</v>
      </c>
      <c r="T11" s="2">
        <v>13170.755184</v>
      </c>
    </row>
    <row r="12" spans="1:24" ht="15.75" thickBot="1" x14ac:dyDescent="0.3">
      <c r="A12" s="29"/>
      <c r="B12" s="8"/>
      <c r="C12" s="8"/>
      <c r="D12" s="58"/>
      <c r="E12" s="59"/>
      <c r="F12" s="34"/>
      <c r="G12" s="86">
        <f t="shared" si="0"/>
        <v>0</v>
      </c>
      <c r="H12" s="60">
        <f t="shared" si="1"/>
        <v>0</v>
      </c>
      <c r="I12" s="61">
        <f t="shared" si="2"/>
        <v>0</v>
      </c>
      <c r="J12" s="42"/>
      <c r="K12" s="42"/>
      <c r="L12" s="42"/>
      <c r="M12" s="42"/>
      <c r="N12" s="42"/>
      <c r="O12" s="42"/>
      <c r="P12" s="3"/>
      <c r="S12" s="1" t="s">
        <v>58</v>
      </c>
    </row>
    <row r="13" spans="1:24" ht="15.75" thickBot="1" x14ac:dyDescent="0.3">
      <c r="A13" s="77"/>
      <c r="B13" s="78"/>
      <c r="C13" s="8"/>
      <c r="D13" s="8"/>
      <c r="E13" s="59"/>
      <c r="F13" s="8"/>
      <c r="G13" s="86">
        <f t="shared" si="0"/>
        <v>0</v>
      </c>
      <c r="H13" s="60">
        <f t="shared" si="1"/>
        <v>0</v>
      </c>
      <c r="I13" s="61">
        <f t="shared" si="2"/>
        <v>0</v>
      </c>
      <c r="J13" s="42"/>
      <c r="K13" s="42"/>
      <c r="L13" s="42"/>
      <c r="M13" s="42"/>
      <c r="N13" s="42"/>
      <c r="O13" s="42"/>
      <c r="P13" s="3"/>
    </row>
    <row r="14" spans="1:24" ht="15.75" thickBot="1" x14ac:dyDescent="0.3">
      <c r="A14" s="79" t="s">
        <v>5</v>
      </c>
      <c r="B14" s="80">
        <v>16.9954</v>
      </c>
      <c r="C14" s="76"/>
      <c r="D14" s="15"/>
      <c r="E14" s="15"/>
      <c r="F14" s="16"/>
      <c r="G14" s="87">
        <f t="shared" si="0"/>
        <v>0</v>
      </c>
      <c r="H14" s="63" t="s">
        <v>11</v>
      </c>
      <c r="I14" s="64">
        <f>SUM(I5:I13)</f>
        <v>0</v>
      </c>
      <c r="J14" s="42"/>
      <c r="K14" s="42"/>
      <c r="L14" s="42"/>
      <c r="M14" s="42"/>
      <c r="N14" s="42"/>
      <c r="O14" s="42"/>
      <c r="P14" s="3"/>
    </row>
    <row r="15" spans="1:24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3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7"/>
      <c r="K33" s="47"/>
      <c r="L33" s="47"/>
      <c r="M33" s="47"/>
      <c r="N33" s="47"/>
      <c r="O33" s="47"/>
      <c r="P33" s="7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I47" s="31"/>
    </row>
  </sheetData>
  <autoFilter ref="V5:X7">
    <sortState ref="V3:X6">
      <sortCondition descending="1" ref="W14:W18"/>
    </sortState>
  </autoFilter>
  <mergeCells count="1">
    <mergeCell ref="C1:J2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7"/>
  <sheetViews>
    <sheetView view="pageBreakPreview" zoomScale="70" zoomScaleNormal="70" zoomScaleSheetLayoutView="70" zoomScalePageLayoutView="55" workbookViewId="0">
      <selection activeCell="E7" sqref="E7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thickBot="1" x14ac:dyDescent="0.3">
      <c r="A4" s="72" t="s">
        <v>2</v>
      </c>
      <c r="B4" s="21" t="s">
        <v>6</v>
      </c>
      <c r="C4" s="21" t="s">
        <v>7</v>
      </c>
      <c r="D4" s="21" t="s">
        <v>12</v>
      </c>
      <c r="E4" s="73" t="s">
        <v>13</v>
      </c>
      <c r="F4" s="73" t="s">
        <v>14</v>
      </c>
      <c r="G4" s="21" t="s">
        <v>15</v>
      </c>
      <c r="H4" s="74" t="s">
        <v>4</v>
      </c>
      <c r="I4" s="75" t="s">
        <v>8</v>
      </c>
      <c r="J4" s="42"/>
      <c r="K4" s="42"/>
      <c r="L4" s="42"/>
      <c r="M4" s="42"/>
      <c r="N4" s="42"/>
      <c r="O4" s="42"/>
      <c r="P4" s="3"/>
    </row>
    <row r="5" spans="1:24" s="1" customFormat="1" ht="20.100000000000001" customHeight="1" thickBot="1" x14ac:dyDescent="0.3">
      <c r="A5" s="68">
        <v>225</v>
      </c>
      <c r="B5" s="23" t="s">
        <v>50</v>
      </c>
      <c r="C5" s="23" t="s">
        <v>52</v>
      </c>
      <c r="D5" s="23">
        <v>1</v>
      </c>
      <c r="E5" s="83">
        <f>SUM(D5)</f>
        <v>1</v>
      </c>
      <c r="F5" s="70">
        <v>362.23</v>
      </c>
      <c r="G5" s="85">
        <f>D5*F5</f>
        <v>362.23</v>
      </c>
      <c r="H5" s="82">
        <f>SUM(G5:G8)</f>
        <v>362.23</v>
      </c>
      <c r="I5" s="62">
        <f>H5*B$14</f>
        <v>6156.2437420000006</v>
      </c>
      <c r="J5" s="43"/>
      <c r="K5" s="43"/>
      <c r="L5" s="43"/>
      <c r="M5" s="43"/>
      <c r="N5" s="43"/>
      <c r="O5" s="43"/>
      <c r="P5" s="4"/>
      <c r="S5" s="1" t="s">
        <v>9</v>
      </c>
      <c r="T5" s="2">
        <v>37569.662007999999</v>
      </c>
      <c r="V5" s="1" t="s">
        <v>2</v>
      </c>
      <c r="W5" s="1" t="s">
        <v>8</v>
      </c>
      <c r="X5" s="1" t="s">
        <v>3</v>
      </c>
    </row>
    <row r="6" spans="1:24" s="1" customFormat="1" ht="20.100000000000001" customHeight="1" thickBot="1" x14ac:dyDescent="0.3">
      <c r="A6" s="66"/>
      <c r="B6" s="8"/>
      <c r="C6" s="8"/>
      <c r="D6" s="84"/>
      <c r="E6" s="84"/>
      <c r="F6" s="33"/>
      <c r="G6" s="86">
        <f t="shared" ref="G6:G14" si="0">D6*F6</f>
        <v>0</v>
      </c>
      <c r="H6" s="81">
        <f t="shared" ref="H6:H13" si="1">SUM(G6:G9)</f>
        <v>0</v>
      </c>
      <c r="I6" s="61">
        <f>H6*B$14</f>
        <v>0</v>
      </c>
      <c r="J6" s="53"/>
      <c r="K6" s="43"/>
      <c r="L6" s="43"/>
      <c r="M6" s="43"/>
      <c r="N6" s="43"/>
      <c r="O6" s="43"/>
      <c r="P6" s="4"/>
      <c r="S6" s="1" t="s">
        <v>20</v>
      </c>
      <c r="T6" s="2">
        <v>7965.0936259999999</v>
      </c>
      <c r="W6" s="2" t="e">
        <f>#REF!</f>
        <v>#REF!</v>
      </c>
    </row>
    <row r="7" spans="1:24" s="1" customFormat="1" ht="20.100000000000001" customHeight="1" thickBot="1" x14ac:dyDescent="0.3">
      <c r="A7" s="66"/>
      <c r="B7" s="8"/>
      <c r="C7" s="8"/>
      <c r="D7" s="84"/>
      <c r="E7" s="59"/>
      <c r="F7" s="34"/>
      <c r="G7" s="86">
        <f t="shared" si="0"/>
        <v>0</v>
      </c>
      <c r="H7" s="60">
        <f t="shared" si="1"/>
        <v>0</v>
      </c>
      <c r="I7" s="61">
        <f t="shared" ref="I7:I13" si="2">H7*B16</f>
        <v>0</v>
      </c>
      <c r="J7" s="43"/>
      <c r="K7" s="43"/>
      <c r="L7" s="43"/>
      <c r="M7" s="43"/>
      <c r="N7" s="43"/>
      <c r="O7" s="43"/>
      <c r="P7" s="4"/>
      <c r="S7" s="1" t="s">
        <v>22</v>
      </c>
      <c r="T7" s="2">
        <v>19781.479956000003</v>
      </c>
      <c r="V7" s="1" t="s">
        <v>1</v>
      </c>
      <c r="W7" s="2">
        <f>I6</f>
        <v>0</v>
      </c>
      <c r="X7" s="1">
        <f>E6</f>
        <v>0</v>
      </c>
    </row>
    <row r="8" spans="1:24" s="1" customFormat="1" ht="20.100000000000001" customHeight="1" thickBot="1" x14ac:dyDescent="0.3">
      <c r="A8" s="66"/>
      <c r="B8" s="8"/>
      <c r="C8" s="8"/>
      <c r="D8" s="8"/>
      <c r="E8" s="59"/>
      <c r="F8" s="33"/>
      <c r="G8" s="86">
        <f t="shared" si="0"/>
        <v>0</v>
      </c>
      <c r="H8" s="60">
        <f t="shared" si="1"/>
        <v>0</v>
      </c>
      <c r="I8" s="61">
        <f t="shared" si="2"/>
        <v>0</v>
      </c>
      <c r="J8" s="43"/>
      <c r="K8" s="43"/>
      <c r="L8" s="43"/>
      <c r="M8" s="43"/>
      <c r="N8" s="43"/>
      <c r="O8" s="43"/>
      <c r="P8" s="4"/>
      <c r="S8" s="1" t="s">
        <v>35</v>
      </c>
      <c r="T8" s="2">
        <v>9415.35</v>
      </c>
      <c r="V8" s="1" t="s">
        <v>10</v>
      </c>
      <c r="W8" s="2">
        <f>I7</f>
        <v>0</v>
      </c>
      <c r="X8" s="1">
        <f>E7</f>
        <v>0</v>
      </c>
    </row>
    <row r="9" spans="1:24" s="1" customFormat="1" ht="20.100000000000001" customHeight="1" thickBot="1" x14ac:dyDescent="0.3">
      <c r="A9" s="67"/>
      <c r="B9" s="8"/>
      <c r="C9" s="8"/>
      <c r="D9" s="8"/>
      <c r="E9" s="59"/>
      <c r="F9" s="33"/>
      <c r="G9" s="86">
        <f t="shared" si="0"/>
        <v>0</v>
      </c>
      <c r="H9" s="60">
        <f t="shared" si="1"/>
        <v>0</v>
      </c>
      <c r="I9" s="61">
        <f t="shared" si="2"/>
        <v>0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thickBot="1" x14ac:dyDescent="0.3">
      <c r="A10" s="67"/>
      <c r="B10" s="8"/>
      <c r="C10" s="8"/>
      <c r="D10" s="8"/>
      <c r="E10" s="59"/>
      <c r="F10" s="33"/>
      <c r="G10" s="86">
        <f t="shared" si="0"/>
        <v>0</v>
      </c>
      <c r="H10" s="60">
        <f t="shared" si="1"/>
        <v>0</v>
      </c>
      <c r="I10" s="61">
        <f t="shared" si="2"/>
        <v>0</v>
      </c>
      <c r="J10" s="43"/>
      <c r="K10" s="43"/>
      <c r="L10" s="43"/>
      <c r="M10" s="43"/>
      <c r="N10" s="43"/>
      <c r="O10" s="43"/>
      <c r="P10" s="4"/>
      <c r="S10" s="1" t="s">
        <v>53</v>
      </c>
      <c r="T10" s="2">
        <v>34817.978563999997</v>
      </c>
    </row>
    <row r="11" spans="1:24" ht="15.75" thickBot="1" x14ac:dyDescent="0.3">
      <c r="A11" s="68"/>
      <c r="B11" s="8"/>
      <c r="C11" s="8"/>
      <c r="D11" s="8"/>
      <c r="E11" s="59"/>
      <c r="F11" s="33"/>
      <c r="G11" s="86">
        <f t="shared" si="0"/>
        <v>0</v>
      </c>
      <c r="H11" s="60">
        <f t="shared" si="1"/>
        <v>0</v>
      </c>
      <c r="I11" s="61">
        <f t="shared" si="2"/>
        <v>0</v>
      </c>
      <c r="J11" s="42"/>
      <c r="K11" s="42"/>
      <c r="L11" s="42"/>
      <c r="M11" s="42"/>
      <c r="N11" s="42"/>
      <c r="O11" s="42"/>
      <c r="P11" s="3"/>
      <c r="S11" s="1" t="s">
        <v>54</v>
      </c>
      <c r="T11" s="2">
        <v>13170.755184</v>
      </c>
    </row>
    <row r="12" spans="1:24" ht="15.75" thickBot="1" x14ac:dyDescent="0.3">
      <c r="A12" s="29"/>
      <c r="B12" s="8"/>
      <c r="C12" s="8"/>
      <c r="D12" s="84"/>
      <c r="E12" s="59"/>
      <c r="F12" s="34"/>
      <c r="G12" s="86">
        <f t="shared" si="0"/>
        <v>0</v>
      </c>
      <c r="H12" s="60">
        <f t="shared" si="1"/>
        <v>0</v>
      </c>
      <c r="I12" s="61">
        <f t="shared" si="2"/>
        <v>0</v>
      </c>
      <c r="J12" s="42"/>
      <c r="K12" s="42"/>
      <c r="L12" s="42"/>
      <c r="M12" s="42"/>
      <c r="N12" s="42"/>
      <c r="O12" s="42"/>
      <c r="P12" s="3"/>
      <c r="S12" s="1" t="s">
        <v>58</v>
      </c>
      <c r="T12" s="2">
        <v>0</v>
      </c>
    </row>
    <row r="13" spans="1:24" ht="15.75" thickBot="1" x14ac:dyDescent="0.3">
      <c r="A13" s="77"/>
      <c r="B13" s="78"/>
      <c r="C13" s="8"/>
      <c r="D13" s="8"/>
      <c r="E13" s="59"/>
      <c r="F13" s="8"/>
      <c r="G13" s="86">
        <f t="shared" si="0"/>
        <v>0</v>
      </c>
      <c r="H13" s="60">
        <f t="shared" si="1"/>
        <v>0</v>
      </c>
      <c r="I13" s="61">
        <f t="shared" si="2"/>
        <v>0</v>
      </c>
      <c r="J13" s="42"/>
      <c r="K13" s="42"/>
      <c r="L13" s="42"/>
      <c r="M13" s="42"/>
      <c r="N13" s="42"/>
      <c r="O13" s="42"/>
      <c r="P13" s="3"/>
      <c r="S13" s="1" t="s">
        <v>59</v>
      </c>
      <c r="T13" s="2">
        <v>6156.24</v>
      </c>
    </row>
    <row r="14" spans="1:24" ht="15.75" thickBot="1" x14ac:dyDescent="0.3">
      <c r="A14" s="79" t="s">
        <v>5</v>
      </c>
      <c r="B14" s="80">
        <v>16.9954</v>
      </c>
      <c r="C14" s="76"/>
      <c r="D14" s="15"/>
      <c r="E14" s="15"/>
      <c r="F14" s="16"/>
      <c r="G14" s="87">
        <f t="shared" si="0"/>
        <v>0</v>
      </c>
      <c r="H14" s="63" t="s">
        <v>11</v>
      </c>
      <c r="I14" s="64">
        <f>SUM(I5:I13)</f>
        <v>6156.2437420000006</v>
      </c>
      <c r="J14" s="42"/>
      <c r="K14" s="42"/>
      <c r="L14" s="42"/>
      <c r="M14" s="42"/>
      <c r="N14" s="42"/>
      <c r="O14" s="42"/>
      <c r="P14" s="3"/>
      <c r="S14" s="1"/>
    </row>
    <row r="15" spans="1:24" x14ac:dyDescent="0.25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3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3"/>
      <c r="F18" s="43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5"/>
      <c r="F19" s="45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6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7"/>
      <c r="K33" s="47"/>
      <c r="L33" s="47"/>
      <c r="M33" s="47"/>
      <c r="N33" s="47"/>
      <c r="O33" s="47"/>
      <c r="P33" s="7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I47" s="31"/>
    </row>
  </sheetData>
  <autoFilter ref="V5:X7">
    <sortState ref="V3:X6">
      <sortCondition descending="1" ref="W14:W18"/>
    </sortState>
  </autoFilter>
  <mergeCells count="1">
    <mergeCell ref="C1:J2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8"/>
  <sheetViews>
    <sheetView view="pageBreakPreview" zoomScale="70" zoomScaleNormal="70" zoomScaleSheetLayoutView="70" zoomScalePageLayoutView="55" workbookViewId="0">
      <selection activeCell="I15" sqref="I15"/>
    </sheetView>
  </sheetViews>
  <sheetFormatPr baseColWidth="10" defaultRowHeight="15" x14ac:dyDescent="0.25"/>
  <cols>
    <col min="1" max="1" width="20" customWidth="1"/>
    <col min="2" max="2" width="15" customWidth="1"/>
    <col min="3" max="3" width="35.28515625" customWidth="1"/>
    <col min="4" max="4" width="14.85546875" customWidth="1"/>
    <col min="5" max="5" width="15.5703125" customWidth="1"/>
    <col min="6" max="6" width="13.28515625" customWidth="1"/>
    <col min="7" max="7" width="15.28515625" customWidth="1"/>
    <col min="8" max="8" width="13.7109375" customWidth="1"/>
    <col min="9" max="9" width="27" customWidth="1"/>
    <col min="12" max="12" width="14.28515625" customWidth="1"/>
    <col min="20" max="20" width="15.85546875" customWidth="1"/>
    <col min="23" max="23" width="15.5703125" customWidth="1"/>
  </cols>
  <sheetData>
    <row r="1" spans="1:24" x14ac:dyDescent="0.25">
      <c r="C1" s="129" t="s">
        <v>48</v>
      </c>
      <c r="D1" s="129"/>
      <c r="E1" s="129"/>
      <c r="F1" s="129"/>
      <c r="G1" s="129"/>
      <c r="H1" s="129"/>
      <c r="I1" s="129"/>
      <c r="J1" s="129"/>
    </row>
    <row r="2" spans="1:24" ht="51.75" customHeight="1" x14ac:dyDescent="0.25">
      <c r="C2" s="129"/>
      <c r="D2" s="129"/>
      <c r="E2" s="129"/>
      <c r="F2" s="129"/>
      <c r="G2" s="129"/>
      <c r="H2" s="129"/>
      <c r="I2" s="129"/>
      <c r="J2" s="129"/>
    </row>
    <row r="3" spans="1:24" ht="15.75" thickBot="1" x14ac:dyDescent="0.3"/>
    <row r="4" spans="1:24" ht="36" customHeight="1" x14ac:dyDescent="0.25">
      <c r="A4" s="25" t="s">
        <v>2</v>
      </c>
      <c r="B4" s="24" t="s">
        <v>6</v>
      </c>
      <c r="C4" s="24" t="s">
        <v>7</v>
      </c>
      <c r="D4" s="24" t="s">
        <v>12</v>
      </c>
      <c r="E4" s="22" t="s">
        <v>13</v>
      </c>
      <c r="F4" s="22" t="s">
        <v>14</v>
      </c>
      <c r="G4" s="24" t="s">
        <v>15</v>
      </c>
      <c r="H4" s="37" t="s">
        <v>4</v>
      </c>
      <c r="I4" s="39" t="s">
        <v>8</v>
      </c>
      <c r="J4" s="42"/>
      <c r="K4" s="42"/>
      <c r="L4" s="42"/>
      <c r="M4" s="42"/>
      <c r="N4" s="42"/>
      <c r="O4" s="42"/>
      <c r="P4" s="3"/>
    </row>
    <row r="5" spans="1:24" ht="36" customHeight="1" x14ac:dyDescent="0.25">
      <c r="A5" s="143" t="s">
        <v>61</v>
      </c>
      <c r="B5" s="95" t="s">
        <v>69</v>
      </c>
      <c r="C5" s="95" t="s">
        <v>70</v>
      </c>
      <c r="D5" s="95">
        <v>1</v>
      </c>
      <c r="E5" s="146">
        <v>2</v>
      </c>
      <c r="F5" s="104">
        <v>8020</v>
      </c>
      <c r="G5" s="105">
        <f>D5*F5</f>
        <v>8020</v>
      </c>
      <c r="H5" s="106">
        <f>SUM(G5)</f>
        <v>8020</v>
      </c>
      <c r="I5" s="144">
        <f>H5+H6</f>
        <v>16040</v>
      </c>
      <c r="J5" s="42"/>
      <c r="K5" s="42"/>
      <c r="L5" s="42"/>
      <c r="M5" s="42"/>
      <c r="N5" s="42"/>
      <c r="O5" s="42"/>
      <c r="P5" s="3"/>
    </row>
    <row r="6" spans="1:24" s="1" customFormat="1" ht="20.100000000000001" customHeight="1" x14ac:dyDescent="0.25">
      <c r="A6" s="143"/>
      <c r="B6" s="95" t="s">
        <v>63</v>
      </c>
      <c r="C6" s="95" t="s">
        <v>65</v>
      </c>
      <c r="D6" s="95">
        <v>1</v>
      </c>
      <c r="E6" s="140"/>
      <c r="F6" s="104">
        <v>8020</v>
      </c>
      <c r="G6" s="105">
        <f>D6*F6</f>
        <v>8020</v>
      </c>
      <c r="H6" s="106">
        <f>SUM(G6)</f>
        <v>8020</v>
      </c>
      <c r="I6" s="145"/>
      <c r="J6" s="43"/>
      <c r="K6" s="43"/>
      <c r="L6" s="43"/>
      <c r="M6" s="43"/>
      <c r="N6" s="43"/>
      <c r="O6" s="43"/>
      <c r="P6" s="4"/>
      <c r="T6" s="2"/>
      <c r="V6" s="1" t="s">
        <v>2</v>
      </c>
      <c r="W6" s="1" t="s">
        <v>8</v>
      </c>
      <c r="X6" s="1" t="s">
        <v>3</v>
      </c>
    </row>
    <row r="7" spans="1:24" s="1" customFormat="1" ht="20.100000000000001" customHeight="1" x14ac:dyDescent="0.25">
      <c r="A7" s="137" t="s">
        <v>62</v>
      </c>
      <c r="B7" s="91" t="s">
        <v>64</v>
      </c>
      <c r="C7" s="91" t="s">
        <v>66</v>
      </c>
      <c r="D7" s="92">
        <v>1</v>
      </c>
      <c r="E7" s="139">
        <v>2</v>
      </c>
      <c r="F7" s="100">
        <v>2707.99</v>
      </c>
      <c r="G7" s="93">
        <f t="shared" ref="G7:G15" si="0">D7*F7</f>
        <v>2707.99</v>
      </c>
      <c r="H7" s="94">
        <f>SUM(G7)</f>
        <v>2707.99</v>
      </c>
      <c r="I7" s="141">
        <f>H7+H8</f>
        <v>7280.7723239999996</v>
      </c>
      <c r="J7" s="53"/>
      <c r="K7" s="43"/>
      <c r="L7" s="43"/>
      <c r="M7" s="43"/>
      <c r="N7" s="43"/>
      <c r="O7" s="43"/>
      <c r="P7" s="4"/>
      <c r="S7" s="1" t="s">
        <v>20</v>
      </c>
      <c r="T7" s="2">
        <v>7965.0936259999999</v>
      </c>
      <c r="W7" s="2" t="e">
        <f>#REF!</f>
        <v>#REF!</v>
      </c>
    </row>
    <row r="8" spans="1:24" s="1" customFormat="1" ht="20.100000000000001" customHeight="1" thickBot="1" x14ac:dyDescent="0.3">
      <c r="A8" s="138"/>
      <c r="B8" s="95" t="s">
        <v>25</v>
      </c>
      <c r="C8" s="95" t="s">
        <v>26</v>
      </c>
      <c r="D8" s="96">
        <v>1</v>
      </c>
      <c r="E8" s="140"/>
      <c r="F8" s="100">
        <v>269.06</v>
      </c>
      <c r="G8" s="98">
        <f>D8*F8</f>
        <v>269.06</v>
      </c>
      <c r="H8" s="99">
        <f>G8*B15</f>
        <v>4572.7823239999998</v>
      </c>
      <c r="I8" s="142"/>
      <c r="J8" s="43"/>
      <c r="K8" s="43"/>
      <c r="L8" s="43"/>
      <c r="M8" s="43"/>
      <c r="N8" s="43"/>
      <c r="O8" s="43"/>
      <c r="P8" s="4"/>
      <c r="S8" s="1" t="s">
        <v>22</v>
      </c>
      <c r="T8" s="2">
        <v>19781.479956000003</v>
      </c>
      <c r="V8" s="1" t="s">
        <v>1</v>
      </c>
      <c r="W8" s="2">
        <f>I7</f>
        <v>7280.7723239999996</v>
      </c>
      <c r="X8" s="1">
        <f>E7</f>
        <v>2</v>
      </c>
    </row>
    <row r="9" spans="1:24" s="1" customFormat="1" ht="20.100000000000001" customHeight="1" thickBot="1" x14ac:dyDescent="0.3">
      <c r="A9" s="101" t="s">
        <v>67</v>
      </c>
      <c r="B9" s="95" t="s">
        <v>38</v>
      </c>
      <c r="C9" s="95" t="s">
        <v>68</v>
      </c>
      <c r="D9" s="95">
        <v>1</v>
      </c>
      <c r="E9" s="96">
        <v>1</v>
      </c>
      <c r="F9" s="97">
        <v>5108.57</v>
      </c>
      <c r="G9" s="98">
        <f t="shared" ref="G9" si="1">D9*F9</f>
        <v>5108.57</v>
      </c>
      <c r="H9" s="99">
        <f>SUM(G9)</f>
        <v>5108.57</v>
      </c>
      <c r="I9" s="102">
        <f>H9</f>
        <v>5108.57</v>
      </c>
      <c r="J9" s="43"/>
      <c r="K9" s="43"/>
      <c r="L9" s="43"/>
      <c r="M9" s="43"/>
      <c r="N9" s="43"/>
      <c r="O9" s="43"/>
      <c r="P9" s="4"/>
      <c r="S9" s="1" t="s">
        <v>47</v>
      </c>
      <c r="T9" s="2">
        <v>34510.509999999995</v>
      </c>
    </row>
    <row r="10" spans="1:24" s="1" customFormat="1" ht="20.100000000000001" customHeight="1" thickBot="1" x14ac:dyDescent="0.3">
      <c r="A10" s="101"/>
      <c r="B10" s="95"/>
      <c r="C10" s="95"/>
      <c r="D10" s="95"/>
      <c r="E10" s="96"/>
      <c r="F10" s="97"/>
      <c r="G10" s="98">
        <f t="shared" si="0"/>
        <v>0</v>
      </c>
      <c r="H10" s="99">
        <f>SUM(G10:G14)</f>
        <v>0</v>
      </c>
      <c r="I10" s="102">
        <f>H10*B20</f>
        <v>0</v>
      </c>
      <c r="J10" s="43"/>
      <c r="K10" s="43"/>
      <c r="L10" s="43"/>
      <c r="M10" s="43"/>
      <c r="N10" s="43"/>
      <c r="O10" s="43"/>
      <c r="P10" s="4"/>
      <c r="S10" s="1" t="s">
        <v>53</v>
      </c>
      <c r="T10" s="2">
        <v>34817.978563999997</v>
      </c>
    </row>
    <row r="11" spans="1:24" ht="15.75" thickBot="1" x14ac:dyDescent="0.3">
      <c r="A11" s="103"/>
      <c r="B11" s="95"/>
      <c r="C11" s="95"/>
      <c r="D11" s="95"/>
      <c r="E11" s="96"/>
      <c r="F11" s="97"/>
      <c r="G11" s="98">
        <f t="shared" si="0"/>
        <v>0</v>
      </c>
      <c r="H11" s="99">
        <f>SUM(G11:G15)</f>
        <v>0</v>
      </c>
      <c r="I11" s="102">
        <f>H11*B21</f>
        <v>0</v>
      </c>
      <c r="J11" s="42"/>
      <c r="K11" s="42"/>
      <c r="L11" s="42"/>
      <c r="M11" s="42"/>
      <c r="N11" s="42"/>
      <c r="O11" s="42"/>
      <c r="P11" s="3"/>
      <c r="S11" s="1" t="s">
        <v>54</v>
      </c>
      <c r="T11" s="2">
        <v>13170.755184</v>
      </c>
    </row>
    <row r="12" spans="1:24" ht="15.75" thickBot="1" x14ac:dyDescent="0.3">
      <c r="A12" s="29"/>
      <c r="B12" s="8"/>
      <c r="C12" s="8"/>
      <c r="D12" s="84"/>
      <c r="E12" s="59"/>
      <c r="F12" s="34"/>
      <c r="G12" s="86">
        <f t="shared" si="0"/>
        <v>0</v>
      </c>
      <c r="H12" s="60">
        <f>SUM(G12:G16)</f>
        <v>0</v>
      </c>
      <c r="I12" s="61">
        <f>H12*B22</f>
        <v>0</v>
      </c>
      <c r="J12" s="42"/>
      <c r="K12" s="42"/>
      <c r="L12" s="42"/>
      <c r="M12" s="42"/>
      <c r="N12" s="42"/>
      <c r="O12" s="42"/>
      <c r="P12" s="3"/>
      <c r="S12" s="1" t="s">
        <v>58</v>
      </c>
      <c r="T12" s="2">
        <v>0</v>
      </c>
    </row>
    <row r="13" spans="1:24" ht="15.75" thickBot="1" x14ac:dyDescent="0.3">
      <c r="A13" s="90"/>
      <c r="B13" s="78"/>
      <c r="C13" s="8"/>
      <c r="D13" s="89"/>
      <c r="E13" s="59"/>
      <c r="F13" s="34"/>
      <c r="G13" s="86"/>
      <c r="H13" s="60"/>
      <c r="I13" s="61"/>
      <c r="J13" s="42"/>
      <c r="K13" s="42"/>
      <c r="L13" s="42"/>
      <c r="M13" s="42"/>
      <c r="N13" s="42"/>
      <c r="O13" s="42"/>
      <c r="P13" s="3"/>
      <c r="S13" s="1" t="s">
        <v>59</v>
      </c>
      <c r="T13" s="2">
        <v>6156.2437420000006</v>
      </c>
    </row>
    <row r="14" spans="1:24" ht="15.75" thickBot="1" x14ac:dyDescent="0.3">
      <c r="A14" s="77"/>
      <c r="B14" s="78"/>
      <c r="C14" s="8"/>
      <c r="D14" s="8"/>
      <c r="E14" s="59"/>
      <c r="F14" s="8"/>
      <c r="G14" s="86">
        <f t="shared" si="0"/>
        <v>0</v>
      </c>
      <c r="H14" s="60">
        <f t="shared" ref="H14" si="2">SUM(G14:G17)</f>
        <v>0</v>
      </c>
      <c r="I14" s="61">
        <f t="shared" ref="I14" si="3">H14*B23</f>
        <v>0</v>
      </c>
      <c r="J14" s="42"/>
      <c r="K14" s="42"/>
      <c r="L14" s="42"/>
      <c r="M14" s="42"/>
      <c r="N14" s="42"/>
      <c r="O14" s="42"/>
      <c r="P14" s="3"/>
      <c r="S14" s="1" t="s">
        <v>60</v>
      </c>
      <c r="T14" s="88">
        <f>I15</f>
        <v>28429.342323999997</v>
      </c>
    </row>
    <row r="15" spans="1:24" ht="15.75" thickBot="1" x14ac:dyDescent="0.3">
      <c r="A15" s="79" t="s">
        <v>5</v>
      </c>
      <c r="B15" s="80">
        <v>16.9954</v>
      </c>
      <c r="C15" s="76"/>
      <c r="D15" s="15"/>
      <c r="E15" s="15"/>
      <c r="F15" s="16"/>
      <c r="G15" s="87">
        <f t="shared" si="0"/>
        <v>0</v>
      </c>
      <c r="H15" s="63" t="s">
        <v>11</v>
      </c>
      <c r="I15" s="64">
        <f>SUM(I5:I14)</f>
        <v>28429.342323999997</v>
      </c>
      <c r="J15" s="42"/>
      <c r="K15" s="42"/>
      <c r="L15" s="42"/>
      <c r="M15" s="42"/>
      <c r="N15" s="42"/>
      <c r="O15" s="42"/>
      <c r="P15" s="3"/>
      <c r="S15" s="1"/>
      <c r="T15" s="88"/>
    </row>
    <row r="16" spans="1:24" x14ac:dyDescent="0.25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3"/>
    </row>
    <row r="17" spans="1:16" x14ac:dyDescent="0.25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3"/>
    </row>
    <row r="18" spans="1:16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3"/>
    </row>
    <row r="19" spans="1:16" x14ac:dyDescent="0.25">
      <c r="A19" s="42"/>
      <c r="B19" s="42"/>
      <c r="C19" s="42"/>
      <c r="D19" s="42"/>
      <c r="E19" s="43"/>
      <c r="F19" s="43"/>
      <c r="G19" s="42"/>
      <c r="H19" s="42"/>
      <c r="I19" s="42"/>
      <c r="J19" s="42"/>
      <c r="K19" s="42"/>
      <c r="L19" s="42"/>
      <c r="M19" s="42"/>
      <c r="N19" s="42"/>
      <c r="O19" s="42"/>
      <c r="P19" s="3"/>
    </row>
    <row r="20" spans="1:16" x14ac:dyDescent="0.25">
      <c r="A20" s="42"/>
      <c r="B20" s="42"/>
      <c r="C20" s="42"/>
      <c r="D20" s="42"/>
      <c r="E20" s="45"/>
      <c r="F20" s="45"/>
      <c r="G20" s="42"/>
      <c r="H20" s="42"/>
      <c r="I20" s="42"/>
      <c r="J20" s="42"/>
      <c r="K20" s="42"/>
      <c r="L20" s="42"/>
      <c r="M20" s="42"/>
      <c r="N20" s="42"/>
      <c r="O20" s="42"/>
      <c r="P20" s="3"/>
    </row>
    <row r="21" spans="1:16" x14ac:dyDescent="0.25">
      <c r="A21" s="42"/>
      <c r="B21" s="42"/>
      <c r="C21" s="42"/>
      <c r="D21" s="42"/>
      <c r="E21" s="45"/>
      <c r="F21" s="45"/>
      <c r="G21" s="42"/>
      <c r="H21" s="42"/>
      <c r="I21" s="42"/>
      <c r="J21" s="42"/>
      <c r="K21" s="42"/>
      <c r="L21" s="42"/>
      <c r="M21" s="42"/>
      <c r="N21" s="42"/>
      <c r="O21" s="42"/>
      <c r="P21" s="3"/>
    </row>
    <row r="22" spans="1:16" x14ac:dyDescent="0.25">
      <c r="A22" s="42"/>
      <c r="B22" s="42"/>
      <c r="C22" s="42"/>
      <c r="D22" s="42"/>
      <c r="E22" s="45"/>
      <c r="F22" s="45"/>
      <c r="G22" s="42"/>
      <c r="H22" s="42"/>
      <c r="I22" s="42"/>
      <c r="J22" s="42"/>
      <c r="K22" s="42"/>
      <c r="L22" s="42"/>
      <c r="M22" s="42"/>
      <c r="N22" s="42"/>
      <c r="O22" s="42"/>
      <c r="P22" s="3"/>
    </row>
    <row r="23" spans="1:16" x14ac:dyDescent="0.25">
      <c r="A23" s="42"/>
      <c r="B23" s="42"/>
      <c r="C23" s="42"/>
      <c r="D23" s="42"/>
      <c r="E23" s="45"/>
      <c r="F23" s="45"/>
      <c r="G23" s="42"/>
      <c r="H23" s="42"/>
      <c r="I23" s="42"/>
      <c r="J23" s="42"/>
      <c r="K23" s="42"/>
      <c r="L23" s="42"/>
      <c r="M23" s="42"/>
      <c r="N23" s="42"/>
      <c r="O23" s="42"/>
      <c r="P23" s="3"/>
    </row>
    <row r="24" spans="1:16" x14ac:dyDescent="0.25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3"/>
    </row>
    <row r="25" spans="1:16" x14ac:dyDescent="0.25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3"/>
    </row>
    <row r="26" spans="1:16" x14ac:dyDescent="0.25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3"/>
    </row>
    <row r="27" spans="1:16" x14ac:dyDescent="0.25">
      <c r="A27" s="42"/>
      <c r="B27" s="46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3"/>
    </row>
    <row r="28" spans="1:16" x14ac:dyDescent="0.25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3"/>
    </row>
    <row r="29" spans="1:16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3"/>
    </row>
    <row r="30" spans="1:16" x14ac:dyDescent="0.25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3"/>
    </row>
    <row r="31" spans="1:16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3"/>
    </row>
    <row r="32" spans="1:16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3"/>
    </row>
    <row r="33" spans="1:16" x14ac:dyDescent="0.25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3"/>
    </row>
    <row r="34" spans="1:16" x14ac:dyDescent="0.25">
      <c r="A34" s="42"/>
      <c r="B34" s="42"/>
      <c r="C34" s="42"/>
      <c r="D34" s="42"/>
      <c r="E34" s="42"/>
      <c r="F34" s="42"/>
      <c r="G34" s="42"/>
      <c r="H34" s="42"/>
      <c r="I34" s="42"/>
      <c r="J34" s="47"/>
      <c r="K34" s="47"/>
      <c r="L34" s="47"/>
      <c r="M34" s="47"/>
      <c r="N34" s="47"/>
      <c r="O34" s="47"/>
      <c r="P34" s="7"/>
    </row>
    <row r="35" spans="1:16" x14ac:dyDescent="0.25">
      <c r="A35" s="42"/>
      <c r="B35" s="42"/>
      <c r="C35" s="42"/>
      <c r="D35" s="42"/>
      <c r="E35" s="42"/>
      <c r="F35" s="42"/>
      <c r="G35" s="42"/>
      <c r="H35" s="42"/>
      <c r="I35" s="42"/>
      <c r="J35" s="47"/>
      <c r="K35" s="47"/>
      <c r="L35" s="47"/>
      <c r="M35" s="47"/>
      <c r="N35" s="47"/>
      <c r="O35" s="47"/>
      <c r="P35" s="7"/>
    </row>
    <row r="36" spans="1:16" x14ac:dyDescent="0.25">
      <c r="A36" s="42"/>
      <c r="B36" s="42"/>
      <c r="C36" s="42"/>
      <c r="D36" s="42"/>
      <c r="E36" s="42"/>
      <c r="F36" s="42"/>
      <c r="G36" s="42"/>
      <c r="H36" s="42"/>
      <c r="I36" s="42"/>
      <c r="J36" s="47"/>
      <c r="K36" s="47"/>
      <c r="L36" s="47"/>
      <c r="M36" s="47"/>
      <c r="N36" s="47"/>
      <c r="O36" s="47"/>
      <c r="P36" s="7"/>
    </row>
    <row r="37" spans="1:16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7"/>
    </row>
    <row r="38" spans="1:16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7"/>
    </row>
    <row r="39" spans="1:16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7"/>
    </row>
    <row r="40" spans="1:16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7"/>
    </row>
    <row r="41" spans="1:16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7"/>
    </row>
    <row r="42" spans="1:16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7"/>
    </row>
    <row r="43" spans="1:16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7"/>
    </row>
    <row r="44" spans="1:16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7"/>
      <c r="B45" s="7"/>
      <c r="C45" s="7"/>
      <c r="D45" s="7"/>
      <c r="E45" s="7"/>
      <c r="F45" s="7"/>
      <c r="G45" s="7"/>
      <c r="H45" s="7"/>
      <c r="I45" s="7"/>
    </row>
    <row r="46" spans="1:16" x14ac:dyDescent="0.25">
      <c r="A46" s="7"/>
      <c r="B46" s="7"/>
      <c r="C46" s="7"/>
      <c r="D46" s="7"/>
      <c r="E46" s="7"/>
      <c r="F46" s="7"/>
      <c r="G46" s="7"/>
      <c r="H46" s="7"/>
      <c r="I46" s="7"/>
    </row>
    <row r="47" spans="1:16" x14ac:dyDescent="0.25">
      <c r="A47" s="7"/>
      <c r="B47" s="7"/>
      <c r="C47" s="7"/>
      <c r="D47" s="7"/>
      <c r="E47" s="7"/>
      <c r="F47" s="7"/>
      <c r="G47" s="7"/>
      <c r="H47" s="7"/>
      <c r="I47" s="7"/>
    </row>
    <row r="48" spans="1:16" x14ac:dyDescent="0.25">
      <c r="I48" s="31"/>
    </row>
  </sheetData>
  <autoFilter ref="V6:X8">
    <sortState ref="V3:X6">
      <sortCondition descending="1" ref="W14:W18"/>
    </sortState>
  </autoFilter>
  <mergeCells count="7">
    <mergeCell ref="C1:J2"/>
    <mergeCell ref="A7:A8"/>
    <mergeCell ref="E7:E8"/>
    <mergeCell ref="I7:I8"/>
    <mergeCell ref="A5:A6"/>
    <mergeCell ref="I5:I6"/>
    <mergeCell ref="E5:E6"/>
  </mergeCells>
  <pageMargins left="0.70866141732283472" right="0.70866141732283472" top="1.5354330708661419" bottom="0.74803149606299213" header="0.31496062992125984" footer="0.31496062992125984"/>
  <pageSetup paperSize="3" scale="50" fitToHeight="0" orientation="landscape" r:id="rId1"/>
  <colBreaks count="1" manualBreakCount="1">
    <brk id="1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10</vt:i4>
      </vt:variant>
    </vt:vector>
  </HeadingPairs>
  <TitlesOfParts>
    <vt:vector size="20" baseType="lpstr">
      <vt:lpstr>ENE</vt:lpstr>
      <vt:lpstr>FEB</vt:lpstr>
      <vt:lpstr>MAR</vt:lpstr>
      <vt:lpstr>ABR</vt:lpstr>
      <vt:lpstr>MAY</vt:lpstr>
      <vt:lpstr>JUN</vt:lpstr>
      <vt:lpstr>JUL</vt:lpstr>
      <vt:lpstr>AGO</vt:lpstr>
      <vt:lpstr>SEP</vt:lpstr>
      <vt:lpstr>OCT</vt:lpstr>
      <vt:lpstr>ABR!Área_de_impresión</vt:lpstr>
      <vt:lpstr>AGO!Área_de_impresión</vt:lpstr>
      <vt:lpstr>ENE!Área_de_impresión</vt:lpstr>
      <vt:lpstr>FEB!Área_de_impresión</vt:lpstr>
      <vt:lpstr>JUL!Área_de_impresión</vt:lpstr>
      <vt:lpstr>JUN!Área_de_impresión</vt:lpstr>
      <vt:lpstr>MAR!Área_de_impresión</vt:lpstr>
      <vt:lpstr>MAY!Área_de_impresión</vt:lpstr>
      <vt:lpstr>OCT!Área_de_impresión</vt:lpstr>
      <vt:lpstr>SEP!Área_de_impresión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ALMACEN INGENIERÍA</dc:creator>
  <cp:lastModifiedBy>ALMACEN INGENIERÍA</cp:lastModifiedBy>
  <cp:lastPrinted>2024-10-02T21:28:07Z</cp:lastPrinted>
  <dcterms:created xsi:type="dcterms:W3CDTF">2023-08-18T21:08:17Z</dcterms:created>
  <dcterms:modified xsi:type="dcterms:W3CDTF">2024-10-23T02:01:47Z</dcterms:modified>
</cp:coreProperties>
</file>